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720"/>
  </bookViews>
  <sheets>
    <sheet name="CACU 01" sheetId="1" r:id="rId1"/>
    <sheet name="Grafico" sheetId="2" r:id="rId2"/>
    <sheet name="EJERCICIO" sheetId="3" r:id="rId3"/>
  </sheets>
  <definedNames>
    <definedName name="_xlnm._FilterDatabase" localSheetId="0" hidden="1">'CACU 01'!$A$20:$AZ$20</definedName>
    <definedName name="_xlnm._FilterDatabase" localSheetId="1" hidden="1">Grafico!$B$4:$F$4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  <c r="E34" i="3"/>
  <c r="D34" i="3"/>
  <c r="F23" i="3"/>
  <c r="E23" i="3"/>
  <c r="D23" i="3"/>
  <c r="E12" i="3"/>
  <c r="F12" i="3"/>
  <c r="D12" i="3"/>
  <c r="F21" i="1" l="1"/>
  <c r="G31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AU25" i="1"/>
  <c r="AU26" i="1"/>
  <c r="AU27" i="1"/>
  <c r="AW47" i="1" l="1"/>
  <c r="R53" i="1" s="1"/>
  <c r="AS47" i="1" l="1"/>
  <c r="Q53" i="1" s="1"/>
  <c r="R56" i="1" l="1"/>
  <c r="AO47" i="1"/>
  <c r="P53" i="1" s="1"/>
  <c r="AK47" i="1"/>
  <c r="O53" i="1" s="1"/>
  <c r="AG47" i="1"/>
  <c r="N53" i="1" s="1"/>
  <c r="O56" i="1" l="1"/>
  <c r="P56" i="1"/>
  <c r="Q56" i="1"/>
  <c r="AC47" i="1"/>
  <c r="M53" i="1" s="1"/>
  <c r="N56" i="1" l="1"/>
  <c r="Y47" i="1"/>
  <c r="L53" i="1" s="1"/>
  <c r="M56" i="1" s="1"/>
  <c r="U47" i="1" l="1"/>
  <c r="K53" i="1" s="1"/>
  <c r="L56" i="1" l="1"/>
  <c r="Q47" i="1"/>
  <c r="J53" i="1" s="1"/>
  <c r="K56" i="1" l="1"/>
  <c r="M47" i="1"/>
  <c r="I53" i="1" s="1"/>
  <c r="J56" i="1" l="1"/>
  <c r="I47" i="1"/>
  <c r="H53" i="1" s="1"/>
  <c r="E47" i="1"/>
  <c r="G53" i="1" s="1"/>
  <c r="D47" i="1"/>
  <c r="AY47" i="1" s="1"/>
  <c r="H56" i="1" l="1"/>
  <c r="I56" i="1"/>
  <c r="AQ47" i="1"/>
  <c r="AU47" i="1"/>
  <c r="AI47" i="1"/>
  <c r="AM47" i="1"/>
  <c r="AE47" i="1"/>
  <c r="AA47" i="1"/>
  <c r="S47" i="1"/>
  <c r="W47" i="1"/>
  <c r="K47" i="1"/>
  <c r="O47" i="1"/>
  <c r="G47" i="1"/>
  <c r="H21" i="1"/>
  <c r="AY45" i="1"/>
  <c r="AX45" i="1"/>
  <c r="AZ45" i="1" s="1"/>
  <c r="AU45" i="1"/>
  <c r="AT45" i="1"/>
  <c r="AV45" i="1" s="1"/>
  <c r="AQ45" i="1"/>
  <c r="AP45" i="1"/>
  <c r="AR45" i="1" s="1"/>
  <c r="AM45" i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M44" i="1"/>
  <c r="AL44" i="1"/>
  <c r="AN44" i="1" s="1"/>
  <c r="AI44" i="1"/>
  <c r="AH44" i="1"/>
  <c r="AJ44" i="1" s="1"/>
  <c r="AE44" i="1"/>
  <c r="AD44" i="1"/>
  <c r="AF44" i="1" s="1"/>
  <c r="AA44" i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M43" i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M42" i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J42" i="1"/>
  <c r="L42" i="1" s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N36" i="1"/>
  <c r="P36" i="1" s="1"/>
  <c r="K36" i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M29" i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M28" i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Q21" i="1"/>
  <c r="AP21" i="1"/>
  <c r="AM21" i="1"/>
  <c r="AL21" i="1"/>
  <c r="AI21" i="1"/>
  <c r="AH21" i="1"/>
  <c r="AE21" i="1"/>
  <c r="AD21" i="1"/>
  <c r="AA21" i="1"/>
  <c r="Z21" i="1"/>
  <c r="W21" i="1"/>
  <c r="V21" i="1"/>
  <c r="S21" i="1"/>
  <c r="R21" i="1"/>
  <c r="O21" i="1"/>
  <c r="N21" i="1"/>
  <c r="K21" i="1"/>
  <c r="J21" i="1"/>
  <c r="AZ21" i="1" l="1"/>
  <c r="AZ47" i="1" s="1"/>
  <c r="R54" i="1" s="1"/>
  <c r="R57" i="1" s="1"/>
  <c r="AX47" i="1"/>
  <c r="AV21" i="1"/>
  <c r="AV47" i="1" s="1"/>
  <c r="Q54" i="1" s="1"/>
  <c r="Q57" i="1" s="1"/>
  <c r="AT47" i="1"/>
  <c r="AR21" i="1"/>
  <c r="AR47" i="1" s="1"/>
  <c r="P54" i="1" s="1"/>
  <c r="P57" i="1" s="1"/>
  <c r="AP47" i="1"/>
  <c r="AN21" i="1"/>
  <c r="AN47" i="1" s="1"/>
  <c r="O54" i="1" s="1"/>
  <c r="O57" i="1" s="1"/>
  <c r="AL47" i="1"/>
  <c r="AJ21" i="1"/>
  <c r="AJ47" i="1" s="1"/>
  <c r="N54" i="1" s="1"/>
  <c r="N57" i="1" s="1"/>
  <c r="AH47" i="1"/>
  <c r="AF21" i="1"/>
  <c r="AF47" i="1" s="1"/>
  <c r="M54" i="1" s="1"/>
  <c r="M57" i="1" s="1"/>
  <c r="AD47" i="1"/>
  <c r="AB21" i="1"/>
  <c r="AB47" i="1" s="1"/>
  <c r="L54" i="1" s="1"/>
  <c r="L57" i="1" s="1"/>
  <c r="Z47" i="1"/>
  <c r="X21" i="1"/>
  <c r="X47" i="1" s="1"/>
  <c r="K54" i="1" s="1"/>
  <c r="K57" i="1" s="1"/>
  <c r="V47" i="1"/>
  <c r="H47" i="1"/>
  <c r="G54" i="1" s="1"/>
  <c r="G57" i="1" s="1"/>
  <c r="L21" i="1"/>
  <c r="L47" i="1" s="1"/>
  <c r="H54" i="1" s="1"/>
  <c r="H57" i="1" s="1"/>
  <c r="J47" i="1"/>
  <c r="F47" i="1"/>
  <c r="P21" i="1"/>
  <c r="P47" i="1" s="1"/>
  <c r="I54" i="1" s="1"/>
  <c r="I57" i="1" s="1"/>
  <c r="N47" i="1"/>
  <c r="T21" i="1"/>
  <c r="T47" i="1" s="1"/>
  <c r="J54" i="1" s="1"/>
  <c r="J57" i="1" s="1"/>
  <c r="R47" i="1"/>
</calcChain>
</file>

<file path=xl/sharedStrings.xml><?xml version="1.0" encoding="utf-8"?>
<sst xmlns="http://schemas.openxmlformats.org/spreadsheetml/2006/main" count="262" uniqueCount="114">
  <si>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</si>
  <si>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</si>
  <si>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</si>
  <si>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</si>
  <si>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</si>
  <si>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</si>
  <si>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</si>
  <si>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</si>
  <si>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</si>
  <si>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</si>
  <si>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</si>
  <si>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</si>
  <si>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</si>
  <si>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</si>
  <si>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</si>
  <si>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</si>
  <si>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</si>
  <si>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</si>
  <si>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</si>
  <si>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</si>
  <si>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</si>
  <si>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</si>
  <si>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</si>
  <si>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</si>
  <si>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</si>
  <si>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</si>
  <si>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</si>
  <si>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</si>
  <si>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</si>
  <si>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</si>
  <si>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</si>
  <si>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</si>
  <si>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</si>
  <si>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</si>
  <si>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</si>
  <si>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</si>
  <si>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</si>
  <si>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</si>
  <si>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</si>
  <si>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</si>
  <si>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</si>
  <si>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</si>
  <si>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</si>
  <si>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</si>
  <si>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</si>
  <si>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</si>
  <si>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</si>
  <si>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</si>
  <si>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</si>
  <si>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</si>
  <si>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</si>
  <si>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</si>
  <si>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</si>
  <si>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</si>
  <si>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</si>
  <si>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</si>
  <si>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</si>
  <si>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</si>
  <si>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</si>
  <si>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</si>
  <si>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</si>
  <si>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</si>
  <si>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</si>
  <si>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</si>
  <si>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</si>
  <si>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</si>
  <si>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</si>
  <si>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</si>
  <si>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</si>
  <si>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</si>
  <si>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</si>
  <si>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</si>
  <si>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</si>
  <si>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</si>
  <si>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</si>
  <si>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</si>
  <si>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</si>
  <si>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</si>
  <si>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</si>
  <si>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</si>
  <si>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F</t>
  </si>
  <si>
    <t>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</si>
  <si>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</si>
  <si>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</si>
  <si>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</si>
  <si>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</si>
  <si>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</si>
  <si>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</si>
  <si>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</si>
  <si>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</si>
  <si>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</si>
  <si>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</si>
  <si>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</si>
  <si>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</si>
  <si>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</t>
  </si>
  <si>
    <t>Logro Acumulado</t>
  </si>
  <si>
    <t>J</t>
  </si>
  <si>
    <t>Logro Mensual</t>
  </si>
  <si>
    <t>Diferencia Mensual</t>
  </si>
  <si>
    <t>S</t>
  </si>
  <si>
    <t>O</t>
  </si>
  <si>
    <t>N</t>
  </si>
  <si>
    <t>D</t>
  </si>
  <si>
    <t>Unidad Médica</t>
  </si>
  <si>
    <t>Cobertura de tamizaje de primera vez de Cáncer Cérvico Uterino en mujeres entre 25 y 64 años.</t>
  </si>
  <si>
    <t>Número de mujeres entre 25 y 64 años, con tamizaje de Cáncer Cérvico Uterino, a través de la prueba de Papanicolaou de primera vez acumuladas al mes del reporte</t>
  </si>
  <si>
    <t>Población de mujeres de 25 a 64 años adscritas a Médico Familiar menos 11% (estimación de mujeres histerectomizadas, ENCOPREVENIMSS 2006)</t>
  </si>
  <si>
    <t>EJERCICIO ESPECIFICOS</t>
  </si>
  <si>
    <t>UMF 19</t>
  </si>
  <si>
    <t>UMF 27</t>
  </si>
  <si>
    <t>REZAGO POR MES</t>
  </si>
  <si>
    <t>OOAD</t>
  </si>
  <si>
    <t>Diferencia Acumulada</t>
  </si>
  <si>
    <t>AÑO DE PROCESO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</si>
</sst>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</numFmts>
  <fonts count="26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6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0" fontId="13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5" fillId="11" borderId="12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0" fontId="16" fillId="7" borderId="0" applyNumberFormat="0" applyBorder="0" applyAlignment="0" applyProtection="0"/>
    <xf numFmtId="0" fontId="17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5" applyNumberFormat="0" applyAlignment="0" applyProtection="0"/>
    <xf numFmtId="0" fontId="18" fillId="20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14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</cellStyleXfs>
  <cellXfs count="7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5" fillId="2" borderId="10" xfId="0" quotePrefix="1" applyFont="1" applyFill="1" applyBorder="1"/>
    <xf numFmtId="0" fontId="0" fillId="2" borderId="6" xfId="0" quotePrefix="1" applyFill="1" applyBorder="1"/>
    <xf numFmtId="3" fontId="0" fillId="4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/>
    </xf>
    <xf numFmtId="0" fontId="5" fillId="2" borderId="10" xfId="0" quotePrefix="1" applyFont="1" applyFill="1" applyBorder="1" applyAlignment="1">
      <alignment vertical="center"/>
    </xf>
    <xf numFmtId="0" fontId="0" fillId="2" borderId="6" xfId="0" quotePrefix="1" applyFill="1" applyBorder="1" applyAlignment="1">
      <alignment vertical="center"/>
    </xf>
    <xf numFmtId="3" fontId="0" fillId="4" borderId="6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7" fillId="0" borderId="6" xfId="1" applyNumberFormat="1" applyFont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" xfId="0" quotePrefix="1" applyFill="1" applyBorder="1" applyAlignment="1">
      <alignment horizontal="left" vertic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left" vertical="center"/>
    </xf>
    <xf numFmtId="3" fontId="0" fillId="0" borderId="6" xfId="0" applyNumberFormat="1" applyBorder="1"/>
    <xf numFmtId="0" fontId="2" fillId="28" borderId="6" xfId="0" applyFont="1" applyFill="1" applyBorder="1" applyAlignment="1">
      <alignment horizontal="center" vertical="center"/>
    </xf>
    <xf numFmtId="0" fontId="0" fillId="28" borderId="0" xfId="0" applyFill="1"/>
    <xf numFmtId="0" fontId="0" fillId="28" borderId="0" xfId="0" applyFill="1" applyAlignment="1">
      <alignment horizontal="left"/>
    </xf>
    <xf numFmtId="164" fontId="0" fillId="28" borderId="0" xfId="0" applyNumberFormat="1" applyFill="1"/>
    <xf numFmtId="0" fontId="0" fillId="28" borderId="0" xfId="0" applyFill="1" applyAlignment="1">
      <alignment horizontal="left" vertical="center"/>
    </xf>
    <xf numFmtId="3" fontId="0" fillId="2" borderId="0" xfId="0" applyNumberFormat="1" applyFill="1"/>
    <xf numFmtId="0" fontId="0" fillId="0" borderId="0" xfId="0" applyAlignment="1">
      <alignment horizontal="center"/>
    </xf>
    <xf numFmtId="1" fontId="0" fillId="28" borderId="0" xfId="0" applyNumberFormat="1" applyFill="1"/>
    <xf numFmtId="0" fontId="0" fillId="29" borderId="0" xfId="0" applyFill="1"/>
    <xf numFmtId="0" fontId="2" fillId="28" borderId="0" xfId="0" applyFont="1" applyFill="1"/>
    <xf numFmtId="0" fontId="0" fillId="5" borderId="0" xfId="0" applyFill="1"/>
    <xf numFmtId="164" fontId="0" fillId="0" borderId="0" xfId="0" applyNumberFormat="1"/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5" fontId="0" fillId="0" borderId="0" xfId="0" applyNumberFormat="1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</cellXfs>
  <cellStyles count="55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Euro 2" xfId="33"/>
    <cellStyle name="Euro 3" xfId="34"/>
    <cellStyle name="Euro 4" xfId="35"/>
    <cellStyle name="Incorrecto 2" xfId="36"/>
    <cellStyle name="Neutral 2" xfId="37"/>
    <cellStyle name="Normal" xfId="0" builtinId="0"/>
    <cellStyle name="Normal 10" xfId="1"/>
    <cellStyle name="Normal 2" xfId="38"/>
    <cellStyle name="Normal 2 2" xfId="39"/>
    <cellStyle name="Normal 28" xfId="40"/>
    <cellStyle name="Normal 3" xfId="41"/>
    <cellStyle name="Normal 4" xfId="42"/>
    <cellStyle name="Normal 5" xfId="43"/>
    <cellStyle name="Normal 6" xfId="44"/>
    <cellStyle name="Normal 74" xfId="45"/>
    <cellStyle name="Notas 2" xfId="46"/>
    <cellStyle name="Salida 2" xfId="47"/>
    <cellStyle name="Texto de advertencia 2" xfId="48"/>
    <cellStyle name="Texto explicativo 2" xfId="49"/>
    <cellStyle name="Título 1 2" xfId="50"/>
    <cellStyle name="Título 2 2" xfId="51"/>
    <cellStyle name="Título 3 2" xfId="52"/>
    <cellStyle name="Título 4" xfId="53"/>
    <cellStyle name="Total 2" xfId="54"/>
  </cellStyles>
  <dxfs count="4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'CACU 01'!$E$56:$F$56</c:f>
              <c:strCache>
                <c:ptCount val="1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6181914338958954E-2"/>
                  <c:y val="-5.640175143396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'CACU 01'!$G$52:$R$52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'CACU 01'!$G$56:$R$56</c:f>
              <c:numCache>
                <c:formatCode>#,##0</c:formatCode>
                <c:ptCount val="12"/>
                <c:pt idx="0">
                  <c:v>3207</c:v>
                </c:pt>
                <c:pt idx="1">
                  <c:v>3395</c:v>
                </c:pt>
                <c:pt idx="2">
                  <c:v>3067</c:v>
                </c:pt>
                <c:pt idx="3">
                  <c:v>-9792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'CACU 01'!$E$57:$F$57</c:f>
              <c:strCache>
                <c:ptCount val="1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'CACU 01'!$G$52:$R$52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'CACU 01'!$G$57:$R$57</c:f>
              <c:numCache>
                <c:formatCode>#,##0</c:formatCode>
                <c:ptCount val="12"/>
                <c:pt idx="0">
                  <c:v>45.479999999999677</c:v>
                </c:pt>
                <c:pt idx="1">
                  <c:v>-120.80000000000014</c:v>
                </c:pt>
                <c:pt idx="2">
                  <c:v>187.67999999999918</c:v>
                </c:pt>
                <c:pt idx="3">
                  <c:v>13208.4</c:v>
                </c:pt>
                <c:pt idx="4">
                  <c:v>16583.88</c:v>
                </c:pt>
                <c:pt idx="5">
                  <c:v>19812.600000000002</c:v>
                </c:pt>
                <c:pt idx="6">
                  <c:v>23188.080000000002</c:v>
                </c:pt>
                <c:pt idx="7">
                  <c:v>26416.799999999999</c:v>
                </c:pt>
                <c:pt idx="8">
                  <c:v>29792.28</c:v>
                </c:pt>
                <c:pt idx="9">
                  <c:v>33021</c:v>
                </c:pt>
                <c:pt idx="10">
                  <c:v>36396.48000000001</c:v>
                </c:pt>
                <c:pt idx="11">
                  <c:v>39625.200000000004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88-4B7C-B95E-EC1005B90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83040"/>
        <c:axId val="200950144"/>
      </c:lineChart>
      <c:catAx>
        <c:axId val="1585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00950144"/>
        <c:crosses val="autoZero"/>
        <c:auto val="1"/>
        <c:lblAlgn val="ctr"/>
        <c:lblOffset val="100"/>
        <c:noMultiLvlLbl val="0"/>
      </c:catAx>
      <c:valAx>
        <c:axId val="2009501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8583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660361256495831"/>
          <c:w val="0.99729242451519839"/>
          <c:h val="8.827264360549973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Logro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F0A-43D5-8AA3-C9D5BE4866B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F0A-43D5-8AA3-C9D5BE4866B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F0A-43D5-8AA3-C9D5BE4866B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F0A-43D5-8AA3-C9D5BE4866BF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F0A-43D5-8AA3-C9D5BE4866BF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F0A-43D5-8AA3-C9D5BE4866BF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F0A-43D5-8AA3-C9D5BE4866BF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F0A-43D5-8AA3-C9D5BE4866BF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F0A-43D5-8AA3-C9D5BE4866BF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F0A-43D5-8AA3-C9D5BE4866BF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F0A-43D5-8AA3-C9D5BE4866BF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F0A-43D5-8AA3-C9D5BE4866BF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F0A-43D5-8AA3-C9D5BE4866BF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F0A-43D5-8AA3-C9D5BE4866BF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FF0A-43D5-8AA3-C9D5BE4866BF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FF0A-43D5-8AA3-C9D5BE4866BF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FF0A-43D5-8AA3-C9D5BE4866BF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FF0A-43D5-8AA3-C9D5BE4866BF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FF0A-43D5-8AA3-C9D5BE4866BF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FF0A-43D5-8AA3-C9D5BE4866B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FF0A-43D5-8AA3-C9D5BE4866BF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FF0A-43D5-8AA3-C9D5BE4866BF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FF0A-43D5-8AA3-C9D5BE4866BF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FF0A-43D5-8AA3-C9D5BE4866BF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FF0A-43D5-8AA3-C9D5BE486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27 SAN JOSÉ DEL VALLE</c:v>
                </c:pt>
                <c:pt idx="1">
                  <c:v>UMF 19 MEZCALES</c:v>
                </c:pt>
                <c:pt idx="2">
                  <c:v>UMF 22 SAN JUAN ABAJO</c:v>
                </c:pt>
                <c:pt idx="3">
                  <c:v>UMF 7 TECUALA</c:v>
                </c:pt>
                <c:pt idx="4">
                  <c:v>UMF 14 COMPOSTELA</c:v>
                </c:pt>
                <c:pt idx="5">
                  <c:v>UMF 17 AHUACATLAN</c:v>
                </c:pt>
                <c:pt idx="6">
                  <c:v>UMF 11 YAGO</c:v>
                </c:pt>
                <c:pt idx="7">
                  <c:v>UMF 18 IXTLAN RIO</c:v>
                </c:pt>
                <c:pt idx="8">
                  <c:v>UMF 21 PIMIENTILLO</c:v>
                </c:pt>
                <c:pt idx="9">
                  <c:v>UMF 25 TEPIC</c:v>
                </c:pt>
                <c:pt idx="10">
                  <c:v>HGSMF 8 TUXPAN</c:v>
                </c:pt>
                <c:pt idx="11">
                  <c:v>UMF 3 CORA</c:v>
                </c:pt>
                <c:pt idx="12">
                  <c:v>UMF 20 TEPIC</c:v>
                </c:pt>
                <c:pt idx="13">
                  <c:v>HGSMF 15 LA VARAS</c:v>
                </c:pt>
                <c:pt idx="14">
                  <c:v>UMF 12 AUTAN</c:v>
                </c:pt>
                <c:pt idx="15">
                  <c:v>UMF 26 XALISCO</c:v>
                </c:pt>
                <c:pt idx="16">
                  <c:v>UMF 13 SAN BLAS</c:v>
                </c:pt>
                <c:pt idx="17">
                  <c:v>UMF 4 VILLA HIDALGO</c:v>
                </c:pt>
                <c:pt idx="18">
                  <c:v>UMF 9 RUIZ</c:v>
                </c:pt>
                <c:pt idx="19">
                  <c:v>HGSMF 6 ACAPONETA</c:v>
                </c:pt>
                <c:pt idx="20">
                  <c:v>UMF 24 TEPIC</c:v>
                </c:pt>
                <c:pt idx="21">
                  <c:v>UMF 16 LA PEÑITA</c:v>
                </c:pt>
                <c:pt idx="22">
                  <c:v>UMF 2 FCO.MADERO</c:v>
                </c:pt>
                <c:pt idx="23">
                  <c:v>HGZMF 10 S. IXCUINTLA</c:v>
                </c:pt>
                <c:pt idx="24">
                  <c:v>UMF 5 TEPIC</c:v>
                </c:pt>
              </c:strCache>
            </c:strRef>
          </c:cat>
          <c:val>
            <c:numRef>
              <c:f>Grafico!$E$5:$E$29</c:f>
              <c:numCache>
                <c:formatCode>0.0</c:formatCode>
                <c:ptCount val="25"/>
                <c:pt idx="0">
                  <c:v>2.65537534089278</c:v>
                </c:pt>
                <c:pt idx="1">
                  <c:v>5.1345701593937809</c:v>
                </c:pt>
                <c:pt idx="2">
                  <c:v>3.7340153452685421</c:v>
                </c:pt>
                <c:pt idx="3">
                  <c:v>5.6486654252017381</c:v>
                </c:pt>
                <c:pt idx="4">
                  <c:v>8.9989536100453442</c:v>
                </c:pt>
                <c:pt idx="5">
                  <c:v>8.8466308391897481</c:v>
                </c:pt>
                <c:pt idx="6">
                  <c:v>10.28225806451613</c:v>
                </c:pt>
                <c:pt idx="7">
                  <c:v>10.138248847926267</c:v>
                </c:pt>
                <c:pt idx="8">
                  <c:v>16.528925619834709</c:v>
                </c:pt>
                <c:pt idx="9">
                  <c:v>10.077984403119377</c:v>
                </c:pt>
                <c:pt idx="10">
                  <c:v>10.380434782608695</c:v>
                </c:pt>
                <c:pt idx="11">
                  <c:v>12.330827067669173</c:v>
                </c:pt>
                <c:pt idx="12">
                  <c:v>12.297734627831716</c:v>
                </c:pt>
                <c:pt idx="13">
                  <c:v>10.840787119856888</c:v>
                </c:pt>
                <c:pt idx="14">
                  <c:v>14.757281553398059</c:v>
                </c:pt>
                <c:pt idx="15">
                  <c:v>10.466739029306869</c:v>
                </c:pt>
                <c:pt idx="16">
                  <c:v>12.329803328290469</c:v>
                </c:pt>
                <c:pt idx="17">
                  <c:v>12.73031825795645</c:v>
                </c:pt>
                <c:pt idx="18">
                  <c:v>13.289473684210526</c:v>
                </c:pt>
                <c:pt idx="19">
                  <c:v>11.931818181818182</c:v>
                </c:pt>
                <c:pt idx="20">
                  <c:v>10.188112141783696</c:v>
                </c:pt>
                <c:pt idx="21">
                  <c:v>15.623356128353498</c:v>
                </c:pt>
                <c:pt idx="22">
                  <c:v>18.018455560951917</c:v>
                </c:pt>
                <c:pt idx="23">
                  <c:v>13.639281129653401</c:v>
                </c:pt>
                <c:pt idx="24">
                  <c:v>13.467023172905526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FF0A-43D5-8AA3-C9D5BE48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405120"/>
        <c:axId val="46406656"/>
      </c:barChart>
      <c:catAx>
        <c:axId val="4640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6406656"/>
        <c:crosses val="autoZero"/>
        <c:auto val="1"/>
        <c:lblAlgn val="ctr"/>
        <c:lblOffset val="100"/>
        <c:noMultiLvlLbl val="0"/>
      </c:catAx>
      <c:valAx>
        <c:axId val="46406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464051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F0A-43D5-8AA3-C9D5BE4866B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F0A-43D5-8AA3-C9D5BE4866B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F0A-43D5-8AA3-C9D5BE4866BF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F0A-43D5-8AA3-C9D5BE4866B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F0A-43D5-8AA3-C9D5BE4866B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F0A-43D5-8AA3-C9D5BE4866BF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FF0A-43D5-8AA3-C9D5BE4866B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FF0A-43D5-8AA3-C9D5BE4866BF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FF0A-43D5-8AA3-C9D5BE4866B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FF0A-43D5-8AA3-C9D5BE4866BF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FF0A-43D5-8AA3-C9D5BE4866BF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FF0A-43D5-8AA3-C9D5BE4866BF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FF0A-43D5-8AA3-C9D5BE4866B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FF0A-43D5-8AA3-C9D5BE4866BF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FF0A-43D5-8AA3-C9D5BE4866BF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FF0A-43D5-8AA3-C9D5BE4866BF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FF0A-43D5-8AA3-C9D5BE4866BF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FF0A-43D5-8AA3-C9D5BE4866BF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FF0A-43D5-8AA3-C9D5BE4866BF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FF0A-43D5-8AA3-C9D5BE4866BF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FF0A-43D5-8AA3-C9D5BE4866BF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FF0A-43D5-8AA3-C9D5BE4866BF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FF0A-43D5-8AA3-C9D5BE4866BF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FF0A-43D5-8AA3-C9D5BE4866BF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FF0A-43D5-8AA3-C9D5BE486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27 SAN JOSÉ DEL VALLE</c:v>
                </c:pt>
                <c:pt idx="1">
                  <c:v>UMF 19 MEZCALES</c:v>
                </c:pt>
                <c:pt idx="2">
                  <c:v>UMF 22 SAN JUAN ABAJO</c:v>
                </c:pt>
                <c:pt idx="3">
                  <c:v>UMF 7 TECUALA</c:v>
                </c:pt>
                <c:pt idx="4">
                  <c:v>UMF 14 COMPOSTELA</c:v>
                </c:pt>
                <c:pt idx="5">
                  <c:v>UMF 17 AHUACATLAN</c:v>
                </c:pt>
                <c:pt idx="6">
                  <c:v>UMF 11 YAGO</c:v>
                </c:pt>
                <c:pt idx="7">
                  <c:v>UMF 18 IXTLAN RIO</c:v>
                </c:pt>
                <c:pt idx="8">
                  <c:v>UMF 21 PIMIENTILLO</c:v>
                </c:pt>
                <c:pt idx="9">
                  <c:v>UMF 25 TEPIC</c:v>
                </c:pt>
                <c:pt idx="10">
                  <c:v>HGSMF 8 TUXPAN</c:v>
                </c:pt>
                <c:pt idx="11">
                  <c:v>UMF 3 CORA</c:v>
                </c:pt>
                <c:pt idx="12">
                  <c:v>UMF 20 TEPIC</c:v>
                </c:pt>
                <c:pt idx="13">
                  <c:v>HGSMF 15 LA VARAS</c:v>
                </c:pt>
                <c:pt idx="14">
                  <c:v>UMF 12 AUTAN</c:v>
                </c:pt>
                <c:pt idx="15">
                  <c:v>UMF 26 XALISCO</c:v>
                </c:pt>
                <c:pt idx="16">
                  <c:v>UMF 13 SAN BLAS</c:v>
                </c:pt>
                <c:pt idx="17">
                  <c:v>UMF 4 VILLA HIDALGO</c:v>
                </c:pt>
                <c:pt idx="18">
                  <c:v>UMF 9 RUIZ</c:v>
                </c:pt>
                <c:pt idx="19">
                  <c:v>HGSMF 6 ACAPONETA</c:v>
                </c:pt>
                <c:pt idx="20">
                  <c:v>UMF 24 TEPIC</c:v>
                </c:pt>
                <c:pt idx="21">
                  <c:v>UMF 16 LA PEÑITA</c:v>
                </c:pt>
                <c:pt idx="22">
                  <c:v>UMF 2 FCO.MADERO</c:v>
                </c:pt>
                <c:pt idx="23">
                  <c:v>HGZMF 10 S. IXCUINTLA</c:v>
                </c:pt>
                <c:pt idx="24">
                  <c:v>UMF 5 TEPIC</c:v>
                </c:pt>
              </c:strCache>
            </c:strRef>
          </c:cat>
          <c:val>
            <c:numRef>
              <c:f>Grafico!$F$5:$F$29</c:f>
              <c:numCache>
                <c:formatCode>0</c:formatCode>
                <c:ptCount val="25"/>
                <c:pt idx="0">
                  <c:v>1023.4000000000001</c:v>
                </c:pt>
                <c:pt idx="1">
                  <c:v>744.8</c:v>
                </c:pt>
                <c:pt idx="2">
                  <c:v>122.5</c:v>
                </c:pt>
                <c:pt idx="3">
                  <c:v>70.099999999999994</c:v>
                </c:pt>
                <c:pt idx="4">
                  <c:v>28.699999999999989</c:v>
                </c:pt>
                <c:pt idx="5">
                  <c:v>27.900000000000006</c:v>
                </c:pt>
                <c:pt idx="6">
                  <c:v>-1.3999999999999986</c:v>
                </c:pt>
                <c:pt idx="7">
                  <c:v>-3.6000000000000227</c:v>
                </c:pt>
                <c:pt idx="8">
                  <c:v>-7.9</c:v>
                </c:pt>
                <c:pt idx="9">
                  <c:v>-11.700000000000045</c:v>
                </c:pt>
                <c:pt idx="10">
                  <c:v>-14</c:v>
                </c:pt>
                <c:pt idx="11">
                  <c:v>-15.5</c:v>
                </c:pt>
                <c:pt idx="12">
                  <c:v>-21.299999999999997</c:v>
                </c:pt>
                <c:pt idx="13">
                  <c:v>-23.5</c:v>
                </c:pt>
                <c:pt idx="14">
                  <c:v>-24.5</c:v>
                </c:pt>
                <c:pt idx="15">
                  <c:v>-30.100000000000023</c:v>
                </c:pt>
                <c:pt idx="16">
                  <c:v>-30.800000000000011</c:v>
                </c:pt>
                <c:pt idx="17">
                  <c:v>-32.599999999999994</c:v>
                </c:pt>
                <c:pt idx="18">
                  <c:v>-50</c:v>
                </c:pt>
                <c:pt idx="19">
                  <c:v>-61.199999999999989</c:v>
                </c:pt>
                <c:pt idx="20">
                  <c:v>-72.599999999999909</c:v>
                </c:pt>
                <c:pt idx="21">
                  <c:v>-106.9</c:v>
                </c:pt>
                <c:pt idx="22">
                  <c:v>-165.1</c:v>
                </c:pt>
                <c:pt idx="23">
                  <c:v>-226.79999999999995</c:v>
                </c:pt>
                <c:pt idx="24">
                  <c:v>-389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FF0A-43D5-8AA3-C9D5BE48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435712"/>
        <c:axId val="46437504"/>
      </c:barChart>
      <c:catAx>
        <c:axId val="46435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6437504"/>
        <c:crosses val="autoZero"/>
        <c:auto val="1"/>
        <c:lblAlgn val="ctr"/>
        <c:lblOffset val="100"/>
        <c:noMultiLvlLbl val="0"/>
      </c:catAx>
      <c:valAx>
        <c:axId val="464375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464357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59</xdr:row>
      <xdr:rowOff>47625</xdr:rowOff>
    </xdr:from>
    <xdr:to>
      <xdr:col>15</xdr:col>
      <xdr:colOff>752474</xdr:colOff>
      <xdr:row>76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221143</xdr:colOff>
      <xdr:row>7</xdr:row>
      <xdr:rowOff>24434</xdr:rowOff>
    </xdr:from>
    <xdr:to>
      <xdr:col>17</xdr:col>
      <xdr:colOff>745018</xdr:colOff>
      <xdr:row>26</xdr:row>
      <xdr:rowOff>151986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2</xdr:row>
      <xdr:rowOff>157370</xdr:rowOff>
    </xdr:from>
    <xdr:to>
      <xdr:col>17</xdr:col>
      <xdr:colOff>629478</xdr:colOff>
      <xdr:row>6</xdr:row>
      <xdr:rowOff>157370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28283" y="488674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tamizaje de primera vez de Cáncer Cérvico Uterino en mujeres entre 25 y 64 años,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381000</xdr:colOff>
      <xdr:row>33</xdr:row>
      <xdr:rowOff>107673</xdr:rowOff>
    </xdr:from>
    <xdr:to>
      <xdr:col>18</xdr:col>
      <xdr:colOff>142875</xdr:colOff>
      <xdr:row>53</xdr:row>
      <xdr:rowOff>69574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298168</xdr:colOff>
      <xdr:row>29</xdr:row>
      <xdr:rowOff>0</xdr:rowOff>
    </xdr:from>
    <xdr:to>
      <xdr:col>18</xdr:col>
      <xdr:colOff>8276</xdr:colOff>
      <xdr:row>33</xdr:row>
      <xdr:rowOff>0</xdr:rowOff>
    </xdr:to>
    <xdr:sp macro="" textlink="">
      <xdr:nvSpPr>
        <xdr:cNvPr id="5" name="CuadroTexto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769081" y="4803913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63"/>
  <sheetViews>
    <sheetView tabSelected="1" zoomScaleNormal="100" workbookViewId="0">
      <selection activeCell="I56" sqref="I56"/>
    </sheetView>
  </sheetViews>
  <sheetFormatPr baseColWidth="10" defaultRowHeight="12.75" x14ac:dyDescent="0.2"/>
  <cols>
    <col min="1" max="1" width="3.140625" customWidth="1"/>
    <col min="2" max="2" width="15.5703125" customWidth="1"/>
    <col min="3" max="3" width="29.5703125" customWidth="1"/>
    <col min="4" max="28" width="11.42578125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1"/>
      <c r="C7" s="1"/>
      <c r="D7" s="1"/>
      <c r="E7" s="1"/>
      <c r="F7" s="1"/>
      <c r="G7" s="3" t="s">
        <v>113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3" t="s">
        <v>104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3" t="s">
        <v>2</v>
      </c>
      <c r="C13" s="1" t="s">
        <v>105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3" t="s">
        <v>3</v>
      </c>
      <c r="C14" s="1" t="s">
        <v>106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">
      <c r="A19" s="1"/>
      <c r="B19" s="60" t="s">
        <v>8</v>
      </c>
      <c r="C19" s="68" t="s">
        <v>8</v>
      </c>
      <c r="D19" s="68" t="s">
        <v>9</v>
      </c>
      <c r="E19" s="64" t="s">
        <v>10</v>
      </c>
      <c r="F19" s="65"/>
      <c r="G19" s="65"/>
      <c r="H19" s="66"/>
      <c r="I19" s="64" t="s">
        <v>11</v>
      </c>
      <c r="J19" s="65"/>
      <c r="K19" s="65"/>
      <c r="L19" s="66"/>
      <c r="M19" s="64" t="s">
        <v>12</v>
      </c>
      <c r="N19" s="65"/>
      <c r="O19" s="65"/>
      <c r="P19" s="66"/>
      <c r="Q19" s="64" t="s">
        <v>13</v>
      </c>
      <c r="R19" s="65"/>
      <c r="S19" s="65"/>
      <c r="T19" s="66"/>
      <c r="U19" s="64" t="s">
        <v>14</v>
      </c>
      <c r="V19" s="65"/>
      <c r="W19" s="65"/>
      <c r="X19" s="66"/>
      <c r="Y19" s="64" t="s">
        <v>15</v>
      </c>
      <c r="Z19" s="65"/>
      <c r="AA19" s="65"/>
      <c r="AB19" s="66"/>
      <c r="AC19" s="64" t="s">
        <v>16</v>
      </c>
      <c r="AD19" s="65"/>
      <c r="AE19" s="65"/>
      <c r="AF19" s="66"/>
      <c r="AG19" s="64" t="s">
        <v>17</v>
      </c>
      <c r="AH19" s="65"/>
      <c r="AI19" s="65"/>
      <c r="AJ19" s="66"/>
      <c r="AK19" s="64" t="s">
        <v>18</v>
      </c>
      <c r="AL19" s="65"/>
      <c r="AM19" s="65"/>
      <c r="AN19" s="66"/>
      <c r="AO19" s="64" t="s">
        <v>19</v>
      </c>
      <c r="AP19" s="65"/>
      <c r="AQ19" s="65"/>
      <c r="AR19" s="66"/>
      <c r="AS19" s="64" t="s">
        <v>20</v>
      </c>
      <c r="AT19" s="65"/>
      <c r="AU19" s="65"/>
      <c r="AV19" s="66"/>
      <c r="AW19" s="63" t="s">
        <v>21</v>
      </c>
      <c r="AX19" s="63"/>
      <c r="AY19" s="63"/>
      <c r="AZ19" s="63"/>
    </row>
    <row r="20" spans="1:52" x14ac:dyDescent="0.2">
      <c r="A20" s="1"/>
      <c r="B20" s="61"/>
      <c r="C20" s="69"/>
      <c r="D20" s="69"/>
      <c r="E20" s="6" t="s">
        <v>22</v>
      </c>
      <c r="F20" s="6" t="s">
        <v>23</v>
      </c>
      <c r="G20" s="6" t="s">
        <v>24</v>
      </c>
      <c r="H20" s="6" t="s">
        <v>25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22</v>
      </c>
      <c r="N20" s="6" t="s">
        <v>23</v>
      </c>
      <c r="O20" s="6" t="s">
        <v>24</v>
      </c>
      <c r="P20" s="6" t="s">
        <v>25</v>
      </c>
      <c r="Q20" s="6" t="s">
        <v>22</v>
      </c>
      <c r="R20" s="6" t="s">
        <v>23</v>
      </c>
      <c r="S20" s="6" t="s">
        <v>24</v>
      </c>
      <c r="T20" s="6" t="s">
        <v>25</v>
      </c>
      <c r="U20" s="6" t="s">
        <v>22</v>
      </c>
      <c r="V20" s="6" t="s">
        <v>23</v>
      </c>
      <c r="W20" s="6" t="s">
        <v>24</v>
      </c>
      <c r="X20" s="6" t="s">
        <v>25</v>
      </c>
      <c r="Y20" s="6" t="s">
        <v>22</v>
      </c>
      <c r="Z20" s="6" t="s">
        <v>23</v>
      </c>
      <c r="AA20" s="6" t="s">
        <v>24</v>
      </c>
      <c r="AB20" s="6" t="s">
        <v>25</v>
      </c>
      <c r="AC20" s="6" t="s">
        <v>22</v>
      </c>
      <c r="AD20" s="6" t="s">
        <v>23</v>
      </c>
      <c r="AE20" s="6" t="s">
        <v>24</v>
      </c>
      <c r="AF20" s="6" t="s">
        <v>25</v>
      </c>
      <c r="AG20" s="6" t="s">
        <v>22</v>
      </c>
      <c r="AH20" s="6" t="s">
        <v>23</v>
      </c>
      <c r="AI20" s="6" t="s">
        <v>24</v>
      </c>
      <c r="AJ20" s="6" t="s">
        <v>25</v>
      </c>
      <c r="AK20" s="6" t="s">
        <v>22</v>
      </c>
      <c r="AL20" s="6" t="s">
        <v>23</v>
      </c>
      <c r="AM20" s="6" t="s">
        <v>24</v>
      </c>
      <c r="AN20" s="6" t="s">
        <v>25</v>
      </c>
      <c r="AO20" s="6" t="s">
        <v>22</v>
      </c>
      <c r="AP20" s="6" t="s">
        <v>23</v>
      </c>
      <c r="AQ20" s="6" t="s">
        <v>24</v>
      </c>
      <c r="AR20" s="6" t="s">
        <v>25</v>
      </c>
      <c r="AS20" s="6" t="s">
        <v>22</v>
      </c>
      <c r="AT20" s="6" t="s">
        <v>23</v>
      </c>
      <c r="AU20" s="6" t="s">
        <v>24</v>
      </c>
      <c r="AV20" s="6" t="s">
        <v>25</v>
      </c>
      <c r="AW20" s="6" t="s">
        <v>22</v>
      </c>
      <c r="AX20" s="6" t="s">
        <v>23</v>
      </c>
      <c r="AY20" s="6" t="s">
        <v>24</v>
      </c>
      <c r="AZ20" s="6" t="s">
        <v>25</v>
      </c>
    </row>
    <row r="21" spans="1:52" x14ac:dyDescent="0.2">
      <c r="A21" s="7" t="s">
        <v>26</v>
      </c>
      <c r="B21" s="8" t="s">
        <v>27</v>
      </c>
      <c r="C21" s="45" t="s">
        <v>28</v>
      </c>
      <c r="D21" s="47">
        <v>39762</v>
      </c>
      <c r="E21" s="9">
        <v>703</v>
      </c>
      <c r="F21" s="10">
        <f>$B$52*D21/100</f>
        <v>914.52599999999995</v>
      </c>
      <c r="G21" s="11">
        <v>2.4</v>
      </c>
      <c r="H21" s="10">
        <f>F21-E21</f>
        <v>211.52599999999995</v>
      </c>
      <c r="I21" s="9">
        <v>1518</v>
      </c>
      <c r="J21" s="10">
        <f t="shared" ref="J21:J45" si="0">$B$53*D21/100</f>
        <v>1789.29</v>
      </c>
      <c r="K21" s="12">
        <f>I21*100/D21</f>
        <v>3.8177154066696848</v>
      </c>
      <c r="L21" s="13">
        <f>J21-I21</f>
        <v>271.28999999999996</v>
      </c>
      <c r="M21" s="9">
        <v>2189</v>
      </c>
      <c r="N21" s="10">
        <f t="shared" ref="N21:N45" si="1">$B$54*D21/100</f>
        <v>2703.8159999999998</v>
      </c>
      <c r="O21" s="12">
        <f>M21*100/D21</f>
        <v>5.5052562748352702</v>
      </c>
      <c r="P21" s="13">
        <f>N21-M21</f>
        <v>514.8159999999998</v>
      </c>
      <c r="Q21" s="9"/>
      <c r="R21" s="10">
        <f t="shared" ref="R21:R45" si="2">$B$55*D21/100</f>
        <v>3578.58</v>
      </c>
      <c r="S21" s="12">
        <f>Q21*100/D21</f>
        <v>0</v>
      </c>
      <c r="T21" s="13">
        <f>R21-Q21</f>
        <v>3578.58</v>
      </c>
      <c r="U21" s="9"/>
      <c r="V21" s="10">
        <f t="shared" ref="V21:V45" si="3">$B$56*D21/100</f>
        <v>4493.1060000000007</v>
      </c>
      <c r="W21" s="14">
        <f>U21*100/D21</f>
        <v>0</v>
      </c>
      <c r="X21" s="10">
        <f>V21-U21</f>
        <v>4493.1060000000007</v>
      </c>
      <c r="Y21" s="9"/>
      <c r="Z21" s="10">
        <f t="shared" ref="Z21:Z45" si="4">$B$57*D21/100</f>
        <v>5367.87</v>
      </c>
      <c r="AA21" s="12">
        <f>Y21*100/D21</f>
        <v>0</v>
      </c>
      <c r="AB21" s="10">
        <f>Z21-Y21</f>
        <v>5367.87</v>
      </c>
      <c r="AC21" s="9"/>
      <c r="AD21" s="10">
        <f t="shared" ref="AD21:AD45" si="5">$B$58*D21/100</f>
        <v>6282.3959999999997</v>
      </c>
      <c r="AE21" s="12">
        <f>AC21*100/D21</f>
        <v>0</v>
      </c>
      <c r="AF21" s="10">
        <f>AD21-AC21</f>
        <v>6282.3959999999997</v>
      </c>
      <c r="AG21" s="9"/>
      <c r="AH21" s="10">
        <f t="shared" ref="AH21:AH45" si="6">$B$59*D21/100</f>
        <v>7157.16</v>
      </c>
      <c r="AI21" s="12">
        <f>AG21*100/D21</f>
        <v>0</v>
      </c>
      <c r="AJ21" s="10">
        <f>AH21-AG21</f>
        <v>7157.16</v>
      </c>
      <c r="AK21" s="9"/>
      <c r="AL21" s="10">
        <f t="shared" ref="AL21:AL45" si="7">$B$60*D21/100</f>
        <v>8071.6859999999997</v>
      </c>
      <c r="AM21" s="12">
        <f>AK21*100/D21</f>
        <v>0</v>
      </c>
      <c r="AN21" s="10">
        <f>AL21-AK21</f>
        <v>8071.6859999999997</v>
      </c>
      <c r="AO21" s="9"/>
      <c r="AP21" s="10">
        <f t="shared" ref="AP21:AP45" si="8">$B$61*D21/100</f>
        <v>8946.4500000000007</v>
      </c>
      <c r="AQ21" s="12">
        <f>AO21*100/D21</f>
        <v>0</v>
      </c>
      <c r="AR21" s="10">
        <f>AP21-AO21</f>
        <v>8946.4500000000007</v>
      </c>
      <c r="AS21" s="9"/>
      <c r="AT21" s="10">
        <f t="shared" ref="AT21:AT45" si="9">$B$62*D21/100</f>
        <v>9860.9760000000006</v>
      </c>
      <c r="AU21" s="12">
        <f>AS21*100/D21</f>
        <v>0</v>
      </c>
      <c r="AV21" s="10">
        <f>AT21-AS21</f>
        <v>9860.9760000000006</v>
      </c>
      <c r="AW21" s="9"/>
      <c r="AX21" s="10">
        <f t="shared" ref="AX21:AX45" si="10">$B$63*D21/100</f>
        <v>10735.74</v>
      </c>
      <c r="AY21" s="12">
        <f>AW21*100/D21</f>
        <v>0</v>
      </c>
      <c r="AZ21" s="10">
        <f>AX21-AW21</f>
        <v>10735.74</v>
      </c>
    </row>
    <row r="22" spans="1:52" x14ac:dyDescent="0.2">
      <c r="A22" s="7" t="s">
        <v>26</v>
      </c>
      <c r="B22" s="8" t="s">
        <v>29</v>
      </c>
      <c r="C22" s="45" t="s">
        <v>30</v>
      </c>
      <c r="D22" s="47">
        <v>11975</v>
      </c>
      <c r="E22" s="9">
        <v>393</v>
      </c>
      <c r="F22" s="10">
        <f t="shared" ref="F22:F45" si="11">$B$52*D22/100</f>
        <v>275.42499999999995</v>
      </c>
      <c r="G22" s="15">
        <f t="shared" ref="G22:G47" si="12">E22*100/D22</f>
        <v>3.2818371607515657</v>
      </c>
      <c r="H22" s="10">
        <f t="shared" ref="H22:H45" si="13">F22-E22</f>
        <v>-117.57500000000005</v>
      </c>
      <c r="I22" s="9">
        <v>853</v>
      </c>
      <c r="J22" s="10">
        <f t="shared" si="0"/>
        <v>538.875</v>
      </c>
      <c r="K22" s="16">
        <f t="shared" ref="K22:K45" si="14">I22*100/D22</f>
        <v>7.1231732776617953</v>
      </c>
      <c r="L22" s="13">
        <f t="shared" ref="L22:L45" si="15">J22-I22</f>
        <v>-314.125</v>
      </c>
      <c r="M22" s="9">
        <v>1243</v>
      </c>
      <c r="N22" s="10">
        <f t="shared" si="1"/>
        <v>814.3</v>
      </c>
      <c r="O22" s="16">
        <f t="shared" ref="O22:O47" si="16">M22*100/D22</f>
        <v>10.379958246346556</v>
      </c>
      <c r="P22" s="13">
        <f t="shared" ref="P22:P45" si="17">N22-M22</f>
        <v>-428.70000000000005</v>
      </c>
      <c r="Q22" s="9"/>
      <c r="R22" s="10">
        <f t="shared" si="2"/>
        <v>1077.75</v>
      </c>
      <c r="S22" s="16">
        <f t="shared" ref="S22:S47" si="18">Q22*100/D22</f>
        <v>0</v>
      </c>
      <c r="T22" s="13">
        <f t="shared" ref="T22:T45" si="19">R22-Q22</f>
        <v>1077.75</v>
      </c>
      <c r="U22" s="9"/>
      <c r="V22" s="10">
        <f t="shared" si="3"/>
        <v>1353.175</v>
      </c>
      <c r="W22" s="17">
        <f t="shared" ref="W22:W45" si="20">U22*100/D22</f>
        <v>0</v>
      </c>
      <c r="X22" s="10">
        <f t="shared" ref="X22:X45" si="21">V22-U22</f>
        <v>1353.175</v>
      </c>
      <c r="Y22" s="9"/>
      <c r="Z22" s="10">
        <f t="shared" si="4"/>
        <v>1616.625</v>
      </c>
      <c r="AA22" s="16">
        <f t="shared" ref="AA22:AA45" si="22">Y22*100/D22</f>
        <v>0</v>
      </c>
      <c r="AB22" s="10">
        <f t="shared" ref="AB22:AB45" si="23">Z22-Y22</f>
        <v>1616.625</v>
      </c>
      <c r="AC22" s="9"/>
      <c r="AD22" s="10">
        <f t="shared" si="5"/>
        <v>1892.05</v>
      </c>
      <c r="AE22" s="16">
        <f t="shared" ref="AE22:AE45" si="24">AC22*100/D22</f>
        <v>0</v>
      </c>
      <c r="AF22" s="10">
        <f t="shared" ref="AF22:AF45" si="25">AD22-AC22</f>
        <v>1892.05</v>
      </c>
      <c r="AG22" s="9"/>
      <c r="AH22" s="10">
        <f t="shared" si="6"/>
        <v>2155.5</v>
      </c>
      <c r="AI22" s="16">
        <f t="shared" ref="AI22:AI47" si="26">AG22*100/D22</f>
        <v>0</v>
      </c>
      <c r="AJ22" s="10">
        <f t="shared" ref="AJ22:AJ45" si="27">AH22-AG22</f>
        <v>2155.5</v>
      </c>
      <c r="AK22" s="9"/>
      <c r="AL22" s="10">
        <f t="shared" si="7"/>
        <v>2430.9250000000002</v>
      </c>
      <c r="AM22" s="16">
        <f t="shared" ref="AM22:AM47" si="28">AK22*100/D22</f>
        <v>0</v>
      </c>
      <c r="AN22" s="10">
        <f t="shared" ref="AN22:AN45" si="29">AL22-AK22</f>
        <v>2430.9250000000002</v>
      </c>
      <c r="AO22" s="9"/>
      <c r="AP22" s="10">
        <f t="shared" si="8"/>
        <v>2694.375</v>
      </c>
      <c r="AQ22" s="16">
        <f t="shared" ref="AQ22:AQ47" si="30">AO22*100/D22</f>
        <v>0</v>
      </c>
      <c r="AR22" s="10">
        <f t="shared" ref="AR22:AR45" si="31">AP22-AO22</f>
        <v>2694.375</v>
      </c>
      <c r="AS22" s="9"/>
      <c r="AT22" s="10">
        <f t="shared" si="9"/>
        <v>2969.8</v>
      </c>
      <c r="AU22" s="16">
        <f t="shared" ref="AU22:AU47" si="32">AS22*100/D22</f>
        <v>0</v>
      </c>
      <c r="AV22" s="10">
        <f t="shared" ref="AV22:AV45" si="33">AT22-AS22</f>
        <v>2969.8</v>
      </c>
      <c r="AW22" s="9"/>
      <c r="AX22" s="10">
        <f t="shared" si="10"/>
        <v>3233.25</v>
      </c>
      <c r="AY22" s="16">
        <f t="shared" ref="AY22:AY47" si="34">AW22*100/D22</f>
        <v>0</v>
      </c>
      <c r="AZ22" s="10">
        <f t="shared" ref="AZ22:AZ45" si="35">AX22-AW22</f>
        <v>3233.25</v>
      </c>
    </row>
    <row r="23" spans="1:52" x14ac:dyDescent="0.2">
      <c r="A23" s="7" t="s">
        <v>26</v>
      </c>
      <c r="B23" s="8" t="s">
        <v>31</v>
      </c>
      <c r="C23" s="45" t="s">
        <v>32</v>
      </c>
      <c r="D23" s="47">
        <v>15397</v>
      </c>
      <c r="E23" s="9">
        <v>554</v>
      </c>
      <c r="F23" s="10">
        <f t="shared" si="11"/>
        <v>354.13099999999997</v>
      </c>
      <c r="G23" s="15">
        <f t="shared" si="12"/>
        <v>3.5981035266610379</v>
      </c>
      <c r="H23" s="10">
        <f t="shared" si="13"/>
        <v>-199.86900000000003</v>
      </c>
      <c r="I23" s="9">
        <v>1119</v>
      </c>
      <c r="J23" s="10">
        <f t="shared" si="0"/>
        <v>692.86500000000001</v>
      </c>
      <c r="K23" s="16">
        <f t="shared" si="14"/>
        <v>7.2676495421185949</v>
      </c>
      <c r="L23" s="13">
        <f t="shared" si="15"/>
        <v>-426.13499999999999</v>
      </c>
      <c r="M23" s="9">
        <v>1511</v>
      </c>
      <c r="N23" s="10">
        <f t="shared" si="1"/>
        <v>1046.9959999999999</v>
      </c>
      <c r="O23" s="16">
        <f t="shared" si="16"/>
        <v>9.8136000519581739</v>
      </c>
      <c r="P23" s="13">
        <f t="shared" si="17"/>
        <v>-464.00400000000013</v>
      </c>
      <c r="Q23" s="9"/>
      <c r="R23" s="10">
        <f t="shared" si="2"/>
        <v>1385.73</v>
      </c>
      <c r="S23" s="16">
        <f t="shared" si="18"/>
        <v>0</v>
      </c>
      <c r="T23" s="13">
        <f t="shared" si="19"/>
        <v>1385.73</v>
      </c>
      <c r="U23" s="9"/>
      <c r="V23" s="10">
        <f t="shared" si="3"/>
        <v>1739.8610000000001</v>
      </c>
      <c r="W23" s="17">
        <f t="shared" si="20"/>
        <v>0</v>
      </c>
      <c r="X23" s="10">
        <f t="shared" si="21"/>
        <v>1739.8610000000001</v>
      </c>
      <c r="Y23" s="9"/>
      <c r="Z23" s="10">
        <f t="shared" si="4"/>
        <v>2078.5949999999998</v>
      </c>
      <c r="AA23" s="16">
        <f t="shared" si="22"/>
        <v>0</v>
      </c>
      <c r="AB23" s="10">
        <f t="shared" si="23"/>
        <v>2078.5949999999998</v>
      </c>
      <c r="AC23" s="9"/>
      <c r="AD23" s="10">
        <f t="shared" si="5"/>
        <v>2432.7260000000001</v>
      </c>
      <c r="AE23" s="16">
        <f t="shared" si="24"/>
        <v>0</v>
      </c>
      <c r="AF23" s="10">
        <f t="shared" si="25"/>
        <v>2432.7260000000001</v>
      </c>
      <c r="AG23" s="9"/>
      <c r="AH23" s="10">
        <f t="shared" si="6"/>
        <v>2771.46</v>
      </c>
      <c r="AI23" s="16">
        <f t="shared" si="26"/>
        <v>0</v>
      </c>
      <c r="AJ23" s="10">
        <f t="shared" si="27"/>
        <v>2771.46</v>
      </c>
      <c r="AK23" s="9"/>
      <c r="AL23" s="10">
        <f t="shared" si="7"/>
        <v>3125.5910000000003</v>
      </c>
      <c r="AM23" s="16">
        <f t="shared" si="28"/>
        <v>0</v>
      </c>
      <c r="AN23" s="10">
        <f t="shared" si="29"/>
        <v>3125.5910000000003</v>
      </c>
      <c r="AO23" s="9"/>
      <c r="AP23" s="10">
        <f t="shared" si="8"/>
        <v>3464.3249999999998</v>
      </c>
      <c r="AQ23" s="16">
        <f t="shared" si="30"/>
        <v>0</v>
      </c>
      <c r="AR23" s="10">
        <f t="shared" si="31"/>
        <v>3464.3249999999998</v>
      </c>
      <c r="AS23" s="9"/>
      <c r="AT23" s="10">
        <f t="shared" si="9"/>
        <v>3818.4560000000001</v>
      </c>
      <c r="AU23" s="16">
        <f t="shared" si="32"/>
        <v>0</v>
      </c>
      <c r="AV23" s="10">
        <f t="shared" si="33"/>
        <v>3818.4560000000001</v>
      </c>
      <c r="AW23" s="9"/>
      <c r="AX23" s="10">
        <f t="shared" si="10"/>
        <v>4157.1899999999996</v>
      </c>
      <c r="AY23" s="16">
        <f t="shared" si="34"/>
        <v>0</v>
      </c>
      <c r="AZ23" s="10">
        <f t="shared" si="35"/>
        <v>4157.1899999999996</v>
      </c>
    </row>
    <row r="24" spans="1:52" x14ac:dyDescent="0.2">
      <c r="A24" s="7" t="s">
        <v>26</v>
      </c>
      <c r="B24" s="8" t="s">
        <v>33</v>
      </c>
      <c r="C24" s="45" t="s">
        <v>34</v>
      </c>
      <c r="D24" s="47">
        <v>913</v>
      </c>
      <c r="E24" s="9">
        <v>28</v>
      </c>
      <c r="F24" s="10">
        <f t="shared" si="11"/>
        <v>20.998999999999995</v>
      </c>
      <c r="G24" s="15">
        <f t="shared" si="12"/>
        <v>3.0668127053669223</v>
      </c>
      <c r="H24" s="10">
        <f t="shared" si="13"/>
        <v>-7.0010000000000048</v>
      </c>
      <c r="I24" s="9">
        <v>52</v>
      </c>
      <c r="J24" s="10">
        <f t="shared" si="0"/>
        <v>41.085000000000001</v>
      </c>
      <c r="K24" s="16">
        <f t="shared" si="14"/>
        <v>5.6955093099671412</v>
      </c>
      <c r="L24" s="13">
        <f t="shared" si="15"/>
        <v>-10.914999999999999</v>
      </c>
      <c r="M24" s="9">
        <v>71</v>
      </c>
      <c r="N24" s="10">
        <f t="shared" si="1"/>
        <v>62.083999999999996</v>
      </c>
      <c r="O24" s="16">
        <f t="shared" si="16"/>
        <v>7.7765607886089816</v>
      </c>
      <c r="P24" s="13">
        <f t="shared" si="17"/>
        <v>-8.9160000000000039</v>
      </c>
      <c r="Q24" s="9"/>
      <c r="R24" s="10">
        <f t="shared" si="2"/>
        <v>82.17</v>
      </c>
      <c r="S24" s="16">
        <f t="shared" si="18"/>
        <v>0</v>
      </c>
      <c r="T24" s="13">
        <f t="shared" si="19"/>
        <v>82.17</v>
      </c>
      <c r="U24" s="9"/>
      <c r="V24" s="10">
        <f t="shared" si="3"/>
        <v>103.16900000000001</v>
      </c>
      <c r="W24" s="17">
        <f t="shared" si="20"/>
        <v>0</v>
      </c>
      <c r="X24" s="10">
        <f t="shared" si="21"/>
        <v>103.16900000000001</v>
      </c>
      <c r="Y24" s="9"/>
      <c r="Z24" s="10">
        <f t="shared" si="4"/>
        <v>123.255</v>
      </c>
      <c r="AA24" s="16">
        <f t="shared" si="22"/>
        <v>0</v>
      </c>
      <c r="AB24" s="10">
        <f t="shared" si="23"/>
        <v>123.255</v>
      </c>
      <c r="AC24" s="9"/>
      <c r="AD24" s="10">
        <f t="shared" si="5"/>
        <v>144.25400000000002</v>
      </c>
      <c r="AE24" s="16">
        <f t="shared" si="24"/>
        <v>0</v>
      </c>
      <c r="AF24" s="10">
        <f t="shared" si="25"/>
        <v>144.25400000000002</v>
      </c>
      <c r="AG24" s="9"/>
      <c r="AH24" s="10">
        <f t="shared" si="6"/>
        <v>164.34</v>
      </c>
      <c r="AI24" s="16">
        <f t="shared" si="26"/>
        <v>0</v>
      </c>
      <c r="AJ24" s="10">
        <f t="shared" si="27"/>
        <v>164.34</v>
      </c>
      <c r="AK24" s="9"/>
      <c r="AL24" s="10">
        <f t="shared" si="7"/>
        <v>185.33900000000003</v>
      </c>
      <c r="AM24" s="16">
        <f t="shared" si="28"/>
        <v>0</v>
      </c>
      <c r="AN24" s="10">
        <f t="shared" si="29"/>
        <v>185.33900000000003</v>
      </c>
      <c r="AO24" s="9"/>
      <c r="AP24" s="10">
        <f t="shared" si="8"/>
        <v>205.42500000000001</v>
      </c>
      <c r="AQ24" s="16">
        <f t="shared" si="30"/>
        <v>0</v>
      </c>
      <c r="AR24" s="10">
        <f t="shared" si="31"/>
        <v>205.42500000000001</v>
      </c>
      <c r="AS24" s="9"/>
      <c r="AT24" s="10">
        <f t="shared" si="9"/>
        <v>226.42400000000001</v>
      </c>
      <c r="AU24" s="16">
        <f t="shared" si="32"/>
        <v>0</v>
      </c>
      <c r="AV24" s="10">
        <f t="shared" si="33"/>
        <v>226.42400000000001</v>
      </c>
      <c r="AW24" s="9"/>
      <c r="AX24" s="10">
        <f t="shared" si="10"/>
        <v>246.51</v>
      </c>
      <c r="AY24" s="16">
        <f t="shared" si="34"/>
        <v>0</v>
      </c>
      <c r="AZ24" s="10">
        <f t="shared" si="35"/>
        <v>246.51</v>
      </c>
    </row>
    <row r="25" spans="1:52" x14ac:dyDescent="0.2">
      <c r="A25" s="7" t="s">
        <v>26</v>
      </c>
      <c r="B25" s="8" t="s">
        <v>35</v>
      </c>
      <c r="C25" s="45" t="s">
        <v>36</v>
      </c>
      <c r="D25" s="47">
        <v>3668</v>
      </c>
      <c r="E25" s="9">
        <v>82</v>
      </c>
      <c r="F25" s="10">
        <f t="shared" si="11"/>
        <v>84.36399999999999</v>
      </c>
      <c r="G25" s="15">
        <f t="shared" si="12"/>
        <v>2.2355507088331517</v>
      </c>
      <c r="H25" s="10">
        <f t="shared" si="13"/>
        <v>2.3639999999999901</v>
      </c>
      <c r="I25" s="9">
        <v>165</v>
      </c>
      <c r="J25" s="10">
        <f t="shared" si="0"/>
        <v>165.06</v>
      </c>
      <c r="K25" s="16">
        <f t="shared" si="14"/>
        <v>4.4983642311886589</v>
      </c>
      <c r="L25" s="13">
        <f t="shared" si="15"/>
        <v>6.0000000000002274E-2</v>
      </c>
      <c r="M25" s="9">
        <v>235</v>
      </c>
      <c r="N25" s="10">
        <f t="shared" si="1"/>
        <v>249.42399999999998</v>
      </c>
      <c r="O25" s="16">
        <f t="shared" si="16"/>
        <v>6.4067611777535438</v>
      </c>
      <c r="P25" s="13">
        <f t="shared" si="17"/>
        <v>14.423999999999978</v>
      </c>
      <c r="Q25" s="9"/>
      <c r="R25" s="10">
        <f t="shared" si="2"/>
        <v>330.12</v>
      </c>
      <c r="S25" s="16">
        <f t="shared" si="18"/>
        <v>0</v>
      </c>
      <c r="T25" s="13">
        <f t="shared" si="19"/>
        <v>330.12</v>
      </c>
      <c r="U25" s="9"/>
      <c r="V25" s="10">
        <f t="shared" si="3"/>
        <v>414.48400000000004</v>
      </c>
      <c r="W25" s="17">
        <f t="shared" si="20"/>
        <v>0</v>
      </c>
      <c r="X25" s="10">
        <f t="shared" si="21"/>
        <v>414.48400000000004</v>
      </c>
      <c r="Y25" s="9"/>
      <c r="Z25" s="10">
        <f t="shared" si="4"/>
        <v>495.18</v>
      </c>
      <c r="AA25" s="16">
        <f t="shared" si="22"/>
        <v>0</v>
      </c>
      <c r="AB25" s="10">
        <f t="shared" si="23"/>
        <v>495.18</v>
      </c>
      <c r="AC25" s="9"/>
      <c r="AD25" s="10">
        <f t="shared" si="5"/>
        <v>579.54399999999998</v>
      </c>
      <c r="AE25" s="16">
        <f t="shared" si="24"/>
        <v>0</v>
      </c>
      <c r="AF25" s="10">
        <f t="shared" si="25"/>
        <v>579.54399999999998</v>
      </c>
      <c r="AG25" s="9"/>
      <c r="AH25" s="10">
        <f t="shared" si="6"/>
        <v>660.24</v>
      </c>
      <c r="AI25" s="16">
        <f t="shared" si="26"/>
        <v>0</v>
      </c>
      <c r="AJ25" s="10">
        <f t="shared" si="27"/>
        <v>660.24</v>
      </c>
      <c r="AK25" s="9"/>
      <c r="AL25" s="10">
        <f t="shared" si="7"/>
        <v>744.60400000000004</v>
      </c>
      <c r="AM25" s="16">
        <f t="shared" si="28"/>
        <v>0</v>
      </c>
      <c r="AN25" s="10">
        <f t="shared" si="29"/>
        <v>744.60400000000004</v>
      </c>
      <c r="AO25" s="9"/>
      <c r="AP25" s="10">
        <f t="shared" si="8"/>
        <v>825.3</v>
      </c>
      <c r="AQ25" s="16">
        <f t="shared" si="30"/>
        <v>0</v>
      </c>
      <c r="AR25" s="10">
        <f t="shared" si="31"/>
        <v>825.3</v>
      </c>
      <c r="AS25" s="9"/>
      <c r="AT25" s="10">
        <f t="shared" si="9"/>
        <v>909.6640000000001</v>
      </c>
      <c r="AU25" s="16">
        <f t="shared" si="32"/>
        <v>0</v>
      </c>
      <c r="AV25" s="10">
        <f t="shared" si="33"/>
        <v>909.6640000000001</v>
      </c>
      <c r="AW25" s="9"/>
      <c r="AX25" s="10">
        <f t="shared" si="10"/>
        <v>990.36</v>
      </c>
      <c r="AY25" s="16">
        <f t="shared" si="34"/>
        <v>0</v>
      </c>
      <c r="AZ25" s="10">
        <f t="shared" si="35"/>
        <v>990.36</v>
      </c>
    </row>
    <row r="26" spans="1:52" x14ac:dyDescent="0.2">
      <c r="A26" s="7" t="s">
        <v>26</v>
      </c>
      <c r="B26" s="8" t="s">
        <v>37</v>
      </c>
      <c r="C26" s="45" t="s">
        <v>38</v>
      </c>
      <c r="D26" s="47">
        <v>2161</v>
      </c>
      <c r="E26" s="9">
        <v>45</v>
      </c>
      <c r="F26" s="10">
        <f t="shared" si="11"/>
        <v>49.702999999999996</v>
      </c>
      <c r="G26" s="15">
        <f t="shared" si="12"/>
        <v>2.0823692734844981</v>
      </c>
      <c r="H26" s="10">
        <f t="shared" si="13"/>
        <v>4.7029999999999959</v>
      </c>
      <c r="I26" s="9">
        <v>98</v>
      </c>
      <c r="J26" s="10">
        <f t="shared" si="0"/>
        <v>97.245000000000005</v>
      </c>
      <c r="K26" s="16">
        <f t="shared" si="14"/>
        <v>4.5349375289217955</v>
      </c>
      <c r="L26" s="13">
        <f t="shared" si="15"/>
        <v>-0.75499999999999545</v>
      </c>
      <c r="M26" s="9">
        <v>160</v>
      </c>
      <c r="N26" s="10">
        <f t="shared" si="1"/>
        <v>146.94799999999998</v>
      </c>
      <c r="O26" s="16">
        <f t="shared" si="16"/>
        <v>7.4039796390559927</v>
      </c>
      <c r="P26" s="13">
        <f t="shared" si="17"/>
        <v>-13.052000000000021</v>
      </c>
      <c r="Q26" s="9"/>
      <c r="R26" s="10">
        <f t="shared" si="2"/>
        <v>194.49</v>
      </c>
      <c r="S26" s="16">
        <f t="shared" si="18"/>
        <v>0</v>
      </c>
      <c r="T26" s="13">
        <f t="shared" si="19"/>
        <v>194.49</v>
      </c>
      <c r="U26" s="9"/>
      <c r="V26" s="10">
        <f t="shared" si="3"/>
        <v>244.19300000000004</v>
      </c>
      <c r="W26" s="17">
        <f t="shared" si="20"/>
        <v>0</v>
      </c>
      <c r="X26" s="10">
        <f t="shared" si="21"/>
        <v>244.19300000000004</v>
      </c>
      <c r="Y26" s="9"/>
      <c r="Z26" s="10">
        <f t="shared" si="4"/>
        <v>291.73500000000001</v>
      </c>
      <c r="AA26" s="16">
        <f t="shared" si="22"/>
        <v>0</v>
      </c>
      <c r="AB26" s="10">
        <f t="shared" si="23"/>
        <v>291.73500000000001</v>
      </c>
      <c r="AC26" s="9"/>
      <c r="AD26" s="10">
        <f t="shared" si="5"/>
        <v>341.43800000000005</v>
      </c>
      <c r="AE26" s="16">
        <f t="shared" si="24"/>
        <v>0</v>
      </c>
      <c r="AF26" s="10">
        <f t="shared" si="25"/>
        <v>341.43800000000005</v>
      </c>
      <c r="AG26" s="9"/>
      <c r="AH26" s="10">
        <f t="shared" si="6"/>
        <v>388.98</v>
      </c>
      <c r="AI26" s="16">
        <f t="shared" si="26"/>
        <v>0</v>
      </c>
      <c r="AJ26" s="10">
        <f t="shared" si="27"/>
        <v>388.98</v>
      </c>
      <c r="AK26" s="9"/>
      <c r="AL26" s="10">
        <f t="shared" si="7"/>
        <v>438.68300000000005</v>
      </c>
      <c r="AM26" s="16">
        <f t="shared" si="28"/>
        <v>0</v>
      </c>
      <c r="AN26" s="10">
        <f t="shared" si="29"/>
        <v>438.68300000000005</v>
      </c>
      <c r="AO26" s="9"/>
      <c r="AP26" s="10">
        <f t="shared" si="8"/>
        <v>486.22500000000002</v>
      </c>
      <c r="AQ26" s="16">
        <f t="shared" si="30"/>
        <v>0</v>
      </c>
      <c r="AR26" s="10">
        <f t="shared" si="31"/>
        <v>486.22500000000002</v>
      </c>
      <c r="AS26" s="9"/>
      <c r="AT26" s="10">
        <f t="shared" si="9"/>
        <v>535.928</v>
      </c>
      <c r="AU26" s="16">
        <f t="shared" si="32"/>
        <v>0</v>
      </c>
      <c r="AV26" s="10">
        <f t="shared" si="33"/>
        <v>535.928</v>
      </c>
      <c r="AW26" s="9"/>
      <c r="AX26" s="10">
        <f t="shared" si="10"/>
        <v>583.47</v>
      </c>
      <c r="AY26" s="16">
        <f t="shared" si="34"/>
        <v>0</v>
      </c>
      <c r="AZ26" s="10">
        <f t="shared" si="35"/>
        <v>583.47</v>
      </c>
    </row>
    <row r="27" spans="1:52" s="21" customFormat="1" ht="14.25" customHeight="1" x14ac:dyDescent="0.2">
      <c r="A27" s="18" t="s">
        <v>26</v>
      </c>
      <c r="B27" s="19" t="s">
        <v>39</v>
      </c>
      <c r="C27" s="46" t="s">
        <v>40</v>
      </c>
      <c r="D27" s="47">
        <v>6099</v>
      </c>
      <c r="E27" s="20">
        <v>178</v>
      </c>
      <c r="F27" s="13">
        <f t="shared" si="11"/>
        <v>140.27699999999999</v>
      </c>
      <c r="G27" s="15">
        <f t="shared" si="12"/>
        <v>2.9185112313494015</v>
      </c>
      <c r="H27" s="13">
        <f t="shared" si="13"/>
        <v>-37.723000000000013</v>
      </c>
      <c r="I27" s="20">
        <v>363</v>
      </c>
      <c r="J27" s="13">
        <f t="shared" si="0"/>
        <v>274.45499999999998</v>
      </c>
      <c r="K27" s="16">
        <f t="shared" si="14"/>
        <v>5.9517953762911953</v>
      </c>
      <c r="L27" s="13">
        <f t="shared" si="15"/>
        <v>-88.545000000000016</v>
      </c>
      <c r="M27" s="20">
        <v>581</v>
      </c>
      <c r="N27" s="13">
        <f t="shared" si="1"/>
        <v>414.73199999999997</v>
      </c>
      <c r="O27" s="16">
        <f t="shared" si="16"/>
        <v>9.5261518281685529</v>
      </c>
      <c r="P27" s="13">
        <f t="shared" si="17"/>
        <v>-166.26800000000003</v>
      </c>
      <c r="Q27" s="20"/>
      <c r="R27" s="13">
        <f t="shared" si="2"/>
        <v>548.91</v>
      </c>
      <c r="S27" s="16">
        <f t="shared" si="18"/>
        <v>0</v>
      </c>
      <c r="T27" s="13">
        <f t="shared" si="19"/>
        <v>548.91</v>
      </c>
      <c r="U27" s="20"/>
      <c r="V27" s="13">
        <f t="shared" si="3"/>
        <v>689.18700000000001</v>
      </c>
      <c r="W27" s="17">
        <f t="shared" si="20"/>
        <v>0</v>
      </c>
      <c r="X27" s="13">
        <f t="shared" si="21"/>
        <v>689.18700000000001</v>
      </c>
      <c r="Y27" s="20"/>
      <c r="Z27" s="13">
        <f t="shared" si="4"/>
        <v>823.36500000000001</v>
      </c>
      <c r="AA27" s="16">
        <f t="shared" si="22"/>
        <v>0</v>
      </c>
      <c r="AB27" s="13">
        <f t="shared" si="23"/>
        <v>823.36500000000001</v>
      </c>
      <c r="AC27" s="20"/>
      <c r="AD27" s="13">
        <f t="shared" si="5"/>
        <v>963.64199999999994</v>
      </c>
      <c r="AE27" s="16">
        <f t="shared" si="24"/>
        <v>0</v>
      </c>
      <c r="AF27" s="13">
        <f t="shared" si="25"/>
        <v>963.64199999999994</v>
      </c>
      <c r="AG27" s="20"/>
      <c r="AH27" s="13">
        <f t="shared" si="6"/>
        <v>1097.82</v>
      </c>
      <c r="AI27" s="16">
        <f t="shared" si="26"/>
        <v>0</v>
      </c>
      <c r="AJ27" s="13">
        <f t="shared" si="27"/>
        <v>1097.82</v>
      </c>
      <c r="AK27" s="20"/>
      <c r="AL27" s="13">
        <f t="shared" si="7"/>
        <v>1238.097</v>
      </c>
      <c r="AM27" s="16">
        <f t="shared" si="28"/>
        <v>0</v>
      </c>
      <c r="AN27" s="13">
        <f t="shared" si="29"/>
        <v>1238.097</v>
      </c>
      <c r="AO27" s="20"/>
      <c r="AP27" s="13">
        <f t="shared" si="8"/>
        <v>1372.2750000000001</v>
      </c>
      <c r="AQ27" s="16">
        <f t="shared" si="30"/>
        <v>0</v>
      </c>
      <c r="AR27" s="13">
        <f t="shared" si="31"/>
        <v>1372.2750000000001</v>
      </c>
      <c r="AS27" s="20"/>
      <c r="AT27" s="13">
        <f t="shared" si="9"/>
        <v>1512.5520000000001</v>
      </c>
      <c r="AU27" s="16">
        <f t="shared" si="32"/>
        <v>0</v>
      </c>
      <c r="AV27" s="13">
        <f t="shared" si="33"/>
        <v>1512.5520000000001</v>
      </c>
      <c r="AW27" s="9"/>
      <c r="AX27" s="13">
        <f t="shared" si="10"/>
        <v>1646.73</v>
      </c>
      <c r="AY27" s="16">
        <f t="shared" si="34"/>
        <v>0</v>
      </c>
      <c r="AZ27" s="13">
        <f t="shared" si="35"/>
        <v>1646.73</v>
      </c>
    </row>
    <row r="28" spans="1:52" x14ac:dyDescent="0.2">
      <c r="A28" s="7" t="s">
        <v>26</v>
      </c>
      <c r="B28" s="8" t="s">
        <v>41</v>
      </c>
      <c r="C28" s="45" t="s">
        <v>42</v>
      </c>
      <c r="D28" s="47">
        <v>3321</v>
      </c>
      <c r="E28" s="9">
        <v>99</v>
      </c>
      <c r="F28" s="10">
        <f t="shared" si="11"/>
        <v>76.382999999999996</v>
      </c>
      <c r="G28" s="15">
        <f t="shared" si="12"/>
        <v>2.9810298102981028</v>
      </c>
      <c r="H28" s="10">
        <f t="shared" si="13"/>
        <v>-22.617000000000004</v>
      </c>
      <c r="I28" s="9">
        <v>149</v>
      </c>
      <c r="J28" s="10">
        <f t="shared" si="0"/>
        <v>149.44499999999999</v>
      </c>
      <c r="K28" s="16">
        <f t="shared" si="14"/>
        <v>4.4866004215597712</v>
      </c>
      <c r="L28" s="13">
        <f t="shared" si="15"/>
        <v>0.44499999999999318</v>
      </c>
      <c r="M28" s="9">
        <v>258</v>
      </c>
      <c r="N28" s="10">
        <f t="shared" si="1"/>
        <v>225.828</v>
      </c>
      <c r="O28" s="16">
        <f t="shared" si="16"/>
        <v>7.7687443541102077</v>
      </c>
      <c r="P28" s="13">
        <f t="shared" si="17"/>
        <v>-32.171999999999997</v>
      </c>
      <c r="Q28" s="9"/>
      <c r="R28" s="10">
        <f t="shared" si="2"/>
        <v>298.89</v>
      </c>
      <c r="S28" s="16">
        <f t="shared" si="18"/>
        <v>0</v>
      </c>
      <c r="T28" s="13">
        <f t="shared" si="19"/>
        <v>298.89</v>
      </c>
      <c r="U28" s="9"/>
      <c r="V28" s="10">
        <f t="shared" si="3"/>
        <v>375.27300000000002</v>
      </c>
      <c r="W28" s="17">
        <f t="shared" si="20"/>
        <v>0</v>
      </c>
      <c r="X28" s="10">
        <f t="shared" si="21"/>
        <v>375.27300000000002</v>
      </c>
      <c r="Y28" s="9"/>
      <c r="Z28" s="10">
        <f t="shared" si="4"/>
        <v>448.33499999999998</v>
      </c>
      <c r="AA28" s="16">
        <f t="shared" si="22"/>
        <v>0</v>
      </c>
      <c r="AB28" s="10">
        <f t="shared" si="23"/>
        <v>448.33499999999998</v>
      </c>
      <c r="AC28" s="9"/>
      <c r="AD28" s="10">
        <f t="shared" si="5"/>
        <v>524.71800000000007</v>
      </c>
      <c r="AE28" s="16">
        <f t="shared" si="24"/>
        <v>0</v>
      </c>
      <c r="AF28" s="10">
        <f t="shared" si="25"/>
        <v>524.71800000000007</v>
      </c>
      <c r="AG28" s="9"/>
      <c r="AH28" s="10">
        <f t="shared" si="6"/>
        <v>597.78</v>
      </c>
      <c r="AI28" s="16">
        <f t="shared" si="26"/>
        <v>0</v>
      </c>
      <c r="AJ28" s="10">
        <f t="shared" si="27"/>
        <v>597.78</v>
      </c>
      <c r="AK28" s="9"/>
      <c r="AL28" s="10">
        <f t="shared" si="7"/>
        <v>674.16300000000001</v>
      </c>
      <c r="AM28" s="16">
        <f t="shared" si="28"/>
        <v>0</v>
      </c>
      <c r="AN28" s="10">
        <f t="shared" si="29"/>
        <v>674.16300000000001</v>
      </c>
      <c r="AO28" s="9"/>
      <c r="AP28" s="10">
        <f t="shared" si="8"/>
        <v>747.22500000000002</v>
      </c>
      <c r="AQ28" s="16">
        <f t="shared" si="30"/>
        <v>0</v>
      </c>
      <c r="AR28" s="10">
        <f t="shared" si="31"/>
        <v>747.22500000000002</v>
      </c>
      <c r="AS28" s="9"/>
      <c r="AT28" s="10">
        <f t="shared" si="9"/>
        <v>823.60800000000006</v>
      </c>
      <c r="AU28" s="16">
        <f t="shared" si="32"/>
        <v>0</v>
      </c>
      <c r="AV28" s="10">
        <f t="shared" si="33"/>
        <v>823.60800000000006</v>
      </c>
      <c r="AW28" s="9"/>
      <c r="AX28" s="10">
        <f t="shared" si="10"/>
        <v>896.67</v>
      </c>
      <c r="AY28" s="16">
        <f t="shared" si="34"/>
        <v>0</v>
      </c>
      <c r="AZ28" s="10">
        <f t="shared" si="35"/>
        <v>896.67</v>
      </c>
    </row>
    <row r="29" spans="1:52" x14ac:dyDescent="0.2">
      <c r="A29" s="7" t="s">
        <v>26</v>
      </c>
      <c r="B29" s="8" t="s">
        <v>43</v>
      </c>
      <c r="C29" s="45" t="s">
        <v>44</v>
      </c>
      <c r="D29" s="47">
        <v>1642</v>
      </c>
      <c r="E29" s="9">
        <v>14</v>
      </c>
      <c r="F29" s="10">
        <f t="shared" si="11"/>
        <v>37.765999999999998</v>
      </c>
      <c r="G29" s="15">
        <v>2</v>
      </c>
      <c r="H29" s="10">
        <f t="shared" si="13"/>
        <v>23.765999999999998</v>
      </c>
      <c r="I29" s="9">
        <v>27</v>
      </c>
      <c r="J29" s="10">
        <f t="shared" si="0"/>
        <v>73.89</v>
      </c>
      <c r="K29" s="16">
        <f t="shared" si="14"/>
        <v>1.6443361753958587</v>
      </c>
      <c r="L29" s="13">
        <f t="shared" si="15"/>
        <v>46.89</v>
      </c>
      <c r="M29" s="9">
        <v>48</v>
      </c>
      <c r="N29" s="10">
        <f t="shared" si="1"/>
        <v>111.65600000000001</v>
      </c>
      <c r="O29" s="16">
        <f t="shared" si="16"/>
        <v>2.9232643118148598</v>
      </c>
      <c r="P29" s="13">
        <f t="shared" si="17"/>
        <v>63.656000000000006</v>
      </c>
      <c r="Q29" s="9"/>
      <c r="R29" s="10">
        <f t="shared" si="2"/>
        <v>147.78</v>
      </c>
      <c r="S29" s="16">
        <f t="shared" si="18"/>
        <v>0</v>
      </c>
      <c r="T29" s="13">
        <f t="shared" si="19"/>
        <v>147.78</v>
      </c>
      <c r="U29" s="9"/>
      <c r="V29" s="10">
        <f t="shared" si="3"/>
        <v>185.54600000000002</v>
      </c>
      <c r="W29" s="17">
        <f t="shared" si="20"/>
        <v>0</v>
      </c>
      <c r="X29" s="10">
        <f t="shared" si="21"/>
        <v>185.54600000000002</v>
      </c>
      <c r="Y29" s="9"/>
      <c r="Z29" s="10">
        <f t="shared" si="4"/>
        <v>221.67</v>
      </c>
      <c r="AA29" s="16">
        <f t="shared" si="22"/>
        <v>0</v>
      </c>
      <c r="AB29" s="10">
        <f t="shared" si="23"/>
        <v>221.67</v>
      </c>
      <c r="AC29" s="9"/>
      <c r="AD29" s="10">
        <f t="shared" si="5"/>
        <v>259.43600000000004</v>
      </c>
      <c r="AE29" s="16">
        <f t="shared" si="24"/>
        <v>0</v>
      </c>
      <c r="AF29" s="10">
        <f t="shared" si="25"/>
        <v>259.43600000000004</v>
      </c>
      <c r="AG29" s="9"/>
      <c r="AH29" s="10">
        <f t="shared" si="6"/>
        <v>295.56</v>
      </c>
      <c r="AI29" s="16">
        <f t="shared" si="26"/>
        <v>0</v>
      </c>
      <c r="AJ29" s="10">
        <f t="shared" si="27"/>
        <v>295.56</v>
      </c>
      <c r="AK29" s="9"/>
      <c r="AL29" s="10">
        <f t="shared" si="7"/>
        <v>333.32599999999996</v>
      </c>
      <c r="AM29" s="16">
        <f t="shared" si="28"/>
        <v>0</v>
      </c>
      <c r="AN29" s="10">
        <f t="shared" si="29"/>
        <v>333.32599999999996</v>
      </c>
      <c r="AO29" s="9"/>
      <c r="AP29" s="10">
        <f t="shared" si="8"/>
        <v>369.45</v>
      </c>
      <c r="AQ29" s="16">
        <f t="shared" si="30"/>
        <v>0</v>
      </c>
      <c r="AR29" s="10">
        <f t="shared" si="31"/>
        <v>369.45</v>
      </c>
      <c r="AS29" s="9"/>
      <c r="AT29" s="10">
        <f t="shared" si="9"/>
        <v>407.21600000000001</v>
      </c>
      <c r="AU29" s="16">
        <f t="shared" si="32"/>
        <v>0</v>
      </c>
      <c r="AV29" s="10">
        <f t="shared" si="33"/>
        <v>407.21600000000001</v>
      </c>
      <c r="AW29" s="9"/>
      <c r="AX29" s="10">
        <f t="shared" si="10"/>
        <v>443.34</v>
      </c>
      <c r="AY29" s="16">
        <f t="shared" si="34"/>
        <v>0</v>
      </c>
      <c r="AZ29" s="10">
        <f t="shared" si="35"/>
        <v>443.34</v>
      </c>
    </row>
    <row r="30" spans="1:52" x14ac:dyDescent="0.2">
      <c r="A30" s="7" t="s">
        <v>26</v>
      </c>
      <c r="B30" s="8" t="s">
        <v>45</v>
      </c>
      <c r="C30" s="45" t="s">
        <v>46</v>
      </c>
      <c r="D30" s="47">
        <v>1453</v>
      </c>
      <c r="E30" s="9">
        <v>22</v>
      </c>
      <c r="F30" s="10">
        <f t="shared" si="11"/>
        <v>33.418999999999997</v>
      </c>
      <c r="G30" s="15">
        <f t="shared" si="12"/>
        <v>1.5141087405368203</v>
      </c>
      <c r="H30" s="10">
        <f t="shared" si="13"/>
        <v>11.418999999999997</v>
      </c>
      <c r="I30" s="9">
        <v>67</v>
      </c>
      <c r="J30" s="10">
        <f t="shared" si="0"/>
        <v>65.385000000000005</v>
      </c>
      <c r="K30" s="16">
        <f t="shared" si="14"/>
        <v>4.6111493461803166</v>
      </c>
      <c r="L30" s="13">
        <f t="shared" si="15"/>
        <v>-1.6149999999999949</v>
      </c>
      <c r="M30" s="9">
        <v>80</v>
      </c>
      <c r="N30" s="10">
        <f t="shared" si="1"/>
        <v>98.804000000000002</v>
      </c>
      <c r="O30" s="16">
        <f t="shared" si="16"/>
        <v>5.5058499655884381</v>
      </c>
      <c r="P30" s="13">
        <f t="shared" si="17"/>
        <v>18.804000000000002</v>
      </c>
      <c r="Q30" s="9"/>
      <c r="R30" s="10">
        <f t="shared" si="2"/>
        <v>130.77000000000001</v>
      </c>
      <c r="S30" s="16">
        <f t="shared" si="18"/>
        <v>0</v>
      </c>
      <c r="T30" s="13">
        <f t="shared" si="19"/>
        <v>130.77000000000001</v>
      </c>
      <c r="U30" s="9"/>
      <c r="V30" s="10">
        <f t="shared" si="3"/>
        <v>164.18900000000002</v>
      </c>
      <c r="W30" s="17">
        <f t="shared" si="20"/>
        <v>0</v>
      </c>
      <c r="X30" s="10">
        <f t="shared" si="21"/>
        <v>164.18900000000002</v>
      </c>
      <c r="Y30" s="9"/>
      <c r="Z30" s="10">
        <f t="shared" si="4"/>
        <v>196.155</v>
      </c>
      <c r="AA30" s="16">
        <f t="shared" si="22"/>
        <v>0</v>
      </c>
      <c r="AB30" s="10">
        <f t="shared" si="23"/>
        <v>196.155</v>
      </c>
      <c r="AC30" s="9"/>
      <c r="AD30" s="10">
        <f t="shared" si="5"/>
        <v>229.57400000000001</v>
      </c>
      <c r="AE30" s="16">
        <f t="shared" si="24"/>
        <v>0</v>
      </c>
      <c r="AF30" s="10">
        <f t="shared" si="25"/>
        <v>229.57400000000001</v>
      </c>
      <c r="AG30" s="9"/>
      <c r="AH30" s="10">
        <f t="shared" si="6"/>
        <v>261.54000000000002</v>
      </c>
      <c r="AI30" s="16">
        <f t="shared" si="26"/>
        <v>0</v>
      </c>
      <c r="AJ30" s="10">
        <f t="shared" si="27"/>
        <v>261.54000000000002</v>
      </c>
      <c r="AK30" s="9"/>
      <c r="AL30" s="10">
        <f t="shared" si="7"/>
        <v>294.959</v>
      </c>
      <c r="AM30" s="16">
        <f t="shared" si="28"/>
        <v>0</v>
      </c>
      <c r="AN30" s="10">
        <f t="shared" si="29"/>
        <v>294.959</v>
      </c>
      <c r="AO30" s="9"/>
      <c r="AP30" s="10">
        <f t="shared" si="8"/>
        <v>326.92500000000001</v>
      </c>
      <c r="AQ30" s="16">
        <f t="shared" si="30"/>
        <v>0</v>
      </c>
      <c r="AR30" s="10">
        <f t="shared" si="31"/>
        <v>326.92500000000001</v>
      </c>
      <c r="AS30" s="9"/>
      <c r="AT30" s="10">
        <f t="shared" si="9"/>
        <v>360.34399999999999</v>
      </c>
      <c r="AU30" s="16">
        <f t="shared" si="32"/>
        <v>0</v>
      </c>
      <c r="AV30" s="10">
        <f t="shared" si="33"/>
        <v>360.34399999999999</v>
      </c>
      <c r="AW30" s="9"/>
      <c r="AX30" s="10">
        <f t="shared" si="10"/>
        <v>392.31</v>
      </c>
      <c r="AY30" s="16">
        <f t="shared" si="34"/>
        <v>0</v>
      </c>
      <c r="AZ30" s="10">
        <f t="shared" si="35"/>
        <v>392.31</v>
      </c>
    </row>
    <row r="31" spans="1:52" x14ac:dyDescent="0.2">
      <c r="A31" s="7" t="s">
        <v>26</v>
      </c>
      <c r="B31" s="8" t="s">
        <v>47</v>
      </c>
      <c r="C31" s="45" t="s">
        <v>48</v>
      </c>
      <c r="D31" s="47">
        <v>655</v>
      </c>
      <c r="E31" s="9">
        <v>20</v>
      </c>
      <c r="F31" s="10">
        <f t="shared" si="11"/>
        <v>15.064999999999998</v>
      </c>
      <c r="G31" s="15">
        <f t="shared" si="12"/>
        <v>3.053435114503817</v>
      </c>
      <c r="H31" s="10">
        <f t="shared" si="13"/>
        <v>-4.9350000000000023</v>
      </c>
      <c r="I31" s="9">
        <v>38</v>
      </c>
      <c r="J31" s="10">
        <f t="shared" si="0"/>
        <v>29.475000000000001</v>
      </c>
      <c r="K31" s="16">
        <f t="shared" si="14"/>
        <v>5.8015267175572518</v>
      </c>
      <c r="L31" s="13">
        <f t="shared" si="15"/>
        <v>-8.5249999999999986</v>
      </c>
      <c r="M31" s="9">
        <v>50</v>
      </c>
      <c r="N31" s="10">
        <f t="shared" si="1"/>
        <v>44.54</v>
      </c>
      <c r="O31" s="16">
        <f t="shared" si="16"/>
        <v>7.6335877862595423</v>
      </c>
      <c r="P31" s="13">
        <f t="shared" si="17"/>
        <v>-5.4600000000000009</v>
      </c>
      <c r="Q31" s="9"/>
      <c r="R31" s="10">
        <f t="shared" si="2"/>
        <v>58.95</v>
      </c>
      <c r="S31" s="16">
        <f t="shared" si="18"/>
        <v>0</v>
      </c>
      <c r="T31" s="13">
        <f t="shared" si="19"/>
        <v>58.95</v>
      </c>
      <c r="U31" s="9"/>
      <c r="V31" s="10">
        <f t="shared" si="3"/>
        <v>74.015000000000015</v>
      </c>
      <c r="W31" s="17">
        <f t="shared" si="20"/>
        <v>0</v>
      </c>
      <c r="X31" s="10">
        <f t="shared" si="21"/>
        <v>74.015000000000015</v>
      </c>
      <c r="Y31" s="9"/>
      <c r="Z31" s="10">
        <f t="shared" si="4"/>
        <v>88.424999999999997</v>
      </c>
      <c r="AA31" s="16">
        <f t="shared" si="22"/>
        <v>0</v>
      </c>
      <c r="AB31" s="10">
        <f t="shared" si="23"/>
        <v>88.424999999999997</v>
      </c>
      <c r="AC31" s="9"/>
      <c r="AD31" s="10">
        <f t="shared" si="5"/>
        <v>103.49</v>
      </c>
      <c r="AE31" s="16">
        <f t="shared" si="24"/>
        <v>0</v>
      </c>
      <c r="AF31" s="10">
        <f t="shared" si="25"/>
        <v>103.49</v>
      </c>
      <c r="AG31" s="9"/>
      <c r="AH31" s="10">
        <f t="shared" si="6"/>
        <v>117.9</v>
      </c>
      <c r="AI31" s="16">
        <f t="shared" si="26"/>
        <v>0</v>
      </c>
      <c r="AJ31" s="10">
        <f t="shared" si="27"/>
        <v>117.9</v>
      </c>
      <c r="AK31" s="9"/>
      <c r="AL31" s="10">
        <f t="shared" si="7"/>
        <v>132.965</v>
      </c>
      <c r="AM31" s="16">
        <f t="shared" si="28"/>
        <v>0</v>
      </c>
      <c r="AN31" s="10">
        <f t="shared" si="29"/>
        <v>132.965</v>
      </c>
      <c r="AO31" s="9"/>
      <c r="AP31" s="10">
        <f t="shared" si="8"/>
        <v>147.375</v>
      </c>
      <c r="AQ31" s="16">
        <f t="shared" si="30"/>
        <v>0</v>
      </c>
      <c r="AR31" s="10">
        <f t="shared" si="31"/>
        <v>147.375</v>
      </c>
      <c r="AS31" s="9"/>
      <c r="AT31" s="10">
        <f t="shared" si="9"/>
        <v>162.44</v>
      </c>
      <c r="AU31" s="16">
        <f t="shared" si="32"/>
        <v>0</v>
      </c>
      <c r="AV31" s="10">
        <f t="shared" si="33"/>
        <v>162.44</v>
      </c>
      <c r="AW31" s="9"/>
      <c r="AX31" s="10">
        <f t="shared" si="10"/>
        <v>176.85</v>
      </c>
      <c r="AY31" s="16">
        <f t="shared" si="34"/>
        <v>0</v>
      </c>
      <c r="AZ31" s="10">
        <f t="shared" si="35"/>
        <v>176.85</v>
      </c>
    </row>
    <row r="32" spans="1:52" x14ac:dyDescent="0.2">
      <c r="A32" s="7" t="s">
        <v>26</v>
      </c>
      <c r="B32" s="8" t="s">
        <v>49</v>
      </c>
      <c r="C32" s="45" t="s">
        <v>50</v>
      </c>
      <c r="D32" s="47">
        <v>450</v>
      </c>
      <c r="E32" s="9">
        <v>21</v>
      </c>
      <c r="F32" s="10">
        <f t="shared" si="11"/>
        <v>10.35</v>
      </c>
      <c r="G32" s="15">
        <v>2.5099999999999998</v>
      </c>
      <c r="H32" s="10">
        <f t="shared" si="13"/>
        <v>-10.65</v>
      </c>
      <c r="I32" s="9">
        <v>41</v>
      </c>
      <c r="J32" s="10">
        <f t="shared" si="0"/>
        <v>20.25</v>
      </c>
      <c r="K32" s="16">
        <f t="shared" si="14"/>
        <v>9.1111111111111107</v>
      </c>
      <c r="L32" s="13">
        <f t="shared" si="15"/>
        <v>-20.75</v>
      </c>
      <c r="M32" s="9">
        <v>68</v>
      </c>
      <c r="N32" s="10">
        <f t="shared" si="1"/>
        <v>30.6</v>
      </c>
      <c r="O32" s="16">
        <f t="shared" si="16"/>
        <v>15.111111111111111</v>
      </c>
      <c r="P32" s="13">
        <f t="shared" si="17"/>
        <v>-37.4</v>
      </c>
      <c r="Q32" s="9"/>
      <c r="R32" s="10">
        <f t="shared" si="2"/>
        <v>40.5</v>
      </c>
      <c r="S32" s="16">
        <f t="shared" si="18"/>
        <v>0</v>
      </c>
      <c r="T32" s="13">
        <f t="shared" si="19"/>
        <v>40.5</v>
      </c>
      <c r="U32" s="9"/>
      <c r="V32" s="10">
        <f t="shared" si="3"/>
        <v>50.85</v>
      </c>
      <c r="W32" s="17">
        <f t="shared" si="20"/>
        <v>0</v>
      </c>
      <c r="X32" s="10">
        <f t="shared" si="21"/>
        <v>50.85</v>
      </c>
      <c r="Y32" s="9"/>
      <c r="Z32" s="10">
        <f t="shared" si="4"/>
        <v>60.75</v>
      </c>
      <c r="AA32" s="16">
        <f t="shared" si="22"/>
        <v>0</v>
      </c>
      <c r="AB32" s="10">
        <f t="shared" si="23"/>
        <v>60.75</v>
      </c>
      <c r="AC32" s="9"/>
      <c r="AD32" s="10">
        <f t="shared" si="5"/>
        <v>71.099999999999994</v>
      </c>
      <c r="AE32" s="16">
        <f t="shared" si="24"/>
        <v>0</v>
      </c>
      <c r="AF32" s="10">
        <f t="shared" si="25"/>
        <v>71.099999999999994</v>
      </c>
      <c r="AG32" s="9"/>
      <c r="AH32" s="10">
        <f t="shared" si="6"/>
        <v>81</v>
      </c>
      <c r="AI32" s="16">
        <f t="shared" si="26"/>
        <v>0</v>
      </c>
      <c r="AJ32" s="10">
        <f t="shared" si="27"/>
        <v>81</v>
      </c>
      <c r="AK32" s="9"/>
      <c r="AL32" s="10">
        <f t="shared" si="7"/>
        <v>91.35</v>
      </c>
      <c r="AM32" s="16">
        <f t="shared" si="28"/>
        <v>0</v>
      </c>
      <c r="AN32" s="10">
        <f t="shared" si="29"/>
        <v>91.35</v>
      </c>
      <c r="AO32" s="9"/>
      <c r="AP32" s="10">
        <f t="shared" si="8"/>
        <v>101.25</v>
      </c>
      <c r="AQ32" s="16">
        <f t="shared" si="30"/>
        <v>0</v>
      </c>
      <c r="AR32" s="10">
        <f t="shared" si="31"/>
        <v>101.25</v>
      </c>
      <c r="AS32" s="9"/>
      <c r="AT32" s="10">
        <f t="shared" si="9"/>
        <v>111.6</v>
      </c>
      <c r="AU32" s="16">
        <f t="shared" si="32"/>
        <v>0</v>
      </c>
      <c r="AV32" s="10">
        <f t="shared" si="33"/>
        <v>111.6</v>
      </c>
      <c r="AW32" s="9"/>
      <c r="AX32" s="10">
        <f t="shared" si="10"/>
        <v>121.5</v>
      </c>
      <c r="AY32" s="16">
        <f t="shared" si="34"/>
        <v>0</v>
      </c>
      <c r="AZ32" s="10">
        <f t="shared" si="35"/>
        <v>121.5</v>
      </c>
    </row>
    <row r="33" spans="1:52" x14ac:dyDescent="0.2">
      <c r="A33" s="7" t="s">
        <v>26</v>
      </c>
      <c r="B33" s="8" t="s">
        <v>51</v>
      </c>
      <c r="C33" s="45" t="s">
        <v>52</v>
      </c>
      <c r="D33" s="47">
        <v>525</v>
      </c>
      <c r="E33" s="9">
        <v>20</v>
      </c>
      <c r="F33" s="10">
        <f t="shared" si="11"/>
        <v>12.074999999999999</v>
      </c>
      <c r="G33" s="15">
        <f t="shared" si="12"/>
        <v>3.8095238095238093</v>
      </c>
      <c r="H33" s="10">
        <f t="shared" si="13"/>
        <v>-7.9250000000000007</v>
      </c>
      <c r="I33" s="9">
        <v>53</v>
      </c>
      <c r="J33" s="10">
        <f t="shared" si="0"/>
        <v>23.625</v>
      </c>
      <c r="K33" s="16">
        <f t="shared" si="14"/>
        <v>10.095238095238095</v>
      </c>
      <c r="L33" s="13">
        <f t="shared" si="15"/>
        <v>-29.375</v>
      </c>
      <c r="M33" s="9">
        <v>79</v>
      </c>
      <c r="N33" s="10">
        <f t="shared" si="1"/>
        <v>35.700000000000003</v>
      </c>
      <c r="O33" s="16">
        <f t="shared" si="16"/>
        <v>15.047619047619047</v>
      </c>
      <c r="P33" s="13">
        <f t="shared" si="17"/>
        <v>-43.3</v>
      </c>
      <c r="Q33" s="9"/>
      <c r="R33" s="10">
        <f t="shared" si="2"/>
        <v>47.25</v>
      </c>
      <c r="S33" s="16">
        <f t="shared" si="18"/>
        <v>0</v>
      </c>
      <c r="T33" s="13">
        <f t="shared" si="19"/>
        <v>47.25</v>
      </c>
      <c r="U33" s="9"/>
      <c r="V33" s="10">
        <f t="shared" si="3"/>
        <v>59.325000000000003</v>
      </c>
      <c r="W33" s="17">
        <f t="shared" si="20"/>
        <v>0</v>
      </c>
      <c r="X33" s="10">
        <f t="shared" si="21"/>
        <v>59.325000000000003</v>
      </c>
      <c r="Y33" s="9"/>
      <c r="Z33" s="10">
        <f t="shared" si="4"/>
        <v>70.875</v>
      </c>
      <c r="AA33" s="16">
        <f t="shared" si="22"/>
        <v>0</v>
      </c>
      <c r="AB33" s="10">
        <f t="shared" si="23"/>
        <v>70.875</v>
      </c>
      <c r="AC33" s="9"/>
      <c r="AD33" s="10">
        <f t="shared" si="5"/>
        <v>82.95</v>
      </c>
      <c r="AE33" s="16">
        <f t="shared" si="24"/>
        <v>0</v>
      </c>
      <c r="AF33" s="10">
        <f t="shared" si="25"/>
        <v>82.95</v>
      </c>
      <c r="AG33" s="9"/>
      <c r="AH33" s="10">
        <f t="shared" si="6"/>
        <v>94.5</v>
      </c>
      <c r="AI33" s="16">
        <f t="shared" si="26"/>
        <v>0</v>
      </c>
      <c r="AJ33" s="10">
        <f t="shared" si="27"/>
        <v>94.5</v>
      </c>
      <c r="AK33" s="9"/>
      <c r="AL33" s="10">
        <f t="shared" si="7"/>
        <v>106.575</v>
      </c>
      <c r="AM33" s="16">
        <f t="shared" si="28"/>
        <v>0</v>
      </c>
      <c r="AN33" s="10">
        <f t="shared" si="29"/>
        <v>106.575</v>
      </c>
      <c r="AO33" s="9"/>
      <c r="AP33" s="10">
        <f t="shared" si="8"/>
        <v>118.125</v>
      </c>
      <c r="AQ33" s="16">
        <f t="shared" si="30"/>
        <v>0</v>
      </c>
      <c r="AR33" s="10">
        <f t="shared" si="31"/>
        <v>118.125</v>
      </c>
      <c r="AS33" s="9"/>
      <c r="AT33" s="10">
        <f t="shared" si="9"/>
        <v>130.19999999999999</v>
      </c>
      <c r="AU33" s="16">
        <f t="shared" si="32"/>
        <v>0</v>
      </c>
      <c r="AV33" s="10">
        <f t="shared" si="33"/>
        <v>130.19999999999999</v>
      </c>
      <c r="AW33" s="9"/>
      <c r="AX33" s="10">
        <f t="shared" si="10"/>
        <v>141.75</v>
      </c>
      <c r="AY33" s="16">
        <f t="shared" si="34"/>
        <v>0</v>
      </c>
      <c r="AZ33" s="10">
        <f t="shared" si="35"/>
        <v>141.75</v>
      </c>
    </row>
    <row r="34" spans="1:52" x14ac:dyDescent="0.2">
      <c r="A34" s="7" t="s">
        <v>26</v>
      </c>
      <c r="B34" s="8" t="s">
        <v>53</v>
      </c>
      <c r="C34" s="45" t="s">
        <v>54</v>
      </c>
      <c r="D34" s="47">
        <v>1403</v>
      </c>
      <c r="E34" s="9">
        <v>55</v>
      </c>
      <c r="F34" s="10">
        <f t="shared" si="11"/>
        <v>32.268999999999998</v>
      </c>
      <c r="G34" s="15">
        <f t="shared" si="12"/>
        <v>3.9201710620099788</v>
      </c>
      <c r="H34" s="10">
        <f t="shared" si="13"/>
        <v>-22.731000000000002</v>
      </c>
      <c r="I34" s="9">
        <v>110</v>
      </c>
      <c r="J34" s="10">
        <f t="shared" si="0"/>
        <v>63.134999999999998</v>
      </c>
      <c r="K34" s="16">
        <f t="shared" si="14"/>
        <v>7.8403421240199576</v>
      </c>
      <c r="L34" s="13">
        <f t="shared" si="15"/>
        <v>-46.865000000000002</v>
      </c>
      <c r="M34" s="9">
        <v>168</v>
      </c>
      <c r="N34" s="10">
        <f t="shared" si="1"/>
        <v>95.403999999999996</v>
      </c>
      <c r="O34" s="16">
        <f t="shared" si="16"/>
        <v>11.974340698503207</v>
      </c>
      <c r="P34" s="13">
        <f t="shared" si="17"/>
        <v>-72.596000000000004</v>
      </c>
      <c r="Q34" s="9"/>
      <c r="R34" s="10">
        <f t="shared" si="2"/>
        <v>126.27</v>
      </c>
      <c r="S34" s="16">
        <f t="shared" si="18"/>
        <v>0</v>
      </c>
      <c r="T34" s="13">
        <f t="shared" si="19"/>
        <v>126.27</v>
      </c>
      <c r="U34" s="9"/>
      <c r="V34" s="10">
        <f t="shared" si="3"/>
        <v>158.53900000000002</v>
      </c>
      <c r="W34" s="17">
        <f t="shared" si="20"/>
        <v>0</v>
      </c>
      <c r="X34" s="10">
        <f t="shared" si="21"/>
        <v>158.53900000000002</v>
      </c>
      <c r="Y34" s="9"/>
      <c r="Z34" s="10">
        <f t="shared" si="4"/>
        <v>189.405</v>
      </c>
      <c r="AA34" s="16">
        <f t="shared" si="22"/>
        <v>0</v>
      </c>
      <c r="AB34" s="10">
        <f t="shared" si="23"/>
        <v>189.405</v>
      </c>
      <c r="AC34" s="9"/>
      <c r="AD34" s="10">
        <f t="shared" si="5"/>
        <v>221.67400000000001</v>
      </c>
      <c r="AE34" s="16">
        <f t="shared" si="24"/>
        <v>0</v>
      </c>
      <c r="AF34" s="10">
        <f t="shared" si="25"/>
        <v>221.67400000000001</v>
      </c>
      <c r="AG34" s="9"/>
      <c r="AH34" s="10">
        <f t="shared" si="6"/>
        <v>252.54</v>
      </c>
      <c r="AI34" s="16">
        <f t="shared" si="26"/>
        <v>0</v>
      </c>
      <c r="AJ34" s="10">
        <f t="shared" si="27"/>
        <v>252.54</v>
      </c>
      <c r="AK34" s="9"/>
      <c r="AL34" s="10">
        <f t="shared" si="7"/>
        <v>284.80900000000003</v>
      </c>
      <c r="AM34" s="16">
        <f t="shared" si="28"/>
        <v>0</v>
      </c>
      <c r="AN34" s="10">
        <f t="shared" si="29"/>
        <v>284.80900000000003</v>
      </c>
      <c r="AO34" s="9"/>
      <c r="AP34" s="10">
        <f t="shared" si="8"/>
        <v>315.67500000000001</v>
      </c>
      <c r="AQ34" s="16">
        <f t="shared" si="30"/>
        <v>0</v>
      </c>
      <c r="AR34" s="10">
        <f t="shared" si="31"/>
        <v>315.67500000000001</v>
      </c>
      <c r="AS34" s="9"/>
      <c r="AT34" s="10">
        <f t="shared" si="9"/>
        <v>347.94400000000002</v>
      </c>
      <c r="AU34" s="16">
        <f t="shared" si="32"/>
        <v>0</v>
      </c>
      <c r="AV34" s="10">
        <f t="shared" si="33"/>
        <v>347.94400000000002</v>
      </c>
      <c r="AW34" s="9"/>
      <c r="AX34" s="10">
        <f t="shared" si="10"/>
        <v>378.81</v>
      </c>
      <c r="AY34" s="16">
        <f t="shared" si="34"/>
        <v>0</v>
      </c>
      <c r="AZ34" s="10">
        <f t="shared" si="35"/>
        <v>378.81</v>
      </c>
    </row>
    <row r="35" spans="1:52" x14ac:dyDescent="0.2">
      <c r="A35" s="7" t="s">
        <v>26</v>
      </c>
      <c r="B35" s="8" t="s">
        <v>55</v>
      </c>
      <c r="C35" s="45" t="s">
        <v>56</v>
      </c>
      <c r="D35" s="47">
        <v>2973</v>
      </c>
      <c r="E35" s="9">
        <v>131</v>
      </c>
      <c r="F35" s="10">
        <f t="shared" si="11"/>
        <v>68.378999999999991</v>
      </c>
      <c r="G35" s="15">
        <f t="shared" si="12"/>
        <v>4.406323578876556</v>
      </c>
      <c r="H35" s="10">
        <f t="shared" si="13"/>
        <v>-62.621000000000009</v>
      </c>
      <c r="I35" s="9">
        <v>187</v>
      </c>
      <c r="J35" s="10">
        <f t="shared" si="0"/>
        <v>133.785</v>
      </c>
      <c r="K35" s="16">
        <f t="shared" si="14"/>
        <v>6.2899428187016477</v>
      </c>
      <c r="L35" s="13">
        <f t="shared" si="15"/>
        <v>-53.215000000000003</v>
      </c>
      <c r="M35" s="9">
        <v>263</v>
      </c>
      <c r="N35" s="10">
        <f t="shared" si="1"/>
        <v>202.16399999999999</v>
      </c>
      <c r="O35" s="16">
        <f t="shared" si="16"/>
        <v>8.84628321560713</v>
      </c>
      <c r="P35" s="13">
        <f t="shared" si="17"/>
        <v>-60.836000000000013</v>
      </c>
      <c r="Q35" s="9"/>
      <c r="R35" s="10">
        <f t="shared" si="2"/>
        <v>267.57</v>
      </c>
      <c r="S35" s="16">
        <f t="shared" si="18"/>
        <v>0</v>
      </c>
      <c r="T35" s="13">
        <f t="shared" si="19"/>
        <v>267.57</v>
      </c>
      <c r="U35" s="9"/>
      <c r="V35" s="10">
        <f t="shared" si="3"/>
        <v>335.94900000000001</v>
      </c>
      <c r="W35" s="17">
        <f t="shared" si="20"/>
        <v>0</v>
      </c>
      <c r="X35" s="10">
        <f t="shared" si="21"/>
        <v>335.94900000000001</v>
      </c>
      <c r="Y35" s="9"/>
      <c r="Z35" s="10">
        <f t="shared" si="4"/>
        <v>401.35500000000002</v>
      </c>
      <c r="AA35" s="16">
        <f t="shared" si="22"/>
        <v>0</v>
      </c>
      <c r="AB35" s="10">
        <f t="shared" si="23"/>
        <v>401.35500000000002</v>
      </c>
      <c r="AC35" s="9"/>
      <c r="AD35" s="10">
        <f t="shared" si="5"/>
        <v>469.73400000000004</v>
      </c>
      <c r="AE35" s="16">
        <f t="shared" si="24"/>
        <v>0</v>
      </c>
      <c r="AF35" s="10">
        <f t="shared" si="25"/>
        <v>469.73400000000004</v>
      </c>
      <c r="AG35" s="9"/>
      <c r="AH35" s="10">
        <f t="shared" si="6"/>
        <v>535.14</v>
      </c>
      <c r="AI35" s="16">
        <f t="shared" si="26"/>
        <v>0</v>
      </c>
      <c r="AJ35" s="10">
        <f t="shared" si="27"/>
        <v>535.14</v>
      </c>
      <c r="AK35" s="9"/>
      <c r="AL35" s="10">
        <f t="shared" si="7"/>
        <v>603.51900000000001</v>
      </c>
      <c r="AM35" s="16">
        <f t="shared" si="28"/>
        <v>0</v>
      </c>
      <c r="AN35" s="10">
        <f t="shared" si="29"/>
        <v>603.51900000000001</v>
      </c>
      <c r="AO35" s="9"/>
      <c r="AP35" s="10">
        <f t="shared" si="8"/>
        <v>668.92499999999995</v>
      </c>
      <c r="AQ35" s="16">
        <f t="shared" si="30"/>
        <v>0</v>
      </c>
      <c r="AR35" s="10">
        <f t="shared" si="31"/>
        <v>668.92499999999995</v>
      </c>
      <c r="AS35" s="9"/>
      <c r="AT35" s="10">
        <f t="shared" si="9"/>
        <v>737.30400000000009</v>
      </c>
      <c r="AU35" s="16">
        <f t="shared" si="32"/>
        <v>0</v>
      </c>
      <c r="AV35" s="10">
        <f t="shared" si="33"/>
        <v>737.30400000000009</v>
      </c>
      <c r="AW35" s="9"/>
      <c r="AX35" s="10">
        <f t="shared" si="10"/>
        <v>802.71</v>
      </c>
      <c r="AY35" s="16">
        <f t="shared" si="34"/>
        <v>0</v>
      </c>
      <c r="AZ35" s="10">
        <f t="shared" si="35"/>
        <v>802.71</v>
      </c>
    </row>
    <row r="36" spans="1:52" x14ac:dyDescent="0.2">
      <c r="A36" s="7" t="s">
        <v>26</v>
      </c>
      <c r="B36" s="8" t="s">
        <v>57</v>
      </c>
      <c r="C36" s="45" t="s">
        <v>58</v>
      </c>
      <c r="D36" s="47">
        <v>2951</v>
      </c>
      <c r="E36" s="9">
        <v>43</v>
      </c>
      <c r="F36" s="10">
        <f t="shared" si="11"/>
        <v>67.87299999999999</v>
      </c>
      <c r="G36" s="15">
        <f t="shared" si="12"/>
        <v>1.4571331751948493</v>
      </c>
      <c r="H36" s="10">
        <f t="shared" si="13"/>
        <v>24.87299999999999</v>
      </c>
      <c r="I36" s="9">
        <v>94</v>
      </c>
      <c r="J36" s="10">
        <f t="shared" si="0"/>
        <v>132.79499999999999</v>
      </c>
      <c r="K36" s="16">
        <f t="shared" si="14"/>
        <v>3.1853608946119958</v>
      </c>
      <c r="L36" s="13">
        <f t="shared" si="15"/>
        <v>38.794999999999987</v>
      </c>
      <c r="M36" s="9">
        <v>129</v>
      </c>
      <c r="N36" s="10">
        <f t="shared" si="1"/>
        <v>200.66800000000001</v>
      </c>
      <c r="O36" s="16">
        <v>6.9</v>
      </c>
      <c r="P36" s="13">
        <f t="shared" si="17"/>
        <v>71.668000000000006</v>
      </c>
      <c r="Q36" s="9"/>
      <c r="R36" s="10">
        <f t="shared" si="2"/>
        <v>265.58999999999997</v>
      </c>
      <c r="S36" s="16">
        <f t="shared" si="18"/>
        <v>0</v>
      </c>
      <c r="T36" s="13">
        <f t="shared" si="19"/>
        <v>265.58999999999997</v>
      </c>
      <c r="U36" s="9"/>
      <c r="V36" s="10">
        <f t="shared" si="3"/>
        <v>333.46300000000002</v>
      </c>
      <c r="W36" s="17">
        <f t="shared" si="20"/>
        <v>0</v>
      </c>
      <c r="X36" s="10">
        <f t="shared" si="21"/>
        <v>333.46300000000002</v>
      </c>
      <c r="Y36" s="9"/>
      <c r="Z36" s="10">
        <f t="shared" si="4"/>
        <v>398.38499999999999</v>
      </c>
      <c r="AA36" s="16">
        <f t="shared" si="22"/>
        <v>0</v>
      </c>
      <c r="AB36" s="10">
        <f t="shared" si="23"/>
        <v>398.38499999999999</v>
      </c>
      <c r="AC36" s="9"/>
      <c r="AD36" s="10">
        <f t="shared" si="5"/>
        <v>466.25800000000004</v>
      </c>
      <c r="AE36" s="16">
        <f t="shared" si="24"/>
        <v>0</v>
      </c>
      <c r="AF36" s="10">
        <f t="shared" si="25"/>
        <v>466.25800000000004</v>
      </c>
      <c r="AG36" s="9"/>
      <c r="AH36" s="10">
        <f t="shared" si="6"/>
        <v>531.17999999999995</v>
      </c>
      <c r="AI36" s="16">
        <f t="shared" si="26"/>
        <v>0</v>
      </c>
      <c r="AJ36" s="10">
        <f t="shared" si="27"/>
        <v>531.17999999999995</v>
      </c>
      <c r="AK36" s="9"/>
      <c r="AL36" s="10">
        <f t="shared" si="7"/>
        <v>599.053</v>
      </c>
      <c r="AM36" s="16">
        <f t="shared" si="28"/>
        <v>0</v>
      </c>
      <c r="AN36" s="10">
        <f t="shared" si="29"/>
        <v>599.053</v>
      </c>
      <c r="AO36" s="9"/>
      <c r="AP36" s="10">
        <f t="shared" si="8"/>
        <v>663.97500000000002</v>
      </c>
      <c r="AQ36" s="16">
        <f t="shared" si="30"/>
        <v>0</v>
      </c>
      <c r="AR36" s="10">
        <f t="shared" si="31"/>
        <v>663.97500000000002</v>
      </c>
      <c r="AS36" s="9"/>
      <c r="AT36" s="10">
        <f t="shared" si="9"/>
        <v>731.84800000000007</v>
      </c>
      <c r="AU36" s="16">
        <f t="shared" si="32"/>
        <v>0</v>
      </c>
      <c r="AV36" s="10">
        <f t="shared" si="33"/>
        <v>731.84800000000007</v>
      </c>
      <c r="AW36" s="9"/>
      <c r="AX36" s="10">
        <f t="shared" si="10"/>
        <v>796.77</v>
      </c>
      <c r="AY36" s="16">
        <f t="shared" si="34"/>
        <v>0</v>
      </c>
      <c r="AZ36" s="10">
        <f t="shared" si="35"/>
        <v>796.77</v>
      </c>
    </row>
    <row r="37" spans="1:52" x14ac:dyDescent="0.2">
      <c r="A37" s="7" t="s">
        <v>26</v>
      </c>
      <c r="B37" s="8" t="s">
        <v>59</v>
      </c>
      <c r="C37" s="45" t="s">
        <v>60</v>
      </c>
      <c r="D37" s="47">
        <v>2236</v>
      </c>
      <c r="E37" s="9">
        <v>41</v>
      </c>
      <c r="F37" s="10">
        <f t="shared" si="11"/>
        <v>51.42799999999999</v>
      </c>
      <c r="G37" s="15">
        <f t="shared" si="12"/>
        <v>1.8336314847942754</v>
      </c>
      <c r="H37" s="10">
        <f t="shared" si="13"/>
        <v>10.42799999999999</v>
      </c>
      <c r="I37" s="9">
        <v>99</v>
      </c>
      <c r="J37" s="10">
        <f t="shared" si="0"/>
        <v>100.62</v>
      </c>
      <c r="K37" s="16">
        <f t="shared" si="14"/>
        <v>4.4275491949910553</v>
      </c>
      <c r="L37" s="13">
        <f t="shared" si="15"/>
        <v>1.6200000000000045</v>
      </c>
      <c r="M37" s="9">
        <v>142</v>
      </c>
      <c r="N37" s="10">
        <f t="shared" si="1"/>
        <v>152.048</v>
      </c>
      <c r="O37" s="16">
        <f t="shared" si="16"/>
        <v>6.3506261180679786</v>
      </c>
      <c r="P37" s="13">
        <f t="shared" si="17"/>
        <v>10.048000000000002</v>
      </c>
      <c r="Q37" s="9"/>
      <c r="R37" s="10">
        <f t="shared" si="2"/>
        <v>201.24</v>
      </c>
      <c r="S37" s="16">
        <f t="shared" si="18"/>
        <v>0</v>
      </c>
      <c r="T37" s="13">
        <f t="shared" si="19"/>
        <v>201.24</v>
      </c>
      <c r="U37" s="9"/>
      <c r="V37" s="10">
        <f t="shared" si="3"/>
        <v>252.66800000000003</v>
      </c>
      <c r="W37" s="17">
        <f t="shared" si="20"/>
        <v>0</v>
      </c>
      <c r="X37" s="10">
        <f t="shared" si="21"/>
        <v>252.66800000000003</v>
      </c>
      <c r="Y37" s="9"/>
      <c r="Z37" s="10">
        <f t="shared" si="4"/>
        <v>301.86</v>
      </c>
      <c r="AA37" s="16">
        <f t="shared" si="22"/>
        <v>0</v>
      </c>
      <c r="AB37" s="10">
        <f t="shared" si="23"/>
        <v>301.86</v>
      </c>
      <c r="AC37" s="9"/>
      <c r="AD37" s="10">
        <f t="shared" si="5"/>
        <v>353.28800000000001</v>
      </c>
      <c r="AE37" s="16">
        <f t="shared" si="24"/>
        <v>0</v>
      </c>
      <c r="AF37" s="10">
        <f t="shared" si="25"/>
        <v>353.28800000000001</v>
      </c>
      <c r="AG37" s="9"/>
      <c r="AH37" s="10">
        <f t="shared" si="6"/>
        <v>402.48</v>
      </c>
      <c r="AI37" s="16">
        <f t="shared" si="26"/>
        <v>0</v>
      </c>
      <c r="AJ37" s="10">
        <f t="shared" si="27"/>
        <v>402.48</v>
      </c>
      <c r="AK37" s="9"/>
      <c r="AL37" s="10">
        <f t="shared" si="7"/>
        <v>453.90800000000002</v>
      </c>
      <c r="AM37" s="16">
        <f t="shared" si="28"/>
        <v>0</v>
      </c>
      <c r="AN37" s="10">
        <f t="shared" si="29"/>
        <v>453.90800000000002</v>
      </c>
      <c r="AO37" s="9"/>
      <c r="AP37" s="10">
        <f t="shared" si="8"/>
        <v>503.1</v>
      </c>
      <c r="AQ37" s="16">
        <f t="shared" si="30"/>
        <v>0</v>
      </c>
      <c r="AR37" s="10">
        <f t="shared" si="31"/>
        <v>503.1</v>
      </c>
      <c r="AS37" s="9"/>
      <c r="AT37" s="10">
        <f t="shared" si="9"/>
        <v>554.52800000000002</v>
      </c>
      <c r="AU37" s="16">
        <f t="shared" si="32"/>
        <v>0</v>
      </c>
      <c r="AV37" s="10">
        <f t="shared" si="33"/>
        <v>554.52800000000002</v>
      </c>
      <c r="AW37" s="9"/>
      <c r="AX37" s="10">
        <f t="shared" si="10"/>
        <v>603.72</v>
      </c>
      <c r="AY37" s="16">
        <f t="shared" si="34"/>
        <v>0</v>
      </c>
      <c r="AZ37" s="10">
        <f t="shared" si="35"/>
        <v>603.72</v>
      </c>
    </row>
    <row r="38" spans="1:52" s="21" customFormat="1" ht="13.5" customHeight="1" x14ac:dyDescent="0.2">
      <c r="A38" s="18" t="s">
        <v>26</v>
      </c>
      <c r="B38" s="44" t="s">
        <v>61</v>
      </c>
      <c r="C38" s="46" t="s">
        <v>62</v>
      </c>
      <c r="D38" s="47">
        <v>18119</v>
      </c>
      <c r="E38" s="20">
        <v>479</v>
      </c>
      <c r="F38" s="13">
        <f t="shared" si="11"/>
        <v>416.73699999999997</v>
      </c>
      <c r="G38" s="15">
        <f t="shared" si="12"/>
        <v>2.6436337546222197</v>
      </c>
      <c r="H38" s="13">
        <f t="shared" si="13"/>
        <v>-62.263000000000034</v>
      </c>
      <c r="I38" s="20">
        <v>892</v>
      </c>
      <c r="J38" s="13">
        <f t="shared" si="0"/>
        <v>815.35500000000002</v>
      </c>
      <c r="K38" s="16">
        <f t="shared" si="14"/>
        <v>4.9230089960814611</v>
      </c>
      <c r="L38" s="13">
        <f t="shared" si="15"/>
        <v>-76.644999999999982</v>
      </c>
      <c r="M38" s="20">
        <v>1309</v>
      </c>
      <c r="N38" s="13">
        <f t="shared" si="1"/>
        <v>1232.0919999999999</v>
      </c>
      <c r="O38" s="16">
        <f t="shared" si="16"/>
        <v>7.2244605110657325</v>
      </c>
      <c r="P38" s="13">
        <f t="shared" si="17"/>
        <v>-76.908000000000129</v>
      </c>
      <c r="Q38" s="20"/>
      <c r="R38" s="13">
        <f t="shared" si="2"/>
        <v>1630.71</v>
      </c>
      <c r="S38" s="16">
        <f t="shared" si="18"/>
        <v>0</v>
      </c>
      <c r="T38" s="13">
        <f t="shared" si="19"/>
        <v>1630.71</v>
      </c>
      <c r="U38" s="20"/>
      <c r="V38" s="13">
        <f t="shared" si="3"/>
        <v>2047.4470000000001</v>
      </c>
      <c r="W38" s="41">
        <f t="shared" si="20"/>
        <v>0</v>
      </c>
      <c r="X38" s="13">
        <f t="shared" si="21"/>
        <v>2047.4470000000001</v>
      </c>
      <c r="Y38" s="20"/>
      <c r="Z38" s="13">
        <f t="shared" si="4"/>
        <v>2446.0650000000001</v>
      </c>
      <c r="AA38" s="16">
        <f t="shared" si="22"/>
        <v>0</v>
      </c>
      <c r="AB38" s="13">
        <f t="shared" si="23"/>
        <v>2446.0650000000001</v>
      </c>
      <c r="AC38" s="20"/>
      <c r="AD38" s="13">
        <f t="shared" si="5"/>
        <v>2862.8020000000001</v>
      </c>
      <c r="AE38" s="16">
        <f t="shared" si="24"/>
        <v>0</v>
      </c>
      <c r="AF38" s="13">
        <f t="shared" si="25"/>
        <v>2862.8020000000001</v>
      </c>
      <c r="AG38" s="20"/>
      <c r="AH38" s="13">
        <f t="shared" si="6"/>
        <v>3261.42</v>
      </c>
      <c r="AI38" s="16">
        <f t="shared" si="26"/>
        <v>0</v>
      </c>
      <c r="AJ38" s="13">
        <f t="shared" si="27"/>
        <v>3261.42</v>
      </c>
      <c r="AK38" s="20"/>
      <c r="AL38" s="13">
        <f t="shared" si="7"/>
        <v>3678.1570000000002</v>
      </c>
      <c r="AM38" s="16">
        <f t="shared" si="28"/>
        <v>0</v>
      </c>
      <c r="AN38" s="13">
        <f t="shared" si="29"/>
        <v>3678.1570000000002</v>
      </c>
      <c r="AO38" s="20"/>
      <c r="AP38" s="13">
        <f t="shared" si="8"/>
        <v>4076.7750000000001</v>
      </c>
      <c r="AQ38" s="16">
        <f t="shared" si="30"/>
        <v>0</v>
      </c>
      <c r="AR38" s="13">
        <f t="shared" si="31"/>
        <v>4076.7750000000001</v>
      </c>
      <c r="AS38" s="20"/>
      <c r="AT38" s="13">
        <f t="shared" si="9"/>
        <v>4493.5119999999997</v>
      </c>
      <c r="AU38" s="16">
        <f t="shared" si="32"/>
        <v>0</v>
      </c>
      <c r="AV38" s="13">
        <f t="shared" si="33"/>
        <v>4493.5119999999997</v>
      </c>
      <c r="AW38" s="20"/>
      <c r="AX38" s="13">
        <f t="shared" si="10"/>
        <v>4892.13</v>
      </c>
      <c r="AY38" s="16">
        <f t="shared" si="34"/>
        <v>0</v>
      </c>
      <c r="AZ38" s="13">
        <f t="shared" si="35"/>
        <v>4892.13</v>
      </c>
    </row>
    <row r="39" spans="1:52" s="43" customFormat="1" ht="14.25" customHeight="1" x14ac:dyDescent="0.2">
      <c r="A39" s="42" t="s">
        <v>26</v>
      </c>
      <c r="B39" s="44" t="s">
        <v>63</v>
      </c>
      <c r="C39" s="46" t="s">
        <v>64</v>
      </c>
      <c r="D39" s="47">
        <v>15669</v>
      </c>
      <c r="E39" s="20">
        <v>144</v>
      </c>
      <c r="F39" s="13">
        <f t="shared" si="11"/>
        <v>360.38699999999994</v>
      </c>
      <c r="G39" s="15">
        <f t="shared" si="12"/>
        <v>0.9190120620333142</v>
      </c>
      <c r="H39" s="13">
        <f t="shared" si="13"/>
        <v>216.38699999999994</v>
      </c>
      <c r="I39" s="20">
        <v>268</v>
      </c>
      <c r="J39" s="13">
        <f t="shared" si="0"/>
        <v>705.10500000000002</v>
      </c>
      <c r="K39" s="16">
        <f t="shared" si="14"/>
        <v>1.7103835598953347</v>
      </c>
      <c r="L39" s="13">
        <f t="shared" si="15"/>
        <v>437.10500000000002</v>
      </c>
      <c r="M39" s="20">
        <v>424</v>
      </c>
      <c r="N39" s="13">
        <f t="shared" si="1"/>
        <v>1065.492</v>
      </c>
      <c r="O39" s="16">
        <f t="shared" si="16"/>
        <v>2.7059799604314252</v>
      </c>
      <c r="P39" s="13">
        <f t="shared" si="17"/>
        <v>641.49199999999996</v>
      </c>
      <c r="Q39" s="20"/>
      <c r="R39" s="13">
        <f t="shared" si="2"/>
        <v>1410.21</v>
      </c>
      <c r="S39" s="16">
        <f t="shared" si="18"/>
        <v>0</v>
      </c>
      <c r="T39" s="13">
        <f t="shared" si="19"/>
        <v>1410.21</v>
      </c>
      <c r="U39" s="20"/>
      <c r="V39" s="13">
        <f t="shared" si="3"/>
        <v>1770.5970000000002</v>
      </c>
      <c r="W39" s="41">
        <f t="shared" si="20"/>
        <v>0</v>
      </c>
      <c r="X39" s="13">
        <f t="shared" si="21"/>
        <v>1770.5970000000002</v>
      </c>
      <c r="Y39" s="20"/>
      <c r="Z39" s="13">
        <f t="shared" si="4"/>
        <v>2115.3150000000001</v>
      </c>
      <c r="AA39" s="16">
        <f t="shared" si="22"/>
        <v>0</v>
      </c>
      <c r="AB39" s="13">
        <f t="shared" si="23"/>
        <v>2115.3150000000001</v>
      </c>
      <c r="AC39" s="20"/>
      <c r="AD39" s="13">
        <f t="shared" si="5"/>
        <v>2475.7020000000002</v>
      </c>
      <c r="AE39" s="16">
        <f t="shared" si="24"/>
        <v>0</v>
      </c>
      <c r="AF39" s="13">
        <f t="shared" si="25"/>
        <v>2475.7020000000002</v>
      </c>
      <c r="AG39" s="20"/>
      <c r="AH39" s="13">
        <f t="shared" si="6"/>
        <v>2820.42</v>
      </c>
      <c r="AI39" s="16">
        <f t="shared" si="26"/>
        <v>0</v>
      </c>
      <c r="AJ39" s="13">
        <f t="shared" si="27"/>
        <v>2820.42</v>
      </c>
      <c r="AK39" s="20"/>
      <c r="AL39" s="13">
        <f t="shared" si="7"/>
        <v>3180.8070000000002</v>
      </c>
      <c r="AM39" s="16">
        <f t="shared" si="28"/>
        <v>0</v>
      </c>
      <c r="AN39" s="13">
        <f t="shared" si="29"/>
        <v>3180.8070000000002</v>
      </c>
      <c r="AO39" s="20"/>
      <c r="AP39" s="13">
        <f t="shared" si="8"/>
        <v>3525.5250000000001</v>
      </c>
      <c r="AQ39" s="16">
        <f t="shared" si="30"/>
        <v>0</v>
      </c>
      <c r="AR39" s="13">
        <f t="shared" si="31"/>
        <v>3525.5250000000001</v>
      </c>
      <c r="AS39" s="20"/>
      <c r="AT39" s="13">
        <f t="shared" si="9"/>
        <v>3885.9120000000003</v>
      </c>
      <c r="AU39" s="16">
        <f t="shared" si="32"/>
        <v>0</v>
      </c>
      <c r="AV39" s="13">
        <f t="shared" si="33"/>
        <v>3885.9120000000003</v>
      </c>
      <c r="AW39" s="20"/>
      <c r="AX39" s="13">
        <f t="shared" si="10"/>
        <v>4230.63</v>
      </c>
      <c r="AY39" s="16">
        <f t="shared" si="34"/>
        <v>0</v>
      </c>
      <c r="AZ39" s="13">
        <f t="shared" si="35"/>
        <v>4230.63</v>
      </c>
    </row>
    <row r="40" spans="1:52" x14ac:dyDescent="0.2">
      <c r="A40" s="7" t="s">
        <v>26</v>
      </c>
      <c r="B40" s="8" t="s">
        <v>65</v>
      </c>
      <c r="C40" s="45" t="s">
        <v>66</v>
      </c>
      <c r="D40" s="47">
        <v>2725</v>
      </c>
      <c r="E40" s="9">
        <v>70</v>
      </c>
      <c r="F40" s="10">
        <f t="shared" si="11"/>
        <v>62.67499999999999</v>
      </c>
      <c r="G40" s="15">
        <f t="shared" si="12"/>
        <v>2.5688073394495414</v>
      </c>
      <c r="H40" s="10">
        <f t="shared" si="13"/>
        <v>-7.3250000000000099</v>
      </c>
      <c r="I40" s="9">
        <v>138</v>
      </c>
      <c r="J40" s="10">
        <f t="shared" si="0"/>
        <v>122.625</v>
      </c>
      <c r="K40" s="16">
        <f t="shared" si="14"/>
        <v>5.0642201834862384</v>
      </c>
      <c r="L40" s="13">
        <f t="shared" si="15"/>
        <v>-15.375</v>
      </c>
      <c r="M40" s="9">
        <v>209</v>
      </c>
      <c r="N40" s="10">
        <f t="shared" si="1"/>
        <v>185.3</v>
      </c>
      <c r="O40" s="16">
        <f t="shared" si="16"/>
        <v>7.669724770642202</v>
      </c>
      <c r="P40" s="13">
        <f t="shared" si="17"/>
        <v>-23.699999999999989</v>
      </c>
      <c r="Q40" s="9"/>
      <c r="R40" s="10">
        <f t="shared" si="2"/>
        <v>245.25</v>
      </c>
      <c r="S40" s="16">
        <f t="shared" si="18"/>
        <v>0</v>
      </c>
      <c r="T40" s="13">
        <f t="shared" si="19"/>
        <v>245.25</v>
      </c>
      <c r="U40" s="9"/>
      <c r="V40" s="10">
        <f t="shared" si="3"/>
        <v>307.92500000000001</v>
      </c>
      <c r="W40" s="17">
        <f t="shared" si="20"/>
        <v>0</v>
      </c>
      <c r="X40" s="10">
        <f t="shared" si="21"/>
        <v>307.92500000000001</v>
      </c>
      <c r="Y40" s="9"/>
      <c r="Z40" s="10">
        <f t="shared" si="4"/>
        <v>367.875</v>
      </c>
      <c r="AA40" s="16">
        <f t="shared" si="22"/>
        <v>0</v>
      </c>
      <c r="AB40" s="10">
        <f t="shared" si="23"/>
        <v>367.875</v>
      </c>
      <c r="AC40" s="9"/>
      <c r="AD40" s="10">
        <f t="shared" si="5"/>
        <v>430.55</v>
      </c>
      <c r="AE40" s="16">
        <f t="shared" si="24"/>
        <v>0</v>
      </c>
      <c r="AF40" s="10">
        <f t="shared" si="25"/>
        <v>430.55</v>
      </c>
      <c r="AG40" s="9"/>
      <c r="AH40" s="10">
        <f t="shared" si="6"/>
        <v>490.5</v>
      </c>
      <c r="AI40" s="16">
        <f t="shared" si="26"/>
        <v>0</v>
      </c>
      <c r="AJ40" s="10">
        <f t="shared" si="27"/>
        <v>490.5</v>
      </c>
      <c r="AK40" s="9"/>
      <c r="AL40" s="10">
        <f t="shared" si="7"/>
        <v>553.17499999999995</v>
      </c>
      <c r="AM40" s="16">
        <f t="shared" si="28"/>
        <v>0</v>
      </c>
      <c r="AN40" s="10">
        <f t="shared" si="29"/>
        <v>553.17499999999995</v>
      </c>
      <c r="AO40" s="9"/>
      <c r="AP40" s="10">
        <f t="shared" si="8"/>
        <v>613.125</v>
      </c>
      <c r="AQ40" s="16">
        <f t="shared" si="30"/>
        <v>0</v>
      </c>
      <c r="AR40" s="10">
        <f t="shared" si="31"/>
        <v>613.125</v>
      </c>
      <c r="AS40" s="9"/>
      <c r="AT40" s="10">
        <f t="shared" si="9"/>
        <v>675.8</v>
      </c>
      <c r="AU40" s="16">
        <f t="shared" si="32"/>
        <v>0</v>
      </c>
      <c r="AV40" s="10">
        <f t="shared" si="33"/>
        <v>675.8</v>
      </c>
      <c r="AW40" s="9"/>
      <c r="AX40" s="10">
        <f t="shared" si="10"/>
        <v>735.75</v>
      </c>
      <c r="AY40" s="16">
        <f t="shared" si="34"/>
        <v>0</v>
      </c>
      <c r="AZ40" s="10">
        <f t="shared" si="35"/>
        <v>735.75</v>
      </c>
    </row>
    <row r="41" spans="1:52" x14ac:dyDescent="0.2">
      <c r="A41" s="7" t="s">
        <v>26</v>
      </c>
      <c r="B41" s="8" t="s">
        <v>67</v>
      </c>
      <c r="C41" s="45" t="s">
        <v>68</v>
      </c>
      <c r="D41" s="47">
        <v>2496</v>
      </c>
      <c r="E41" s="9">
        <v>34</v>
      </c>
      <c r="F41" s="10">
        <f t="shared" si="11"/>
        <v>57.407999999999994</v>
      </c>
      <c r="G41" s="15">
        <f t="shared" si="12"/>
        <v>1.3621794871794872</v>
      </c>
      <c r="H41" s="10">
        <f t="shared" si="13"/>
        <v>23.407999999999994</v>
      </c>
      <c r="I41" s="9">
        <v>50</v>
      </c>
      <c r="J41" s="10">
        <f t="shared" si="0"/>
        <v>112.32</v>
      </c>
      <c r="K41" s="16">
        <f t="shared" si="14"/>
        <v>2.0032051282051282</v>
      </c>
      <c r="L41" s="13">
        <f t="shared" si="15"/>
        <v>62.319999999999993</v>
      </c>
      <c r="M41" s="9">
        <v>78</v>
      </c>
      <c r="N41" s="10">
        <f t="shared" si="1"/>
        <v>169.72799999999998</v>
      </c>
      <c r="O41" s="16">
        <f t="shared" si="16"/>
        <v>3.125</v>
      </c>
      <c r="P41" s="13">
        <f t="shared" si="17"/>
        <v>91.72799999999998</v>
      </c>
      <c r="Q41" s="9"/>
      <c r="R41" s="10">
        <f t="shared" si="2"/>
        <v>224.64</v>
      </c>
      <c r="S41" s="16">
        <f t="shared" si="18"/>
        <v>0</v>
      </c>
      <c r="T41" s="13">
        <f t="shared" si="19"/>
        <v>224.64</v>
      </c>
      <c r="U41" s="9"/>
      <c r="V41" s="10">
        <f t="shared" si="3"/>
        <v>282.048</v>
      </c>
      <c r="W41" s="17">
        <f t="shared" si="20"/>
        <v>0</v>
      </c>
      <c r="X41" s="10">
        <f t="shared" si="21"/>
        <v>282.048</v>
      </c>
      <c r="Y41" s="9"/>
      <c r="Z41" s="10">
        <f t="shared" si="4"/>
        <v>336.96</v>
      </c>
      <c r="AA41" s="16">
        <f t="shared" si="22"/>
        <v>0</v>
      </c>
      <c r="AB41" s="10">
        <f t="shared" si="23"/>
        <v>336.96</v>
      </c>
      <c r="AC41" s="9"/>
      <c r="AD41" s="10">
        <f t="shared" si="5"/>
        <v>394.36800000000005</v>
      </c>
      <c r="AE41" s="16">
        <f t="shared" si="24"/>
        <v>0</v>
      </c>
      <c r="AF41" s="10">
        <f t="shared" si="25"/>
        <v>394.36800000000005</v>
      </c>
      <c r="AG41" s="9"/>
      <c r="AH41" s="10">
        <f t="shared" si="6"/>
        <v>449.28</v>
      </c>
      <c r="AI41" s="16">
        <f t="shared" si="26"/>
        <v>0</v>
      </c>
      <c r="AJ41" s="10">
        <f t="shared" si="27"/>
        <v>449.28</v>
      </c>
      <c r="AK41" s="9"/>
      <c r="AL41" s="10">
        <f t="shared" si="7"/>
        <v>506.68800000000005</v>
      </c>
      <c r="AM41" s="16">
        <f t="shared" si="28"/>
        <v>0</v>
      </c>
      <c r="AN41" s="10">
        <f t="shared" si="29"/>
        <v>506.68800000000005</v>
      </c>
      <c r="AO41" s="9"/>
      <c r="AP41" s="10">
        <f t="shared" si="8"/>
        <v>561.6</v>
      </c>
      <c r="AQ41" s="16">
        <f t="shared" si="30"/>
        <v>0</v>
      </c>
      <c r="AR41" s="10">
        <f t="shared" si="31"/>
        <v>561.6</v>
      </c>
      <c r="AS41" s="9"/>
      <c r="AT41" s="10">
        <f t="shared" si="9"/>
        <v>619.00800000000004</v>
      </c>
      <c r="AU41" s="16">
        <f t="shared" si="32"/>
        <v>0</v>
      </c>
      <c r="AV41" s="10">
        <f t="shared" si="33"/>
        <v>619.00800000000004</v>
      </c>
      <c r="AW41" s="9"/>
      <c r="AX41" s="10">
        <f t="shared" si="10"/>
        <v>673.92</v>
      </c>
      <c r="AY41" s="16">
        <f t="shared" si="34"/>
        <v>0</v>
      </c>
      <c r="AZ41" s="10">
        <f t="shared" si="35"/>
        <v>673.92</v>
      </c>
    </row>
    <row r="42" spans="1:52" x14ac:dyDescent="0.2">
      <c r="A42" s="7" t="s">
        <v>26</v>
      </c>
      <c r="B42" s="8" t="s">
        <v>69</v>
      </c>
      <c r="C42" s="45" t="s">
        <v>70</v>
      </c>
      <c r="D42" s="47">
        <v>1174</v>
      </c>
      <c r="E42" s="9">
        <v>12</v>
      </c>
      <c r="F42" s="10">
        <f t="shared" si="11"/>
        <v>27.001999999999999</v>
      </c>
      <c r="G42" s="15">
        <f t="shared" si="12"/>
        <v>1.0221465076660987</v>
      </c>
      <c r="H42" s="10">
        <f t="shared" si="13"/>
        <v>15.001999999999999</v>
      </c>
      <c r="I42" s="9">
        <v>36</v>
      </c>
      <c r="J42" s="10">
        <f t="shared" si="0"/>
        <v>52.83</v>
      </c>
      <c r="K42" s="16">
        <v>3.6</v>
      </c>
      <c r="L42" s="13">
        <f t="shared" si="15"/>
        <v>16.829999999999998</v>
      </c>
      <c r="M42" s="9">
        <v>60</v>
      </c>
      <c r="N42" s="10">
        <f t="shared" si="1"/>
        <v>79.831999999999994</v>
      </c>
      <c r="O42" s="16">
        <f t="shared" si="16"/>
        <v>5.1107325383304945</v>
      </c>
      <c r="P42" s="13">
        <f t="shared" si="17"/>
        <v>19.831999999999994</v>
      </c>
      <c r="Q42" s="9"/>
      <c r="R42" s="10">
        <f t="shared" si="2"/>
        <v>105.66</v>
      </c>
      <c r="S42" s="16">
        <f t="shared" si="18"/>
        <v>0</v>
      </c>
      <c r="T42" s="13">
        <f t="shared" si="19"/>
        <v>105.66</v>
      </c>
      <c r="U42" s="9"/>
      <c r="V42" s="10">
        <f t="shared" si="3"/>
        <v>132.66200000000001</v>
      </c>
      <c r="W42" s="17">
        <f t="shared" si="20"/>
        <v>0</v>
      </c>
      <c r="X42" s="10">
        <f t="shared" si="21"/>
        <v>132.66200000000001</v>
      </c>
      <c r="Y42" s="9"/>
      <c r="Z42" s="10">
        <f t="shared" si="4"/>
        <v>158.49</v>
      </c>
      <c r="AA42" s="16">
        <f t="shared" si="22"/>
        <v>0</v>
      </c>
      <c r="AB42" s="10">
        <f t="shared" si="23"/>
        <v>158.49</v>
      </c>
      <c r="AC42" s="9"/>
      <c r="AD42" s="10">
        <f t="shared" si="5"/>
        <v>185.49200000000002</v>
      </c>
      <c r="AE42" s="16">
        <f t="shared" si="24"/>
        <v>0</v>
      </c>
      <c r="AF42" s="10">
        <f t="shared" si="25"/>
        <v>185.49200000000002</v>
      </c>
      <c r="AG42" s="9"/>
      <c r="AH42" s="10">
        <f t="shared" si="6"/>
        <v>211.32</v>
      </c>
      <c r="AI42" s="16">
        <f t="shared" si="26"/>
        <v>0</v>
      </c>
      <c r="AJ42" s="10">
        <f t="shared" si="27"/>
        <v>211.32</v>
      </c>
      <c r="AK42" s="9"/>
      <c r="AL42" s="10">
        <f t="shared" si="7"/>
        <v>238.322</v>
      </c>
      <c r="AM42" s="16">
        <f t="shared" si="28"/>
        <v>0</v>
      </c>
      <c r="AN42" s="10">
        <f t="shared" si="29"/>
        <v>238.322</v>
      </c>
      <c r="AO42" s="9"/>
      <c r="AP42" s="10">
        <f t="shared" si="8"/>
        <v>264.14999999999998</v>
      </c>
      <c r="AQ42" s="16">
        <f t="shared" si="30"/>
        <v>0</v>
      </c>
      <c r="AR42" s="10">
        <f t="shared" si="31"/>
        <v>264.14999999999998</v>
      </c>
      <c r="AS42" s="9"/>
      <c r="AT42" s="10">
        <f t="shared" si="9"/>
        <v>291.15199999999999</v>
      </c>
      <c r="AU42" s="16">
        <f t="shared" si="32"/>
        <v>0</v>
      </c>
      <c r="AV42" s="10">
        <f t="shared" si="33"/>
        <v>291.15199999999999</v>
      </c>
      <c r="AW42" s="9"/>
      <c r="AX42" s="10">
        <f t="shared" si="10"/>
        <v>316.98</v>
      </c>
      <c r="AY42" s="16">
        <f t="shared" si="34"/>
        <v>0</v>
      </c>
      <c r="AZ42" s="10">
        <f t="shared" si="35"/>
        <v>316.98</v>
      </c>
    </row>
    <row r="43" spans="1:52" x14ac:dyDescent="0.2">
      <c r="A43" s="7" t="s">
        <v>26</v>
      </c>
      <c r="B43" s="8" t="s">
        <v>71</v>
      </c>
      <c r="C43" s="45" t="s">
        <v>72</v>
      </c>
      <c r="D43" s="47">
        <v>6781</v>
      </c>
      <c r="E43" s="9">
        <v>120</v>
      </c>
      <c r="F43" s="10">
        <f t="shared" si="11"/>
        <v>155.96299999999999</v>
      </c>
      <c r="G43" s="15">
        <f t="shared" si="12"/>
        <v>1.7696504940274296</v>
      </c>
      <c r="H43" s="10">
        <f t="shared" si="13"/>
        <v>35.962999999999994</v>
      </c>
      <c r="I43" s="9">
        <v>255</v>
      </c>
      <c r="J43" s="10">
        <f t="shared" si="0"/>
        <v>305.14499999999998</v>
      </c>
      <c r="K43" s="16">
        <f t="shared" si="14"/>
        <v>3.760507299808288</v>
      </c>
      <c r="L43" s="13">
        <f t="shared" si="15"/>
        <v>50.144999999999982</v>
      </c>
      <c r="M43" s="9">
        <v>365</v>
      </c>
      <c r="N43" s="10">
        <f t="shared" si="1"/>
        <v>461.10799999999995</v>
      </c>
      <c r="O43" s="16">
        <f t="shared" si="16"/>
        <v>5.3826869193334312</v>
      </c>
      <c r="P43" s="13">
        <f t="shared" si="17"/>
        <v>96.107999999999947</v>
      </c>
      <c r="Q43" s="9"/>
      <c r="R43" s="10">
        <f t="shared" si="2"/>
        <v>610.29</v>
      </c>
      <c r="S43" s="16">
        <f t="shared" si="18"/>
        <v>0</v>
      </c>
      <c r="T43" s="13">
        <f t="shared" si="19"/>
        <v>610.29</v>
      </c>
      <c r="U43" s="9"/>
      <c r="V43" s="10">
        <f t="shared" si="3"/>
        <v>766.25300000000004</v>
      </c>
      <c r="W43" s="17">
        <f t="shared" si="20"/>
        <v>0</v>
      </c>
      <c r="X43" s="10">
        <f t="shared" si="21"/>
        <v>766.25300000000004</v>
      </c>
      <c r="Y43" s="9"/>
      <c r="Z43" s="10">
        <f t="shared" si="4"/>
        <v>915.43499999999995</v>
      </c>
      <c r="AA43" s="16">
        <f t="shared" si="22"/>
        <v>0</v>
      </c>
      <c r="AB43" s="10">
        <f t="shared" si="23"/>
        <v>915.43499999999995</v>
      </c>
      <c r="AC43" s="9"/>
      <c r="AD43" s="10">
        <f t="shared" si="5"/>
        <v>1071.3980000000001</v>
      </c>
      <c r="AE43" s="16">
        <f t="shared" si="24"/>
        <v>0</v>
      </c>
      <c r="AF43" s="10">
        <f t="shared" si="25"/>
        <v>1071.3980000000001</v>
      </c>
      <c r="AG43" s="9"/>
      <c r="AH43" s="10">
        <f t="shared" si="6"/>
        <v>1220.58</v>
      </c>
      <c r="AI43" s="16">
        <f t="shared" si="26"/>
        <v>0</v>
      </c>
      <c r="AJ43" s="10">
        <f t="shared" si="27"/>
        <v>1220.58</v>
      </c>
      <c r="AK43" s="9"/>
      <c r="AL43" s="10">
        <f t="shared" si="7"/>
        <v>1376.5430000000001</v>
      </c>
      <c r="AM43" s="16">
        <f t="shared" si="28"/>
        <v>0</v>
      </c>
      <c r="AN43" s="10">
        <f t="shared" si="29"/>
        <v>1376.5430000000001</v>
      </c>
      <c r="AO43" s="9"/>
      <c r="AP43" s="10">
        <f t="shared" si="8"/>
        <v>1525.7249999999999</v>
      </c>
      <c r="AQ43" s="16">
        <f t="shared" si="30"/>
        <v>0</v>
      </c>
      <c r="AR43" s="10">
        <f t="shared" si="31"/>
        <v>1525.7249999999999</v>
      </c>
      <c r="AS43" s="9"/>
      <c r="AT43" s="10">
        <f t="shared" si="9"/>
        <v>1681.6880000000001</v>
      </c>
      <c r="AU43" s="16">
        <f t="shared" si="32"/>
        <v>0</v>
      </c>
      <c r="AV43" s="10">
        <f t="shared" si="33"/>
        <v>1681.6880000000001</v>
      </c>
      <c r="AW43" s="9"/>
      <c r="AX43" s="10">
        <f t="shared" si="10"/>
        <v>1830.87</v>
      </c>
      <c r="AY43" s="16">
        <f t="shared" si="34"/>
        <v>0</v>
      </c>
      <c r="AZ43" s="10">
        <f t="shared" si="35"/>
        <v>1830.87</v>
      </c>
    </row>
    <row r="44" spans="1:52" s="21" customFormat="1" ht="14.25" customHeight="1" x14ac:dyDescent="0.2">
      <c r="A44" s="18" t="s">
        <v>26</v>
      </c>
      <c r="B44" s="19" t="s">
        <v>73</v>
      </c>
      <c r="C44" s="46" t="s">
        <v>74</v>
      </c>
      <c r="D44" s="47">
        <v>2094</v>
      </c>
      <c r="E44" s="20">
        <v>19</v>
      </c>
      <c r="F44" s="13">
        <f t="shared" si="11"/>
        <v>48.161999999999999</v>
      </c>
      <c r="G44" s="15">
        <f t="shared" si="12"/>
        <v>0.90735434574976126</v>
      </c>
      <c r="H44" s="13">
        <f t="shared" si="13"/>
        <v>29.161999999999999</v>
      </c>
      <c r="I44" s="20">
        <v>47</v>
      </c>
      <c r="J44" s="13">
        <f t="shared" si="0"/>
        <v>94.23</v>
      </c>
      <c r="K44" s="16">
        <f t="shared" si="14"/>
        <v>2.24450811843362</v>
      </c>
      <c r="L44" s="13">
        <f t="shared" si="15"/>
        <v>47.230000000000004</v>
      </c>
      <c r="M44" s="20">
        <v>66</v>
      </c>
      <c r="N44" s="13">
        <f t="shared" si="1"/>
        <v>142.392</v>
      </c>
      <c r="O44" s="16">
        <f t="shared" si="16"/>
        <v>3.151862464183381</v>
      </c>
      <c r="P44" s="13">
        <f t="shared" si="17"/>
        <v>76.391999999999996</v>
      </c>
      <c r="Q44" s="20"/>
      <c r="R44" s="13">
        <f t="shared" si="2"/>
        <v>188.46</v>
      </c>
      <c r="S44" s="16">
        <f t="shared" si="18"/>
        <v>0</v>
      </c>
      <c r="T44" s="13">
        <f t="shared" si="19"/>
        <v>188.46</v>
      </c>
      <c r="U44" s="20"/>
      <c r="V44" s="13">
        <f t="shared" si="3"/>
        <v>236.62200000000001</v>
      </c>
      <c r="W44" s="41">
        <f t="shared" si="20"/>
        <v>0</v>
      </c>
      <c r="X44" s="13">
        <f t="shared" si="21"/>
        <v>236.62200000000001</v>
      </c>
      <c r="Y44" s="20"/>
      <c r="Z44" s="13">
        <f t="shared" si="4"/>
        <v>282.69</v>
      </c>
      <c r="AA44" s="16">
        <f t="shared" si="22"/>
        <v>0</v>
      </c>
      <c r="AB44" s="13">
        <f t="shared" si="23"/>
        <v>282.69</v>
      </c>
      <c r="AC44" s="20"/>
      <c r="AD44" s="13">
        <f t="shared" si="5"/>
        <v>330.85200000000003</v>
      </c>
      <c r="AE44" s="16">
        <f t="shared" si="24"/>
        <v>0</v>
      </c>
      <c r="AF44" s="13">
        <f t="shared" si="25"/>
        <v>330.85200000000003</v>
      </c>
      <c r="AG44" s="20"/>
      <c r="AH44" s="13">
        <f t="shared" si="6"/>
        <v>376.92</v>
      </c>
      <c r="AI44" s="16">
        <f t="shared" si="26"/>
        <v>0</v>
      </c>
      <c r="AJ44" s="13">
        <f t="shared" si="27"/>
        <v>376.92</v>
      </c>
      <c r="AK44" s="20"/>
      <c r="AL44" s="13">
        <f t="shared" si="7"/>
        <v>425.08200000000005</v>
      </c>
      <c r="AM44" s="16">
        <f t="shared" si="28"/>
        <v>0</v>
      </c>
      <c r="AN44" s="13">
        <f t="shared" si="29"/>
        <v>425.08200000000005</v>
      </c>
      <c r="AO44" s="20"/>
      <c r="AP44" s="13">
        <f t="shared" si="8"/>
        <v>471.15</v>
      </c>
      <c r="AQ44" s="16">
        <f t="shared" si="30"/>
        <v>0</v>
      </c>
      <c r="AR44" s="13">
        <f t="shared" si="31"/>
        <v>471.15</v>
      </c>
      <c r="AS44" s="20"/>
      <c r="AT44" s="13">
        <f t="shared" si="9"/>
        <v>519.31200000000001</v>
      </c>
      <c r="AU44" s="16">
        <f t="shared" si="32"/>
        <v>0</v>
      </c>
      <c r="AV44" s="13">
        <f t="shared" si="33"/>
        <v>519.31200000000001</v>
      </c>
      <c r="AW44" s="20"/>
      <c r="AX44" s="13">
        <f t="shared" si="10"/>
        <v>565.38</v>
      </c>
      <c r="AY44" s="16">
        <f t="shared" si="34"/>
        <v>0</v>
      </c>
      <c r="AZ44" s="13">
        <f t="shared" si="35"/>
        <v>565.38</v>
      </c>
    </row>
    <row r="45" spans="1:52" ht="14.25" customHeight="1" thickBot="1" x14ac:dyDescent="0.25">
      <c r="A45" s="7" t="s">
        <v>26</v>
      </c>
      <c r="B45" s="8" t="s">
        <v>75</v>
      </c>
      <c r="C45" s="45" t="s">
        <v>76</v>
      </c>
      <c r="D45" s="47">
        <v>118</v>
      </c>
      <c r="E45" s="9">
        <v>3</v>
      </c>
      <c r="F45" s="10">
        <f t="shared" si="11"/>
        <v>2.714</v>
      </c>
      <c r="G45" s="15">
        <f t="shared" si="12"/>
        <v>2.5423728813559321</v>
      </c>
      <c r="H45" s="10">
        <f t="shared" si="13"/>
        <v>-0.28600000000000003</v>
      </c>
      <c r="I45" s="9">
        <v>6</v>
      </c>
      <c r="J45" s="10">
        <f t="shared" si="0"/>
        <v>5.31</v>
      </c>
      <c r="K45" s="22">
        <f t="shared" si="14"/>
        <v>5.0847457627118642</v>
      </c>
      <c r="L45" s="13">
        <f t="shared" si="15"/>
        <v>-0.69000000000000039</v>
      </c>
      <c r="M45" s="9">
        <v>6</v>
      </c>
      <c r="N45" s="10">
        <f t="shared" si="1"/>
        <v>8.0239999999999991</v>
      </c>
      <c r="O45" s="22">
        <f t="shared" si="16"/>
        <v>5.0847457627118642</v>
      </c>
      <c r="P45" s="13">
        <f t="shared" si="17"/>
        <v>2.0239999999999991</v>
      </c>
      <c r="Q45" s="9"/>
      <c r="R45" s="10">
        <f t="shared" si="2"/>
        <v>10.62</v>
      </c>
      <c r="S45" s="22">
        <f t="shared" si="18"/>
        <v>0</v>
      </c>
      <c r="T45" s="13">
        <f t="shared" si="19"/>
        <v>10.62</v>
      </c>
      <c r="U45" s="9"/>
      <c r="V45" s="10">
        <f t="shared" si="3"/>
        <v>13.334000000000001</v>
      </c>
      <c r="W45" s="23">
        <f t="shared" si="20"/>
        <v>0</v>
      </c>
      <c r="X45" s="10">
        <f t="shared" si="21"/>
        <v>13.334000000000001</v>
      </c>
      <c r="Y45" s="9"/>
      <c r="Z45" s="10">
        <f t="shared" si="4"/>
        <v>15.93</v>
      </c>
      <c r="AA45" s="22">
        <f t="shared" si="22"/>
        <v>0</v>
      </c>
      <c r="AB45" s="10">
        <f t="shared" si="23"/>
        <v>15.93</v>
      </c>
      <c r="AC45" s="9"/>
      <c r="AD45" s="10">
        <f t="shared" si="5"/>
        <v>18.644000000000002</v>
      </c>
      <c r="AE45" s="22">
        <f t="shared" si="24"/>
        <v>0</v>
      </c>
      <c r="AF45" s="10">
        <f t="shared" si="25"/>
        <v>18.644000000000002</v>
      </c>
      <c r="AG45" s="9"/>
      <c r="AH45" s="10">
        <f t="shared" si="6"/>
        <v>21.24</v>
      </c>
      <c r="AI45" s="22">
        <f t="shared" si="26"/>
        <v>0</v>
      </c>
      <c r="AJ45" s="10">
        <f t="shared" si="27"/>
        <v>21.24</v>
      </c>
      <c r="AK45" s="9"/>
      <c r="AL45" s="10">
        <f t="shared" si="7"/>
        <v>23.954000000000001</v>
      </c>
      <c r="AM45" s="22">
        <f t="shared" si="28"/>
        <v>0</v>
      </c>
      <c r="AN45" s="10">
        <f t="shared" si="29"/>
        <v>23.954000000000001</v>
      </c>
      <c r="AO45" s="9"/>
      <c r="AP45" s="10">
        <f t="shared" si="8"/>
        <v>26.55</v>
      </c>
      <c r="AQ45" s="22">
        <f t="shared" si="30"/>
        <v>0</v>
      </c>
      <c r="AR45" s="10">
        <f t="shared" si="31"/>
        <v>26.55</v>
      </c>
      <c r="AS45" s="9"/>
      <c r="AT45" s="10">
        <f t="shared" si="9"/>
        <v>29.263999999999999</v>
      </c>
      <c r="AU45" s="22">
        <f t="shared" si="32"/>
        <v>0</v>
      </c>
      <c r="AV45" s="10">
        <f t="shared" si="33"/>
        <v>29.263999999999999</v>
      </c>
      <c r="AW45" s="9"/>
      <c r="AX45" s="10">
        <f t="shared" si="10"/>
        <v>31.86</v>
      </c>
      <c r="AY45" s="22">
        <f t="shared" si="34"/>
        <v>0</v>
      </c>
      <c r="AZ45" s="10">
        <f t="shared" si="35"/>
        <v>31.86</v>
      </c>
    </row>
    <row r="46" spans="1:52" ht="6" customHeight="1" x14ac:dyDescent="0.2">
      <c r="A46" s="34"/>
      <c r="B46" s="35"/>
      <c r="D46" s="36"/>
      <c r="E46" s="37"/>
      <c r="F46" s="37"/>
      <c r="G46" s="32"/>
      <c r="H46" s="37"/>
      <c r="I46" s="37"/>
      <c r="J46" s="37"/>
      <c r="K46" s="32"/>
      <c r="L46" s="38"/>
      <c r="M46" s="37"/>
      <c r="N46" s="37"/>
      <c r="O46" s="32"/>
      <c r="P46" s="38"/>
      <c r="Q46" s="37"/>
      <c r="R46" s="37"/>
      <c r="S46" s="32"/>
      <c r="T46" s="38"/>
      <c r="U46" s="37"/>
      <c r="V46" s="37"/>
      <c r="W46" s="39"/>
      <c r="X46" s="40"/>
      <c r="Y46" s="37"/>
      <c r="Z46" s="37"/>
      <c r="AA46" s="32"/>
      <c r="AB46" s="37"/>
      <c r="AC46" s="37"/>
      <c r="AD46" s="37"/>
      <c r="AE46" s="32"/>
      <c r="AF46" s="37"/>
      <c r="AG46" s="37"/>
      <c r="AH46" s="37"/>
      <c r="AI46" s="32"/>
      <c r="AJ46" s="37"/>
      <c r="AK46" s="37"/>
      <c r="AL46" s="37"/>
      <c r="AM46" s="32"/>
      <c r="AN46" s="37"/>
      <c r="AO46" s="37"/>
      <c r="AP46" s="37"/>
      <c r="AQ46" s="32"/>
      <c r="AR46" s="37"/>
      <c r="AS46" s="37"/>
      <c r="AT46" s="37"/>
      <c r="AU46" s="32"/>
      <c r="AV46" s="37"/>
      <c r="AW46" s="37"/>
      <c r="AX46" s="37"/>
      <c r="AY46" s="32"/>
      <c r="AZ46" s="37"/>
    </row>
    <row r="47" spans="1:52" x14ac:dyDescent="0.2">
      <c r="A47" s="27"/>
      <c r="B47" s="28"/>
      <c r="C47" s="1" t="s">
        <v>111</v>
      </c>
      <c r="D47" s="29">
        <f>SUM(D21:D46)</f>
        <v>146760</v>
      </c>
      <c r="E47" s="30">
        <f>SUM(E21:E46)</f>
        <v>3330</v>
      </c>
      <c r="F47" s="31">
        <f>SUM(F21:F46)</f>
        <v>3375.4799999999996</v>
      </c>
      <c r="G47" s="32">
        <f t="shared" si="12"/>
        <v>2.2690106295993457</v>
      </c>
      <c r="H47" s="31">
        <f>SUM(H21:H46)</f>
        <v>45.479999999999677</v>
      </c>
      <c r="I47" s="30">
        <f>SUM(I21:I46)</f>
        <v>6725</v>
      </c>
      <c r="J47" s="31">
        <f>SUM(J21:J46)</f>
        <v>6604.2</v>
      </c>
      <c r="K47" s="32">
        <f>I47*100/D47</f>
        <v>4.5823112564731536</v>
      </c>
      <c r="L47" s="33">
        <f>SUM(L21:L46)</f>
        <v>-120.80000000000014</v>
      </c>
      <c r="M47" s="30">
        <f>SUM(M21:M46)</f>
        <v>9792</v>
      </c>
      <c r="N47" s="31">
        <f>SUM(N21:N46)</f>
        <v>9979.6799999999967</v>
      </c>
      <c r="O47" s="32">
        <f t="shared" si="16"/>
        <v>6.6721177432542929</v>
      </c>
      <c r="P47" s="33">
        <f>SUM(P21:P46)</f>
        <v>187.67999999999918</v>
      </c>
      <c r="Q47" s="30">
        <f>SUM(Q21:Q46)</f>
        <v>0</v>
      </c>
      <c r="R47" s="31">
        <f>SUM(R21:R46)</f>
        <v>13208.4</v>
      </c>
      <c r="S47" s="32">
        <f t="shared" si="18"/>
        <v>0</v>
      </c>
      <c r="T47" s="33">
        <f>SUM(T21:T46)</f>
        <v>13208.4</v>
      </c>
      <c r="U47" s="30">
        <f>SUM(U21:U46)</f>
        <v>0</v>
      </c>
      <c r="V47" s="31">
        <f>SUM(V21:V46)</f>
        <v>16583.88</v>
      </c>
      <c r="W47" s="32">
        <f>U47*100/D47</f>
        <v>0</v>
      </c>
      <c r="X47" s="31">
        <f>SUM(X21:X46)</f>
        <v>16583.88</v>
      </c>
      <c r="Y47" s="30">
        <f>SUM(Y21:Y46)</f>
        <v>0</v>
      </c>
      <c r="Z47" s="31">
        <f>SUM(Z21:Z46)</f>
        <v>19812.600000000002</v>
      </c>
      <c r="AA47" s="32">
        <f>Y47*100/D47</f>
        <v>0</v>
      </c>
      <c r="AB47" s="31">
        <f>SUM(AB21:AB46)</f>
        <v>19812.600000000002</v>
      </c>
      <c r="AC47" s="30">
        <f>SUM(AC21:AC46)</f>
        <v>0</v>
      </c>
      <c r="AD47" s="31">
        <f>SUM(AD21:AD46)</f>
        <v>23188.080000000002</v>
      </c>
      <c r="AE47" s="32">
        <f>AC47*100/D47</f>
        <v>0</v>
      </c>
      <c r="AF47" s="31">
        <f>SUM(AF21:AF46)</f>
        <v>23188.080000000002</v>
      </c>
      <c r="AG47" s="30">
        <f>SUM(AG21:AG46)</f>
        <v>0</v>
      </c>
      <c r="AH47" s="31">
        <f>SUM(AH21:AH46)</f>
        <v>26416.799999999999</v>
      </c>
      <c r="AI47" s="32">
        <f t="shared" si="26"/>
        <v>0</v>
      </c>
      <c r="AJ47" s="31">
        <f>SUM(AJ21:AJ46)</f>
        <v>26416.799999999999</v>
      </c>
      <c r="AK47" s="30">
        <f>SUM(AK21:AK46)</f>
        <v>0</v>
      </c>
      <c r="AL47" s="31">
        <f>SUM(AL21:AL46)</f>
        <v>29792.28</v>
      </c>
      <c r="AM47" s="16">
        <f t="shared" si="28"/>
        <v>0</v>
      </c>
      <c r="AN47" s="31">
        <f>SUM(AN21:AN46)</f>
        <v>29792.28</v>
      </c>
      <c r="AO47" s="30">
        <f>SUM(AO21:AO46)</f>
        <v>0</v>
      </c>
      <c r="AP47" s="31">
        <f>SUM(AP21:AP46)</f>
        <v>33021</v>
      </c>
      <c r="AQ47" s="32">
        <f t="shared" si="30"/>
        <v>0</v>
      </c>
      <c r="AR47" s="31">
        <f>SUM(AR21:AR46)</f>
        <v>33021</v>
      </c>
      <c r="AS47" s="30">
        <f>SUM(AS21:AS46)</f>
        <v>0</v>
      </c>
      <c r="AT47" s="31">
        <f>SUM(AT21:AT46)</f>
        <v>36396.48000000001</v>
      </c>
      <c r="AU47" s="32">
        <f t="shared" si="32"/>
        <v>0</v>
      </c>
      <c r="AV47" s="31">
        <f>SUM(AV21:AV46)</f>
        <v>36396.48000000001</v>
      </c>
      <c r="AW47" s="30">
        <f>SUM(AW21:AW46)</f>
        <v>0</v>
      </c>
      <c r="AX47" s="31">
        <f>SUM(AX21:AX46)</f>
        <v>39625.200000000004</v>
      </c>
      <c r="AY47" s="32">
        <f t="shared" si="34"/>
        <v>0</v>
      </c>
      <c r="AZ47" s="31">
        <f>SUM(AZ21:AZ46)</f>
        <v>39625.200000000004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24" t="s">
        <v>77</v>
      </c>
      <c r="C49" s="1" t="s">
        <v>78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5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">
      <c r="U51" s="25"/>
      <c r="W51" s="25"/>
      <c r="Y51" s="25"/>
      <c r="AA51" s="25"/>
      <c r="AC51" s="25"/>
      <c r="AE51" s="25"/>
      <c r="AG51" s="25"/>
      <c r="AI51" s="25"/>
      <c r="AK51" s="25"/>
      <c r="AM51" s="25"/>
      <c r="AO51" s="25"/>
      <c r="AX51" s="25"/>
    </row>
    <row r="52" spans="1:52" x14ac:dyDescent="0.2">
      <c r="A52" t="s">
        <v>79</v>
      </c>
      <c r="B52">
        <v>2.2999999999999998</v>
      </c>
      <c r="G52" s="26" t="s">
        <v>82</v>
      </c>
      <c r="H52" s="26" t="s">
        <v>83</v>
      </c>
      <c r="I52" s="26" t="s">
        <v>84</v>
      </c>
      <c r="J52" s="26" t="s">
        <v>85</v>
      </c>
      <c r="K52" s="26" t="s">
        <v>86</v>
      </c>
      <c r="L52" s="26" t="s">
        <v>87</v>
      </c>
      <c r="M52" s="26" t="s">
        <v>88</v>
      </c>
      <c r="N52" s="26" t="s">
        <v>89</v>
      </c>
      <c r="O52" s="26" t="s">
        <v>90</v>
      </c>
      <c r="P52" s="26" t="s">
        <v>91</v>
      </c>
      <c r="Q52" s="26" t="s">
        <v>92</v>
      </c>
      <c r="R52" s="26" t="s">
        <v>93</v>
      </c>
      <c r="W52" s="59"/>
      <c r="AA52" s="59"/>
      <c r="AE52" s="59"/>
    </row>
    <row r="53" spans="1:52" x14ac:dyDescent="0.2">
      <c r="A53" t="s">
        <v>80</v>
      </c>
      <c r="B53">
        <v>4.5</v>
      </c>
      <c r="E53" s="54" t="s">
        <v>95</v>
      </c>
      <c r="F53" s="54"/>
      <c r="G53" s="25">
        <f>E47</f>
        <v>3330</v>
      </c>
      <c r="H53" s="25">
        <f>I47</f>
        <v>6725</v>
      </c>
      <c r="I53" s="25">
        <f>M47</f>
        <v>9792</v>
      </c>
      <c r="J53" s="25">
        <f>Q47</f>
        <v>0</v>
      </c>
      <c r="K53" s="25">
        <f>U47</f>
        <v>0</v>
      </c>
      <c r="L53" s="25">
        <f>Y47</f>
        <v>0</v>
      </c>
      <c r="M53" s="25">
        <f>AC47</f>
        <v>0</v>
      </c>
      <c r="N53" s="25">
        <f>AG47</f>
        <v>0</v>
      </c>
      <c r="O53" s="25">
        <f>AK47</f>
        <v>0</v>
      </c>
      <c r="P53" s="25">
        <f>AO47</f>
        <v>0</v>
      </c>
      <c r="Q53" s="25">
        <f>AS47</f>
        <v>0</v>
      </c>
      <c r="R53" s="25">
        <f>AW47</f>
        <v>0</v>
      </c>
    </row>
    <row r="54" spans="1:52" x14ac:dyDescent="0.2">
      <c r="A54" t="s">
        <v>81</v>
      </c>
      <c r="B54">
        <v>6.8</v>
      </c>
      <c r="E54" s="54" t="s">
        <v>112</v>
      </c>
      <c r="F54" s="54"/>
      <c r="G54" s="25">
        <f>H47</f>
        <v>45.479999999999677</v>
      </c>
      <c r="H54" s="62">
        <f>L47</f>
        <v>-120.80000000000014</v>
      </c>
      <c r="I54" s="25">
        <f>P47</f>
        <v>187.67999999999918</v>
      </c>
      <c r="J54" s="25">
        <f>T47</f>
        <v>13208.4</v>
      </c>
      <c r="K54" s="25">
        <f>X47</f>
        <v>16583.88</v>
      </c>
      <c r="L54" s="25">
        <f>AB47</f>
        <v>19812.600000000002</v>
      </c>
      <c r="M54" s="25">
        <f>AF47</f>
        <v>23188.080000000002</v>
      </c>
      <c r="N54" s="25">
        <f>AJ47</f>
        <v>26416.799999999999</v>
      </c>
      <c r="O54" s="25">
        <f>AN47</f>
        <v>29792.28</v>
      </c>
      <c r="P54" s="25">
        <f>AR47</f>
        <v>33021</v>
      </c>
      <c r="Q54" s="25">
        <f>AV47</f>
        <v>36396.48000000001</v>
      </c>
      <c r="R54" s="25">
        <f>AZ47</f>
        <v>39625.200000000004</v>
      </c>
    </row>
    <row r="55" spans="1:52" x14ac:dyDescent="0.2">
      <c r="A55" t="s">
        <v>94</v>
      </c>
      <c r="B55">
        <v>9</v>
      </c>
    </row>
    <row r="56" spans="1:52" x14ac:dyDescent="0.2">
      <c r="A56" t="s">
        <v>81</v>
      </c>
      <c r="B56">
        <v>11.3</v>
      </c>
      <c r="E56" s="54" t="s">
        <v>97</v>
      </c>
      <c r="F56" s="54"/>
      <c r="G56" s="25">
        <v>3207</v>
      </c>
      <c r="H56" s="25">
        <f>H53-G53</f>
        <v>3395</v>
      </c>
      <c r="I56" s="25">
        <f t="shared" ref="I56:K56" si="36">I53-H53</f>
        <v>3067</v>
      </c>
      <c r="J56" s="25">
        <f t="shared" si="36"/>
        <v>-9792</v>
      </c>
      <c r="K56" s="25">
        <f t="shared" si="36"/>
        <v>0</v>
      </c>
      <c r="L56" s="25">
        <f>L53-K53</f>
        <v>0</v>
      </c>
      <c r="M56" s="25">
        <f>M53-L53</f>
        <v>0</v>
      </c>
      <c r="N56" s="25">
        <f t="shared" ref="N56:R56" si="37">N53-M53</f>
        <v>0</v>
      </c>
      <c r="O56" s="25">
        <f t="shared" si="37"/>
        <v>0</v>
      </c>
      <c r="P56" s="25">
        <f t="shared" si="37"/>
        <v>0</v>
      </c>
      <c r="Q56" s="25">
        <f t="shared" si="37"/>
        <v>0</v>
      </c>
      <c r="R56" s="25">
        <f t="shared" si="37"/>
        <v>0</v>
      </c>
    </row>
    <row r="57" spans="1:52" x14ac:dyDescent="0.2">
      <c r="A57" t="s">
        <v>96</v>
      </c>
      <c r="B57">
        <v>13.5</v>
      </c>
      <c r="E57" s="54" t="s">
        <v>98</v>
      </c>
      <c r="F57" s="54"/>
      <c r="G57" s="25">
        <f>G54</f>
        <v>45.479999999999677</v>
      </c>
      <c r="H57" s="25">
        <f>H54</f>
        <v>-120.80000000000014</v>
      </c>
      <c r="I57" s="25">
        <f t="shared" ref="I57:R57" si="38">I54</f>
        <v>187.67999999999918</v>
      </c>
      <c r="J57" s="25">
        <f t="shared" si="38"/>
        <v>13208.4</v>
      </c>
      <c r="K57" s="25">
        <f t="shared" si="38"/>
        <v>16583.88</v>
      </c>
      <c r="L57" s="25">
        <f t="shared" si="38"/>
        <v>19812.600000000002</v>
      </c>
      <c r="M57" s="25">
        <f t="shared" si="38"/>
        <v>23188.080000000002</v>
      </c>
      <c r="N57" s="25">
        <f t="shared" si="38"/>
        <v>26416.799999999999</v>
      </c>
      <c r="O57" s="25">
        <f t="shared" si="38"/>
        <v>29792.28</v>
      </c>
      <c r="P57" s="25">
        <f t="shared" si="38"/>
        <v>33021</v>
      </c>
      <c r="Q57" s="25">
        <f t="shared" si="38"/>
        <v>36396.48000000001</v>
      </c>
      <c r="R57" s="25">
        <f t="shared" si="38"/>
        <v>39625.200000000004</v>
      </c>
    </row>
    <row r="58" spans="1:52" x14ac:dyDescent="0.2">
      <c r="A58" t="s">
        <v>96</v>
      </c>
      <c r="B58">
        <v>15.8</v>
      </c>
    </row>
    <row r="59" spans="1:52" x14ac:dyDescent="0.2">
      <c r="A59" t="s">
        <v>94</v>
      </c>
      <c r="B59">
        <v>18</v>
      </c>
    </row>
    <row r="60" spans="1:52" x14ac:dyDescent="0.2">
      <c r="A60" t="s">
        <v>99</v>
      </c>
      <c r="B60">
        <v>20.3</v>
      </c>
    </row>
    <row r="61" spans="1:52" x14ac:dyDescent="0.2">
      <c r="A61" t="s">
        <v>100</v>
      </c>
      <c r="B61">
        <v>22.5</v>
      </c>
    </row>
    <row r="62" spans="1:52" x14ac:dyDescent="0.2">
      <c r="A62" t="s">
        <v>101</v>
      </c>
      <c r="B62">
        <v>24.8</v>
      </c>
    </row>
    <row r="63" spans="1:52" x14ac:dyDescent="0.2">
      <c r="A63" t="s">
        <v>102</v>
      </c>
      <c r="B63">
        <v>27</v>
      </c>
    </row>
  </sheetData>
  <mergeCells count="15">
    <mergeCell ref="B9:Q9"/>
    <mergeCell ref="D19:D20"/>
    <mergeCell ref="E19:H19"/>
    <mergeCell ref="I19:L19"/>
    <mergeCell ref="M19:P19"/>
    <mergeCell ref="Q19:T19"/>
    <mergeCell ref="C19:C20"/>
    <mergeCell ref="AW19:AZ19"/>
    <mergeCell ref="AK19:AN19"/>
    <mergeCell ref="AO19:AR19"/>
    <mergeCell ref="U19:X19"/>
    <mergeCell ref="Y19:AB19"/>
    <mergeCell ref="AC19:AF19"/>
    <mergeCell ref="AG19:AJ19"/>
    <mergeCell ref="AS19:AV19"/>
  </mergeCells>
  <conditionalFormatting sqref="G21:G45 G47">
    <cfRule type="cellIs" dxfId="44" priority="56" operator="lessThanOrEqual">
      <formula>1.7</formula>
    </cfRule>
    <cfRule type="cellIs" dxfId="43" priority="55" operator="between">
      <formula>1.7</formula>
      <formula>2.3</formula>
    </cfRule>
    <cfRule type="cellIs" dxfId="42" priority="58" operator="greaterThanOrEqual">
      <formula>2.3</formula>
    </cfRule>
  </conditionalFormatting>
  <conditionalFormatting sqref="K21:K45 K47">
    <cfRule type="cellIs" dxfId="41" priority="52" operator="lessThanOrEqual">
      <formula>3.4</formula>
    </cfRule>
    <cfRule type="cellIs" dxfId="40" priority="54" operator="greaterThanOrEqual">
      <formula>4.5</formula>
    </cfRule>
    <cfRule type="cellIs" dxfId="39" priority="53" operator="between">
      <formula>3.4</formula>
      <formula>4.5</formula>
    </cfRule>
  </conditionalFormatting>
  <conditionalFormatting sqref="O21:O45 O47">
    <cfRule type="cellIs" dxfId="38" priority="51" operator="greaterThanOrEqual">
      <formula>6.8</formula>
    </cfRule>
    <cfRule type="cellIs" dxfId="37" priority="50" operator="between">
      <formula>5.1</formula>
      <formula>6.8</formula>
    </cfRule>
    <cfRule type="cellIs" dxfId="36" priority="49" operator="lessThanOrEqual">
      <formula>5.1</formula>
    </cfRule>
  </conditionalFormatting>
  <conditionalFormatting sqref="S21:S45 S47">
    <cfRule type="cellIs" dxfId="35" priority="46" operator="lessThanOrEqual">
      <formula>6.8</formula>
    </cfRule>
    <cfRule type="cellIs" dxfId="34" priority="47" operator="between">
      <formula>6.8</formula>
      <formula>9</formula>
    </cfRule>
    <cfRule type="cellIs" dxfId="33" priority="48" operator="greaterThanOrEqual">
      <formula>9</formula>
    </cfRule>
  </conditionalFormatting>
  <conditionalFormatting sqref="W21:W45">
    <cfRule type="cellIs" dxfId="32" priority="45" operator="greaterThanOrEqual">
      <formula>11.3</formula>
    </cfRule>
    <cfRule type="cellIs" dxfId="31" priority="44" operator="between">
      <formula>8.6</formula>
      <formula>11.3</formula>
    </cfRule>
    <cfRule type="cellIs" dxfId="30" priority="43" operator="lessThanOrEqual">
      <formula>8.6</formula>
    </cfRule>
  </conditionalFormatting>
  <conditionalFormatting sqref="W47">
    <cfRule type="cellIs" dxfId="29" priority="19" operator="lessThanOrEqual">
      <formula>8.6</formula>
    </cfRule>
    <cfRule type="cellIs" dxfId="28" priority="20" operator="between">
      <formula>8.6</formula>
      <formula>11.3</formula>
    </cfRule>
    <cfRule type="cellIs" dxfId="27" priority="21" operator="greaterThanOrEqual">
      <formula>11.3</formula>
    </cfRule>
  </conditionalFormatting>
  <conditionalFormatting sqref="AA21:AA45 AA47">
    <cfRule type="cellIs" dxfId="26" priority="42" operator="greaterThanOrEqual">
      <formula>13.5</formula>
    </cfRule>
    <cfRule type="cellIs" dxfId="25" priority="40" operator="lessThanOrEqual">
      <formula>10.3</formula>
    </cfRule>
    <cfRule type="cellIs" dxfId="24" priority="41" operator="between">
      <formula>10.3</formula>
      <formula>13.5</formula>
    </cfRule>
  </conditionalFormatting>
  <conditionalFormatting sqref="AE21:AE45 AE47">
    <cfRule type="cellIs" dxfId="23" priority="11" operator="between">
      <formula>12</formula>
      <formula>15.8</formula>
    </cfRule>
    <cfRule type="cellIs" dxfId="22" priority="12" operator="greaterThanOrEqual">
      <formula>15.8</formula>
    </cfRule>
    <cfRule type="cellIs" dxfId="21" priority="10" operator="lessThanOrEqual">
      <formula>12</formula>
    </cfRule>
  </conditionalFormatting>
  <conditionalFormatting sqref="AI21:AI45 AI47">
    <cfRule type="cellIs" dxfId="20" priority="9" operator="greaterThanOrEqual">
      <formula>18</formula>
    </cfRule>
    <cfRule type="cellIs" dxfId="19" priority="8" operator="between">
      <formula>13.7</formula>
      <formula>18</formula>
    </cfRule>
    <cfRule type="cellIs" dxfId="18" priority="7" operator="lessThanOrEqual">
      <formula>13.7</formula>
    </cfRule>
  </conditionalFormatting>
  <conditionalFormatting sqref="AM21:AM45">
    <cfRule type="cellIs" dxfId="17" priority="4" operator="lessThanOrEqual">
      <formula>15.4</formula>
    </cfRule>
    <cfRule type="cellIs" dxfId="16" priority="6" operator="greaterThanOrEqual">
      <formula>20.3</formula>
    </cfRule>
    <cfRule type="cellIs" dxfId="15" priority="5" operator="between">
      <formula>15.4</formula>
      <formula>20.3</formula>
    </cfRule>
  </conditionalFormatting>
  <conditionalFormatting sqref="AM47">
    <cfRule type="cellIs" dxfId="14" priority="2" operator="between">
      <formula>15.4</formula>
      <formula>20.3</formula>
    </cfRule>
    <cfRule type="cellIs" dxfId="13" priority="3" operator="greaterThanOrEqual">
      <formula>20.3</formula>
    </cfRule>
    <cfRule type="cellIs" dxfId="12" priority="1" operator="lessThanOrEqual">
      <formula>15.4</formula>
    </cfRule>
  </conditionalFormatting>
  <conditionalFormatting sqref="AQ21:AQ45 AQ47">
    <cfRule type="cellIs" dxfId="11" priority="29" operator="between">
      <formula>17.1</formula>
      <formula>22.5</formula>
    </cfRule>
    <cfRule type="cellIs" dxfId="10" priority="30" operator="greaterThanOrEqual">
      <formula>22.5</formula>
    </cfRule>
    <cfRule type="cellIs" dxfId="9" priority="28" operator="lessThanOrEqual">
      <formula>17.1</formula>
    </cfRule>
  </conditionalFormatting>
  <conditionalFormatting sqref="AU21:AU45 AU47">
    <cfRule type="cellIs" dxfId="8" priority="26" operator="between">
      <formula>18.8</formula>
      <formula>24.8</formula>
    </cfRule>
    <cfRule type="cellIs" dxfId="7" priority="27" operator="greaterThanOrEqual">
      <formula>24.8</formula>
    </cfRule>
    <cfRule type="cellIs" dxfId="6" priority="25" operator="lessThanOrEqual">
      <formula>18.8</formula>
    </cfRule>
  </conditionalFormatting>
  <conditionalFormatting sqref="AY21:AY45">
    <cfRule type="cellIs" dxfId="5" priority="24" operator="greaterThanOrEqual">
      <formula>27</formula>
    </cfRule>
    <cfRule type="cellIs" dxfId="4" priority="23" operator="between">
      <formula>20.5</formula>
      <formula>27</formula>
    </cfRule>
    <cfRule type="cellIs" dxfId="3" priority="22" operator="lessThanOrEqual">
      <formula>20.5</formula>
    </cfRule>
  </conditionalFormatting>
  <conditionalFormatting sqref="AY47">
    <cfRule type="cellIs" dxfId="2" priority="15" operator="greaterThanOrEqual">
      <formula>27</formula>
    </cfRule>
    <cfRule type="cellIs" dxfId="1" priority="14" operator="between">
      <formula>20.5</formula>
      <formula>27</formula>
    </cfRule>
    <cfRule type="cellIs" dxfId="0" priority="13" operator="lessThanOrEqual">
      <formula>20.5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9"/>
  <sheetViews>
    <sheetView zoomScale="115" zoomScaleNormal="115" workbookViewId="0">
      <selection activeCell="H22" sqref="H21:H22"/>
    </sheetView>
  </sheetViews>
  <sheetFormatPr baseColWidth="10" defaultColWidth="11.42578125" defaultRowHeight="12.75" x14ac:dyDescent="0.2"/>
  <cols>
    <col min="1" max="1" width="2.28515625" style="49" customWidth="1"/>
    <col min="2" max="2" width="29.85546875" style="49" customWidth="1"/>
    <col min="3" max="16384" width="11.42578125" style="49"/>
  </cols>
  <sheetData>
    <row r="4" spans="2:6" x14ac:dyDescent="0.2">
      <c r="B4" s="48" t="s">
        <v>103</v>
      </c>
      <c r="C4" s="48" t="s">
        <v>22</v>
      </c>
      <c r="D4" s="48" t="s">
        <v>23</v>
      </c>
      <c r="E4" s="48" t="s">
        <v>24</v>
      </c>
      <c r="F4" s="48" t="s">
        <v>25</v>
      </c>
    </row>
    <row r="5" spans="2:6" x14ac:dyDescent="0.2">
      <c r="B5" s="50" t="s">
        <v>64</v>
      </c>
      <c r="C5" s="51">
        <v>370</v>
      </c>
      <c r="D5" s="49">
        <v>1393.4</v>
      </c>
      <c r="E5" s="51">
        <v>2.65537534089278</v>
      </c>
      <c r="F5" s="55">
        <v>1023.4000000000001</v>
      </c>
    </row>
    <row r="6" spans="2:6" x14ac:dyDescent="0.2">
      <c r="B6" s="52" t="s">
        <v>62</v>
      </c>
      <c r="C6" s="51">
        <v>786</v>
      </c>
      <c r="D6" s="49">
        <v>1530.8</v>
      </c>
      <c r="E6" s="51">
        <v>5.1345701593937809</v>
      </c>
      <c r="F6" s="55">
        <v>744.8</v>
      </c>
    </row>
    <row r="7" spans="2:6" x14ac:dyDescent="0.2">
      <c r="B7" s="50" t="s">
        <v>74</v>
      </c>
      <c r="C7" s="51">
        <v>73</v>
      </c>
      <c r="D7" s="49">
        <v>195.5</v>
      </c>
      <c r="E7" s="51">
        <v>3.7340153452685421</v>
      </c>
      <c r="F7" s="55">
        <v>122.5</v>
      </c>
    </row>
    <row r="8" spans="2:6" x14ac:dyDescent="0.2">
      <c r="B8" s="50" t="s">
        <v>44</v>
      </c>
      <c r="C8" s="51">
        <v>91</v>
      </c>
      <c r="D8" s="49">
        <v>161.1</v>
      </c>
      <c r="E8" s="51">
        <v>5.6486654252017381</v>
      </c>
      <c r="F8" s="55">
        <v>70.099999999999994</v>
      </c>
    </row>
    <row r="9" spans="2:6" x14ac:dyDescent="0.2">
      <c r="B9" s="50" t="s">
        <v>58</v>
      </c>
      <c r="C9" s="51">
        <v>258</v>
      </c>
      <c r="D9" s="49">
        <v>286.7</v>
      </c>
      <c r="E9" s="51">
        <v>8.9989536100453442</v>
      </c>
      <c r="F9" s="55">
        <v>28.699999999999989</v>
      </c>
    </row>
    <row r="10" spans="2:6" x14ac:dyDescent="0.2">
      <c r="B10" s="50" t="s">
        <v>68</v>
      </c>
      <c r="C10" s="51">
        <v>214</v>
      </c>
      <c r="D10" s="49">
        <v>241.9</v>
      </c>
      <c r="E10" s="51">
        <v>8.8466308391897481</v>
      </c>
      <c r="F10" s="55">
        <v>27.900000000000006</v>
      </c>
    </row>
    <row r="11" spans="2:6" x14ac:dyDescent="0.2">
      <c r="B11" s="50" t="s">
        <v>50</v>
      </c>
      <c r="C11" s="51">
        <v>51</v>
      </c>
      <c r="D11" s="49">
        <v>49.6</v>
      </c>
      <c r="E11" s="51">
        <v>10.28225806451613</v>
      </c>
      <c r="F11" s="55">
        <v>-1.3999999999999986</v>
      </c>
    </row>
    <row r="12" spans="2:6" x14ac:dyDescent="0.2">
      <c r="B12" s="50" t="s">
        <v>66</v>
      </c>
      <c r="C12" s="51">
        <v>264</v>
      </c>
      <c r="D12" s="49">
        <v>260.39999999999998</v>
      </c>
      <c r="E12" s="51">
        <v>10.138248847926267</v>
      </c>
      <c r="F12" s="55">
        <v>-3.6000000000000227</v>
      </c>
    </row>
    <row r="13" spans="2:6" x14ac:dyDescent="0.2">
      <c r="B13" s="50" t="s">
        <v>76</v>
      </c>
      <c r="C13" s="51">
        <v>20</v>
      </c>
      <c r="D13" s="49">
        <v>12.1</v>
      </c>
      <c r="E13" s="51">
        <v>16.528925619834709</v>
      </c>
      <c r="F13" s="55">
        <v>-7.9</v>
      </c>
    </row>
    <row r="14" spans="2:6" x14ac:dyDescent="0.2">
      <c r="B14" s="50" t="s">
        <v>32</v>
      </c>
      <c r="C14" s="51">
        <v>1512</v>
      </c>
      <c r="D14" s="49">
        <v>1500.3</v>
      </c>
      <c r="E14" s="51">
        <v>10.077984403119377</v>
      </c>
      <c r="F14" s="55">
        <v>-11.700000000000045</v>
      </c>
    </row>
    <row r="15" spans="2:6" x14ac:dyDescent="0.2">
      <c r="B15" s="50" t="s">
        <v>36</v>
      </c>
      <c r="C15" s="51">
        <v>382</v>
      </c>
      <c r="D15" s="49">
        <v>368</v>
      </c>
      <c r="E15" s="51">
        <v>10.380434782608695</v>
      </c>
      <c r="F15" s="55">
        <v>-14</v>
      </c>
    </row>
    <row r="16" spans="2:6" x14ac:dyDescent="0.2">
      <c r="B16" s="50" t="s">
        <v>48</v>
      </c>
      <c r="C16" s="51">
        <v>82</v>
      </c>
      <c r="D16" s="49">
        <v>66.5</v>
      </c>
      <c r="E16" s="51">
        <v>12.330827067669173</v>
      </c>
      <c r="F16" s="55">
        <v>-15.5</v>
      </c>
    </row>
    <row r="17" spans="2:6" x14ac:dyDescent="0.2">
      <c r="B17" s="50" t="s">
        <v>34</v>
      </c>
      <c r="C17" s="51">
        <v>114</v>
      </c>
      <c r="D17" s="49">
        <v>92.7</v>
      </c>
      <c r="E17" s="51">
        <v>12.297734627831716</v>
      </c>
      <c r="F17" s="55">
        <v>-21.299999999999997</v>
      </c>
    </row>
    <row r="18" spans="2:6" x14ac:dyDescent="0.2">
      <c r="B18" s="52" t="s">
        <v>56</v>
      </c>
      <c r="C18" s="51">
        <v>303</v>
      </c>
      <c r="D18" s="49">
        <v>279.5</v>
      </c>
      <c r="E18" s="51">
        <v>10.840787119856888</v>
      </c>
      <c r="F18" s="55">
        <v>-23.5</v>
      </c>
    </row>
    <row r="19" spans="2:6" x14ac:dyDescent="0.2">
      <c r="B19" s="50" t="s">
        <v>52</v>
      </c>
      <c r="C19" s="51">
        <v>76</v>
      </c>
      <c r="D19" s="49">
        <v>51.5</v>
      </c>
      <c r="E19" s="51">
        <v>14.757281553398059</v>
      </c>
      <c r="F19" s="55">
        <v>-24.5</v>
      </c>
    </row>
    <row r="20" spans="2:6" x14ac:dyDescent="0.2">
      <c r="B20" s="52" t="s">
        <v>72</v>
      </c>
      <c r="C20" s="51">
        <v>675</v>
      </c>
      <c r="D20" s="49">
        <v>644.9</v>
      </c>
      <c r="E20" s="51">
        <v>10.466739029306869</v>
      </c>
      <c r="F20" s="55">
        <v>-30.100000000000023</v>
      </c>
    </row>
    <row r="21" spans="2:6" x14ac:dyDescent="0.2">
      <c r="B21" s="50" t="s">
        <v>54</v>
      </c>
      <c r="C21" s="51">
        <v>163</v>
      </c>
      <c r="D21" s="49">
        <v>132.19999999999999</v>
      </c>
      <c r="E21" s="51">
        <v>12.329803328290469</v>
      </c>
      <c r="F21" s="55">
        <v>-30.800000000000011</v>
      </c>
    </row>
    <row r="22" spans="2:6" x14ac:dyDescent="0.2">
      <c r="B22" s="50" t="s">
        <v>70</v>
      </c>
      <c r="C22" s="51">
        <v>152</v>
      </c>
      <c r="D22" s="49">
        <v>119.4</v>
      </c>
      <c r="E22" s="51">
        <v>12.73031825795645</v>
      </c>
      <c r="F22" s="55">
        <v>-32.599999999999994</v>
      </c>
    </row>
    <row r="23" spans="2:6" x14ac:dyDescent="0.2">
      <c r="B23" s="50" t="s">
        <v>46</v>
      </c>
      <c r="C23" s="51">
        <v>202</v>
      </c>
      <c r="D23" s="49">
        <v>152</v>
      </c>
      <c r="E23" s="51">
        <v>13.289473684210526</v>
      </c>
      <c r="F23" s="55">
        <v>-50</v>
      </c>
    </row>
    <row r="24" spans="2:6" x14ac:dyDescent="0.2">
      <c r="B24" s="50" t="s">
        <v>42</v>
      </c>
      <c r="C24" s="51">
        <v>378</v>
      </c>
      <c r="D24" s="49">
        <v>316.8</v>
      </c>
      <c r="E24" s="51">
        <v>11.931818181818182</v>
      </c>
      <c r="F24" s="55">
        <v>-61.199999999999989</v>
      </c>
    </row>
    <row r="25" spans="2:6" x14ac:dyDescent="0.2">
      <c r="B25" s="50" t="s">
        <v>28</v>
      </c>
      <c r="C25" s="51">
        <v>3932</v>
      </c>
      <c r="D25" s="49">
        <v>3859.4</v>
      </c>
      <c r="E25" s="51">
        <v>10.188112141783696</v>
      </c>
      <c r="F25" s="55">
        <v>-72.599999999999909</v>
      </c>
    </row>
    <row r="26" spans="2:6" x14ac:dyDescent="0.2">
      <c r="B26" s="50" t="s">
        <v>60</v>
      </c>
      <c r="C26" s="51">
        <v>297</v>
      </c>
      <c r="D26" s="49">
        <v>190.1</v>
      </c>
      <c r="E26" s="51">
        <v>15.623356128353498</v>
      </c>
      <c r="F26" s="55">
        <v>-106.9</v>
      </c>
    </row>
    <row r="27" spans="2:6" x14ac:dyDescent="0.2">
      <c r="B27" s="50" t="s">
        <v>38</v>
      </c>
      <c r="C27" s="51">
        <v>371</v>
      </c>
      <c r="D27" s="49">
        <v>205.9</v>
      </c>
      <c r="E27" s="51">
        <v>18.018455560951917</v>
      </c>
      <c r="F27" s="55">
        <v>-165.1</v>
      </c>
    </row>
    <row r="28" spans="2:6" x14ac:dyDescent="0.2">
      <c r="B28" s="52" t="s">
        <v>40</v>
      </c>
      <c r="C28" s="51">
        <v>850</v>
      </c>
      <c r="D28" s="49">
        <v>623.20000000000005</v>
      </c>
      <c r="E28" s="51">
        <v>13.639281129653401</v>
      </c>
      <c r="F28" s="55">
        <v>-226.79999999999995</v>
      </c>
    </row>
    <row r="29" spans="2:6" x14ac:dyDescent="0.2">
      <c r="B29" s="50" t="s">
        <v>30</v>
      </c>
      <c r="C29" s="51">
        <v>1511</v>
      </c>
      <c r="D29" s="49">
        <v>1122</v>
      </c>
      <c r="E29" s="51">
        <v>13.467023172905526</v>
      </c>
      <c r="F29" s="55">
        <v>-389</v>
      </c>
    </row>
  </sheetData>
  <autoFilter ref="B4:F4">
    <sortState ref="B5:F29">
      <sortCondition descending="1" ref="F4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4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1.42578125" style="49"/>
    <col min="2" max="2" width="17.140625" style="49" customWidth="1"/>
    <col min="3" max="16384" width="11.42578125" style="49"/>
  </cols>
  <sheetData>
    <row r="5" spans="1:14" x14ac:dyDescent="0.2">
      <c r="B5" s="56" t="s">
        <v>107</v>
      </c>
      <c r="C5" s="56"/>
    </row>
    <row r="6" spans="1:14" x14ac:dyDescent="0.2">
      <c r="B6"/>
      <c r="C6"/>
      <c r="D6"/>
    </row>
    <row r="7" spans="1:14" ht="15.75" x14ac:dyDescent="0.25">
      <c r="B7" s="70" t="s">
        <v>108</v>
      </c>
      <c r="C7" s="70"/>
      <c r="D7" s="70"/>
    </row>
    <row r="8" spans="1:14" x14ac:dyDescent="0.2">
      <c r="B8"/>
      <c r="C8"/>
      <c r="D8"/>
    </row>
    <row r="9" spans="1:14" x14ac:dyDescent="0.2">
      <c r="C9" s="57" t="s">
        <v>110</v>
      </c>
    </row>
    <row r="10" spans="1:14" x14ac:dyDescent="0.2">
      <c r="C10" s="49" t="s">
        <v>82</v>
      </c>
      <c r="D10" s="49" t="s">
        <v>83</v>
      </c>
      <c r="E10" s="49" t="s">
        <v>84</v>
      </c>
      <c r="F10" s="49" t="s">
        <v>85</v>
      </c>
      <c r="G10" s="49" t="s">
        <v>86</v>
      </c>
      <c r="H10" s="49" t="s">
        <v>87</v>
      </c>
      <c r="I10" s="49" t="s">
        <v>88</v>
      </c>
      <c r="J10" s="49" t="s">
        <v>89</v>
      </c>
      <c r="K10" s="49" t="s">
        <v>90</v>
      </c>
      <c r="L10" s="49" t="s">
        <v>91</v>
      </c>
      <c r="M10" s="49" t="s">
        <v>92</v>
      </c>
      <c r="N10" s="49" t="s">
        <v>93</v>
      </c>
    </row>
    <row r="11" spans="1:14" x14ac:dyDescent="0.2">
      <c r="A11" s="54"/>
      <c r="B11" s="54" t="s">
        <v>97</v>
      </c>
      <c r="C11" s="49">
        <v>259</v>
      </c>
      <c r="D11" s="49">
        <v>432</v>
      </c>
      <c r="E11" s="49">
        <v>581</v>
      </c>
      <c r="F11" s="49">
        <v>745</v>
      </c>
    </row>
    <row r="12" spans="1:14" x14ac:dyDescent="0.2">
      <c r="A12" s="54"/>
      <c r="B12" s="54" t="s">
        <v>98</v>
      </c>
      <c r="C12" s="58">
        <v>259</v>
      </c>
      <c r="D12" s="58">
        <f>D11-C11</f>
        <v>173</v>
      </c>
      <c r="E12" s="58">
        <f t="shared" ref="E12:F12" si="0">E11-D11</f>
        <v>149</v>
      </c>
      <c r="F12" s="58">
        <f t="shared" si="0"/>
        <v>164</v>
      </c>
      <c r="G12" s="58"/>
      <c r="H12" s="58"/>
      <c r="I12" s="58"/>
      <c r="J12" s="58"/>
      <c r="K12" s="58"/>
      <c r="L12" s="58"/>
      <c r="M12" s="58"/>
      <c r="N12" s="58"/>
    </row>
    <row r="16" spans="1:14" x14ac:dyDescent="0.2">
      <c r="B16" s="56" t="s">
        <v>107</v>
      </c>
      <c r="C16" s="56"/>
    </row>
    <row r="17" spans="1:14" x14ac:dyDescent="0.2">
      <c r="B17"/>
      <c r="C17"/>
      <c r="D17"/>
    </row>
    <row r="18" spans="1:14" ht="15.75" x14ac:dyDescent="0.25">
      <c r="B18" s="70" t="s">
        <v>109</v>
      </c>
      <c r="C18" s="70"/>
      <c r="D18" s="70"/>
    </row>
    <row r="19" spans="1:14" x14ac:dyDescent="0.2">
      <c r="B19"/>
      <c r="C19"/>
      <c r="D19"/>
    </row>
    <row r="20" spans="1:14" x14ac:dyDescent="0.2">
      <c r="C20" s="57" t="s">
        <v>110</v>
      </c>
    </row>
    <row r="21" spans="1:14" x14ac:dyDescent="0.2">
      <c r="C21" s="49" t="s">
        <v>82</v>
      </c>
      <c r="D21" s="49" t="s">
        <v>83</v>
      </c>
      <c r="E21" s="49" t="s">
        <v>84</v>
      </c>
      <c r="F21" s="49" t="s">
        <v>85</v>
      </c>
      <c r="G21" s="49" t="s">
        <v>86</v>
      </c>
      <c r="H21" s="49" t="s">
        <v>87</v>
      </c>
      <c r="I21" s="49" t="s">
        <v>88</v>
      </c>
      <c r="J21" s="49" t="s">
        <v>89</v>
      </c>
      <c r="K21" s="49" t="s">
        <v>90</v>
      </c>
      <c r="L21" s="49" t="s">
        <v>91</v>
      </c>
      <c r="M21" s="49" t="s">
        <v>92</v>
      </c>
      <c r="N21" s="49" t="s">
        <v>93</v>
      </c>
    </row>
    <row r="22" spans="1:14" x14ac:dyDescent="0.2">
      <c r="A22" s="54"/>
      <c r="B22" s="54" t="s">
        <v>97</v>
      </c>
      <c r="C22" s="49">
        <v>307</v>
      </c>
      <c r="D22" s="49">
        <v>624</v>
      </c>
      <c r="E22" s="49">
        <v>905</v>
      </c>
      <c r="F22" s="49">
        <v>1023</v>
      </c>
    </row>
    <row r="23" spans="1:14" x14ac:dyDescent="0.2">
      <c r="A23" s="54"/>
      <c r="B23" s="54" t="s">
        <v>98</v>
      </c>
      <c r="C23" s="58">
        <v>259</v>
      </c>
      <c r="D23" s="58">
        <f>D22-C22</f>
        <v>317</v>
      </c>
      <c r="E23" s="58">
        <f t="shared" ref="E23" si="1">E22-D22</f>
        <v>281</v>
      </c>
      <c r="F23" s="58">
        <f t="shared" ref="F23" si="2">F22-E22</f>
        <v>118</v>
      </c>
      <c r="G23" s="58"/>
      <c r="H23" s="58"/>
      <c r="I23" s="58"/>
      <c r="J23" s="58"/>
      <c r="K23" s="58"/>
      <c r="L23" s="58"/>
      <c r="M23" s="58"/>
      <c r="N23" s="58"/>
    </row>
    <row r="27" spans="1:14" x14ac:dyDescent="0.2">
      <c r="B27" s="56" t="s">
        <v>107</v>
      </c>
      <c r="C27" s="56"/>
    </row>
    <row r="28" spans="1:14" x14ac:dyDescent="0.2">
      <c r="B28"/>
      <c r="C28"/>
      <c r="D28"/>
    </row>
    <row r="29" spans="1:14" ht="15.75" x14ac:dyDescent="0.25">
      <c r="B29" s="70" t="s">
        <v>109</v>
      </c>
      <c r="C29" s="70"/>
      <c r="D29" s="70"/>
    </row>
    <row r="30" spans="1:14" x14ac:dyDescent="0.2">
      <c r="B30"/>
      <c r="C30"/>
      <c r="D30"/>
    </row>
    <row r="31" spans="1:14" x14ac:dyDescent="0.2">
      <c r="C31" s="57" t="s">
        <v>110</v>
      </c>
    </row>
    <row r="32" spans="1:14" x14ac:dyDescent="0.2">
      <c r="C32" s="49" t="s">
        <v>82</v>
      </c>
      <c r="D32" s="49" t="s">
        <v>83</v>
      </c>
      <c r="E32" s="49" t="s">
        <v>84</v>
      </c>
      <c r="F32" s="49" t="s">
        <v>85</v>
      </c>
      <c r="G32" s="49" t="s">
        <v>86</v>
      </c>
      <c r="H32" s="49" t="s">
        <v>87</v>
      </c>
      <c r="I32" s="49" t="s">
        <v>88</v>
      </c>
      <c r="J32" s="49" t="s">
        <v>89</v>
      </c>
      <c r="K32" s="49" t="s">
        <v>90</v>
      </c>
      <c r="L32" s="49" t="s">
        <v>91</v>
      </c>
      <c r="M32" s="49" t="s">
        <v>92</v>
      </c>
      <c r="N32" s="49" t="s">
        <v>93</v>
      </c>
    </row>
    <row r="33" spans="1:14" x14ac:dyDescent="0.2">
      <c r="A33" s="54"/>
      <c r="B33" s="54" t="s">
        <v>97</v>
      </c>
      <c r="C33" s="49">
        <v>25</v>
      </c>
      <c r="D33" s="49">
        <v>56</v>
      </c>
      <c r="E33" s="49">
        <v>86</v>
      </c>
      <c r="F33" s="49">
        <v>123</v>
      </c>
    </row>
    <row r="34" spans="1:14" x14ac:dyDescent="0.2">
      <c r="A34" s="54"/>
      <c r="B34" s="54" t="s">
        <v>98</v>
      </c>
      <c r="C34" s="58">
        <v>25</v>
      </c>
      <c r="D34" s="58">
        <f>D33-C33</f>
        <v>31</v>
      </c>
      <c r="E34" s="58">
        <f t="shared" ref="E34" si="3">E33-D33</f>
        <v>30</v>
      </c>
      <c r="F34" s="58">
        <f t="shared" ref="F34" si="4">F33-E33</f>
        <v>37</v>
      </c>
      <c r="G34" s="58"/>
      <c r="H34" s="58"/>
      <c r="I34" s="58"/>
      <c r="J34" s="58"/>
      <c r="K34" s="58"/>
      <c r="L34" s="58"/>
      <c r="M34" s="58"/>
      <c r="N34" s="58"/>
    </row>
  </sheetData>
  <mergeCells count="3">
    <mergeCell ref="B7:D7"/>
    <mergeCell ref="B18:D18"/>
    <mergeCell ref="B29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CACU 01</vt:lpstr>
      <vt:lpstr>Grafico</vt:lpstr>
      <vt:lpstr>EJERCICIO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2023-02-22T16:28:35Z</dcterms:created>
  <dcterms:modified xsi:type="dcterms:W3CDTF">2026-04-20T17:19:16Z</dcterms:modified>
</cp:coreProperties>
</file>