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Felipe.Silva\OneDrive - imssmx\Escritorio\INDICADORES\2026\"/>
    </mc:Choice>
  </mc:AlternateContent>
  <xr:revisionPtr revIDLastSave="0" documentId="13_ncr:1_{BA55A7C6-FE64-4F15-AA62-5F95B0B6627C}" xr6:coauthVersionLast="47" xr6:coauthVersionMax="47" xr10:uidLastSave="{00000000-0000-0000-0000-000000000000}"/>
  <bookViews>
    <workbookView xWindow="-120" yWindow="-120" windowWidth="29040" windowHeight="15720" tabRatio="844" xr2:uid="{00000000-000D-0000-FFFF-FFFF00000000}"/>
  </bookViews>
  <sheets>
    <sheet name="HOSP 01 OCUPACION URGENCIAS" sheetId="5" r:id="rId1"/>
    <sheet name="HOSP 01 OCUPACION URGENCIA " sheetId="14" state="hidden" r:id="rId2"/>
    <sheet name="HOSP 02 EST PROL ADUL &gt;12" sheetId="4" r:id="rId3"/>
    <sheet name="HOSP 02 EST PROL PEDIA &gt;12 (2" sheetId="6" state="hidden" r:id="rId4"/>
    <sheet name="05 CUSN INDICE DE CONSULTAS UR" sheetId="13" state="hidden" r:id="rId5"/>
    <sheet name="HOSP 03" sheetId="17" r:id="rId6"/>
    <sheet name="HOSP 04" sheetId="18" r:id="rId7"/>
    <sheet name="HOSP 05 PORCENTAJE OCUPACION" sheetId="1" r:id="rId8"/>
    <sheet name="HOSP 06 DIAS DE ESTANCIA DIV" sheetId="7" r:id="rId9"/>
    <sheet name="HOSP 07" sheetId="12" r:id="rId10"/>
    <sheet name="09 CUSN" sheetId="36" state="hidden" r:id="rId11"/>
    <sheet name="HOSP 08" sheetId="16" r:id="rId12"/>
    <sheet name="HOSP 09" sheetId="25" r:id="rId13"/>
    <sheet name="HOSP 10" sheetId="33" r:id="rId14"/>
    <sheet name="12 CUSN" sheetId="32" state="hidden" r:id="rId15"/>
    <sheet name="16 CUSN" sheetId="19" state="hidden" r:id="rId16"/>
    <sheet name="CAISN 10" sheetId="15" state="hidden" r:id="rId17"/>
    <sheet name="22 CUSN" sheetId="21" state="hidden" r:id="rId18"/>
    <sheet name="23 CUSN" sheetId="20" state="hidden" r:id="rId19"/>
    <sheet name="24 CUSN" sheetId="22" state="hidden" r:id="rId20"/>
    <sheet name="25 CUSN" sheetId="23" state="hidden" r:id="rId21"/>
    <sheet name="26 CUSN" sheetId="24" state="hidden" r:id="rId22"/>
    <sheet name="27 CUSN" sheetId="30" state="hidden" r:id="rId23"/>
    <sheet name="28 CUSN" sheetId="35" state="hidden" r:id="rId24"/>
    <sheet name=" INTERVALO POR DIVISI " sheetId="9" r:id="rId25"/>
    <sheet name=" INDICE ROTACI POR DIVI" sheetId="10" r:id="rId26"/>
    <sheet name="OPORTUNIDAD" sheetId="34" r:id="rId27"/>
    <sheet name="CAISN 26" sheetId="31" state="hidden" r:id="rId28"/>
    <sheet name="SIOC OCUPACION URGENCIA" sheetId="11" state="hidden" r:id="rId29"/>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33" l="1"/>
  <c r="G16" i="33"/>
  <c r="G17" i="33"/>
  <c r="G18" i="33"/>
  <c r="G19" i="33"/>
  <c r="G20" i="33"/>
  <c r="G14" i="33"/>
  <c r="H6" i="25"/>
  <c r="H7" i="25"/>
  <c r="H8" i="25"/>
  <c r="H9" i="25"/>
  <c r="H10" i="25"/>
  <c r="H11" i="25"/>
  <c r="H12" i="25"/>
  <c r="E16" i="16"/>
  <c r="E17" i="16"/>
  <c r="E18" i="16"/>
  <c r="E19" i="16"/>
  <c r="E20" i="16"/>
  <c r="E21" i="16"/>
  <c r="E22" i="16"/>
  <c r="H16" i="16"/>
  <c r="H17" i="16"/>
  <c r="H18" i="16"/>
  <c r="H19" i="16"/>
  <c r="H20" i="16"/>
  <c r="H21" i="16"/>
  <c r="H22" i="16"/>
  <c r="F8" i="12"/>
  <c r="F9" i="12"/>
  <c r="F10" i="12"/>
  <c r="F11" i="12"/>
  <c r="F12" i="12"/>
  <c r="F7" i="12"/>
  <c r="G14" i="18"/>
  <c r="G15" i="18"/>
  <c r="G16" i="18"/>
  <c r="G17" i="18"/>
  <c r="G18" i="18"/>
  <c r="G19" i="18"/>
  <c r="G20" i="18"/>
  <c r="G21" i="18"/>
  <c r="J14" i="18"/>
  <c r="J15" i="18"/>
  <c r="J16" i="18"/>
  <c r="J17" i="18"/>
  <c r="J18" i="18"/>
  <c r="J19" i="18"/>
  <c r="J20" i="18"/>
  <c r="J21" i="18"/>
  <c r="E14" i="17"/>
  <c r="E15" i="17"/>
  <c r="E16" i="17"/>
  <c r="E17" i="17"/>
  <c r="E18" i="17"/>
  <c r="E19" i="17"/>
  <c r="E20" i="17"/>
  <c r="H14" i="17"/>
  <c r="H15" i="17"/>
  <c r="H16" i="17"/>
  <c r="H17" i="17"/>
  <c r="H18" i="17"/>
  <c r="H19" i="17"/>
  <c r="H20" i="17"/>
  <c r="E6" i="25"/>
  <c r="E7" i="25"/>
  <c r="E8" i="25"/>
  <c r="E9" i="25"/>
  <c r="E10" i="25"/>
  <c r="E11" i="25"/>
  <c r="E12" i="25"/>
  <c r="D34" i="33"/>
  <c r="E14" i="33"/>
  <c r="E15" i="33"/>
  <c r="E16" i="33"/>
  <c r="E17" i="33"/>
  <c r="E18" i="33"/>
  <c r="E19" i="33"/>
  <c r="E20" i="33"/>
  <c r="D15" i="33"/>
  <c r="D16" i="33"/>
  <c r="D17" i="33"/>
  <c r="D18" i="33"/>
  <c r="D19" i="33"/>
  <c r="D20" i="33"/>
  <c r="D14" i="33"/>
  <c r="D12" i="25"/>
  <c r="D11" i="25"/>
  <c r="D9" i="25"/>
  <c r="D8" i="25"/>
  <c r="D6" i="25"/>
  <c r="C8" i="12"/>
  <c r="C9" i="12"/>
  <c r="C10" i="12"/>
  <c r="C11" i="12"/>
  <c r="C12" i="12"/>
  <c r="C7" i="12"/>
  <c r="C8" i="5"/>
  <c r="B8" i="5"/>
  <c r="D9" i="5"/>
  <c r="D10" i="5"/>
  <c r="D11" i="5"/>
  <c r="D12" i="5"/>
  <c r="D13" i="5"/>
  <c r="D14" i="5"/>
  <c r="C10" i="5"/>
  <c r="C11" i="5"/>
  <c r="C12" i="5"/>
  <c r="C13" i="5"/>
  <c r="C14" i="5"/>
  <c r="C9" i="5"/>
  <c r="B6" i="4"/>
  <c r="C6" i="4"/>
  <c r="D7" i="4"/>
  <c r="D8" i="4"/>
  <c r="D9" i="4"/>
  <c r="D10" i="4"/>
  <c r="D11" i="4"/>
  <c r="D12" i="4"/>
  <c r="V6" i="25"/>
  <c r="V7" i="25"/>
  <c r="V8" i="25"/>
  <c r="V9" i="25"/>
  <c r="V10" i="25"/>
  <c r="V11" i="25"/>
  <c r="V12" i="25"/>
  <c r="AG13" i="18"/>
  <c r="BN13" i="18"/>
  <c r="BN15" i="18"/>
  <c r="BN16" i="18"/>
  <c r="BN17" i="18"/>
  <c r="BN18" i="18"/>
  <c r="BN19" i="18"/>
  <c r="BN20" i="18"/>
  <c r="BN21" i="18"/>
  <c r="BN14" i="18"/>
  <c r="BL13" i="18"/>
  <c r="BK21" i="18"/>
  <c r="BM21" i="18" s="1"/>
  <c r="BO21" i="18" s="1"/>
  <c r="BH21" i="18"/>
  <c r="BJ21" i="18" s="1"/>
  <c r="AL19" i="17"/>
  <c r="Q141" i="34"/>
  <c r="Q142" i="34"/>
  <c r="Q143" i="34"/>
  <c r="Q144" i="34"/>
  <c r="Q145" i="34"/>
  <c r="Q146" i="34"/>
  <c r="Q140" i="34"/>
  <c r="Q129" i="34"/>
  <c r="Q130" i="34"/>
  <c r="Q131" i="34"/>
  <c r="Q132" i="34"/>
  <c r="Q133" i="34"/>
  <c r="Q134" i="34"/>
  <c r="Q128" i="34"/>
  <c r="Q117" i="34"/>
  <c r="Q118" i="34"/>
  <c r="Q119" i="34"/>
  <c r="Q120" i="34"/>
  <c r="Q121" i="34"/>
  <c r="Q122" i="34"/>
  <c r="Q116" i="34"/>
  <c r="U15" i="16"/>
  <c r="V15" i="16"/>
  <c r="X15" i="16"/>
  <c r="Y15" i="16"/>
  <c r="AA15" i="16"/>
  <c r="AB15" i="16"/>
  <c r="AD15" i="16"/>
  <c r="AE15" i="16"/>
  <c r="AG15" i="16"/>
  <c r="AH15" i="16"/>
  <c r="AQ13" i="18"/>
  <c r="AV13" i="18"/>
  <c r="BB13" i="18"/>
  <c r="BA13" i="18"/>
  <c r="BC21" i="18"/>
  <c r="BE21" i="18" s="1"/>
  <c r="AX21" i="18"/>
  <c r="AZ21" i="18" s="1"/>
  <c r="AI19" i="17"/>
  <c r="S12" i="25" l="1"/>
  <c r="Y12" i="25"/>
  <c r="Y6" i="25"/>
  <c r="Y7" i="25"/>
  <c r="Y8" i="25"/>
  <c r="Y9" i="25"/>
  <c r="Y10" i="25"/>
  <c r="Y11" i="25"/>
  <c r="AB6" i="25"/>
  <c r="AB7" i="25"/>
  <c r="AB8" i="25"/>
  <c r="AB9" i="25"/>
  <c r="AB10" i="25"/>
  <c r="AB11" i="25"/>
  <c r="AB12" i="25"/>
  <c r="AF19" i="17"/>
  <c r="C13" i="18"/>
  <c r="H13" i="18"/>
  <c r="M13" i="18"/>
  <c r="R13" i="18"/>
  <c r="AL13" i="18"/>
  <c r="AN13" i="18" s="1"/>
  <c r="AP13" i="18" s="1"/>
  <c r="S8" i="25"/>
  <c r="S6" i="25"/>
  <c r="S11" i="25"/>
  <c r="AN21" i="18"/>
  <c r="AP21" i="18" s="1"/>
  <c r="AS21" i="18"/>
  <c r="AU21" i="18" s="1"/>
  <c r="AI15" i="18"/>
  <c r="AK15" i="18" s="1"/>
  <c r="AI16" i="18"/>
  <c r="AK16" i="18" s="1"/>
  <c r="AI17" i="18"/>
  <c r="AK17" i="18" s="1"/>
  <c r="AI18" i="18"/>
  <c r="AK18" i="18" s="1"/>
  <c r="AI19" i="18"/>
  <c r="AK19" i="18" s="1"/>
  <c r="AI20" i="18"/>
  <c r="AK20" i="18" s="1"/>
  <c r="AI21" i="18"/>
  <c r="AK21" i="18" s="1"/>
  <c r="AI14" i="18"/>
  <c r="AK14" i="18" s="1"/>
  <c r="BG13" i="18"/>
  <c r="BF13" i="18"/>
  <c r="AW13" i="18"/>
  <c r="AR13" i="18"/>
  <c r="AM13" i="18"/>
  <c r="AH13" i="18"/>
  <c r="AC13" i="18"/>
  <c r="S13" i="18"/>
  <c r="N13" i="18"/>
  <c r="I13" i="18"/>
  <c r="D13" i="18"/>
  <c r="X13" i="18"/>
  <c r="AC19" i="17"/>
  <c r="Z19" i="17"/>
  <c r="AK12" i="25"/>
  <c r="AK11" i="25"/>
  <c r="AH12" i="25"/>
  <c r="AH11" i="25"/>
  <c r="AE12" i="25"/>
  <c r="AE11" i="25"/>
  <c r="E8" i="5"/>
  <c r="H8" i="5"/>
  <c r="K8" i="5"/>
  <c r="L8" i="5"/>
  <c r="N8" i="5"/>
  <c r="Q8" i="5"/>
  <c r="F8" i="5"/>
  <c r="I8" i="5"/>
  <c r="O8" i="5"/>
  <c r="R8" i="5"/>
  <c r="J8" i="5" l="1"/>
  <c r="BC13" i="18"/>
  <c r="BE13" i="18" s="1"/>
  <c r="BH13" i="18"/>
  <c r="BJ13" i="18" s="1"/>
  <c r="M8" i="5"/>
  <c r="AS13" i="18"/>
  <c r="AU13" i="18" s="1"/>
  <c r="AX13" i="18"/>
  <c r="AZ13" i="18" s="1"/>
  <c r="AI13" i="18"/>
  <c r="AK13" i="18" s="1"/>
  <c r="S8" i="5"/>
  <c r="P8" i="5"/>
  <c r="G8" i="5"/>
  <c r="D8" i="5"/>
  <c r="U6" i="4" l="1"/>
  <c r="T6" i="4"/>
  <c r="W19" i="17"/>
  <c r="M32" i="7"/>
  <c r="L32" i="7"/>
  <c r="J32" i="7"/>
  <c r="I32" i="7"/>
  <c r="G32" i="7"/>
  <c r="F32" i="7"/>
  <c r="F20" i="7"/>
  <c r="G20" i="7"/>
  <c r="I20" i="7"/>
  <c r="J20" i="7"/>
  <c r="L20" i="7"/>
  <c r="M20" i="7"/>
  <c r="D15" i="19"/>
  <c r="D16" i="19"/>
  <c r="D17" i="19"/>
  <c r="D18" i="19"/>
  <c r="D19" i="19"/>
  <c r="D20" i="19"/>
  <c r="N20" i="7" l="1"/>
  <c r="H20" i="7"/>
  <c r="K20" i="7"/>
  <c r="V6" i="4"/>
  <c r="N32" i="7"/>
  <c r="K32" i="7"/>
  <c r="H32" i="7"/>
  <c r="D14" i="19"/>
  <c r="D34" i="16"/>
  <c r="D35" i="16"/>
  <c r="D36" i="16"/>
  <c r="D37" i="16"/>
  <c r="D38" i="16"/>
  <c r="D39" i="16"/>
  <c r="C34" i="16"/>
  <c r="C35" i="16"/>
  <c r="C36" i="16"/>
  <c r="C37" i="16"/>
  <c r="C38" i="16"/>
  <c r="C39" i="16"/>
  <c r="D33" i="16"/>
  <c r="C33" i="16"/>
  <c r="C43" i="32"/>
  <c r="C44" i="32"/>
  <c r="C45" i="32"/>
  <c r="C46" i="32"/>
  <c r="C47" i="32"/>
  <c r="C42" i="32"/>
  <c r="D36" i="33"/>
  <c r="D37" i="33"/>
  <c r="D38" i="33"/>
  <c r="D39" i="33"/>
  <c r="D40" i="33"/>
  <c r="D41" i="33"/>
  <c r="D35" i="33"/>
  <c r="C36" i="33"/>
  <c r="C34" i="33" s="1"/>
  <c r="C37" i="33"/>
  <c r="C38" i="33"/>
  <c r="C39" i="33"/>
  <c r="C40" i="33"/>
  <c r="C41" i="33"/>
  <c r="C35" i="33"/>
  <c r="C19" i="6" l="1"/>
  <c r="C20" i="6"/>
  <c r="C21" i="6"/>
  <c r="C22" i="6"/>
  <c r="C23" i="6"/>
  <c r="C18" i="6"/>
  <c r="B19" i="6"/>
  <c r="B20" i="6"/>
  <c r="B21" i="6"/>
  <c r="B22" i="6"/>
  <c r="B23" i="6"/>
  <c r="B18" i="6"/>
  <c r="C16" i="4"/>
  <c r="C17" i="4"/>
  <c r="C18" i="4"/>
  <c r="C19" i="4"/>
  <c r="C20" i="4"/>
  <c r="C15" i="4"/>
  <c r="B16" i="4"/>
  <c r="B17" i="4"/>
  <c r="B18" i="4"/>
  <c r="B19" i="4"/>
  <c r="B20" i="4"/>
  <c r="B15" i="4"/>
  <c r="AG15" i="20"/>
  <c r="AG14" i="14" l="1"/>
  <c r="AG13" i="14"/>
  <c r="AG12" i="14"/>
  <c r="AG11" i="14"/>
  <c r="AG10" i="14"/>
  <c r="AG9" i="14"/>
  <c r="AH9" i="14" s="1"/>
  <c r="AK9" i="14"/>
  <c r="AD13" i="22"/>
  <c r="AF11" i="32"/>
  <c r="AL11" i="33"/>
  <c r="AL11" i="32" s="1"/>
  <c r="AI11" i="33"/>
  <c r="AI11" i="32" s="1"/>
  <c r="AF11" i="33"/>
  <c r="AC11" i="33"/>
  <c r="AC11" i="32" s="1"/>
  <c r="Z11" i="33"/>
  <c r="Z11" i="32" s="1"/>
  <c r="W11" i="33"/>
  <c r="W11" i="32" s="1"/>
  <c r="T11" i="33"/>
  <c r="T11" i="32" s="1"/>
  <c r="Q11" i="33"/>
  <c r="Q11" i="32" s="1"/>
  <c r="N11" i="33"/>
  <c r="N11" i="32" s="1"/>
  <c r="K11" i="33"/>
  <c r="K11" i="32" s="1"/>
  <c r="H11" i="33"/>
  <c r="H11" i="32" s="1"/>
  <c r="E11" i="33"/>
  <c r="E11" i="32" s="1"/>
  <c r="AD14" i="14"/>
  <c r="AD13" i="14"/>
  <c r="AD12" i="14"/>
  <c r="AD11" i="14"/>
  <c r="AD10" i="14"/>
  <c r="AD9" i="14"/>
  <c r="V98" i="10"/>
  <c r="V110" i="10"/>
  <c r="AB19" i="32"/>
  <c r="Y19" i="32"/>
  <c r="S19" i="32"/>
  <c r="P19" i="32"/>
  <c r="J19" i="32"/>
  <c r="K19" i="32" s="1"/>
  <c r="M19" i="32"/>
  <c r="G19" i="32"/>
  <c r="G16" i="32"/>
  <c r="D19" i="32"/>
  <c r="D47" i="32" s="1"/>
  <c r="D16" i="32"/>
  <c r="D44" i="32" s="1"/>
  <c r="AA14" i="14"/>
  <c r="AA13" i="14"/>
  <c r="AA12" i="14"/>
  <c r="AA9" i="14"/>
  <c r="AB9" i="14" s="1"/>
  <c r="AA11" i="14"/>
  <c r="AA10" i="14"/>
  <c r="P11" i="1"/>
  <c r="P10" i="1"/>
  <c r="P9" i="1"/>
  <c r="P8" i="1"/>
  <c r="P7" i="1"/>
  <c r="P6" i="1"/>
  <c r="M11" i="1"/>
  <c r="M10" i="1"/>
  <c r="M9" i="1"/>
  <c r="M8" i="1"/>
  <c r="M7" i="1"/>
  <c r="M6" i="1"/>
  <c r="J7" i="1"/>
  <c r="J6" i="1"/>
  <c r="J11" i="1"/>
  <c r="J10" i="1"/>
  <c r="J9" i="1"/>
  <c r="J8" i="1"/>
  <c r="G11" i="1"/>
  <c r="G10" i="1"/>
  <c r="G9" i="1"/>
  <c r="G8" i="1"/>
  <c r="G7" i="1"/>
  <c r="G6" i="1"/>
  <c r="D11" i="1"/>
  <c r="D10" i="1"/>
  <c r="D9" i="1"/>
  <c r="D8" i="1"/>
  <c r="D7" i="1"/>
  <c r="D6" i="1"/>
  <c r="AK11" i="1"/>
  <c r="AK10" i="1"/>
  <c r="AK9" i="1"/>
  <c r="AK8" i="1"/>
  <c r="AK7" i="1"/>
  <c r="AK6" i="1"/>
  <c r="AH11" i="1"/>
  <c r="AH10" i="1"/>
  <c r="AH9" i="1"/>
  <c r="AH8" i="1"/>
  <c r="AH7" i="1"/>
  <c r="AH6" i="1"/>
  <c r="AE11" i="1"/>
  <c r="AE10" i="1"/>
  <c r="AE9" i="1"/>
  <c r="AE8" i="1"/>
  <c r="AE7" i="1"/>
  <c r="AE6" i="1"/>
  <c r="AB11" i="1"/>
  <c r="AB10" i="1"/>
  <c r="AB9" i="1"/>
  <c r="AB8" i="1"/>
  <c r="AB7" i="1"/>
  <c r="AB6" i="1"/>
  <c r="S11" i="1"/>
  <c r="S6" i="1"/>
  <c r="S7" i="1"/>
  <c r="S8" i="1"/>
  <c r="S9" i="1"/>
  <c r="S10" i="1"/>
  <c r="V11" i="1"/>
  <c r="V10" i="1"/>
  <c r="V9" i="1"/>
  <c r="V8" i="1"/>
  <c r="V7" i="1"/>
  <c r="V6" i="1"/>
  <c r="Y11" i="1"/>
  <c r="Y8" i="1"/>
  <c r="Y6" i="1"/>
  <c r="X12" i="14"/>
  <c r="W8" i="14"/>
  <c r="X9" i="14"/>
  <c r="Y9" i="14" s="1"/>
  <c r="X14" i="14"/>
  <c r="X13" i="14"/>
  <c r="X11" i="14"/>
  <c r="X10" i="14"/>
  <c r="X8" i="14" l="1"/>
  <c r="Y8" i="14" s="1"/>
  <c r="V13" i="33"/>
  <c r="U13" i="33"/>
  <c r="P18" i="36"/>
  <c r="O18" i="36"/>
  <c r="M18" i="36"/>
  <c r="L18" i="36"/>
  <c r="J18" i="36"/>
  <c r="I18" i="36"/>
  <c r="C18" i="36"/>
  <c r="D18" i="36"/>
  <c r="F18" i="36"/>
  <c r="G18" i="36"/>
  <c r="R14" i="14"/>
  <c r="R13" i="14"/>
  <c r="R12" i="14"/>
  <c r="R11" i="14"/>
  <c r="R10" i="14"/>
  <c r="R9" i="14"/>
  <c r="U14" i="14"/>
  <c r="V14" i="14" s="1"/>
  <c r="U13" i="14"/>
  <c r="V13" i="14" s="1"/>
  <c r="U12" i="14"/>
  <c r="V12" i="14" s="1"/>
  <c r="U11" i="14"/>
  <c r="V11" i="14" s="1"/>
  <c r="U10" i="14"/>
  <c r="V10" i="14" s="1"/>
  <c r="U9" i="14"/>
  <c r="R6" i="4"/>
  <c r="P14" i="32"/>
  <c r="N14" i="7"/>
  <c r="O14" i="14"/>
  <c r="O13" i="14"/>
  <c r="O12" i="14"/>
  <c r="O11" i="14"/>
  <c r="O10" i="14"/>
  <c r="O9" i="14"/>
  <c r="O6" i="4"/>
  <c r="N6" i="4"/>
  <c r="H18" i="36" l="1"/>
  <c r="N18" i="36"/>
  <c r="U8" i="14"/>
  <c r="V9" i="14"/>
  <c r="Q18" i="36"/>
  <c r="K18" i="36"/>
  <c r="E18" i="36"/>
  <c r="P16" i="19" l="1"/>
  <c r="L14" i="14"/>
  <c r="L13" i="14"/>
  <c r="L12" i="14"/>
  <c r="L11" i="14"/>
  <c r="L10" i="14"/>
  <c r="L9" i="14"/>
  <c r="G14" i="32" l="1"/>
  <c r="I11" i="14"/>
  <c r="I14" i="14"/>
  <c r="I13" i="14"/>
  <c r="I12" i="14"/>
  <c r="I10" i="14"/>
  <c r="I9" i="14"/>
  <c r="D7" i="25"/>
  <c r="G15" i="19" l="1"/>
  <c r="G16" i="19"/>
  <c r="G17" i="19"/>
  <c r="G18" i="19"/>
  <c r="G19" i="19"/>
  <c r="G20" i="19"/>
  <c r="G14" i="19"/>
  <c r="F14" i="14"/>
  <c r="F13" i="14"/>
  <c r="F12" i="14"/>
  <c r="F11" i="14"/>
  <c r="F10" i="14"/>
  <c r="F9" i="14"/>
  <c r="G13" i="21"/>
  <c r="F13" i="21"/>
  <c r="Q9" i="7" l="1"/>
  <c r="C14" i="14"/>
  <c r="C13" i="14"/>
  <c r="C12" i="14"/>
  <c r="C11" i="14"/>
  <c r="C10" i="14"/>
  <c r="C9" i="14"/>
  <c r="AK20" i="19"/>
  <c r="Y19" i="19"/>
  <c r="Y20" i="19"/>
  <c r="Y14" i="19"/>
  <c r="S19" i="19"/>
  <c r="U19" i="19" s="1"/>
  <c r="V19" i="32"/>
  <c r="V18" i="32"/>
  <c r="V17" i="32"/>
  <c r="V16" i="32"/>
  <c r="V15" i="32"/>
  <c r="V14" i="32"/>
  <c r="AK19" i="32"/>
  <c r="AK14" i="32"/>
  <c r="AH19" i="32"/>
  <c r="AH14" i="32"/>
  <c r="AE19" i="32"/>
  <c r="AB14" i="32"/>
  <c r="AE9" i="14"/>
  <c r="AE10" i="14"/>
  <c r="AE11" i="14"/>
  <c r="AE12" i="14"/>
  <c r="AE13" i="14"/>
  <c r="AE14" i="14"/>
  <c r="V158" i="10" l="1"/>
  <c r="V157" i="10"/>
  <c r="V156" i="10"/>
  <c r="V155" i="10"/>
  <c r="V154" i="10"/>
  <c r="V153" i="10"/>
  <c r="V146" i="10"/>
  <c r="V145" i="10"/>
  <c r="V144" i="10"/>
  <c r="V143" i="10"/>
  <c r="V142" i="10"/>
  <c r="V141" i="10"/>
  <c r="AL14" i="35"/>
  <c r="AL15" i="35"/>
  <c r="AM20" i="19"/>
  <c r="AJ14" i="20"/>
  <c r="AJ16" i="20"/>
  <c r="AJ17" i="20"/>
  <c r="AJ15" i="20"/>
  <c r="BK14" i="18"/>
  <c r="BK15" i="18"/>
  <c r="BK16" i="18"/>
  <c r="BK17" i="18"/>
  <c r="BK18" i="18"/>
  <c r="BK19" i="18"/>
  <c r="BM19" i="18" s="1"/>
  <c r="BO19" i="18" s="1"/>
  <c r="BK20" i="18"/>
  <c r="BM20" i="18" s="1"/>
  <c r="BO20" i="18" s="1"/>
  <c r="BH20" i="18"/>
  <c r="BJ20" i="18" s="1"/>
  <c r="AL20" i="17"/>
  <c r="AL20" i="33"/>
  <c r="AJ10" i="5"/>
  <c r="AJ11" i="5"/>
  <c r="AJ12" i="5"/>
  <c r="AJ13" i="5"/>
  <c r="AJ14" i="5"/>
  <c r="AJ9" i="5"/>
  <c r="AI14" i="35"/>
  <c r="AI15" i="35"/>
  <c r="AG16" i="20"/>
  <c r="AG17" i="20"/>
  <c r="AG14" i="20"/>
  <c r="AH20" i="19"/>
  <c r="AJ20" i="19" s="1"/>
  <c r="BC20" i="18"/>
  <c r="BE20" i="18" s="1"/>
  <c r="AI20" i="17"/>
  <c r="AI20" i="33"/>
  <c r="AG10" i="5"/>
  <c r="AG11" i="5"/>
  <c r="AG12" i="5"/>
  <c r="AG13" i="5"/>
  <c r="AG14" i="5"/>
  <c r="AG9" i="5"/>
  <c r="AE14" i="32"/>
  <c r="S14" i="32"/>
  <c r="R13" i="32"/>
  <c r="AC14" i="35"/>
  <c r="AC15" i="35"/>
  <c r="AF14" i="35"/>
  <c r="AF15" i="35"/>
  <c r="AX20" i="18"/>
  <c r="AZ20" i="18" s="1"/>
  <c r="AE20" i="19"/>
  <c r="AG20" i="19" s="1"/>
  <c r="AD16" i="20"/>
  <c r="AD17" i="20"/>
  <c r="AD14" i="20"/>
  <c r="AD15" i="20"/>
  <c r="AF15" i="33"/>
  <c r="AF20" i="33"/>
  <c r="AC6" i="12"/>
  <c r="Z6" i="12"/>
  <c r="W6" i="12"/>
  <c r="T6" i="12"/>
  <c r="Q6" i="12"/>
  <c r="AD14" i="5"/>
  <c r="AD13" i="5"/>
  <c r="AD12" i="5"/>
  <c r="AD11" i="5"/>
  <c r="AD10" i="5"/>
  <c r="AD9" i="5"/>
  <c r="AA15" i="20"/>
  <c r="AA16" i="20"/>
  <c r="AA17" i="20"/>
  <c r="AA14" i="20"/>
  <c r="AB20" i="19"/>
  <c r="AD20" i="19" s="1"/>
  <c r="AS20" i="18"/>
  <c r="AU20" i="18" s="1"/>
  <c r="AC20" i="33"/>
  <c r="N109" i="7"/>
  <c r="AA10" i="5"/>
  <c r="AA11" i="5"/>
  <c r="AA12" i="5"/>
  <c r="AA13" i="5"/>
  <c r="AA14" i="5"/>
  <c r="AA9" i="5"/>
  <c r="Z14" i="35"/>
  <c r="Z15" i="35"/>
  <c r="X15" i="20"/>
  <c r="X16" i="20"/>
  <c r="X17" i="20"/>
  <c r="X14" i="20"/>
  <c r="AA20" i="19"/>
  <c r="AN20" i="18"/>
  <c r="AP20" i="18" s="1"/>
  <c r="Y47" i="32"/>
  <c r="AB47" i="32" s="1"/>
  <c r="Y14" i="32"/>
  <c r="Y42" i="32" s="1"/>
  <c r="AB42" i="32" s="1"/>
  <c r="Z20" i="33"/>
  <c r="X10" i="5"/>
  <c r="X9" i="5"/>
  <c r="X14" i="5"/>
  <c r="X13" i="5"/>
  <c r="X12" i="5"/>
  <c r="X11" i="5"/>
  <c r="N6" i="6"/>
  <c r="O6" i="6"/>
  <c r="Q6" i="6"/>
  <c r="R6" i="6"/>
  <c r="T6" i="6"/>
  <c r="U6" i="6"/>
  <c r="W14" i="35"/>
  <c r="W15" i="35"/>
  <c r="U17" i="20"/>
  <c r="U14" i="20"/>
  <c r="U16" i="20"/>
  <c r="U15" i="20"/>
  <c r="V20" i="19"/>
  <c r="X20" i="19" s="1"/>
  <c r="W20" i="33"/>
  <c r="G80" i="7"/>
  <c r="U14" i="5"/>
  <c r="U13" i="5"/>
  <c r="U12" i="5"/>
  <c r="U11" i="5"/>
  <c r="U10" i="5"/>
  <c r="U9" i="5"/>
  <c r="O70" i="9"/>
  <c r="P70" i="9"/>
  <c r="O71" i="9"/>
  <c r="P71" i="9"/>
  <c r="O72" i="9"/>
  <c r="P72" i="9"/>
  <c r="O73" i="9"/>
  <c r="P73" i="9"/>
  <c r="O74" i="9"/>
  <c r="P74" i="9"/>
  <c r="P69" i="9"/>
  <c r="O69" i="9"/>
  <c r="K70" i="9"/>
  <c r="L70" i="9"/>
  <c r="K71" i="9"/>
  <c r="L71" i="9"/>
  <c r="K72" i="9"/>
  <c r="L72" i="9"/>
  <c r="K73" i="9"/>
  <c r="L73" i="9"/>
  <c r="K74" i="9"/>
  <c r="L74" i="9"/>
  <c r="L69" i="9"/>
  <c r="K69" i="9"/>
  <c r="G70" i="9"/>
  <c r="H70" i="9"/>
  <c r="G71" i="9"/>
  <c r="H71" i="9"/>
  <c r="G72" i="9"/>
  <c r="H72" i="9"/>
  <c r="G73" i="9"/>
  <c r="H73" i="9"/>
  <c r="G74" i="9"/>
  <c r="H74" i="9"/>
  <c r="H69" i="9"/>
  <c r="G69" i="9"/>
  <c r="C70" i="9"/>
  <c r="D70" i="9"/>
  <c r="C71" i="9"/>
  <c r="D71" i="9"/>
  <c r="C72" i="9"/>
  <c r="D72" i="9"/>
  <c r="C73" i="9"/>
  <c r="D73" i="9"/>
  <c r="C74" i="9"/>
  <c r="D74" i="9"/>
  <c r="D69" i="9"/>
  <c r="C69" i="9"/>
  <c r="T14" i="35"/>
  <c r="T15" i="35"/>
  <c r="R16" i="20"/>
  <c r="R15" i="20"/>
  <c r="R17" i="20"/>
  <c r="R14" i="20"/>
  <c r="S20" i="19"/>
  <c r="U20" i="19" s="1"/>
  <c r="D35" i="17"/>
  <c r="G35" i="17" s="1"/>
  <c r="J35" i="17" s="1"/>
  <c r="M35" i="17" s="1"/>
  <c r="P35" i="17" s="1"/>
  <c r="S35" i="17" s="1"/>
  <c r="D36" i="17"/>
  <c r="G36" i="17" s="1"/>
  <c r="J36" i="17" s="1"/>
  <c r="M36" i="17" s="1"/>
  <c r="P36" i="17" s="1"/>
  <c r="S36" i="17" s="1"/>
  <c r="V36" i="17" s="1"/>
  <c r="Y36" i="17" s="1"/>
  <c r="AB36" i="17" s="1"/>
  <c r="AE36" i="17" s="1"/>
  <c r="D37" i="17"/>
  <c r="G37" i="17" s="1"/>
  <c r="J37" i="17" s="1"/>
  <c r="M37" i="17" s="1"/>
  <c r="P37" i="17" s="1"/>
  <c r="S37" i="17" s="1"/>
  <c r="V37" i="17" s="1"/>
  <c r="Y37" i="17" s="1"/>
  <c r="AB37" i="17" s="1"/>
  <c r="AE37" i="17" s="1"/>
  <c r="AH37" i="17" s="1"/>
  <c r="AK37" i="17" s="1"/>
  <c r="D38" i="17"/>
  <c r="G38" i="17" s="1"/>
  <c r="J38" i="17" s="1"/>
  <c r="M38" i="17" s="1"/>
  <c r="P38" i="17" s="1"/>
  <c r="S38" i="17" s="1"/>
  <c r="V38" i="17" s="1"/>
  <c r="Y38" i="17" s="1"/>
  <c r="AB38" i="17" s="1"/>
  <c r="AE38" i="17" s="1"/>
  <c r="AH38" i="17" s="1"/>
  <c r="AK38" i="17" s="1"/>
  <c r="D39" i="17"/>
  <c r="G39" i="17" s="1"/>
  <c r="D34" i="17"/>
  <c r="G34" i="17" s="1"/>
  <c r="C35" i="17"/>
  <c r="F35" i="17" s="1"/>
  <c r="C36" i="17"/>
  <c r="F36" i="17" s="1"/>
  <c r="C37" i="17"/>
  <c r="C38" i="17"/>
  <c r="F38" i="17" s="1"/>
  <c r="C39" i="17"/>
  <c r="F39" i="17" s="1"/>
  <c r="I39" i="17" s="1"/>
  <c r="L39" i="17" s="1"/>
  <c r="O39" i="17" s="1"/>
  <c r="C34" i="17"/>
  <c r="L13" i="17"/>
  <c r="M13" i="17"/>
  <c r="C13" i="17"/>
  <c r="D13" i="17"/>
  <c r="F13" i="17"/>
  <c r="G13" i="17"/>
  <c r="I13" i="17"/>
  <c r="J13" i="17"/>
  <c r="O13" i="17"/>
  <c r="P13" i="17"/>
  <c r="R13" i="17"/>
  <c r="S13" i="17"/>
  <c r="G15" i="16"/>
  <c r="F15" i="16"/>
  <c r="I15" i="16"/>
  <c r="J15" i="16"/>
  <c r="L15" i="16"/>
  <c r="M15" i="16"/>
  <c r="O15" i="16"/>
  <c r="P15" i="16"/>
  <c r="R15" i="16"/>
  <c r="S15" i="16"/>
  <c r="F13" i="32"/>
  <c r="O13" i="32"/>
  <c r="L13" i="32"/>
  <c r="C13" i="33"/>
  <c r="D13" i="33"/>
  <c r="F13" i="33"/>
  <c r="G13" i="33"/>
  <c r="I13" i="33"/>
  <c r="J13" i="33"/>
  <c r="L13" i="33"/>
  <c r="M13" i="33"/>
  <c r="O13" i="33"/>
  <c r="P13" i="33"/>
  <c r="R13" i="33"/>
  <c r="S13" i="33"/>
  <c r="R43" i="14"/>
  <c r="Q13" i="19"/>
  <c r="N13" i="19"/>
  <c r="L58" i="34"/>
  <c r="L59" i="34"/>
  <c r="L60" i="34"/>
  <c r="L61" i="34"/>
  <c r="L62" i="34"/>
  <c r="L57" i="34"/>
  <c r="I58" i="34"/>
  <c r="I59" i="34"/>
  <c r="I60" i="34"/>
  <c r="I61" i="34"/>
  <c r="I62" i="34"/>
  <c r="I57" i="34"/>
  <c r="F58" i="34"/>
  <c r="F59" i="34"/>
  <c r="F60" i="34"/>
  <c r="F61" i="34"/>
  <c r="F62" i="34"/>
  <c r="F57" i="34"/>
  <c r="C58" i="34"/>
  <c r="C59" i="34"/>
  <c r="C60" i="34"/>
  <c r="C61" i="34"/>
  <c r="C62" i="34"/>
  <c r="C57" i="34"/>
  <c r="O58" i="9"/>
  <c r="P58" i="9"/>
  <c r="O59" i="9"/>
  <c r="P59" i="9"/>
  <c r="O60" i="9"/>
  <c r="P60" i="9"/>
  <c r="O61" i="9"/>
  <c r="P61" i="9"/>
  <c r="O62" i="9"/>
  <c r="P62" i="9"/>
  <c r="P57" i="9"/>
  <c r="O57" i="9"/>
  <c r="K58" i="9"/>
  <c r="L58" i="9"/>
  <c r="K59" i="9"/>
  <c r="L59" i="9"/>
  <c r="K60" i="9"/>
  <c r="L60" i="9"/>
  <c r="K61" i="9"/>
  <c r="L61" i="9"/>
  <c r="K62" i="9"/>
  <c r="L62" i="9"/>
  <c r="L57" i="9"/>
  <c r="K57" i="9"/>
  <c r="G58" i="9"/>
  <c r="H58" i="9"/>
  <c r="G59" i="9"/>
  <c r="H59" i="9"/>
  <c r="G60" i="9"/>
  <c r="H60" i="9"/>
  <c r="G61" i="9"/>
  <c r="H61" i="9"/>
  <c r="G62" i="9"/>
  <c r="H62" i="9"/>
  <c r="H57" i="9"/>
  <c r="G57" i="9"/>
  <c r="C58" i="9"/>
  <c r="D58" i="9"/>
  <c r="C59" i="9"/>
  <c r="D59" i="9"/>
  <c r="C60" i="9"/>
  <c r="D60" i="9"/>
  <c r="C61" i="9"/>
  <c r="D61" i="9"/>
  <c r="C62" i="9"/>
  <c r="D62" i="9"/>
  <c r="D57" i="9"/>
  <c r="C57" i="9"/>
  <c r="Q14" i="35"/>
  <c r="Q15" i="35"/>
  <c r="O15" i="20"/>
  <c r="O16" i="20"/>
  <c r="O17" i="20"/>
  <c r="O14" i="20"/>
  <c r="P20" i="19"/>
  <c r="R20" i="19" s="1"/>
  <c r="O5" i="25"/>
  <c r="C5" i="25"/>
  <c r="F5" i="25"/>
  <c r="I5" i="25"/>
  <c r="L5" i="25"/>
  <c r="U43" i="14" l="1"/>
  <c r="X43" i="14" s="1"/>
  <c r="AA43" i="14" s="1"/>
  <c r="AD43" i="14" s="1"/>
  <c r="AG43" i="14" s="1"/>
  <c r="AJ43" i="14" s="1"/>
  <c r="AD13" i="18"/>
  <c r="T13" i="17"/>
  <c r="T15" i="16"/>
  <c r="E35" i="17"/>
  <c r="E39" i="17"/>
  <c r="E38" i="17"/>
  <c r="E37" i="17"/>
  <c r="E36" i="17"/>
  <c r="E34" i="17"/>
  <c r="D33" i="17"/>
  <c r="H36" i="17"/>
  <c r="I36" i="17"/>
  <c r="I35" i="17"/>
  <c r="H35" i="17"/>
  <c r="J34" i="17"/>
  <c r="G33" i="17"/>
  <c r="H39" i="17"/>
  <c r="J39" i="17"/>
  <c r="AH36" i="17"/>
  <c r="AK36" i="17" s="1"/>
  <c r="V35" i="17"/>
  <c r="Y35" i="17" s="1"/>
  <c r="AB35" i="17" s="1"/>
  <c r="AE35" i="17" s="1"/>
  <c r="AH35" i="17" s="1"/>
  <c r="AK35" i="17" s="1"/>
  <c r="H38" i="17"/>
  <c r="I38" i="17"/>
  <c r="F37" i="17"/>
  <c r="C33" i="17"/>
  <c r="F34" i="17"/>
  <c r="AE42" i="32"/>
  <c r="AH42" i="32" s="1"/>
  <c r="AK42" i="32" s="1"/>
  <c r="R39" i="17"/>
  <c r="E33" i="17" l="1"/>
  <c r="M34" i="17"/>
  <c r="J33" i="17"/>
  <c r="I34" i="17"/>
  <c r="H34" i="17"/>
  <c r="F33" i="17"/>
  <c r="H33" i="17" s="1"/>
  <c r="H37" i="17"/>
  <c r="I37" i="17"/>
  <c r="L35" i="17"/>
  <c r="K35" i="17"/>
  <c r="L38" i="17"/>
  <c r="K38" i="17"/>
  <c r="L36" i="17"/>
  <c r="K36" i="17"/>
  <c r="U39" i="17"/>
  <c r="K39" i="17"/>
  <c r="M39" i="17"/>
  <c r="O36" i="17" l="1"/>
  <c r="N36" i="17"/>
  <c r="N38" i="17"/>
  <c r="O38" i="17"/>
  <c r="X39" i="17"/>
  <c r="K34" i="17"/>
  <c r="L34" i="17"/>
  <c r="I33" i="17"/>
  <c r="K33" i="17" s="1"/>
  <c r="P34" i="17"/>
  <c r="M33" i="17"/>
  <c r="O35" i="17"/>
  <c r="N35" i="17"/>
  <c r="P39" i="17"/>
  <c r="N39" i="17"/>
  <c r="K37" i="17"/>
  <c r="L37" i="17"/>
  <c r="L50" i="34"/>
  <c r="L49" i="34"/>
  <c r="L48" i="34"/>
  <c r="L47" i="34"/>
  <c r="L46" i="34"/>
  <c r="L45" i="34"/>
  <c r="I50" i="34"/>
  <c r="I49" i="34"/>
  <c r="I48" i="34"/>
  <c r="I47" i="34"/>
  <c r="I46" i="34"/>
  <c r="I45" i="34"/>
  <c r="C50" i="34"/>
  <c r="C49" i="34"/>
  <c r="C48" i="34"/>
  <c r="C47" i="34"/>
  <c r="C46" i="34"/>
  <c r="C45" i="34"/>
  <c r="O46" i="9"/>
  <c r="P46" i="9"/>
  <c r="O47" i="9"/>
  <c r="P47" i="9"/>
  <c r="O48" i="9"/>
  <c r="P48" i="9"/>
  <c r="O49" i="9"/>
  <c r="P49" i="9"/>
  <c r="O50" i="9"/>
  <c r="P50" i="9"/>
  <c r="P45" i="9"/>
  <c r="O45" i="9"/>
  <c r="K46" i="9"/>
  <c r="L46" i="9"/>
  <c r="K47" i="9"/>
  <c r="L47" i="9"/>
  <c r="K48" i="9"/>
  <c r="L48" i="9"/>
  <c r="K49" i="9"/>
  <c r="L49" i="9"/>
  <c r="K50" i="9"/>
  <c r="L50" i="9"/>
  <c r="L45" i="9"/>
  <c r="K45" i="9"/>
  <c r="G46" i="9"/>
  <c r="H46" i="9"/>
  <c r="G47" i="9"/>
  <c r="H47" i="9"/>
  <c r="G48" i="9"/>
  <c r="H48" i="9"/>
  <c r="G49" i="9"/>
  <c r="H49" i="9"/>
  <c r="G50" i="9"/>
  <c r="H50" i="9"/>
  <c r="H45" i="9"/>
  <c r="G45" i="9"/>
  <c r="C46" i="9"/>
  <c r="D46" i="9"/>
  <c r="C47" i="9"/>
  <c r="D47" i="9"/>
  <c r="C48" i="9"/>
  <c r="D48" i="9"/>
  <c r="C49" i="9"/>
  <c r="D49" i="9"/>
  <c r="C50" i="9"/>
  <c r="D50" i="9"/>
  <c r="D45" i="9"/>
  <c r="C45" i="9"/>
  <c r="N14" i="35"/>
  <c r="N15" i="35"/>
  <c r="L16" i="20"/>
  <c r="L17" i="20"/>
  <c r="L14" i="20"/>
  <c r="L15" i="20"/>
  <c r="M20" i="19"/>
  <c r="O20" i="19" s="1"/>
  <c r="L8" i="14"/>
  <c r="S39" i="17" l="1"/>
  <c r="Q39" i="17"/>
  <c r="Q35" i="17"/>
  <c r="R35" i="17"/>
  <c r="S34" i="17"/>
  <c r="P33" i="17"/>
  <c r="N34" i="17"/>
  <c r="O34" i="17"/>
  <c r="L33" i="17"/>
  <c r="N33" i="17" s="1"/>
  <c r="R36" i="17"/>
  <c r="Q36" i="17"/>
  <c r="N37" i="17"/>
  <c r="O37" i="17"/>
  <c r="AA39" i="17"/>
  <c r="R38" i="17"/>
  <c r="Q38" i="17"/>
  <c r="M14" i="32"/>
  <c r="J14" i="32"/>
  <c r="K14" i="32" l="1"/>
  <c r="Q37" i="17"/>
  <c r="R37" i="17"/>
  <c r="U36" i="17"/>
  <c r="T36" i="17"/>
  <c r="V39" i="17"/>
  <c r="T39" i="17"/>
  <c r="R34" i="17"/>
  <c r="Q34" i="17"/>
  <c r="O33" i="17"/>
  <c r="Q33" i="17" s="1"/>
  <c r="AD39" i="17"/>
  <c r="V34" i="17"/>
  <c r="S33" i="17"/>
  <c r="U38" i="17"/>
  <c r="T38" i="17"/>
  <c r="U35" i="17"/>
  <c r="T35" i="17"/>
  <c r="G34" i="16"/>
  <c r="J34" i="16" s="1"/>
  <c r="M34" i="16" s="1"/>
  <c r="P34" i="16" s="1"/>
  <c r="S34" i="16" s="1"/>
  <c r="V34" i="16" s="1"/>
  <c r="Y34" i="16" s="1"/>
  <c r="AB34" i="16" s="1"/>
  <c r="AE34" i="16" s="1"/>
  <c r="AH34" i="16" s="1"/>
  <c r="AK34" i="16" s="1"/>
  <c r="G35" i="16"/>
  <c r="J35" i="16" s="1"/>
  <c r="M35" i="16" s="1"/>
  <c r="P35" i="16" s="1"/>
  <c r="S35" i="16" s="1"/>
  <c r="V35" i="16" s="1"/>
  <c r="Y35" i="16" s="1"/>
  <c r="AB35" i="16" s="1"/>
  <c r="AE35" i="16" s="1"/>
  <c r="AH35" i="16" s="1"/>
  <c r="AK35" i="16" s="1"/>
  <c r="G36" i="16"/>
  <c r="J36" i="16" s="1"/>
  <c r="M36" i="16" s="1"/>
  <c r="P36" i="16" s="1"/>
  <c r="S36" i="16" s="1"/>
  <c r="V36" i="16" s="1"/>
  <c r="Y36" i="16" s="1"/>
  <c r="AB36" i="16" s="1"/>
  <c r="AE36" i="16" s="1"/>
  <c r="AH36" i="16" s="1"/>
  <c r="AK36" i="16" s="1"/>
  <c r="G37" i="16"/>
  <c r="J37" i="16" s="1"/>
  <c r="M37" i="16" s="1"/>
  <c r="P37" i="16" s="1"/>
  <c r="S37" i="16" s="1"/>
  <c r="V37" i="16" s="1"/>
  <c r="Y37" i="16" s="1"/>
  <c r="AB37" i="16" s="1"/>
  <c r="AE37" i="16" s="1"/>
  <c r="AH37" i="16" s="1"/>
  <c r="AK37" i="16" s="1"/>
  <c r="G38" i="16"/>
  <c r="J38" i="16" s="1"/>
  <c r="M38" i="16" s="1"/>
  <c r="P38" i="16" s="1"/>
  <c r="S38" i="16" s="1"/>
  <c r="V38" i="16" s="1"/>
  <c r="Y38" i="16" s="1"/>
  <c r="AB38" i="16" s="1"/>
  <c r="AE38" i="16" s="1"/>
  <c r="AH38" i="16" s="1"/>
  <c r="AK38" i="16" s="1"/>
  <c r="G39" i="16"/>
  <c r="J39" i="16" s="1"/>
  <c r="M39" i="16" s="1"/>
  <c r="P39" i="16" s="1"/>
  <c r="S39" i="16" s="1"/>
  <c r="V39" i="16" s="1"/>
  <c r="Y39" i="16" s="1"/>
  <c r="AB39" i="16" s="1"/>
  <c r="AE39" i="16" s="1"/>
  <c r="AH39" i="16" s="1"/>
  <c r="AK39" i="16" s="1"/>
  <c r="F34" i="16"/>
  <c r="I34" i="16" s="1"/>
  <c r="L34" i="16" s="1"/>
  <c r="O34" i="16" s="1"/>
  <c r="R34" i="16" s="1"/>
  <c r="U34" i="16" s="1"/>
  <c r="X34" i="16" s="1"/>
  <c r="AA34" i="16" s="1"/>
  <c r="AD34" i="16" s="1"/>
  <c r="AG34" i="16" s="1"/>
  <c r="AJ34" i="16" s="1"/>
  <c r="F35" i="16"/>
  <c r="I35" i="16" s="1"/>
  <c r="L35" i="16" s="1"/>
  <c r="O35" i="16" s="1"/>
  <c r="R35" i="16" s="1"/>
  <c r="U35" i="16" s="1"/>
  <c r="X35" i="16" s="1"/>
  <c r="AA35" i="16" s="1"/>
  <c r="AD35" i="16" s="1"/>
  <c r="AG35" i="16" s="1"/>
  <c r="AJ35" i="16" s="1"/>
  <c r="F36" i="16"/>
  <c r="I36" i="16" s="1"/>
  <c r="L36" i="16" s="1"/>
  <c r="O36" i="16" s="1"/>
  <c r="R36" i="16" s="1"/>
  <c r="U36" i="16" s="1"/>
  <c r="X36" i="16" s="1"/>
  <c r="AA36" i="16" s="1"/>
  <c r="AD36" i="16" s="1"/>
  <c r="AG36" i="16" s="1"/>
  <c r="AJ36" i="16" s="1"/>
  <c r="F37" i="16"/>
  <c r="I37" i="16" s="1"/>
  <c r="L37" i="16" s="1"/>
  <c r="O37" i="16" s="1"/>
  <c r="R37" i="16" s="1"/>
  <c r="U37" i="16" s="1"/>
  <c r="X37" i="16" s="1"/>
  <c r="AA37" i="16" s="1"/>
  <c r="AD37" i="16" s="1"/>
  <c r="AG37" i="16" s="1"/>
  <c r="AJ37" i="16" s="1"/>
  <c r="F38" i="16"/>
  <c r="I38" i="16" s="1"/>
  <c r="L38" i="16" s="1"/>
  <c r="O38" i="16" s="1"/>
  <c r="R38" i="16" s="1"/>
  <c r="U38" i="16" s="1"/>
  <c r="X38" i="16" s="1"/>
  <c r="AA38" i="16" s="1"/>
  <c r="AD38" i="16" s="1"/>
  <c r="AG38" i="16" s="1"/>
  <c r="AJ38" i="16" s="1"/>
  <c r="F39" i="16"/>
  <c r="I39" i="16" s="1"/>
  <c r="L39" i="16" s="1"/>
  <c r="O39" i="16" s="1"/>
  <c r="R39" i="16" s="1"/>
  <c r="U39" i="16" s="1"/>
  <c r="X39" i="16" s="1"/>
  <c r="AA39" i="16" s="1"/>
  <c r="AD39" i="16" s="1"/>
  <c r="AG39" i="16" s="1"/>
  <c r="AJ39" i="16" s="1"/>
  <c r="G33" i="16"/>
  <c r="F33" i="16"/>
  <c r="E39" i="16"/>
  <c r="E38" i="16"/>
  <c r="E37" i="16"/>
  <c r="E36" i="16"/>
  <c r="E35" i="16"/>
  <c r="E34" i="16"/>
  <c r="E33" i="16"/>
  <c r="D32" i="16"/>
  <c r="C32" i="16"/>
  <c r="F42" i="32"/>
  <c r="F43" i="32"/>
  <c r="E44" i="32"/>
  <c r="F44" i="32"/>
  <c r="F45" i="32"/>
  <c r="I45" i="32" s="1"/>
  <c r="L45" i="32" s="1"/>
  <c r="O45" i="32" s="1"/>
  <c r="R45" i="32" s="1"/>
  <c r="U45" i="32" s="1"/>
  <c r="X45" i="32" s="1"/>
  <c r="AA45" i="32" s="1"/>
  <c r="AD45" i="32" s="1"/>
  <c r="AG45" i="32" s="1"/>
  <c r="AJ45" i="32" s="1"/>
  <c r="F46" i="32"/>
  <c r="I46" i="32" s="1"/>
  <c r="L46" i="32" s="1"/>
  <c r="O46" i="32" s="1"/>
  <c r="R46" i="32" s="1"/>
  <c r="U46" i="32" s="1"/>
  <c r="X46" i="32" s="1"/>
  <c r="AA46" i="32" s="1"/>
  <c r="AD46" i="32" s="1"/>
  <c r="AG46" i="32" s="1"/>
  <c r="AJ46" i="32" s="1"/>
  <c r="E47" i="32"/>
  <c r="F47" i="32"/>
  <c r="F41" i="33"/>
  <c r="I41" i="33" s="1"/>
  <c r="L41" i="33" s="1"/>
  <c r="G41" i="33"/>
  <c r="E41" i="33"/>
  <c r="AL35" i="16" l="1"/>
  <c r="H33" i="16"/>
  <c r="H41" i="33"/>
  <c r="N38" i="16"/>
  <c r="H34" i="16"/>
  <c r="K37" i="16"/>
  <c r="N37" i="16"/>
  <c r="K36" i="16"/>
  <c r="K38" i="16"/>
  <c r="AG39" i="17"/>
  <c r="Y34" i="17"/>
  <c r="V33" i="17"/>
  <c r="T34" i="17"/>
  <c r="U34" i="17"/>
  <c r="W34" i="17" s="1"/>
  <c r="R33" i="17"/>
  <c r="T33" i="17" s="1"/>
  <c r="Y39" i="17"/>
  <c r="W39" i="17"/>
  <c r="X35" i="17"/>
  <c r="W35" i="17"/>
  <c r="X36" i="17"/>
  <c r="W36" i="17"/>
  <c r="W38" i="17"/>
  <c r="X38" i="17"/>
  <c r="T37" i="17"/>
  <c r="U37" i="17"/>
  <c r="H35" i="16"/>
  <c r="AL36" i="16"/>
  <c r="AL39" i="16"/>
  <c r="AL34" i="16"/>
  <c r="AL37" i="16"/>
  <c r="AF37" i="16"/>
  <c r="AL38" i="16"/>
  <c r="W37" i="16"/>
  <c r="Z38" i="16"/>
  <c r="Z37" i="16"/>
  <c r="AC38" i="16"/>
  <c r="T37" i="16"/>
  <c r="W38" i="16"/>
  <c r="AC37" i="16"/>
  <c r="AF38" i="16"/>
  <c r="AI38" i="16"/>
  <c r="Q36" i="16"/>
  <c r="AI37" i="16"/>
  <c r="Z36" i="16"/>
  <c r="Q38" i="16"/>
  <c r="Q37" i="16"/>
  <c r="T38" i="16"/>
  <c r="K34" i="16"/>
  <c r="N34" i="16"/>
  <c r="Q34" i="16"/>
  <c r="T34" i="16"/>
  <c r="W34" i="16"/>
  <c r="Z34" i="16"/>
  <c r="AC34" i="16"/>
  <c r="AF34" i="16"/>
  <c r="AI34" i="16"/>
  <c r="K35" i="16"/>
  <c r="N36" i="16"/>
  <c r="Z39" i="16"/>
  <c r="N35" i="16"/>
  <c r="Q35" i="16"/>
  <c r="T36" i="16"/>
  <c r="AF39" i="16"/>
  <c r="AC39" i="16"/>
  <c r="T35" i="16"/>
  <c r="W36" i="16"/>
  <c r="AI39" i="16"/>
  <c r="W35" i="16"/>
  <c r="Z35" i="16"/>
  <c r="AC36" i="16"/>
  <c r="F32" i="16"/>
  <c r="I33" i="16"/>
  <c r="I32" i="16" s="1"/>
  <c r="AC35" i="16"/>
  <c r="AF36" i="16"/>
  <c r="J33" i="16"/>
  <c r="G32" i="16"/>
  <c r="W39" i="16"/>
  <c r="AI35" i="16"/>
  <c r="K39" i="16"/>
  <c r="AF35" i="16"/>
  <c r="AI36" i="16"/>
  <c r="Q39" i="16"/>
  <c r="T39" i="16"/>
  <c r="E32" i="16"/>
  <c r="I43" i="32"/>
  <c r="L43" i="32" s="1"/>
  <c r="O43" i="32" s="1"/>
  <c r="R43" i="32" s="1"/>
  <c r="U43" i="32" s="1"/>
  <c r="X43" i="32" s="1"/>
  <c r="AA43" i="32" s="1"/>
  <c r="AD43" i="32" s="1"/>
  <c r="AG43" i="32" s="1"/>
  <c r="AJ43" i="32" s="1"/>
  <c r="H38" i="16"/>
  <c r="H37" i="16"/>
  <c r="H36" i="16"/>
  <c r="J41" i="33"/>
  <c r="M41" i="33" s="1"/>
  <c r="P41" i="33" s="1"/>
  <c r="S41" i="33" s="1"/>
  <c r="H39" i="16"/>
  <c r="O41" i="33"/>
  <c r="I42" i="32"/>
  <c r="L42" i="32" s="1"/>
  <c r="O42" i="32" s="1"/>
  <c r="R42" i="32" s="1"/>
  <c r="U42" i="32" s="1"/>
  <c r="X42" i="32" s="1"/>
  <c r="AA42" i="32" s="1"/>
  <c r="AD42" i="32" s="1"/>
  <c r="AG42" i="32" s="1"/>
  <c r="AJ42" i="32" s="1"/>
  <c r="I47" i="32"/>
  <c r="L47" i="32" s="1"/>
  <c r="O47" i="32" s="1"/>
  <c r="R47" i="32" s="1"/>
  <c r="U47" i="32" s="1"/>
  <c r="X47" i="32" s="1"/>
  <c r="AA47" i="32" s="1"/>
  <c r="AD47" i="32" s="1"/>
  <c r="AG47" i="32" s="1"/>
  <c r="AJ47" i="32" s="1"/>
  <c r="I44" i="32"/>
  <c r="L44" i="32" s="1"/>
  <c r="O44" i="32" s="1"/>
  <c r="R44" i="32" s="1"/>
  <c r="U44" i="32" s="1"/>
  <c r="X44" i="32" s="1"/>
  <c r="AA44" i="32" s="1"/>
  <c r="AD44" i="32" s="1"/>
  <c r="AG44" i="32" s="1"/>
  <c r="AJ44" i="32" s="1"/>
  <c r="D14" i="32"/>
  <c r="D42" i="32" s="1"/>
  <c r="E42" i="32" s="1"/>
  <c r="D15" i="32"/>
  <c r="D43" i="32" s="1"/>
  <c r="E43" i="32" s="1"/>
  <c r="G42" i="32" l="1"/>
  <c r="H42" i="32" s="1"/>
  <c r="H32" i="16"/>
  <c r="AA36" i="17"/>
  <c r="Z36" i="17"/>
  <c r="AA35" i="17"/>
  <c r="Z35" i="17"/>
  <c r="AB39" i="17"/>
  <c r="Z39" i="17"/>
  <c r="AJ39" i="17"/>
  <c r="X34" i="17"/>
  <c r="U33" i="17"/>
  <c r="W33" i="17" s="1"/>
  <c r="X37" i="17"/>
  <c r="W37" i="17"/>
  <c r="Z38" i="17"/>
  <c r="AA38" i="17"/>
  <c r="AB34" i="17"/>
  <c r="Y33" i="17"/>
  <c r="J32" i="16"/>
  <c r="M33" i="16"/>
  <c r="K41" i="33"/>
  <c r="N41" i="33"/>
  <c r="Q41" i="33"/>
  <c r="R41" i="33"/>
  <c r="U41" i="33" s="1"/>
  <c r="V41" i="33"/>
  <c r="Y41" i="33" s="1"/>
  <c r="AB41" i="33" s="1"/>
  <c r="O41" i="32"/>
  <c r="D10" i="25"/>
  <c r="D5" i="25" l="1"/>
  <c r="AA37" i="17"/>
  <c r="Z37" i="17"/>
  <c r="Z34" i="17"/>
  <c r="AA34" i="17"/>
  <c r="X33" i="17"/>
  <c r="Z33" i="17" s="1"/>
  <c r="AE39" i="17"/>
  <c r="AC39" i="17"/>
  <c r="AB33" i="17"/>
  <c r="AE34" i="17"/>
  <c r="AC38" i="17"/>
  <c r="AD38" i="17"/>
  <c r="AD35" i="17"/>
  <c r="AC35" i="17"/>
  <c r="AD36" i="17"/>
  <c r="AC36" i="17"/>
  <c r="P33" i="16"/>
  <c r="M32" i="16"/>
  <c r="W41" i="33"/>
  <c r="X41" i="33"/>
  <c r="AE41" i="33"/>
  <c r="AH41" i="33" s="1"/>
  <c r="AK41" i="33" s="1"/>
  <c r="T41" i="33"/>
  <c r="AC47" i="32"/>
  <c r="Z47" i="32"/>
  <c r="W47" i="32"/>
  <c r="W46" i="32"/>
  <c r="W45" i="32"/>
  <c r="W44" i="32"/>
  <c r="W43" i="32"/>
  <c r="AL42" i="32"/>
  <c r="AI42" i="32"/>
  <c r="AF42" i="32"/>
  <c r="AC42" i="32"/>
  <c r="Z42" i="32"/>
  <c r="W42" i="32"/>
  <c r="AJ41" i="32"/>
  <c r="AG41" i="32"/>
  <c r="AD41" i="32"/>
  <c r="AA41" i="32"/>
  <c r="X41" i="32"/>
  <c r="V41" i="32"/>
  <c r="U41" i="32"/>
  <c r="R41" i="32"/>
  <c r="L41" i="32"/>
  <c r="C41" i="32"/>
  <c r="G36" i="33"/>
  <c r="J36" i="33" s="1"/>
  <c r="M36" i="33" s="1"/>
  <c r="P36" i="33" s="1"/>
  <c r="S36" i="33" s="1"/>
  <c r="V36" i="33" s="1"/>
  <c r="Y36" i="33" s="1"/>
  <c r="AB36" i="33" s="1"/>
  <c r="AE36" i="33" s="1"/>
  <c r="AH36" i="33" s="1"/>
  <c r="AK36" i="33" s="1"/>
  <c r="G37" i="33"/>
  <c r="J37" i="33" s="1"/>
  <c r="M37" i="33" s="1"/>
  <c r="P37" i="33" s="1"/>
  <c r="S37" i="33" s="1"/>
  <c r="V37" i="33" s="1"/>
  <c r="Y37" i="33" s="1"/>
  <c r="AB37" i="33" s="1"/>
  <c r="AE37" i="33" s="1"/>
  <c r="AH37" i="33" s="1"/>
  <c r="AK37" i="33" s="1"/>
  <c r="G38" i="33"/>
  <c r="J38" i="33" s="1"/>
  <c r="M38" i="33" s="1"/>
  <c r="P38" i="33" s="1"/>
  <c r="S38" i="33" s="1"/>
  <c r="V38" i="33" s="1"/>
  <c r="Y38" i="33" s="1"/>
  <c r="AB38" i="33" s="1"/>
  <c r="AE38" i="33" s="1"/>
  <c r="AH38" i="33" s="1"/>
  <c r="AK38" i="33" s="1"/>
  <c r="G39" i="33"/>
  <c r="J39" i="33" s="1"/>
  <c r="M39" i="33" s="1"/>
  <c r="P39" i="33" s="1"/>
  <c r="S39" i="33" s="1"/>
  <c r="V39" i="33" s="1"/>
  <c r="Y39" i="33" s="1"/>
  <c r="AB39" i="33" s="1"/>
  <c r="AE39" i="33" s="1"/>
  <c r="AH39" i="33" s="1"/>
  <c r="AK39" i="33" s="1"/>
  <c r="G40" i="33"/>
  <c r="J40" i="33" s="1"/>
  <c r="M40" i="33" s="1"/>
  <c r="P40" i="33" s="1"/>
  <c r="S40" i="33" s="1"/>
  <c r="V40" i="33" s="1"/>
  <c r="Y40" i="33" s="1"/>
  <c r="AB40" i="33" s="1"/>
  <c r="AE40" i="33" s="1"/>
  <c r="AH40" i="33" s="1"/>
  <c r="AK40" i="33" s="1"/>
  <c r="G35" i="33"/>
  <c r="F36" i="33"/>
  <c r="I36" i="33" s="1"/>
  <c r="L36" i="33" s="1"/>
  <c r="O36" i="33" s="1"/>
  <c r="F37" i="33"/>
  <c r="I37" i="33" s="1"/>
  <c r="L37" i="33" s="1"/>
  <c r="O37" i="33" s="1"/>
  <c r="F38" i="33"/>
  <c r="I38" i="33" s="1"/>
  <c r="L38" i="33" s="1"/>
  <c r="O38" i="33" s="1"/>
  <c r="R38" i="33" s="1"/>
  <c r="U38" i="33" s="1"/>
  <c r="X38" i="33" s="1"/>
  <c r="AA38" i="33" s="1"/>
  <c r="AD38" i="33" s="1"/>
  <c r="AG38" i="33" s="1"/>
  <c r="AJ38" i="33" s="1"/>
  <c r="F39" i="33"/>
  <c r="I39" i="33" s="1"/>
  <c r="L39" i="33" s="1"/>
  <c r="O39" i="33" s="1"/>
  <c r="F40" i="33"/>
  <c r="I40" i="33" s="1"/>
  <c r="L40" i="33" s="1"/>
  <c r="F35" i="33"/>
  <c r="E40" i="33"/>
  <c r="E39" i="33"/>
  <c r="E38" i="33"/>
  <c r="E37" i="33"/>
  <c r="E36" i="33"/>
  <c r="E35" i="33"/>
  <c r="E34" i="33"/>
  <c r="G50" i="25"/>
  <c r="J50" i="25" s="1"/>
  <c r="M50" i="25" s="1"/>
  <c r="P50" i="25" s="1"/>
  <c r="S50" i="25" s="1"/>
  <c r="V50" i="25" s="1"/>
  <c r="Y50" i="25" s="1"/>
  <c r="AB50" i="25" s="1"/>
  <c r="F45" i="25"/>
  <c r="I45" i="25" s="1"/>
  <c r="L45" i="25" s="1"/>
  <c r="O45" i="25" s="1"/>
  <c r="R45" i="25" s="1"/>
  <c r="U45" i="25" s="1"/>
  <c r="X45" i="25" s="1"/>
  <c r="AA45" i="25" s="1"/>
  <c r="AD45" i="25" s="1"/>
  <c r="AG45" i="25" s="1"/>
  <c r="AJ45" i="25" s="1"/>
  <c r="F46" i="25"/>
  <c r="I46" i="25" s="1"/>
  <c r="L46" i="25" s="1"/>
  <c r="O46" i="25" s="1"/>
  <c r="R46" i="25" s="1"/>
  <c r="U46" i="25" s="1"/>
  <c r="X46" i="25" s="1"/>
  <c r="AA46" i="25" s="1"/>
  <c r="AD46" i="25" s="1"/>
  <c r="AG46" i="25" s="1"/>
  <c r="AJ46" i="25" s="1"/>
  <c r="F47" i="25"/>
  <c r="I47" i="25" s="1"/>
  <c r="L47" i="25" s="1"/>
  <c r="O47" i="25" s="1"/>
  <c r="R47" i="25" s="1"/>
  <c r="U47" i="25" s="1"/>
  <c r="X47" i="25" s="1"/>
  <c r="AA47" i="25" s="1"/>
  <c r="AD47" i="25" s="1"/>
  <c r="AG47" i="25" s="1"/>
  <c r="AJ47" i="25" s="1"/>
  <c r="F48" i="25"/>
  <c r="I48" i="25" s="1"/>
  <c r="L48" i="25" s="1"/>
  <c r="O48" i="25" s="1"/>
  <c r="R48" i="25" s="1"/>
  <c r="U48" i="25" s="1"/>
  <c r="X48" i="25" s="1"/>
  <c r="AA48" i="25" s="1"/>
  <c r="AD48" i="25" s="1"/>
  <c r="AG48" i="25" s="1"/>
  <c r="AJ48" i="25" s="1"/>
  <c r="F49" i="25"/>
  <c r="I49" i="25" s="1"/>
  <c r="L49" i="25" s="1"/>
  <c r="O49" i="25" s="1"/>
  <c r="R49" i="25" s="1"/>
  <c r="U49" i="25" s="1"/>
  <c r="X49" i="25" s="1"/>
  <c r="AA49" i="25" s="1"/>
  <c r="AD49" i="25" s="1"/>
  <c r="AG49" i="25" s="1"/>
  <c r="AJ49" i="25" s="1"/>
  <c r="F50" i="25"/>
  <c r="I50" i="25" s="1"/>
  <c r="L50" i="25" s="1"/>
  <c r="O50" i="25" s="1"/>
  <c r="R50" i="25" s="1"/>
  <c r="U50" i="25" s="1"/>
  <c r="X50" i="25" s="1"/>
  <c r="AA50" i="25" s="1"/>
  <c r="AD50" i="25" s="1"/>
  <c r="AG50" i="25" s="1"/>
  <c r="AJ50" i="25" s="1"/>
  <c r="F44" i="25"/>
  <c r="I44" i="25" s="1"/>
  <c r="L44" i="25" s="1"/>
  <c r="AC34" i="17" l="1"/>
  <c r="AA33" i="17"/>
  <c r="AC33" i="17" s="1"/>
  <c r="AD34" i="17"/>
  <c r="AG36" i="17"/>
  <c r="AF36" i="17"/>
  <c r="AH34" i="17"/>
  <c r="AE33" i="17"/>
  <c r="AH39" i="17"/>
  <c r="AF39" i="17"/>
  <c r="AG38" i="17"/>
  <c r="AF38" i="17"/>
  <c r="AG35" i="17"/>
  <c r="AF35" i="17"/>
  <c r="AD37" i="17"/>
  <c r="AC37" i="17"/>
  <c r="S33" i="16"/>
  <c r="P32" i="16"/>
  <c r="AL38" i="33"/>
  <c r="AC38" i="33"/>
  <c r="AF38" i="33"/>
  <c r="N36" i="33"/>
  <c r="AI38" i="33"/>
  <c r="Z41" i="33"/>
  <c r="AA41" i="33"/>
  <c r="N39" i="33"/>
  <c r="T38" i="33"/>
  <c r="W38" i="33"/>
  <c r="Z38" i="33"/>
  <c r="Z50" i="25"/>
  <c r="T50" i="25"/>
  <c r="AC50" i="25"/>
  <c r="Q36" i="33"/>
  <c r="R36" i="33"/>
  <c r="J35" i="33"/>
  <c r="G34" i="33"/>
  <c r="I35" i="33"/>
  <c r="F34" i="33"/>
  <c r="Q37" i="33"/>
  <c r="R37" i="33"/>
  <c r="Q39" i="33"/>
  <c r="R39" i="33"/>
  <c r="O44" i="25"/>
  <c r="R44" i="25" s="1"/>
  <c r="L43" i="25"/>
  <c r="N38" i="33"/>
  <c r="O40" i="33"/>
  <c r="N40" i="33"/>
  <c r="N37" i="33"/>
  <c r="Q38" i="33"/>
  <c r="I41" i="32"/>
  <c r="F41" i="32"/>
  <c r="W41" i="32"/>
  <c r="K38" i="33"/>
  <c r="K37" i="33"/>
  <c r="K36" i="33"/>
  <c r="K39" i="33"/>
  <c r="K40" i="33"/>
  <c r="H38" i="33"/>
  <c r="H37" i="33"/>
  <c r="H36" i="33"/>
  <c r="H39" i="33"/>
  <c r="H40" i="33"/>
  <c r="H35" i="33"/>
  <c r="K50" i="25"/>
  <c r="I43" i="25"/>
  <c r="F43" i="25"/>
  <c r="H50" i="25"/>
  <c r="AG37" i="17" l="1"/>
  <c r="AF37" i="17"/>
  <c r="AK39" i="17"/>
  <c r="AL39" i="17" s="1"/>
  <c r="AI39" i="17"/>
  <c r="AI35" i="17"/>
  <c r="AJ35" i="17"/>
  <c r="AL35" i="17" s="1"/>
  <c r="AI38" i="17"/>
  <c r="AJ38" i="17"/>
  <c r="AL38" i="17" s="1"/>
  <c r="AK34" i="17"/>
  <c r="AK33" i="17" s="1"/>
  <c r="AH33" i="17"/>
  <c r="AI36" i="17"/>
  <c r="AJ36" i="17"/>
  <c r="AL36" i="17" s="1"/>
  <c r="AD33" i="17"/>
  <c r="AF33" i="17" s="1"/>
  <c r="AG34" i="17"/>
  <c r="AF34" i="17"/>
  <c r="S32" i="16"/>
  <c r="V33" i="16"/>
  <c r="K35" i="33"/>
  <c r="AD41" i="33"/>
  <c r="AC41" i="33"/>
  <c r="U44" i="25"/>
  <c r="R43" i="25"/>
  <c r="U39" i="33"/>
  <c r="T39" i="33"/>
  <c r="U37" i="33"/>
  <c r="T37" i="33"/>
  <c r="L35" i="33"/>
  <c r="I34" i="33"/>
  <c r="Q40" i="33"/>
  <c r="R40" i="33"/>
  <c r="M35" i="33"/>
  <c r="J34" i="33"/>
  <c r="U36" i="33"/>
  <c r="T36" i="33"/>
  <c r="O43" i="25"/>
  <c r="H34" i="33"/>
  <c r="I6" i="4"/>
  <c r="C14" i="4"/>
  <c r="K34" i="33" l="1"/>
  <c r="AI37" i="17"/>
  <c r="AJ37" i="17"/>
  <c r="AL37" i="17" s="1"/>
  <c r="AI34" i="17"/>
  <c r="AJ34" i="17"/>
  <c r="AG33" i="17"/>
  <c r="AI33" i="17" s="1"/>
  <c r="Y33" i="16"/>
  <c r="V32" i="16"/>
  <c r="W37" i="33"/>
  <c r="X37" i="33"/>
  <c r="W36" i="33"/>
  <c r="X36" i="33"/>
  <c r="W39" i="33"/>
  <c r="X39" i="33"/>
  <c r="AF41" i="33"/>
  <c r="AG41" i="33"/>
  <c r="X44" i="25"/>
  <c r="U43" i="25"/>
  <c r="P35" i="33"/>
  <c r="M34" i="33"/>
  <c r="U40" i="33"/>
  <c r="T40" i="33"/>
  <c r="O35" i="33"/>
  <c r="L34" i="33"/>
  <c r="N35" i="33"/>
  <c r="M38" i="34"/>
  <c r="J38" i="34"/>
  <c r="G38" i="34"/>
  <c r="F34" i="34"/>
  <c r="F35" i="34"/>
  <c r="F36" i="34"/>
  <c r="F37" i="34"/>
  <c r="F38" i="34"/>
  <c r="F33" i="34"/>
  <c r="D38" i="34"/>
  <c r="Q38" i="34" s="1"/>
  <c r="C34" i="34"/>
  <c r="C35" i="34"/>
  <c r="C36" i="34"/>
  <c r="C37" i="34"/>
  <c r="C38" i="34"/>
  <c r="C33" i="34"/>
  <c r="E38" i="9"/>
  <c r="E26" i="9"/>
  <c r="E25" i="9"/>
  <c r="Q14" i="9"/>
  <c r="Q26" i="9"/>
  <c r="Q38" i="9"/>
  <c r="M38" i="9"/>
  <c r="I38" i="9"/>
  <c r="M14" i="9"/>
  <c r="I14" i="9"/>
  <c r="M26" i="9"/>
  <c r="I26" i="9"/>
  <c r="O26" i="9"/>
  <c r="P26" i="9"/>
  <c r="K26" i="9"/>
  <c r="L26" i="9"/>
  <c r="G26" i="9"/>
  <c r="H26" i="9"/>
  <c r="D26" i="9"/>
  <c r="E14" i="9"/>
  <c r="O14" i="9"/>
  <c r="P14" i="9"/>
  <c r="K14" i="9"/>
  <c r="L14" i="9"/>
  <c r="G14" i="9"/>
  <c r="H14" i="9"/>
  <c r="P38" i="9"/>
  <c r="O38" i="9"/>
  <c r="L38" i="9"/>
  <c r="K38" i="9"/>
  <c r="G34" i="9"/>
  <c r="H34" i="9"/>
  <c r="G35" i="9"/>
  <c r="H35" i="9"/>
  <c r="G36" i="9"/>
  <c r="H36" i="9"/>
  <c r="G37" i="9"/>
  <c r="H37" i="9"/>
  <c r="G38" i="9"/>
  <c r="H38" i="9"/>
  <c r="H33" i="9"/>
  <c r="G33" i="9"/>
  <c r="D34" i="9"/>
  <c r="D35" i="9"/>
  <c r="D36" i="9"/>
  <c r="D37" i="9"/>
  <c r="D38" i="9"/>
  <c r="D33" i="9"/>
  <c r="D14" i="9"/>
  <c r="C14" i="9"/>
  <c r="C26" i="9"/>
  <c r="C34" i="9"/>
  <c r="C35" i="9"/>
  <c r="C36" i="9"/>
  <c r="C37" i="9"/>
  <c r="C38" i="9"/>
  <c r="C33" i="9"/>
  <c r="K14" i="35"/>
  <c r="K15" i="35"/>
  <c r="H14" i="35"/>
  <c r="H15" i="35"/>
  <c r="I14" i="20"/>
  <c r="I16" i="20"/>
  <c r="I17" i="20"/>
  <c r="I15" i="20"/>
  <c r="AL34" i="17" l="1"/>
  <c r="AJ33" i="17"/>
  <c r="AL33" i="17" s="1"/>
  <c r="AB33" i="16"/>
  <c r="Y32" i="16"/>
  <c r="AI41" i="33"/>
  <c r="AJ41" i="33"/>
  <c r="AL41" i="33" s="1"/>
  <c r="AA39" i="33"/>
  <c r="Z39" i="33"/>
  <c r="N34" i="33"/>
  <c r="AA36" i="33"/>
  <c r="Z36" i="33"/>
  <c r="AA37" i="33"/>
  <c r="Z37" i="33"/>
  <c r="W40" i="33"/>
  <c r="X40" i="33"/>
  <c r="AA44" i="25"/>
  <c r="X43" i="25"/>
  <c r="Q35" i="33"/>
  <c r="R35" i="33"/>
  <c r="O34" i="33"/>
  <c r="P34" i="33"/>
  <c r="S35" i="33"/>
  <c r="H38" i="34"/>
  <c r="N14" i="9"/>
  <c r="G32" i="9"/>
  <c r="R38" i="9"/>
  <c r="D32" i="9"/>
  <c r="C32" i="34"/>
  <c r="H32" i="9"/>
  <c r="N38" i="9"/>
  <c r="F32" i="34"/>
  <c r="F26" i="9"/>
  <c r="F38" i="9"/>
  <c r="E38" i="34"/>
  <c r="R38" i="34"/>
  <c r="C32" i="9"/>
  <c r="J26" i="9"/>
  <c r="N26" i="9"/>
  <c r="R14" i="9"/>
  <c r="F14" i="9"/>
  <c r="J38" i="9"/>
  <c r="J14" i="9"/>
  <c r="R26" i="9"/>
  <c r="AE33" i="16" l="1"/>
  <c r="AB32" i="16"/>
  <c r="Q34" i="33"/>
  <c r="AA40" i="33"/>
  <c r="Z40" i="33"/>
  <c r="AD37" i="33"/>
  <c r="AC37" i="33"/>
  <c r="AD36" i="33"/>
  <c r="AC36" i="33"/>
  <c r="AD39" i="33"/>
  <c r="AC39" i="33"/>
  <c r="AD44" i="25"/>
  <c r="AA43" i="25"/>
  <c r="V35" i="33"/>
  <c r="S34" i="33"/>
  <c r="U35" i="33"/>
  <c r="X35" i="33" s="1"/>
  <c r="R34" i="33"/>
  <c r="T35" i="33"/>
  <c r="J20" i="19"/>
  <c r="L20" i="19" s="1"/>
  <c r="AH33" i="16" l="1"/>
  <c r="AE32" i="16"/>
  <c r="AD40" i="33"/>
  <c r="AC40" i="33"/>
  <c r="V34" i="33"/>
  <c r="Y35" i="33"/>
  <c r="Z35" i="33" s="1"/>
  <c r="AG37" i="33"/>
  <c r="AF37" i="33"/>
  <c r="AA35" i="33"/>
  <c r="X34" i="33"/>
  <c r="AG39" i="33"/>
  <c r="AF39" i="33"/>
  <c r="AG36" i="33"/>
  <c r="AF36" i="33"/>
  <c r="AG44" i="25"/>
  <c r="AD43" i="25"/>
  <c r="T34" i="33"/>
  <c r="W35" i="33"/>
  <c r="U34" i="33"/>
  <c r="F15" i="20"/>
  <c r="F16" i="20"/>
  <c r="F17" i="20"/>
  <c r="B23" i="12"/>
  <c r="E23" i="12" s="1"/>
  <c r="H23" i="12" s="1"/>
  <c r="K23" i="12" s="1"/>
  <c r="B24" i="12"/>
  <c r="E24" i="12" s="1"/>
  <c r="H24" i="12" s="1"/>
  <c r="K24" i="12" s="1"/>
  <c r="B25" i="12"/>
  <c r="E25" i="12" s="1"/>
  <c r="H25" i="12" s="1"/>
  <c r="K25" i="12" s="1"/>
  <c r="B26" i="12"/>
  <c r="E26" i="12" s="1"/>
  <c r="H26" i="12" s="1"/>
  <c r="K26" i="12" s="1"/>
  <c r="B27" i="12"/>
  <c r="E27" i="12" s="1"/>
  <c r="H27" i="12" s="1"/>
  <c r="K27" i="12" s="1"/>
  <c r="B22" i="12"/>
  <c r="C40" i="1"/>
  <c r="F40" i="1" s="1"/>
  <c r="I40" i="1" s="1"/>
  <c r="C41" i="1"/>
  <c r="F41" i="1" s="1"/>
  <c r="I41" i="1" s="1"/>
  <c r="C42" i="1"/>
  <c r="F42" i="1" s="1"/>
  <c r="I42" i="1" s="1"/>
  <c r="C43" i="1"/>
  <c r="F43" i="1" s="1"/>
  <c r="I43" i="1" s="1"/>
  <c r="C44" i="1"/>
  <c r="F44" i="1" s="1"/>
  <c r="I44" i="1" s="1"/>
  <c r="C39" i="1"/>
  <c r="F39" i="1" s="1"/>
  <c r="I39" i="1" s="1"/>
  <c r="B44" i="14"/>
  <c r="B43" i="14"/>
  <c r="E43" i="14" s="1"/>
  <c r="H43" i="14" s="1"/>
  <c r="K43" i="14" s="1"/>
  <c r="B42" i="14"/>
  <c r="E42" i="14" s="1"/>
  <c r="H42" i="14" s="1"/>
  <c r="K42" i="14" s="1"/>
  <c r="B41" i="14"/>
  <c r="E41" i="14" s="1"/>
  <c r="H41" i="14" s="1"/>
  <c r="K41" i="14" s="1"/>
  <c r="B40" i="14"/>
  <c r="B39" i="14"/>
  <c r="E39" i="14" s="1"/>
  <c r="H39" i="14" s="1"/>
  <c r="K39" i="14" s="1"/>
  <c r="C17" i="6"/>
  <c r="B17" i="6"/>
  <c r="F19" i="6"/>
  <c r="I19" i="6" s="1"/>
  <c r="L19" i="6" s="1"/>
  <c r="O19" i="6" s="1"/>
  <c r="R19" i="6" s="1"/>
  <c r="U19" i="6" s="1"/>
  <c r="X19" i="6" s="1"/>
  <c r="AA19" i="6" s="1"/>
  <c r="AD19" i="6" s="1"/>
  <c r="AG19" i="6" s="1"/>
  <c r="AJ19" i="6" s="1"/>
  <c r="F20" i="6"/>
  <c r="I20" i="6" s="1"/>
  <c r="L20" i="6" s="1"/>
  <c r="O20" i="6" s="1"/>
  <c r="R20" i="6" s="1"/>
  <c r="U20" i="6" s="1"/>
  <c r="X20" i="6" s="1"/>
  <c r="AA20" i="6" s="1"/>
  <c r="AD20" i="6" s="1"/>
  <c r="AG20" i="6" s="1"/>
  <c r="AJ20" i="6" s="1"/>
  <c r="F21" i="6"/>
  <c r="I21" i="6" s="1"/>
  <c r="L21" i="6" s="1"/>
  <c r="O21" i="6" s="1"/>
  <c r="R21" i="6" s="1"/>
  <c r="U21" i="6" s="1"/>
  <c r="X21" i="6" s="1"/>
  <c r="AA21" i="6" s="1"/>
  <c r="AD21" i="6" s="1"/>
  <c r="AG21" i="6" s="1"/>
  <c r="AJ21" i="6" s="1"/>
  <c r="F22" i="6"/>
  <c r="I22" i="6" s="1"/>
  <c r="L22" i="6" s="1"/>
  <c r="O22" i="6" s="1"/>
  <c r="R22" i="6" s="1"/>
  <c r="U22" i="6" s="1"/>
  <c r="X22" i="6" s="1"/>
  <c r="AA22" i="6" s="1"/>
  <c r="AD22" i="6" s="1"/>
  <c r="AG22" i="6" s="1"/>
  <c r="AJ22" i="6" s="1"/>
  <c r="F23" i="6"/>
  <c r="I23" i="6" s="1"/>
  <c r="L23" i="6" s="1"/>
  <c r="O23" i="6" s="1"/>
  <c r="R23" i="6" s="1"/>
  <c r="U23" i="6" s="1"/>
  <c r="X23" i="6" s="1"/>
  <c r="AA23" i="6" s="1"/>
  <c r="AD23" i="6" s="1"/>
  <c r="AG23" i="6" s="1"/>
  <c r="AJ23" i="6" s="1"/>
  <c r="F18" i="6"/>
  <c r="I18" i="6" s="1"/>
  <c r="L18" i="6" s="1"/>
  <c r="E19" i="6"/>
  <c r="H19" i="6" s="1"/>
  <c r="K19" i="6" s="1"/>
  <c r="E20" i="6"/>
  <c r="H20" i="6" s="1"/>
  <c r="K20" i="6" s="1"/>
  <c r="E21" i="6"/>
  <c r="H21" i="6" s="1"/>
  <c r="K21" i="6" s="1"/>
  <c r="E22" i="6"/>
  <c r="H22" i="6" s="1"/>
  <c r="K22" i="6" s="1"/>
  <c r="E23" i="6"/>
  <c r="H23" i="6" s="1"/>
  <c r="K23" i="6" s="1"/>
  <c r="E18" i="6"/>
  <c r="H18" i="6" s="1"/>
  <c r="K18" i="6" s="1"/>
  <c r="B40" i="5"/>
  <c r="E40" i="5" s="1"/>
  <c r="H40" i="5" s="1"/>
  <c r="K40" i="5" s="1"/>
  <c r="N40" i="5" s="1"/>
  <c r="Q40" i="5" s="1"/>
  <c r="B41" i="5"/>
  <c r="E41" i="5" s="1"/>
  <c r="H41" i="5" s="1"/>
  <c r="K41" i="5" s="1"/>
  <c r="N41" i="5" s="1"/>
  <c r="Q41" i="5" s="1"/>
  <c r="B42" i="5"/>
  <c r="E42" i="5" s="1"/>
  <c r="H42" i="5" s="1"/>
  <c r="K42" i="5" s="1"/>
  <c r="N42" i="5" s="1"/>
  <c r="Q42" i="5" s="1"/>
  <c r="B43" i="5"/>
  <c r="E43" i="5" s="1"/>
  <c r="H43" i="5" s="1"/>
  <c r="K43" i="5" s="1"/>
  <c r="N43" i="5" s="1"/>
  <c r="Q43" i="5" s="1"/>
  <c r="B44" i="5"/>
  <c r="E44" i="5" s="1"/>
  <c r="H44" i="5" s="1"/>
  <c r="K44" i="5" s="1"/>
  <c r="N44" i="5" s="1"/>
  <c r="Q44" i="5" s="1"/>
  <c r="B39" i="5"/>
  <c r="E39" i="5" s="1"/>
  <c r="H39" i="5" s="1"/>
  <c r="K39" i="5" s="1"/>
  <c r="B14" i="4"/>
  <c r="F16" i="4"/>
  <c r="I16" i="4" s="1"/>
  <c r="L16" i="4" s="1"/>
  <c r="F17" i="4"/>
  <c r="I17" i="4" s="1"/>
  <c r="L17" i="4" s="1"/>
  <c r="F18" i="4"/>
  <c r="I18" i="4" s="1"/>
  <c r="L18" i="4" s="1"/>
  <c r="F19" i="4"/>
  <c r="I19" i="4" s="1"/>
  <c r="L19" i="4" s="1"/>
  <c r="F20" i="4"/>
  <c r="I20" i="4" s="1"/>
  <c r="L20" i="4" s="1"/>
  <c r="F15" i="4"/>
  <c r="I15" i="4" s="1"/>
  <c r="L15" i="4" s="1"/>
  <c r="O15" i="4" s="1"/>
  <c r="R15" i="4" s="1"/>
  <c r="E16" i="4"/>
  <c r="H16" i="4" s="1"/>
  <c r="K16" i="4" s="1"/>
  <c r="N16" i="4" s="1"/>
  <c r="E17" i="4"/>
  <c r="H17" i="4" s="1"/>
  <c r="K17" i="4" s="1"/>
  <c r="N17" i="4" s="1"/>
  <c r="E18" i="4"/>
  <c r="H18" i="4" s="1"/>
  <c r="K18" i="4" s="1"/>
  <c r="N18" i="4" s="1"/>
  <c r="E19" i="4"/>
  <c r="H19" i="4" s="1"/>
  <c r="K19" i="4" s="1"/>
  <c r="N19" i="4" s="1"/>
  <c r="E20" i="4"/>
  <c r="H20" i="4" s="1"/>
  <c r="K20" i="4" s="1"/>
  <c r="N20" i="4" s="1"/>
  <c r="E15" i="4"/>
  <c r="O16" i="4" l="1"/>
  <c r="R16" i="4" s="1"/>
  <c r="U16" i="4" s="1"/>
  <c r="X16" i="4" s="1"/>
  <c r="AA16" i="4" s="1"/>
  <c r="AD16" i="4" s="1"/>
  <c r="AG16" i="4" s="1"/>
  <c r="AJ16" i="4" s="1"/>
  <c r="O17" i="4"/>
  <c r="R17" i="4" s="1"/>
  <c r="U17" i="4" s="1"/>
  <c r="X17" i="4" s="1"/>
  <c r="AA17" i="4" s="1"/>
  <c r="AD17" i="4" s="1"/>
  <c r="AG17" i="4" s="1"/>
  <c r="AJ17" i="4" s="1"/>
  <c r="O20" i="4"/>
  <c r="R20" i="4" s="1"/>
  <c r="U20" i="4" s="1"/>
  <c r="X20" i="4" s="1"/>
  <c r="AA20" i="4" s="1"/>
  <c r="AD20" i="4" s="1"/>
  <c r="AG20" i="4" s="1"/>
  <c r="AJ20" i="4" s="1"/>
  <c r="O19" i="4"/>
  <c r="R19" i="4" s="1"/>
  <c r="U19" i="4" s="1"/>
  <c r="X19" i="4" s="1"/>
  <c r="AA19" i="4" s="1"/>
  <c r="AD19" i="4" s="1"/>
  <c r="AG19" i="4" s="1"/>
  <c r="AJ19" i="4" s="1"/>
  <c r="O18" i="4"/>
  <c r="R18" i="4" s="1"/>
  <c r="U18" i="4" s="1"/>
  <c r="X18" i="4" s="1"/>
  <c r="AA18" i="4" s="1"/>
  <c r="AD18" i="4" s="1"/>
  <c r="AG18" i="4" s="1"/>
  <c r="AJ18" i="4" s="1"/>
  <c r="AK33" i="16"/>
  <c r="AK32" i="16" s="1"/>
  <c r="AH32" i="16"/>
  <c r="AJ36" i="33"/>
  <c r="AL36" i="33" s="1"/>
  <c r="AI36" i="33"/>
  <c r="AD35" i="33"/>
  <c r="AA34" i="33"/>
  <c r="AJ39" i="33"/>
  <c r="AL39" i="33" s="1"/>
  <c r="AI39" i="33"/>
  <c r="W34" i="33"/>
  <c r="AJ37" i="33"/>
  <c r="AL37" i="33" s="1"/>
  <c r="AI37" i="33"/>
  <c r="AB35" i="33"/>
  <c r="Y34" i="33"/>
  <c r="Z34" i="33" s="1"/>
  <c r="AG40" i="33"/>
  <c r="AF40" i="33"/>
  <c r="AJ44" i="25"/>
  <c r="AG43" i="25"/>
  <c r="I38" i="1"/>
  <c r="T43" i="5"/>
  <c r="T42" i="5"/>
  <c r="T41" i="5"/>
  <c r="T40" i="5"/>
  <c r="T44" i="5"/>
  <c r="N39" i="5"/>
  <c r="K38" i="5"/>
  <c r="L14" i="4"/>
  <c r="O18" i="6"/>
  <c r="L17" i="6"/>
  <c r="N39" i="14"/>
  <c r="Q39" i="14" s="1"/>
  <c r="T39" i="14" s="1"/>
  <c r="N27" i="12"/>
  <c r="Q27" i="12" s="1"/>
  <c r="T27" i="12" s="1"/>
  <c r="W27" i="12" s="1"/>
  <c r="Z27" i="12" s="1"/>
  <c r="AC27" i="12" s="1"/>
  <c r="AF27" i="12" s="1"/>
  <c r="AI27" i="12" s="1"/>
  <c r="M16" i="4"/>
  <c r="N41" i="14"/>
  <c r="Q41" i="14" s="1"/>
  <c r="L44" i="1"/>
  <c r="O44" i="1" s="1"/>
  <c r="R44" i="1" s="1"/>
  <c r="N25" i="12"/>
  <c r="Q25" i="12" s="1"/>
  <c r="T25" i="12" s="1"/>
  <c r="W25" i="12" s="1"/>
  <c r="Z25" i="12" s="1"/>
  <c r="AC25" i="12" s="1"/>
  <c r="AF25" i="12" s="1"/>
  <c r="AI25" i="12" s="1"/>
  <c r="N18" i="6"/>
  <c r="Q18" i="6" s="1"/>
  <c r="T18" i="6" s="1"/>
  <c r="M18" i="6"/>
  <c r="K17" i="6"/>
  <c r="N42" i="14"/>
  <c r="Q42" i="14" s="1"/>
  <c r="L43" i="1"/>
  <c r="N24" i="12"/>
  <c r="Q24" i="12" s="1"/>
  <c r="T24" i="12" s="1"/>
  <c r="W24" i="12" s="1"/>
  <c r="Z24" i="12" s="1"/>
  <c r="AC24" i="12" s="1"/>
  <c r="AF24" i="12" s="1"/>
  <c r="AI24" i="12" s="1"/>
  <c r="N26" i="12"/>
  <c r="Q26" i="12" s="1"/>
  <c r="T26" i="12" s="1"/>
  <c r="W26" i="12" s="1"/>
  <c r="Z26" i="12" s="1"/>
  <c r="AC26" i="12" s="1"/>
  <c r="AF26" i="12" s="1"/>
  <c r="AI26" i="12" s="1"/>
  <c r="N23" i="6"/>
  <c r="M23" i="6"/>
  <c r="N43" i="14"/>
  <c r="L42" i="1"/>
  <c r="O42" i="1" s="1"/>
  <c r="R42" i="1" s="1"/>
  <c r="N23" i="12"/>
  <c r="Q23" i="12" s="1"/>
  <c r="T23" i="12" s="1"/>
  <c r="W23" i="12" s="1"/>
  <c r="Z23" i="12" s="1"/>
  <c r="AC23" i="12" s="1"/>
  <c r="AF23" i="12" s="1"/>
  <c r="AI23" i="12" s="1"/>
  <c r="M20" i="4"/>
  <c r="N22" i="6"/>
  <c r="M22" i="6"/>
  <c r="L41" i="1"/>
  <c r="M19" i="4"/>
  <c r="N21" i="6"/>
  <c r="M21" i="6"/>
  <c r="L40" i="1"/>
  <c r="M18" i="4"/>
  <c r="N20" i="6"/>
  <c r="M20" i="6"/>
  <c r="L39" i="1"/>
  <c r="M17" i="4"/>
  <c r="N19" i="6"/>
  <c r="M19" i="6"/>
  <c r="J17" i="4"/>
  <c r="J19" i="4"/>
  <c r="G15" i="4"/>
  <c r="J20" i="4"/>
  <c r="J22" i="6"/>
  <c r="J21" i="6"/>
  <c r="J16" i="4"/>
  <c r="G20" i="6"/>
  <c r="G20" i="4"/>
  <c r="G19" i="6"/>
  <c r="J19" i="6"/>
  <c r="J20" i="6"/>
  <c r="F17" i="6"/>
  <c r="B38" i="14"/>
  <c r="J18" i="4"/>
  <c r="H38" i="5"/>
  <c r="E14" i="4"/>
  <c r="H15" i="4"/>
  <c r="G19" i="4"/>
  <c r="G18" i="6"/>
  <c r="B38" i="5"/>
  <c r="G18" i="4"/>
  <c r="I17" i="6"/>
  <c r="G17" i="4"/>
  <c r="G16" i="4"/>
  <c r="E17" i="6"/>
  <c r="E22" i="12"/>
  <c r="H22" i="12" s="1"/>
  <c r="K22" i="12" s="1"/>
  <c r="I14" i="4"/>
  <c r="F14" i="4"/>
  <c r="H17" i="6"/>
  <c r="J18" i="6"/>
  <c r="G23" i="6"/>
  <c r="B21" i="12"/>
  <c r="J23" i="6"/>
  <c r="G22" i="6"/>
  <c r="G21" i="6"/>
  <c r="C38" i="1"/>
  <c r="E40" i="14"/>
  <c r="H40" i="14" s="1"/>
  <c r="K40" i="14" s="1"/>
  <c r="E44" i="14"/>
  <c r="H44" i="14" s="1"/>
  <c r="K44" i="14" s="1"/>
  <c r="E38" i="5"/>
  <c r="I20" i="19"/>
  <c r="W18" i="6" l="1"/>
  <c r="AE35" i="33"/>
  <c r="AB34" i="33"/>
  <c r="AC34" i="33" s="1"/>
  <c r="AJ40" i="33"/>
  <c r="AL40" i="33" s="1"/>
  <c r="AI40" i="33"/>
  <c r="AC35" i="33"/>
  <c r="AG35" i="33"/>
  <c r="AD34" i="33"/>
  <c r="AJ43" i="25"/>
  <c r="U42" i="1"/>
  <c r="U44" i="1"/>
  <c r="P43" i="14"/>
  <c r="Q43" i="14"/>
  <c r="T41" i="14"/>
  <c r="T42" i="14"/>
  <c r="W44" i="5"/>
  <c r="N38" i="5"/>
  <c r="Q39" i="5"/>
  <c r="W40" i="5"/>
  <c r="W41" i="5"/>
  <c r="W42" i="5"/>
  <c r="W43" i="5"/>
  <c r="P21" i="6"/>
  <c r="Q21" i="6"/>
  <c r="P23" i="6"/>
  <c r="Q23" i="6"/>
  <c r="P19" i="6"/>
  <c r="Q19" i="6"/>
  <c r="O17" i="6"/>
  <c r="R18" i="6"/>
  <c r="P22" i="6"/>
  <c r="Q22" i="6"/>
  <c r="P20" i="6"/>
  <c r="Q20" i="6"/>
  <c r="P19" i="4"/>
  <c r="Q19" i="4"/>
  <c r="P17" i="4"/>
  <c r="Q17" i="4"/>
  <c r="O14" i="4"/>
  <c r="P20" i="4"/>
  <c r="Q20" i="4"/>
  <c r="P16" i="4"/>
  <c r="Q16" i="4"/>
  <c r="P18" i="4"/>
  <c r="Q18" i="4"/>
  <c r="O41" i="1"/>
  <c r="R41" i="1" s="1"/>
  <c r="N44" i="14"/>
  <c r="Q44" i="14" s="1"/>
  <c r="N40" i="14"/>
  <c r="Q40" i="14" s="1"/>
  <c r="O40" i="1"/>
  <c r="R40" i="1" s="1"/>
  <c r="O43" i="1"/>
  <c r="R43" i="1" s="1"/>
  <c r="H14" i="4"/>
  <c r="K15" i="4"/>
  <c r="N15" i="4" s="1"/>
  <c r="O39" i="1"/>
  <c r="R39" i="1" s="1"/>
  <c r="L38" i="1"/>
  <c r="N22" i="12"/>
  <c r="Q22" i="12" s="1"/>
  <c r="K21" i="12"/>
  <c r="P18" i="6"/>
  <c r="K38" i="14"/>
  <c r="G17" i="6"/>
  <c r="E38" i="14"/>
  <c r="H38" i="14"/>
  <c r="H21" i="12"/>
  <c r="E21" i="12"/>
  <c r="J15" i="4"/>
  <c r="F38" i="1"/>
  <c r="G47" i="32"/>
  <c r="H47" i="32" s="1"/>
  <c r="G18" i="32"/>
  <c r="G17" i="32"/>
  <c r="G44" i="32"/>
  <c r="H44" i="32" s="1"/>
  <c r="G15" i="32"/>
  <c r="S23" i="6" l="1"/>
  <c r="T23" i="6"/>
  <c r="S21" i="6"/>
  <c r="T21" i="6"/>
  <c r="S19" i="6"/>
  <c r="T19" i="6"/>
  <c r="S20" i="6"/>
  <c r="T20" i="6"/>
  <c r="S22" i="6"/>
  <c r="T22" i="6"/>
  <c r="Z18" i="6"/>
  <c r="R17" i="6"/>
  <c r="U18" i="6"/>
  <c r="G43" i="32"/>
  <c r="H43" i="32" s="1"/>
  <c r="G13" i="32"/>
  <c r="AH35" i="33"/>
  <c r="AE34" i="33"/>
  <c r="AF34" i="33" s="1"/>
  <c r="AJ35" i="33"/>
  <c r="AG34" i="33"/>
  <c r="AF35" i="33"/>
  <c r="U43" i="1"/>
  <c r="U41" i="1"/>
  <c r="U39" i="1"/>
  <c r="R38" i="1"/>
  <c r="X44" i="1"/>
  <c r="U40" i="1"/>
  <c r="X42" i="1"/>
  <c r="T40" i="14"/>
  <c r="W42" i="14"/>
  <c r="T44" i="14"/>
  <c r="W39" i="14"/>
  <c r="Q38" i="14"/>
  <c r="W41" i="14"/>
  <c r="S43" i="14"/>
  <c r="T43" i="14"/>
  <c r="Z42" i="5"/>
  <c r="Z43" i="5"/>
  <c r="Z41" i="5"/>
  <c r="Z40" i="5"/>
  <c r="T39" i="5"/>
  <c r="Q38" i="5"/>
  <c r="Z44" i="5"/>
  <c r="S18" i="6"/>
  <c r="Q17" i="6"/>
  <c r="T18" i="4"/>
  <c r="S18" i="4"/>
  <c r="T20" i="4"/>
  <c r="S20" i="4"/>
  <c r="S16" i="4"/>
  <c r="T16" i="4"/>
  <c r="S17" i="4"/>
  <c r="T17" i="4"/>
  <c r="U15" i="4"/>
  <c r="R14" i="4"/>
  <c r="T19" i="4"/>
  <c r="S19" i="4"/>
  <c r="T22" i="12"/>
  <c r="Q21" i="12"/>
  <c r="Q15" i="4"/>
  <c r="K14" i="4"/>
  <c r="M15" i="4"/>
  <c r="N38" i="14"/>
  <c r="O38" i="1"/>
  <c r="N21" i="12"/>
  <c r="J47" i="32"/>
  <c r="F20" i="19"/>
  <c r="W22" i="6" l="1"/>
  <c r="V22" i="6"/>
  <c r="W20" i="6"/>
  <c r="V20" i="6"/>
  <c r="V19" i="6"/>
  <c r="W19" i="6"/>
  <c r="T17" i="6"/>
  <c r="AC18" i="6"/>
  <c r="W21" i="6"/>
  <c r="V21" i="6"/>
  <c r="X18" i="6"/>
  <c r="U17" i="6"/>
  <c r="V18" i="6"/>
  <c r="W23" i="6"/>
  <c r="V23" i="6"/>
  <c r="AK35" i="33"/>
  <c r="AK34" i="33" s="1"/>
  <c r="AH34" i="33"/>
  <c r="AI34" i="33" s="1"/>
  <c r="AI35" i="33"/>
  <c r="AJ34" i="33"/>
  <c r="T21" i="12"/>
  <c r="W22" i="12"/>
  <c r="X40" i="1"/>
  <c r="X39" i="1"/>
  <c r="U38" i="1"/>
  <c r="X43" i="1"/>
  <c r="AA44" i="1"/>
  <c r="X41" i="1"/>
  <c r="AA42" i="1"/>
  <c r="T38" i="14"/>
  <c r="Z39" i="14"/>
  <c r="Z41" i="14"/>
  <c r="W44" i="14"/>
  <c r="Z42" i="14"/>
  <c r="W43" i="14"/>
  <c r="V43" i="14"/>
  <c r="W40" i="14"/>
  <c r="AC40" i="5"/>
  <c r="AC41" i="5"/>
  <c r="AC43" i="5"/>
  <c r="W39" i="5"/>
  <c r="T38" i="5"/>
  <c r="AC42" i="5"/>
  <c r="AC44" i="5"/>
  <c r="V19" i="4"/>
  <c r="W19" i="4"/>
  <c r="V17" i="4"/>
  <c r="W17" i="4"/>
  <c r="W16" i="4"/>
  <c r="V16" i="4"/>
  <c r="S15" i="4"/>
  <c r="Q14" i="4"/>
  <c r="T15" i="4"/>
  <c r="X15" i="4"/>
  <c r="U14" i="4"/>
  <c r="W20" i="4"/>
  <c r="V20" i="4"/>
  <c r="W18" i="4"/>
  <c r="V18" i="4"/>
  <c r="K47" i="32"/>
  <c r="M47" i="32"/>
  <c r="P15" i="4"/>
  <c r="N14" i="4"/>
  <c r="Z21" i="6" l="1"/>
  <c r="Y21" i="6"/>
  <c r="AF18" i="6"/>
  <c r="Y19" i="6"/>
  <c r="Z19" i="6"/>
  <c r="W17" i="6"/>
  <c r="Z23" i="6"/>
  <c r="Y23" i="6"/>
  <c r="Z20" i="6"/>
  <c r="Y20" i="6"/>
  <c r="AA18" i="6"/>
  <c r="X17" i="6"/>
  <c r="Y18" i="6"/>
  <c r="Z22" i="6"/>
  <c r="Y22" i="6"/>
  <c r="W38" i="14"/>
  <c r="AL35" i="33"/>
  <c r="AL34" i="33"/>
  <c r="Z22" i="12"/>
  <c r="W21" i="12"/>
  <c r="AA43" i="1"/>
  <c r="AD44" i="1"/>
  <c r="AA39" i="1"/>
  <c r="X38" i="1"/>
  <c r="AA41" i="1"/>
  <c r="AD42" i="1"/>
  <c r="AA40" i="1"/>
  <c r="AC42" i="14"/>
  <c r="AC41" i="14"/>
  <c r="Y43" i="14"/>
  <c r="Z43" i="14"/>
  <c r="AC39" i="14"/>
  <c r="Z44" i="14"/>
  <c r="Z40" i="14"/>
  <c r="AF42" i="5"/>
  <c r="AF41" i="5"/>
  <c r="W38" i="5"/>
  <c r="Z39" i="5"/>
  <c r="AF43" i="5"/>
  <c r="AF40" i="5"/>
  <c r="AF44" i="5"/>
  <c r="Y20" i="4"/>
  <c r="Z20" i="4"/>
  <c r="Z16" i="4"/>
  <c r="Y16" i="4"/>
  <c r="Y17" i="4"/>
  <c r="Z17" i="4"/>
  <c r="AA15" i="4"/>
  <c r="AD15" i="4" s="1"/>
  <c r="AG15" i="4" s="1"/>
  <c r="AJ15" i="4" s="1"/>
  <c r="X14" i="4"/>
  <c r="Z18" i="4"/>
  <c r="Y18" i="4"/>
  <c r="Y19" i="4"/>
  <c r="Z19" i="4"/>
  <c r="W15" i="4"/>
  <c r="V15" i="4"/>
  <c r="N47" i="32"/>
  <c r="L21" i="34"/>
  <c r="I21" i="34"/>
  <c r="F21" i="34"/>
  <c r="C21" i="34"/>
  <c r="L34" i="34"/>
  <c r="L35" i="34"/>
  <c r="L36" i="34"/>
  <c r="L37" i="34"/>
  <c r="L38" i="34"/>
  <c r="N38" i="34" s="1"/>
  <c r="I34" i="34"/>
  <c r="I35" i="34"/>
  <c r="I36" i="34"/>
  <c r="I37" i="34"/>
  <c r="I38" i="34"/>
  <c r="P21" i="9"/>
  <c r="O21" i="9"/>
  <c r="L21" i="9"/>
  <c r="K21" i="9"/>
  <c r="H21" i="9"/>
  <c r="G21" i="9"/>
  <c r="D21" i="9"/>
  <c r="C21" i="9"/>
  <c r="P34" i="9"/>
  <c r="P35" i="9"/>
  <c r="P36" i="9"/>
  <c r="P37" i="9"/>
  <c r="O34" i="9"/>
  <c r="O35" i="9"/>
  <c r="O36" i="9"/>
  <c r="O37" i="9"/>
  <c r="L34" i="9"/>
  <c r="L35" i="9"/>
  <c r="L36" i="9"/>
  <c r="L37" i="9"/>
  <c r="K34" i="9"/>
  <c r="K35" i="9"/>
  <c r="K36" i="9"/>
  <c r="K37" i="9"/>
  <c r="K33" i="9"/>
  <c r="L33" i="9"/>
  <c r="O33" i="9"/>
  <c r="P33" i="9"/>
  <c r="C22" i="9"/>
  <c r="D22" i="9"/>
  <c r="C23" i="9"/>
  <c r="D23" i="9"/>
  <c r="C24" i="9"/>
  <c r="D24" i="9"/>
  <c r="C25" i="9"/>
  <c r="D25" i="9"/>
  <c r="G22" i="9"/>
  <c r="H22" i="9"/>
  <c r="G23" i="9"/>
  <c r="H23" i="9"/>
  <c r="G24" i="9"/>
  <c r="H24" i="9"/>
  <c r="G25" i="9"/>
  <c r="H25" i="9"/>
  <c r="K22" i="9"/>
  <c r="L22" i="9"/>
  <c r="K23" i="9"/>
  <c r="L23" i="9"/>
  <c r="K24" i="9"/>
  <c r="L24" i="9"/>
  <c r="K25" i="9"/>
  <c r="L25" i="9"/>
  <c r="O22" i="9"/>
  <c r="P22" i="9"/>
  <c r="O23" i="9"/>
  <c r="P23" i="9"/>
  <c r="O24" i="9"/>
  <c r="P24" i="9"/>
  <c r="O25" i="9"/>
  <c r="P25" i="9"/>
  <c r="E15" i="35"/>
  <c r="E14" i="35"/>
  <c r="C14" i="20"/>
  <c r="C15" i="20"/>
  <c r="C16" i="20"/>
  <c r="C17" i="20"/>
  <c r="E14" i="32"/>
  <c r="D18" i="32"/>
  <c r="D46" i="32" s="1"/>
  <c r="D17" i="32"/>
  <c r="H14" i="32"/>
  <c r="C22" i="12"/>
  <c r="C40" i="14"/>
  <c r="C41" i="14"/>
  <c r="C42" i="14"/>
  <c r="C43" i="14"/>
  <c r="C44" i="14"/>
  <c r="C39" i="14"/>
  <c r="D13" i="32" l="1"/>
  <c r="D45" i="32"/>
  <c r="E46" i="32"/>
  <c r="G46" i="32"/>
  <c r="H46" i="32" s="1"/>
  <c r="AD18" i="6"/>
  <c r="AB18" i="6"/>
  <c r="AB20" i="6"/>
  <c r="AC20" i="6"/>
  <c r="AC23" i="6"/>
  <c r="AB23" i="6"/>
  <c r="AB19" i="6"/>
  <c r="AC19" i="6"/>
  <c r="AI18" i="6"/>
  <c r="AB22" i="6"/>
  <c r="AC22" i="6"/>
  <c r="AC21" i="6"/>
  <c r="AB21" i="6"/>
  <c r="AC22" i="12"/>
  <c r="Z21" i="12"/>
  <c r="AD40" i="1"/>
  <c r="AD41" i="1"/>
  <c r="AD39" i="1"/>
  <c r="AA38" i="1"/>
  <c r="AG42" i="1"/>
  <c r="AG44" i="1"/>
  <c r="AD43" i="1"/>
  <c r="Z38" i="14"/>
  <c r="AF39" i="14"/>
  <c r="AC43" i="14"/>
  <c r="AB43" i="14"/>
  <c r="AC44" i="14"/>
  <c r="AF41" i="14"/>
  <c r="AF42" i="14"/>
  <c r="AC40" i="14"/>
  <c r="AI40" i="5"/>
  <c r="AI43" i="5"/>
  <c r="AC39" i="5"/>
  <c r="Z38" i="5"/>
  <c r="AI41" i="5"/>
  <c r="AI44" i="5"/>
  <c r="AI42" i="5"/>
  <c r="AC18" i="4"/>
  <c r="AB18" i="4"/>
  <c r="AB19" i="4"/>
  <c r="AC19" i="4"/>
  <c r="AC17" i="4"/>
  <c r="AB17" i="4"/>
  <c r="AC16" i="4"/>
  <c r="AB16" i="4"/>
  <c r="AC20" i="4"/>
  <c r="AB20" i="4"/>
  <c r="Z15" i="4"/>
  <c r="W14" i="4"/>
  <c r="Y15" i="4"/>
  <c r="C20" i="9"/>
  <c r="D20" i="9"/>
  <c r="D22" i="12"/>
  <c r="H20" i="9"/>
  <c r="D39" i="14"/>
  <c r="F39" i="14"/>
  <c r="K20" i="9"/>
  <c r="G20" i="9"/>
  <c r="F44" i="14"/>
  <c r="D44" i="14"/>
  <c r="L20" i="9"/>
  <c r="D43" i="14"/>
  <c r="F43" i="14"/>
  <c r="O20" i="9"/>
  <c r="P20" i="9"/>
  <c r="D41" i="14"/>
  <c r="F41" i="14"/>
  <c r="K38" i="34"/>
  <c r="P38" i="34"/>
  <c r="F42" i="14"/>
  <c r="D42" i="14"/>
  <c r="C38" i="14"/>
  <c r="D38" i="14" s="1"/>
  <c r="D40" i="14"/>
  <c r="F40" i="14"/>
  <c r="C44" i="5"/>
  <c r="C43" i="5"/>
  <c r="C42" i="5"/>
  <c r="C41" i="5"/>
  <c r="C40" i="5"/>
  <c r="C39" i="5"/>
  <c r="E45" i="32" l="1"/>
  <c r="D41" i="32"/>
  <c r="E41" i="32" s="1"/>
  <c r="G45" i="32"/>
  <c r="AF19" i="6"/>
  <c r="AE19" i="6"/>
  <c r="AE23" i="6"/>
  <c r="AF23" i="6"/>
  <c r="AE20" i="6"/>
  <c r="AF20" i="6"/>
  <c r="AF22" i="6"/>
  <c r="AE22" i="6"/>
  <c r="AF21" i="6"/>
  <c r="AE21" i="6"/>
  <c r="AG18" i="6"/>
  <c r="AG17" i="6" s="1"/>
  <c r="AE18" i="6"/>
  <c r="AF22" i="12"/>
  <c r="AC21" i="12"/>
  <c r="AG39" i="1"/>
  <c r="AD38" i="1"/>
  <c r="AJ44" i="1"/>
  <c r="AJ42" i="1"/>
  <c r="AG43" i="1"/>
  <c r="AG41" i="1"/>
  <c r="AG40" i="1"/>
  <c r="AI41" i="14"/>
  <c r="AF43" i="14"/>
  <c r="AE43" i="14"/>
  <c r="AC38" i="14"/>
  <c r="AF44" i="14"/>
  <c r="AI39" i="14"/>
  <c r="AI42" i="14"/>
  <c r="AF40" i="14"/>
  <c r="AF39" i="5"/>
  <c r="AC38" i="5"/>
  <c r="AE16" i="4"/>
  <c r="AF16" i="4"/>
  <c r="AE17" i="4"/>
  <c r="AF17" i="4"/>
  <c r="AC15" i="4"/>
  <c r="AB15" i="4"/>
  <c r="AE19" i="4"/>
  <c r="AF19" i="4"/>
  <c r="AF20" i="4"/>
  <c r="AE20" i="4"/>
  <c r="AE18" i="4"/>
  <c r="AF18" i="4"/>
  <c r="F39" i="5"/>
  <c r="C38" i="5"/>
  <c r="D38" i="5" s="1"/>
  <c r="D39" i="5"/>
  <c r="F41" i="5"/>
  <c r="D41" i="5"/>
  <c r="I39" i="14"/>
  <c r="L39" i="14" s="1"/>
  <c r="G39" i="14"/>
  <c r="F38" i="14"/>
  <c r="G38" i="14" s="1"/>
  <c r="I44" i="14"/>
  <c r="G44" i="14"/>
  <c r="I40" i="14"/>
  <c r="G40" i="14"/>
  <c r="F40" i="5"/>
  <c r="D40" i="5"/>
  <c r="I42" i="14"/>
  <c r="G42" i="14"/>
  <c r="I41" i="14"/>
  <c r="G41" i="14"/>
  <c r="D44" i="5"/>
  <c r="F44" i="5"/>
  <c r="I43" i="14"/>
  <c r="G43" i="14"/>
  <c r="F42" i="5"/>
  <c r="D42" i="5"/>
  <c r="F43" i="5"/>
  <c r="D43" i="5"/>
  <c r="D23" i="6"/>
  <c r="D22" i="6"/>
  <c r="D21" i="6"/>
  <c r="D20" i="6"/>
  <c r="D19" i="6"/>
  <c r="D18" i="6"/>
  <c r="AD17" i="6"/>
  <c r="AC17" i="6"/>
  <c r="AA17" i="6"/>
  <c r="Z17" i="6"/>
  <c r="N17" i="6"/>
  <c r="D15" i="4"/>
  <c r="D16" i="4"/>
  <c r="D17" i="4"/>
  <c r="D18" i="4"/>
  <c r="D19" i="4"/>
  <c r="D20" i="4"/>
  <c r="H45" i="32" l="1"/>
  <c r="G41" i="32"/>
  <c r="H41" i="32" s="1"/>
  <c r="AF17" i="6"/>
  <c r="AH17" i="6" s="1"/>
  <c r="AI21" i="6"/>
  <c r="AK21" i="6" s="1"/>
  <c r="AH21" i="6"/>
  <c r="AH22" i="6"/>
  <c r="AI22" i="6"/>
  <c r="AK22" i="6" s="1"/>
  <c r="AH20" i="6"/>
  <c r="AI20" i="6"/>
  <c r="AK20" i="6" s="1"/>
  <c r="AI23" i="6"/>
  <c r="AK23" i="6" s="1"/>
  <c r="AH23" i="6"/>
  <c r="AJ18" i="6"/>
  <c r="AH18" i="6"/>
  <c r="AI19" i="6"/>
  <c r="AH19" i="6"/>
  <c r="AF38" i="14"/>
  <c r="AI22" i="12"/>
  <c r="AI21" i="12" s="1"/>
  <c r="AF21" i="12"/>
  <c r="AJ41" i="1"/>
  <c r="AJ43" i="1"/>
  <c r="AJ40" i="1"/>
  <c r="AJ39" i="1"/>
  <c r="AG38" i="1"/>
  <c r="AI44" i="14"/>
  <c r="AH43" i="14"/>
  <c r="AI43" i="14"/>
  <c r="AK43" i="14" s="1"/>
  <c r="AI40" i="14"/>
  <c r="AI39" i="5"/>
  <c r="AF38" i="5"/>
  <c r="AI19" i="4"/>
  <c r="AK19" i="4" s="1"/>
  <c r="AH19" i="4"/>
  <c r="AE15" i="4"/>
  <c r="AF15" i="4"/>
  <c r="AI17" i="4"/>
  <c r="AK17" i="4" s="1"/>
  <c r="AH17" i="4"/>
  <c r="AI18" i="4"/>
  <c r="AK18" i="4" s="1"/>
  <c r="AH18" i="4"/>
  <c r="AI16" i="4"/>
  <c r="AK16" i="4" s="1"/>
  <c r="AH16" i="4"/>
  <c r="AH20" i="4"/>
  <c r="AI20" i="4"/>
  <c r="AK20" i="4" s="1"/>
  <c r="J40" i="14"/>
  <c r="L40" i="14"/>
  <c r="J43" i="14"/>
  <c r="L43" i="14"/>
  <c r="M43" i="14" s="1"/>
  <c r="J44" i="14"/>
  <c r="L44" i="14"/>
  <c r="M39" i="14"/>
  <c r="J41" i="14"/>
  <c r="L41" i="14"/>
  <c r="J42" i="14"/>
  <c r="L42" i="14"/>
  <c r="I38" i="14"/>
  <c r="J38" i="14" s="1"/>
  <c r="J39" i="14"/>
  <c r="I44" i="5"/>
  <c r="G44" i="5"/>
  <c r="I41" i="5"/>
  <c r="G41" i="5"/>
  <c r="I42" i="5"/>
  <c r="G42" i="5"/>
  <c r="I43" i="5"/>
  <c r="G43" i="5"/>
  <c r="I40" i="5"/>
  <c r="G40" i="5"/>
  <c r="I39" i="5"/>
  <c r="L39" i="5" s="1"/>
  <c r="F38" i="5"/>
  <c r="G38" i="5" s="1"/>
  <c r="G39" i="5"/>
  <c r="Y17" i="6"/>
  <c r="AB17" i="6"/>
  <c r="P17" i="6"/>
  <c r="S17" i="6"/>
  <c r="M17" i="6"/>
  <c r="D17" i="6"/>
  <c r="AE17" i="6"/>
  <c r="V17" i="6"/>
  <c r="J17" i="6"/>
  <c r="M146" i="34"/>
  <c r="J146" i="34"/>
  <c r="G146" i="34"/>
  <c r="D146" i="34"/>
  <c r="Q140" i="10"/>
  <c r="M140" i="10"/>
  <c r="I140" i="10"/>
  <c r="E140" i="10"/>
  <c r="O142" i="9"/>
  <c r="O154" i="10" s="1"/>
  <c r="P142" i="9"/>
  <c r="P154" i="10" s="1"/>
  <c r="O143" i="9"/>
  <c r="O155" i="10" s="1"/>
  <c r="P143" i="9"/>
  <c r="P155" i="10" s="1"/>
  <c r="O144" i="9"/>
  <c r="O156" i="10" s="1"/>
  <c r="P144" i="9"/>
  <c r="P156" i="10" s="1"/>
  <c r="O145" i="9"/>
  <c r="O157" i="10" s="1"/>
  <c r="P145" i="9"/>
  <c r="P157" i="10" s="1"/>
  <c r="O146" i="9"/>
  <c r="O158" i="10" s="1"/>
  <c r="P146" i="9"/>
  <c r="P158" i="10" s="1"/>
  <c r="R158" i="10" s="1"/>
  <c r="P141" i="9"/>
  <c r="P153" i="10" s="1"/>
  <c r="O141" i="9"/>
  <c r="O153" i="10" s="1"/>
  <c r="K142" i="9"/>
  <c r="K154" i="10" s="1"/>
  <c r="L142" i="9"/>
  <c r="L154" i="10" s="1"/>
  <c r="K143" i="9"/>
  <c r="K155" i="10" s="1"/>
  <c r="L143" i="9"/>
  <c r="L155" i="10" s="1"/>
  <c r="K144" i="9"/>
  <c r="K156" i="10" s="1"/>
  <c r="L144" i="9"/>
  <c r="L156" i="10" s="1"/>
  <c r="K145" i="9"/>
  <c r="K157" i="10" s="1"/>
  <c r="L145" i="9"/>
  <c r="L157" i="10" s="1"/>
  <c r="K146" i="9"/>
  <c r="K158" i="10" s="1"/>
  <c r="L146" i="9"/>
  <c r="L158" i="10" s="1"/>
  <c r="N158" i="10" s="1"/>
  <c r="L141" i="9"/>
  <c r="L153" i="10" s="1"/>
  <c r="K141" i="9"/>
  <c r="K153" i="10" s="1"/>
  <c r="Q146" i="9"/>
  <c r="M146" i="9"/>
  <c r="I146" i="9"/>
  <c r="G142" i="9"/>
  <c r="H142" i="9"/>
  <c r="G154" i="10" s="1"/>
  <c r="G143" i="9"/>
  <c r="H143" i="9"/>
  <c r="G155" i="10" s="1"/>
  <c r="G144" i="9"/>
  <c r="H144" i="9"/>
  <c r="G156" i="10" s="1"/>
  <c r="G145" i="9"/>
  <c r="H145" i="9"/>
  <c r="G157" i="10" s="1"/>
  <c r="G146" i="9"/>
  <c r="H146" i="9"/>
  <c r="G158" i="10" s="1"/>
  <c r="H141" i="9"/>
  <c r="G153" i="10" s="1"/>
  <c r="G141" i="9"/>
  <c r="E146" i="9"/>
  <c r="C142" i="9"/>
  <c r="D142" i="9"/>
  <c r="C143" i="9"/>
  <c r="D143" i="9"/>
  <c r="C144" i="9"/>
  <c r="D144" i="9"/>
  <c r="C145" i="9"/>
  <c r="D145" i="9"/>
  <c r="C146" i="9"/>
  <c r="D146" i="9"/>
  <c r="D141" i="9"/>
  <c r="C141" i="9"/>
  <c r="AK15" i="19"/>
  <c r="AK16" i="19"/>
  <c r="AK17" i="19"/>
  <c r="AK18" i="19"/>
  <c r="AK19" i="19"/>
  <c r="AK14" i="19"/>
  <c r="AL14" i="17"/>
  <c r="AL15" i="17"/>
  <c r="AL16" i="17"/>
  <c r="AL17" i="17"/>
  <c r="AL18" i="17"/>
  <c r="Q146" i="7"/>
  <c r="P146" i="7"/>
  <c r="Q145" i="7"/>
  <c r="P145" i="7"/>
  <c r="Q144" i="7"/>
  <c r="P144" i="7"/>
  <c r="Q143" i="7"/>
  <c r="P143" i="7"/>
  <c r="Q142" i="7"/>
  <c r="P142" i="7"/>
  <c r="Q141" i="7"/>
  <c r="P141" i="7"/>
  <c r="AL11" i="1"/>
  <c r="AL10" i="1"/>
  <c r="AL9" i="1"/>
  <c r="AL8" i="1"/>
  <c r="AL7" i="1"/>
  <c r="AL6" i="1"/>
  <c r="O152" i="10" l="1"/>
  <c r="V140" i="10"/>
  <c r="R146" i="34"/>
  <c r="V146" i="9"/>
  <c r="H158" i="10"/>
  <c r="J158" i="10" s="1"/>
  <c r="G152" i="10"/>
  <c r="AK19" i="6"/>
  <c r="AI17" i="6"/>
  <c r="AK18" i="6"/>
  <c r="AJ17" i="6"/>
  <c r="P152" i="10"/>
  <c r="K152" i="10"/>
  <c r="L152" i="10"/>
  <c r="T146" i="9"/>
  <c r="C158" i="10"/>
  <c r="T158" i="10" s="1"/>
  <c r="U145" i="9"/>
  <c r="D157" i="10"/>
  <c r="T145" i="9"/>
  <c r="C157" i="10"/>
  <c r="T157" i="10" s="1"/>
  <c r="U144" i="9"/>
  <c r="D156" i="10"/>
  <c r="T144" i="9"/>
  <c r="C156" i="10"/>
  <c r="T156" i="10" s="1"/>
  <c r="U143" i="9"/>
  <c r="D155" i="10"/>
  <c r="U141" i="9"/>
  <c r="D153" i="10"/>
  <c r="T143" i="9"/>
  <c r="C155" i="10"/>
  <c r="T155" i="10" s="1"/>
  <c r="U142" i="9"/>
  <c r="D154" i="10"/>
  <c r="U146" i="9"/>
  <c r="D158" i="10"/>
  <c r="T142" i="9"/>
  <c r="C154" i="10"/>
  <c r="T154" i="10" s="1"/>
  <c r="T141" i="9"/>
  <c r="C153" i="10"/>
  <c r="AJ38" i="1"/>
  <c r="AI38" i="14"/>
  <c r="AI38" i="5"/>
  <c r="AI15" i="4"/>
  <c r="AK15" i="4" s="1"/>
  <c r="AH15" i="4"/>
  <c r="J40" i="5"/>
  <c r="L40" i="5"/>
  <c r="M41" i="14"/>
  <c r="J42" i="5"/>
  <c r="L42" i="5"/>
  <c r="L38" i="14"/>
  <c r="M38" i="14" s="1"/>
  <c r="J41" i="5"/>
  <c r="L41" i="5"/>
  <c r="M44" i="14"/>
  <c r="J43" i="5"/>
  <c r="L43" i="5"/>
  <c r="J44" i="5"/>
  <c r="L44" i="5"/>
  <c r="M39" i="5"/>
  <c r="O39" i="5"/>
  <c r="M40" i="14"/>
  <c r="M42" i="14"/>
  <c r="I38" i="5"/>
  <c r="J38" i="5" s="1"/>
  <c r="J39" i="5"/>
  <c r="J146" i="9"/>
  <c r="N146" i="9"/>
  <c r="L140" i="9"/>
  <c r="F146" i="9"/>
  <c r="R146" i="9"/>
  <c r="D140" i="9"/>
  <c r="G140" i="9"/>
  <c r="H140" i="9"/>
  <c r="C140" i="9"/>
  <c r="K140" i="9"/>
  <c r="O140" i="9"/>
  <c r="P140" i="9"/>
  <c r="AK10" i="14"/>
  <c r="AK11" i="14"/>
  <c r="AK12" i="14"/>
  <c r="AK13" i="14"/>
  <c r="AK14" i="14"/>
  <c r="AK9" i="5"/>
  <c r="AK10" i="5"/>
  <c r="AK11" i="5"/>
  <c r="AK12" i="5"/>
  <c r="AK13" i="5"/>
  <c r="AK14" i="5"/>
  <c r="AK7" i="6"/>
  <c r="AK8" i="6"/>
  <c r="AK9" i="6"/>
  <c r="AK10" i="6"/>
  <c r="AK11" i="6"/>
  <c r="AK12" i="6"/>
  <c r="AK16" i="32"/>
  <c r="AL16" i="32" s="1"/>
  <c r="AB18" i="32"/>
  <c r="AE47" i="32"/>
  <c r="AJ13" i="32"/>
  <c r="AK18" i="32"/>
  <c r="AL18" i="32" s="1"/>
  <c r="AK17" i="32"/>
  <c r="AL17" i="32" s="1"/>
  <c r="AK15" i="32"/>
  <c r="AL15" i="32" s="1"/>
  <c r="AL12" i="25"/>
  <c r="AL11" i="25"/>
  <c r="AK10" i="25"/>
  <c r="AL10" i="25" s="1"/>
  <c r="AK9" i="25"/>
  <c r="AL9" i="25" s="1"/>
  <c r="AK8" i="25"/>
  <c r="AL8" i="25" s="1"/>
  <c r="AK7" i="25"/>
  <c r="AL7" i="25" s="1"/>
  <c r="AK6" i="25"/>
  <c r="AL6" i="25" s="1"/>
  <c r="AL17" i="16"/>
  <c r="AL18" i="16"/>
  <c r="AL19" i="16"/>
  <c r="AL20" i="16"/>
  <c r="AL21" i="16"/>
  <c r="AL22" i="16"/>
  <c r="AL16" i="16"/>
  <c r="T140" i="9" l="1"/>
  <c r="R39" i="5"/>
  <c r="AK17" i="6"/>
  <c r="AF47" i="32"/>
  <c r="AH47" i="32"/>
  <c r="U140" i="9"/>
  <c r="F158" i="10"/>
  <c r="U158" i="10"/>
  <c r="W158" i="10" s="1"/>
  <c r="C152" i="10"/>
  <c r="T152" i="10" s="1"/>
  <c r="T153" i="10"/>
  <c r="D152" i="10"/>
  <c r="W146" i="9"/>
  <c r="M41" i="5"/>
  <c r="O41" i="5"/>
  <c r="L38" i="5"/>
  <c r="M38" i="5" s="1"/>
  <c r="M42" i="5"/>
  <c r="O42" i="5"/>
  <c r="P39" i="5"/>
  <c r="M44" i="5"/>
  <c r="O44" i="5"/>
  <c r="M40" i="5"/>
  <c r="O40" i="5"/>
  <c r="M43" i="5"/>
  <c r="O43" i="5"/>
  <c r="AK13" i="32"/>
  <c r="AL13" i="32" s="1"/>
  <c r="AL14" i="32"/>
  <c r="AL19" i="32"/>
  <c r="P44" i="5" l="1"/>
  <c r="R44" i="5"/>
  <c r="P43" i="5"/>
  <c r="R43" i="5"/>
  <c r="O38" i="5"/>
  <c r="P38" i="5" s="1"/>
  <c r="P42" i="5"/>
  <c r="R42" i="5"/>
  <c r="P41" i="5"/>
  <c r="R41" i="5"/>
  <c r="P40" i="5"/>
  <c r="R40" i="5"/>
  <c r="U39" i="5"/>
  <c r="S39" i="5"/>
  <c r="AK47" i="32"/>
  <c r="AI47" i="32"/>
  <c r="AL15" i="33"/>
  <c r="AL16" i="33"/>
  <c r="AL17" i="33"/>
  <c r="AL18" i="33"/>
  <c r="AL19" i="33"/>
  <c r="AL14" i="33"/>
  <c r="U43" i="5" l="1"/>
  <c r="S43" i="5"/>
  <c r="U44" i="5"/>
  <c r="S44" i="5"/>
  <c r="U40" i="5"/>
  <c r="S40" i="5"/>
  <c r="R38" i="5"/>
  <c r="S38" i="5" s="1"/>
  <c r="U42" i="5"/>
  <c r="S42" i="5"/>
  <c r="X39" i="5"/>
  <c r="V39" i="5"/>
  <c r="U41" i="5"/>
  <c r="S41" i="5"/>
  <c r="AL47" i="32"/>
  <c r="L130" i="34"/>
  <c r="L131" i="34"/>
  <c r="L132" i="34"/>
  <c r="L133" i="34"/>
  <c r="L134" i="34"/>
  <c r="I130" i="34"/>
  <c r="I131" i="34"/>
  <c r="I132" i="34"/>
  <c r="I133" i="34"/>
  <c r="I134" i="34"/>
  <c r="F130" i="34"/>
  <c r="F131" i="34"/>
  <c r="F132" i="34"/>
  <c r="F133" i="34"/>
  <c r="F134" i="34"/>
  <c r="L129" i="34"/>
  <c r="I129" i="34"/>
  <c r="F129" i="34"/>
  <c r="C130" i="34"/>
  <c r="C131" i="34"/>
  <c r="C132" i="34"/>
  <c r="C133" i="34"/>
  <c r="C134" i="34"/>
  <c r="C129" i="34"/>
  <c r="M134" i="34"/>
  <c r="J134" i="34"/>
  <c r="G134" i="34"/>
  <c r="D134" i="34"/>
  <c r="V134" i="10"/>
  <c r="V133" i="10"/>
  <c r="V132" i="10"/>
  <c r="V131" i="10"/>
  <c r="V130" i="10"/>
  <c r="V129" i="10"/>
  <c r="O130" i="10"/>
  <c r="P130" i="10"/>
  <c r="O131" i="10"/>
  <c r="P131" i="10"/>
  <c r="O132" i="10"/>
  <c r="P132" i="10"/>
  <c r="O133" i="10"/>
  <c r="P133" i="10"/>
  <c r="O134" i="10"/>
  <c r="P134" i="10"/>
  <c r="R134" i="10" s="1"/>
  <c r="P129" i="10"/>
  <c r="O129" i="10"/>
  <c r="K130" i="10"/>
  <c r="L130" i="10"/>
  <c r="K131" i="10"/>
  <c r="L131" i="10"/>
  <c r="K132" i="10"/>
  <c r="L132" i="10"/>
  <c r="K133" i="10"/>
  <c r="L133" i="10"/>
  <c r="K134" i="10"/>
  <c r="L134" i="10"/>
  <c r="N134" i="10" s="1"/>
  <c r="L129" i="10"/>
  <c r="K129" i="10"/>
  <c r="G130" i="10"/>
  <c r="H130" i="10"/>
  <c r="G131" i="10"/>
  <c r="H131" i="10"/>
  <c r="G132" i="10"/>
  <c r="H132" i="10"/>
  <c r="G133" i="10"/>
  <c r="H133" i="10"/>
  <c r="G134" i="10"/>
  <c r="H134" i="10"/>
  <c r="J134" i="10" s="1"/>
  <c r="H129" i="10"/>
  <c r="G129" i="10"/>
  <c r="Q128" i="10"/>
  <c r="M128" i="10"/>
  <c r="I128" i="10"/>
  <c r="E128" i="10"/>
  <c r="C130" i="10"/>
  <c r="D130" i="10"/>
  <c r="C131" i="10"/>
  <c r="D131" i="10"/>
  <c r="C132" i="10"/>
  <c r="D132" i="10"/>
  <c r="C133" i="10"/>
  <c r="D133" i="10"/>
  <c r="C134" i="10"/>
  <c r="D134" i="10"/>
  <c r="F134" i="10" s="1"/>
  <c r="D129" i="10"/>
  <c r="C129" i="10"/>
  <c r="Q134" i="9"/>
  <c r="O130" i="9"/>
  <c r="O142" i="10" s="1"/>
  <c r="L142" i="34" s="1"/>
  <c r="P130" i="9"/>
  <c r="P142" i="10" s="1"/>
  <c r="O131" i="9"/>
  <c r="O143" i="10" s="1"/>
  <c r="L143" i="34" s="1"/>
  <c r="P131" i="9"/>
  <c r="P143" i="10" s="1"/>
  <c r="O132" i="9"/>
  <c r="O144" i="10" s="1"/>
  <c r="L144" i="34" s="1"/>
  <c r="P132" i="9"/>
  <c r="P144" i="10" s="1"/>
  <c r="O133" i="9"/>
  <c r="O145" i="10" s="1"/>
  <c r="L145" i="34" s="1"/>
  <c r="P133" i="9"/>
  <c r="P145" i="10" s="1"/>
  <c r="O134" i="9"/>
  <c r="O146" i="10" s="1"/>
  <c r="L146" i="34" s="1"/>
  <c r="N146" i="34" s="1"/>
  <c r="P134" i="9"/>
  <c r="P146" i="10" s="1"/>
  <c r="R146" i="10" s="1"/>
  <c r="P129" i="9"/>
  <c r="P141" i="10" s="1"/>
  <c r="O129" i="9"/>
  <c r="O141" i="10" s="1"/>
  <c r="M134" i="9"/>
  <c r="K130" i="9"/>
  <c r="K142" i="10" s="1"/>
  <c r="I142" i="34" s="1"/>
  <c r="L130" i="9"/>
  <c r="L142" i="10" s="1"/>
  <c r="K131" i="9"/>
  <c r="K143" i="10" s="1"/>
  <c r="I143" i="34" s="1"/>
  <c r="L131" i="9"/>
  <c r="L143" i="10" s="1"/>
  <c r="K132" i="9"/>
  <c r="K144" i="10" s="1"/>
  <c r="I144" i="34" s="1"/>
  <c r="L132" i="9"/>
  <c r="L144" i="10" s="1"/>
  <c r="K133" i="9"/>
  <c r="K145" i="10" s="1"/>
  <c r="I145" i="34" s="1"/>
  <c r="L133" i="9"/>
  <c r="L145" i="10" s="1"/>
  <c r="K134" i="9"/>
  <c r="K146" i="10" s="1"/>
  <c r="I146" i="34" s="1"/>
  <c r="K146" i="34" s="1"/>
  <c r="L134" i="9"/>
  <c r="L146" i="10" s="1"/>
  <c r="N146" i="10" s="1"/>
  <c r="L129" i="9"/>
  <c r="L141" i="10" s="1"/>
  <c r="K129" i="9"/>
  <c r="K141" i="10" s="1"/>
  <c r="I134" i="9"/>
  <c r="H146" i="10" s="1"/>
  <c r="J146" i="10" s="1"/>
  <c r="G130" i="9"/>
  <c r="H130" i="9"/>
  <c r="G142" i="10" s="1"/>
  <c r="F142" i="34" s="1"/>
  <c r="G131" i="9"/>
  <c r="H131" i="9"/>
  <c r="G143" i="10" s="1"/>
  <c r="F143" i="34" s="1"/>
  <c r="G132" i="9"/>
  <c r="H132" i="9"/>
  <c r="G144" i="10" s="1"/>
  <c r="F144" i="34" s="1"/>
  <c r="G133" i="9"/>
  <c r="H133" i="9"/>
  <c r="G145" i="10" s="1"/>
  <c r="F145" i="34" s="1"/>
  <c r="G134" i="9"/>
  <c r="H134" i="9"/>
  <c r="G146" i="10" s="1"/>
  <c r="F146" i="34" s="1"/>
  <c r="H146" i="34" s="1"/>
  <c r="H129" i="9"/>
  <c r="G141" i="10" s="1"/>
  <c r="G129" i="9"/>
  <c r="E134" i="9"/>
  <c r="D130" i="9"/>
  <c r="D142" i="10" s="1"/>
  <c r="D131" i="9"/>
  <c r="D143" i="10" s="1"/>
  <c r="D132" i="9"/>
  <c r="D144" i="10" s="1"/>
  <c r="D133" i="9"/>
  <c r="D145" i="10" s="1"/>
  <c r="D134" i="9"/>
  <c r="D146" i="10" s="1"/>
  <c r="D129" i="9"/>
  <c r="D141" i="10" s="1"/>
  <c r="C130" i="9"/>
  <c r="C142" i="10" s="1"/>
  <c r="C131" i="9"/>
  <c r="C143" i="10" s="1"/>
  <c r="C132" i="9"/>
  <c r="C144" i="10" s="1"/>
  <c r="C133" i="9"/>
  <c r="C145" i="10" s="1"/>
  <c r="C134" i="9"/>
  <c r="C146" i="10" s="1"/>
  <c r="C129" i="9"/>
  <c r="C141" i="10" s="1"/>
  <c r="AH15" i="19"/>
  <c r="AH16" i="19"/>
  <c r="AH17" i="19"/>
  <c r="AH18" i="19"/>
  <c r="AH19" i="19"/>
  <c r="AH14" i="19"/>
  <c r="BC19" i="18"/>
  <c r="BE19" i="18" s="1"/>
  <c r="Q134" i="7"/>
  <c r="P134" i="7"/>
  <c r="Q133" i="7"/>
  <c r="P133" i="7"/>
  <c r="Q132" i="7"/>
  <c r="P132" i="7"/>
  <c r="Q131" i="7"/>
  <c r="P131" i="7"/>
  <c r="Q130" i="7"/>
  <c r="P130" i="7"/>
  <c r="Q129" i="7"/>
  <c r="P129" i="7"/>
  <c r="AI11" i="1"/>
  <c r="AI10" i="1"/>
  <c r="AI9" i="1"/>
  <c r="AI8" i="1"/>
  <c r="AI7" i="1"/>
  <c r="AI6" i="1"/>
  <c r="AH10" i="14"/>
  <c r="AH11" i="14"/>
  <c r="AH12" i="14"/>
  <c r="AH13" i="14"/>
  <c r="AH14" i="14"/>
  <c r="AH9" i="5"/>
  <c r="AH10" i="5"/>
  <c r="AH11" i="5"/>
  <c r="AH12" i="5"/>
  <c r="AH13" i="5"/>
  <c r="AH14" i="5"/>
  <c r="AH7" i="6"/>
  <c r="AH8" i="6"/>
  <c r="AH9" i="6"/>
  <c r="AH10" i="6"/>
  <c r="AH11" i="6"/>
  <c r="AH12" i="6"/>
  <c r="X44" i="5" l="1"/>
  <c r="V44" i="5"/>
  <c r="X43" i="5"/>
  <c r="V43" i="5"/>
  <c r="X41" i="5"/>
  <c r="V41" i="5"/>
  <c r="AA39" i="5"/>
  <c r="Y39" i="5"/>
  <c r="U38" i="5"/>
  <c r="V38" i="5" s="1"/>
  <c r="X42" i="5"/>
  <c r="V42" i="5"/>
  <c r="X40" i="5"/>
  <c r="V40" i="5"/>
  <c r="L141" i="34"/>
  <c r="L140" i="34" s="1"/>
  <c r="O140" i="10"/>
  <c r="P140" i="10"/>
  <c r="K140" i="10"/>
  <c r="I141" i="34"/>
  <c r="I140" i="34" s="1"/>
  <c r="L140" i="10"/>
  <c r="F141" i="34"/>
  <c r="F140" i="34" s="1"/>
  <c r="G140" i="10"/>
  <c r="T144" i="10"/>
  <c r="C144" i="34"/>
  <c r="P144" i="34" s="1"/>
  <c r="T143" i="10"/>
  <c r="C143" i="34"/>
  <c r="P143" i="34" s="1"/>
  <c r="T142" i="10"/>
  <c r="C142" i="34"/>
  <c r="P142" i="34" s="1"/>
  <c r="D140" i="10"/>
  <c r="U146" i="10"/>
  <c r="W146" i="10" s="1"/>
  <c r="F146" i="10"/>
  <c r="T146" i="10"/>
  <c r="C146" i="34"/>
  <c r="T145" i="10"/>
  <c r="C145" i="34"/>
  <c r="P145" i="34" s="1"/>
  <c r="T141" i="10"/>
  <c r="C141" i="34"/>
  <c r="C140" i="10"/>
  <c r="R134" i="9"/>
  <c r="K128" i="9"/>
  <c r="R134" i="34"/>
  <c r="P129" i="34"/>
  <c r="T132" i="10"/>
  <c r="V128" i="10"/>
  <c r="U133" i="9"/>
  <c r="O128" i="9"/>
  <c r="H134" i="34"/>
  <c r="P128" i="10"/>
  <c r="R128" i="10" s="1"/>
  <c r="K134" i="34"/>
  <c r="N134" i="9"/>
  <c r="J134" i="9"/>
  <c r="V134" i="9"/>
  <c r="C128" i="10"/>
  <c r="P128" i="9"/>
  <c r="T131" i="10"/>
  <c r="D128" i="9"/>
  <c r="T130" i="10"/>
  <c r="C128" i="34"/>
  <c r="F128" i="34"/>
  <c r="C128" i="9"/>
  <c r="G128" i="9"/>
  <c r="T132" i="9"/>
  <c r="T130" i="9"/>
  <c r="L128" i="9"/>
  <c r="U132" i="10"/>
  <c r="W132" i="10" s="1"/>
  <c r="N134" i="34"/>
  <c r="P133" i="34"/>
  <c r="O128" i="10"/>
  <c r="U131" i="10"/>
  <c r="W131" i="10" s="1"/>
  <c r="L128" i="34"/>
  <c r="U134" i="9"/>
  <c r="U130" i="10"/>
  <c r="W130" i="10" s="1"/>
  <c r="U130" i="9"/>
  <c r="U131" i="9"/>
  <c r="I128" i="34"/>
  <c r="U129" i="10"/>
  <c r="W129" i="10" s="1"/>
  <c r="K128" i="10"/>
  <c r="T133" i="9"/>
  <c r="L128" i="10"/>
  <c r="N128" i="10" s="1"/>
  <c r="U129" i="9"/>
  <c r="U134" i="10"/>
  <c r="W134" i="10" s="1"/>
  <c r="T134" i="9"/>
  <c r="T131" i="9"/>
  <c r="H128" i="9"/>
  <c r="T129" i="10"/>
  <c r="P134" i="34"/>
  <c r="T134" i="10"/>
  <c r="P132" i="34"/>
  <c r="U133" i="10"/>
  <c r="W133" i="10" s="1"/>
  <c r="G128" i="10"/>
  <c r="P131" i="34"/>
  <c r="P130" i="34"/>
  <c r="T133" i="10"/>
  <c r="H128" i="10"/>
  <c r="J128" i="10" s="1"/>
  <c r="T129" i="9"/>
  <c r="F134" i="9"/>
  <c r="D128" i="10"/>
  <c r="E134" i="34"/>
  <c r="U132" i="9"/>
  <c r="AI16" i="16"/>
  <c r="AI17" i="16"/>
  <c r="AI18" i="16"/>
  <c r="AI19" i="16"/>
  <c r="AI20" i="16"/>
  <c r="AI21" i="16"/>
  <c r="AI22" i="16"/>
  <c r="AI14" i="32"/>
  <c r="AI19" i="32"/>
  <c r="AH18" i="32"/>
  <c r="AI18" i="32" s="1"/>
  <c r="AH17" i="32"/>
  <c r="AI17" i="32" s="1"/>
  <c r="AH16" i="32"/>
  <c r="AI16" i="32" s="1"/>
  <c r="AH15" i="32"/>
  <c r="AI15" i="32" s="1"/>
  <c r="AI14" i="33"/>
  <c r="AI15" i="33"/>
  <c r="AI16" i="33"/>
  <c r="AI17" i="33"/>
  <c r="AI18" i="33"/>
  <c r="AI19" i="33"/>
  <c r="AH13" i="33"/>
  <c r="AG13" i="33"/>
  <c r="AI12" i="25"/>
  <c r="AI11" i="25"/>
  <c r="AH10" i="25"/>
  <c r="AI10" i="25" s="1"/>
  <c r="AH9" i="25"/>
  <c r="AI9" i="25" s="1"/>
  <c r="AH8" i="25"/>
  <c r="AI8" i="25" s="1"/>
  <c r="AH7" i="25"/>
  <c r="AI7" i="25" s="1"/>
  <c r="AH6" i="25"/>
  <c r="AI6" i="25" s="1"/>
  <c r="AA43" i="5" l="1"/>
  <c r="Y43" i="5"/>
  <c r="AA44" i="5"/>
  <c r="Y44" i="5"/>
  <c r="AA40" i="5"/>
  <c r="Y40" i="5"/>
  <c r="AA42" i="5"/>
  <c r="Y42" i="5"/>
  <c r="AD39" i="5"/>
  <c r="AB39" i="5"/>
  <c r="X38" i="5"/>
  <c r="Y38" i="5" s="1"/>
  <c r="AA41" i="5"/>
  <c r="Y41" i="5"/>
  <c r="T140" i="10"/>
  <c r="P146" i="34"/>
  <c r="S146" i="34" s="1"/>
  <c r="E146" i="34"/>
  <c r="P141" i="34"/>
  <c r="C140" i="34"/>
  <c r="P140" i="34" s="1"/>
  <c r="S134" i="34"/>
  <c r="T128" i="9"/>
  <c r="AI13" i="33"/>
  <c r="W134" i="9"/>
  <c r="U128" i="9"/>
  <c r="T128" i="10"/>
  <c r="P128" i="34"/>
  <c r="F128" i="10"/>
  <c r="U128" i="10"/>
  <c r="W128" i="10" s="1"/>
  <c r="Z12" i="25"/>
  <c r="AC12" i="25"/>
  <c r="AD44" i="5" l="1"/>
  <c r="AB44" i="5"/>
  <c r="AD43" i="5"/>
  <c r="AB43" i="5"/>
  <c r="AD41" i="5"/>
  <c r="AB41" i="5"/>
  <c r="AG39" i="5"/>
  <c r="AE39" i="5"/>
  <c r="AA38" i="5"/>
  <c r="AB38" i="5" s="1"/>
  <c r="AD42" i="5"/>
  <c r="AB42" i="5"/>
  <c r="AD40" i="5"/>
  <c r="AB40" i="5"/>
  <c r="AF12" i="25"/>
  <c r="AE50" i="25"/>
  <c r="M122" i="34"/>
  <c r="J122" i="34"/>
  <c r="G122" i="34"/>
  <c r="D122" i="34"/>
  <c r="M110" i="34"/>
  <c r="J110" i="34"/>
  <c r="G110" i="34"/>
  <c r="D110" i="34"/>
  <c r="V121" i="10"/>
  <c r="V120" i="10"/>
  <c r="V119" i="10"/>
  <c r="V118" i="10"/>
  <c r="V117" i="10"/>
  <c r="V109" i="10"/>
  <c r="V108" i="10"/>
  <c r="V107" i="10"/>
  <c r="V106" i="10"/>
  <c r="V105" i="10"/>
  <c r="V97" i="10"/>
  <c r="V96" i="10"/>
  <c r="V95" i="10"/>
  <c r="V94" i="10"/>
  <c r="V93" i="10"/>
  <c r="Q116" i="10"/>
  <c r="M116" i="10"/>
  <c r="I116" i="10"/>
  <c r="E116" i="10"/>
  <c r="Q104" i="10"/>
  <c r="M104" i="10"/>
  <c r="E104" i="10"/>
  <c r="I104" i="10"/>
  <c r="Q122" i="9"/>
  <c r="O118" i="9"/>
  <c r="O118" i="10" s="1"/>
  <c r="L118" i="34" s="1"/>
  <c r="P118" i="9"/>
  <c r="P118" i="10" s="1"/>
  <c r="O119" i="9"/>
  <c r="O119" i="10" s="1"/>
  <c r="L119" i="34" s="1"/>
  <c r="P119" i="9"/>
  <c r="O120" i="9"/>
  <c r="O120" i="10" s="1"/>
  <c r="L120" i="34" s="1"/>
  <c r="P120" i="9"/>
  <c r="P120" i="10" s="1"/>
  <c r="O121" i="9"/>
  <c r="O121" i="10" s="1"/>
  <c r="L121" i="34" s="1"/>
  <c r="P121" i="9"/>
  <c r="P121" i="10" s="1"/>
  <c r="O122" i="9"/>
  <c r="P122" i="9"/>
  <c r="P122" i="10" s="1"/>
  <c r="R122" i="10" s="1"/>
  <c r="P117" i="9"/>
  <c r="P117" i="10" s="1"/>
  <c r="O117" i="9"/>
  <c r="O117" i="10" s="1"/>
  <c r="L117" i="34" s="1"/>
  <c r="M122" i="9"/>
  <c r="K118" i="9"/>
  <c r="K118" i="10" s="1"/>
  <c r="L118" i="9"/>
  <c r="L118" i="10" s="1"/>
  <c r="K119" i="9"/>
  <c r="K119" i="10" s="1"/>
  <c r="I119" i="34" s="1"/>
  <c r="L119" i="9"/>
  <c r="L119" i="10" s="1"/>
  <c r="K120" i="9"/>
  <c r="K120" i="10" s="1"/>
  <c r="I120" i="34" s="1"/>
  <c r="L120" i="9"/>
  <c r="L120" i="10" s="1"/>
  <c r="K121" i="9"/>
  <c r="K121" i="10" s="1"/>
  <c r="I121" i="34" s="1"/>
  <c r="L121" i="9"/>
  <c r="L121" i="10" s="1"/>
  <c r="K122" i="9"/>
  <c r="K122" i="10" s="1"/>
  <c r="I122" i="34" s="1"/>
  <c r="L122" i="9"/>
  <c r="L122" i="10" s="1"/>
  <c r="N122" i="10" s="1"/>
  <c r="L117" i="9"/>
  <c r="L117" i="10" s="1"/>
  <c r="K117" i="9"/>
  <c r="K117" i="10" s="1"/>
  <c r="I117" i="34" s="1"/>
  <c r="I122" i="9"/>
  <c r="G118" i="9"/>
  <c r="H118" i="9"/>
  <c r="H118" i="10" s="1"/>
  <c r="G119" i="9"/>
  <c r="H119" i="9"/>
  <c r="G120" i="9"/>
  <c r="G120" i="10" s="1"/>
  <c r="F120" i="34" s="1"/>
  <c r="H120" i="9"/>
  <c r="H120" i="10" s="1"/>
  <c r="G121" i="9"/>
  <c r="G121" i="10" s="1"/>
  <c r="F121" i="34" s="1"/>
  <c r="H121" i="9"/>
  <c r="G122" i="9"/>
  <c r="H122" i="9"/>
  <c r="H117" i="9"/>
  <c r="G117" i="9"/>
  <c r="G117" i="10" s="1"/>
  <c r="F117" i="34" s="1"/>
  <c r="E122" i="9"/>
  <c r="C118" i="9"/>
  <c r="C118" i="10" s="1"/>
  <c r="D118" i="9"/>
  <c r="D118" i="10" s="1"/>
  <c r="C119" i="9"/>
  <c r="C119" i="10" s="1"/>
  <c r="D119" i="9"/>
  <c r="C120" i="9"/>
  <c r="D120" i="9"/>
  <c r="C121" i="9"/>
  <c r="C121" i="10" s="1"/>
  <c r="D121" i="9"/>
  <c r="D121" i="10" s="1"/>
  <c r="C122" i="9"/>
  <c r="D122" i="9"/>
  <c r="D122" i="10" s="1"/>
  <c r="F122" i="10" s="1"/>
  <c r="D117" i="9"/>
  <c r="C117" i="9"/>
  <c r="Q110" i="9"/>
  <c r="O106" i="9"/>
  <c r="O106" i="10" s="1"/>
  <c r="L106" i="34" s="1"/>
  <c r="P106" i="9"/>
  <c r="P106" i="10" s="1"/>
  <c r="O107" i="9"/>
  <c r="O107" i="10" s="1"/>
  <c r="L107" i="34" s="1"/>
  <c r="P107" i="9"/>
  <c r="P107" i="10" s="1"/>
  <c r="O108" i="9"/>
  <c r="O108" i="10" s="1"/>
  <c r="L108" i="34" s="1"/>
  <c r="P108" i="9"/>
  <c r="P108" i="10" s="1"/>
  <c r="O109" i="9"/>
  <c r="O109" i="10" s="1"/>
  <c r="L109" i="34" s="1"/>
  <c r="P109" i="9"/>
  <c r="P109" i="10" s="1"/>
  <c r="O110" i="9"/>
  <c r="O110" i="10" s="1"/>
  <c r="L110" i="34" s="1"/>
  <c r="P110" i="9"/>
  <c r="P110" i="10" s="1"/>
  <c r="R110" i="10" s="1"/>
  <c r="P105" i="9"/>
  <c r="P105" i="10" s="1"/>
  <c r="O105" i="9"/>
  <c r="O105" i="10" s="1"/>
  <c r="L105" i="34" s="1"/>
  <c r="M110" i="9"/>
  <c r="K106" i="9"/>
  <c r="K106" i="10" s="1"/>
  <c r="I106" i="34" s="1"/>
  <c r="L106" i="9"/>
  <c r="L106" i="10" s="1"/>
  <c r="K107" i="9"/>
  <c r="K107" i="10" s="1"/>
  <c r="I107" i="34" s="1"/>
  <c r="L107" i="9"/>
  <c r="L107" i="10" s="1"/>
  <c r="K108" i="9"/>
  <c r="K108" i="10" s="1"/>
  <c r="I108" i="34" s="1"/>
  <c r="L108" i="9"/>
  <c r="L108" i="10" s="1"/>
  <c r="K109" i="9"/>
  <c r="K109" i="10" s="1"/>
  <c r="I109" i="34" s="1"/>
  <c r="L109" i="9"/>
  <c r="L109" i="10" s="1"/>
  <c r="K110" i="9"/>
  <c r="K110" i="10" s="1"/>
  <c r="I110" i="34" s="1"/>
  <c r="L110" i="9"/>
  <c r="L110" i="10" s="1"/>
  <c r="N110" i="10" s="1"/>
  <c r="L105" i="9"/>
  <c r="L105" i="10" s="1"/>
  <c r="K105" i="9"/>
  <c r="K105" i="10" s="1"/>
  <c r="I110" i="9"/>
  <c r="G106" i="9"/>
  <c r="G106" i="10" s="1"/>
  <c r="H106" i="9"/>
  <c r="H106" i="10" s="1"/>
  <c r="G107" i="9"/>
  <c r="G107" i="10" s="1"/>
  <c r="H107" i="9"/>
  <c r="H107" i="10" s="1"/>
  <c r="G108" i="9"/>
  <c r="G108" i="10" s="1"/>
  <c r="H108" i="9"/>
  <c r="H108" i="10" s="1"/>
  <c r="G109" i="9"/>
  <c r="G109" i="10" s="1"/>
  <c r="H109" i="9"/>
  <c r="H109" i="10" s="1"/>
  <c r="G110" i="9"/>
  <c r="G110" i="10" s="1"/>
  <c r="H110" i="9"/>
  <c r="H110" i="10" s="1"/>
  <c r="H105" i="9"/>
  <c r="H105" i="10" s="1"/>
  <c r="G105" i="9"/>
  <c r="G105" i="10" s="1"/>
  <c r="E110" i="9"/>
  <c r="C106" i="9"/>
  <c r="D106" i="9"/>
  <c r="D106" i="10" s="1"/>
  <c r="C107" i="9"/>
  <c r="C107" i="10" s="1"/>
  <c r="D107" i="9"/>
  <c r="D107" i="10" s="1"/>
  <c r="C108" i="9"/>
  <c r="C108" i="10" s="1"/>
  <c r="C108" i="34" s="1"/>
  <c r="D108" i="9"/>
  <c r="D108" i="10" s="1"/>
  <c r="C109" i="9"/>
  <c r="C109" i="10" s="1"/>
  <c r="D109" i="9"/>
  <c r="C110" i="9"/>
  <c r="C110" i="10" s="1"/>
  <c r="D110" i="9"/>
  <c r="D110" i="10" s="1"/>
  <c r="D105" i="9"/>
  <c r="C105" i="9"/>
  <c r="C105" i="10" s="1"/>
  <c r="C105" i="34" s="1"/>
  <c r="AF14" i="20"/>
  <c r="AF15" i="20"/>
  <c r="AF16" i="20"/>
  <c r="AF17" i="20"/>
  <c r="Q110" i="34" l="1"/>
  <c r="F107" i="34"/>
  <c r="AG43" i="5"/>
  <c r="AE43" i="5"/>
  <c r="AG44" i="5"/>
  <c r="AE44" i="5"/>
  <c r="AG40" i="5"/>
  <c r="AE40" i="5"/>
  <c r="AG42" i="5"/>
  <c r="AE42" i="5"/>
  <c r="AD38" i="5"/>
  <c r="AE38" i="5" s="1"/>
  <c r="AJ39" i="5"/>
  <c r="AH39" i="5"/>
  <c r="AG41" i="5"/>
  <c r="AE41" i="5"/>
  <c r="F106" i="34"/>
  <c r="J110" i="10"/>
  <c r="F110" i="34"/>
  <c r="H110" i="34" s="1"/>
  <c r="F110" i="10"/>
  <c r="U110" i="10"/>
  <c r="W110" i="10" s="1"/>
  <c r="C110" i="34"/>
  <c r="E110" i="34" s="1"/>
  <c r="T110" i="10"/>
  <c r="AH50" i="25"/>
  <c r="AF50" i="25"/>
  <c r="N110" i="34"/>
  <c r="J110" i="9"/>
  <c r="K122" i="34"/>
  <c r="U110" i="9"/>
  <c r="P116" i="9"/>
  <c r="F122" i="9"/>
  <c r="U109" i="9"/>
  <c r="K110" i="34"/>
  <c r="V104" i="10"/>
  <c r="H104" i="9"/>
  <c r="G119" i="10"/>
  <c r="T119" i="10" s="1"/>
  <c r="J122" i="9"/>
  <c r="U108" i="9"/>
  <c r="R110" i="34"/>
  <c r="R122" i="9"/>
  <c r="V110" i="9"/>
  <c r="T120" i="9"/>
  <c r="D104" i="9"/>
  <c r="G104" i="9"/>
  <c r="V116" i="10"/>
  <c r="R122" i="34"/>
  <c r="L116" i="10"/>
  <c r="H119" i="10"/>
  <c r="V122" i="9"/>
  <c r="L104" i="9"/>
  <c r="O116" i="9"/>
  <c r="D105" i="10"/>
  <c r="U105" i="10" s="1"/>
  <c r="W105" i="10" s="1"/>
  <c r="T108" i="9"/>
  <c r="T106" i="9"/>
  <c r="O122" i="10"/>
  <c r="L122" i="34" s="1"/>
  <c r="N122" i="34" s="1"/>
  <c r="H122" i="10"/>
  <c r="J122" i="10" s="1"/>
  <c r="G122" i="10"/>
  <c r="F122" i="34" s="1"/>
  <c r="H122" i="34" s="1"/>
  <c r="L116" i="34"/>
  <c r="U121" i="9"/>
  <c r="P119" i="10"/>
  <c r="P116" i="10" s="1"/>
  <c r="U119" i="9"/>
  <c r="K116" i="9"/>
  <c r="L116" i="9"/>
  <c r="N122" i="9"/>
  <c r="T119" i="9"/>
  <c r="K116" i="10"/>
  <c r="I118" i="34"/>
  <c r="U117" i="9"/>
  <c r="U122" i="9"/>
  <c r="T122" i="9"/>
  <c r="T105" i="10"/>
  <c r="T121" i="9"/>
  <c r="G118" i="10"/>
  <c r="F118" i="34" s="1"/>
  <c r="U120" i="9"/>
  <c r="H117" i="10"/>
  <c r="F108" i="34"/>
  <c r="P108" i="34" s="1"/>
  <c r="U118" i="9"/>
  <c r="F109" i="34"/>
  <c r="H121" i="10"/>
  <c r="U121" i="10" s="1"/>
  <c r="W121" i="10" s="1"/>
  <c r="U118" i="10"/>
  <c r="W118" i="10" s="1"/>
  <c r="T117" i="9"/>
  <c r="U106" i="10"/>
  <c r="W106" i="10" s="1"/>
  <c r="G116" i="9"/>
  <c r="H116" i="9"/>
  <c r="C119" i="34"/>
  <c r="C118" i="34"/>
  <c r="T121" i="10"/>
  <c r="C121" i="34"/>
  <c r="C117" i="10"/>
  <c r="D117" i="10"/>
  <c r="C116" i="9"/>
  <c r="C122" i="10"/>
  <c r="C122" i="34" s="1"/>
  <c r="T118" i="9"/>
  <c r="C120" i="10"/>
  <c r="D119" i="10"/>
  <c r="D120" i="10"/>
  <c r="U120" i="10" s="1"/>
  <c r="W120" i="10" s="1"/>
  <c r="D116" i="9"/>
  <c r="P104" i="10"/>
  <c r="L104" i="34"/>
  <c r="R110" i="9"/>
  <c r="P104" i="9"/>
  <c r="O104" i="9"/>
  <c r="K104" i="10"/>
  <c r="I105" i="34"/>
  <c r="L104" i="10"/>
  <c r="K104" i="9"/>
  <c r="N110" i="9"/>
  <c r="U107" i="10"/>
  <c r="W107" i="10" s="1"/>
  <c r="U107" i="9"/>
  <c r="T105" i="9"/>
  <c r="U105" i="9"/>
  <c r="C109" i="34"/>
  <c r="T107" i="10"/>
  <c r="C107" i="34"/>
  <c r="T109" i="9"/>
  <c r="C106" i="10"/>
  <c r="C104" i="10" s="1"/>
  <c r="T110" i="9"/>
  <c r="T107" i="9"/>
  <c r="F110" i="9"/>
  <c r="D109" i="10"/>
  <c r="U106" i="9"/>
  <c r="C104" i="9"/>
  <c r="O104" i="10"/>
  <c r="AE15" i="19"/>
  <c r="AE16" i="19"/>
  <c r="AE17" i="19"/>
  <c r="AE18" i="19"/>
  <c r="AE19" i="19"/>
  <c r="AE14" i="19"/>
  <c r="AB15" i="19"/>
  <c r="AD15" i="19" s="1"/>
  <c r="AB16" i="19"/>
  <c r="AD16" i="19" s="1"/>
  <c r="AB17" i="19"/>
  <c r="AD17" i="19" s="1"/>
  <c r="AB18" i="19"/>
  <c r="AD18" i="19" s="1"/>
  <c r="AB19" i="19"/>
  <c r="AD19" i="19" s="1"/>
  <c r="AB14" i="19"/>
  <c r="AD14" i="19" s="1"/>
  <c r="P110" i="34" l="1"/>
  <c r="AG38" i="5"/>
  <c r="AH38" i="5" s="1"/>
  <c r="AJ44" i="5"/>
  <c r="AK44" i="5" s="1"/>
  <c r="AH44" i="5"/>
  <c r="AJ43" i="5"/>
  <c r="AK43" i="5" s="1"/>
  <c r="AH43" i="5"/>
  <c r="AJ41" i="5"/>
  <c r="AK41" i="5" s="1"/>
  <c r="AH41" i="5"/>
  <c r="AK39" i="5"/>
  <c r="AJ42" i="5"/>
  <c r="AK42" i="5" s="1"/>
  <c r="AH42" i="5"/>
  <c r="AJ40" i="5"/>
  <c r="AK40" i="5" s="1"/>
  <c r="AH40" i="5"/>
  <c r="AK50" i="25"/>
  <c r="AL50" i="25" s="1"/>
  <c r="AI50" i="25"/>
  <c r="W110" i="9"/>
  <c r="O116" i="10"/>
  <c r="U104" i="9"/>
  <c r="F119" i="34"/>
  <c r="P119" i="34" s="1"/>
  <c r="T118" i="10"/>
  <c r="S110" i="34"/>
  <c r="U109" i="10"/>
  <c r="W109" i="10" s="1"/>
  <c r="W122" i="9"/>
  <c r="H104" i="10"/>
  <c r="H116" i="10"/>
  <c r="T116" i="9"/>
  <c r="G116" i="10"/>
  <c r="T108" i="10"/>
  <c r="U108" i="10"/>
  <c r="W108" i="10" s="1"/>
  <c r="U119" i="10"/>
  <c r="W119" i="10" s="1"/>
  <c r="I116" i="34"/>
  <c r="T109" i="10"/>
  <c r="U116" i="9"/>
  <c r="F105" i="34"/>
  <c r="G104" i="10"/>
  <c r="T104" i="10" s="1"/>
  <c r="E122" i="34"/>
  <c r="P122" i="34"/>
  <c r="S122" i="34" s="1"/>
  <c r="T117" i="10"/>
  <c r="C116" i="10"/>
  <c r="C117" i="34"/>
  <c r="U117" i="10"/>
  <c r="W117" i="10" s="1"/>
  <c r="D116" i="10"/>
  <c r="P121" i="34"/>
  <c r="P118" i="34"/>
  <c r="C120" i="34"/>
  <c r="T120" i="10"/>
  <c r="I104" i="34"/>
  <c r="D104" i="10"/>
  <c r="P109" i="34"/>
  <c r="T104" i="9"/>
  <c r="P107" i="34"/>
  <c r="T106" i="10"/>
  <c r="C106" i="34"/>
  <c r="Q122" i="7"/>
  <c r="P122" i="7"/>
  <c r="Q121" i="7"/>
  <c r="P121" i="7"/>
  <c r="Q120" i="7"/>
  <c r="P120" i="7"/>
  <c r="Q119" i="7"/>
  <c r="P119" i="7"/>
  <c r="Q118" i="7"/>
  <c r="P118" i="7"/>
  <c r="Q117" i="7"/>
  <c r="P117" i="7"/>
  <c r="Q110" i="7"/>
  <c r="P110" i="7"/>
  <c r="Q109" i="7"/>
  <c r="P109" i="7"/>
  <c r="Q108" i="7"/>
  <c r="P108" i="7"/>
  <c r="Q107" i="7"/>
  <c r="P107" i="7"/>
  <c r="Q106" i="7"/>
  <c r="P106" i="7"/>
  <c r="Q105" i="7"/>
  <c r="P105" i="7"/>
  <c r="H122" i="7"/>
  <c r="I116" i="7"/>
  <c r="J116" i="7"/>
  <c r="F116" i="7"/>
  <c r="G116" i="7"/>
  <c r="AF11" i="1"/>
  <c r="AF10" i="1"/>
  <c r="AF9" i="1"/>
  <c r="AF8" i="1"/>
  <c r="AF7" i="1"/>
  <c r="AF6" i="1"/>
  <c r="V20" i="13"/>
  <c r="AB10" i="14"/>
  <c r="AB11" i="14"/>
  <c r="AB12" i="14"/>
  <c r="AB13" i="14"/>
  <c r="AB14" i="14"/>
  <c r="AE9" i="5"/>
  <c r="AE10" i="5"/>
  <c r="AE11" i="5"/>
  <c r="AE12" i="5"/>
  <c r="AE13" i="5"/>
  <c r="AE14" i="5"/>
  <c r="AJ38" i="5" l="1"/>
  <c r="AK38" i="5" s="1"/>
  <c r="AE9" i="12"/>
  <c r="AE10" i="12"/>
  <c r="AE11" i="12"/>
  <c r="AE12" i="12"/>
  <c r="AE7" i="12"/>
  <c r="AE8" i="12"/>
  <c r="AA6" i="12"/>
  <c r="F116" i="34"/>
  <c r="U116" i="10"/>
  <c r="W116" i="10" s="1"/>
  <c r="T116" i="10"/>
  <c r="U104" i="10"/>
  <c r="W104" i="10" s="1"/>
  <c r="F104" i="34"/>
  <c r="P105" i="34"/>
  <c r="C116" i="34"/>
  <c r="P117" i="34"/>
  <c r="P120" i="34"/>
  <c r="P106" i="34"/>
  <c r="C104" i="34"/>
  <c r="H116" i="7"/>
  <c r="K116" i="7"/>
  <c r="AD6" i="12" l="1"/>
  <c r="P116" i="34"/>
  <c r="P104" i="34"/>
  <c r="AE7" i="6"/>
  <c r="AE8" i="6"/>
  <c r="AE9" i="6"/>
  <c r="AE10" i="6"/>
  <c r="AE11" i="6"/>
  <c r="AE12" i="6"/>
  <c r="AF16" i="16" l="1"/>
  <c r="AF17" i="16"/>
  <c r="AF18" i="16"/>
  <c r="AF19" i="16"/>
  <c r="AF20" i="16"/>
  <c r="AF21" i="16"/>
  <c r="AF22" i="16"/>
  <c r="AF19" i="32"/>
  <c r="AE18" i="32"/>
  <c r="AE17" i="32"/>
  <c r="AE16" i="32"/>
  <c r="AE15" i="32"/>
  <c r="AF14" i="32"/>
  <c r="AF14" i="33"/>
  <c r="AF16" i="33"/>
  <c r="AF17" i="33"/>
  <c r="AF18" i="33"/>
  <c r="AF19" i="33"/>
  <c r="AF11" i="25"/>
  <c r="AE10" i="25"/>
  <c r="AF10" i="25" s="1"/>
  <c r="AE9" i="25"/>
  <c r="AF9" i="25" s="1"/>
  <c r="AE8" i="25"/>
  <c r="AF8" i="25" s="1"/>
  <c r="AE7" i="25"/>
  <c r="AF7" i="25" s="1"/>
  <c r="AE6" i="25"/>
  <c r="AF6" i="25" s="1"/>
  <c r="AF16" i="32" l="1"/>
  <c r="AF18" i="32"/>
  <c r="AF15" i="32"/>
  <c r="AF17" i="32"/>
  <c r="AC11" i="1"/>
  <c r="AC10" i="1"/>
  <c r="AC9" i="1"/>
  <c r="AC8" i="1"/>
  <c r="AC7" i="1"/>
  <c r="AC6" i="1"/>
  <c r="O14" i="13"/>
  <c r="P14" i="13" s="1"/>
  <c r="Q14" i="13"/>
  <c r="R14" i="13" s="1"/>
  <c r="S14" i="13"/>
  <c r="T14" i="13" s="1"/>
  <c r="U14" i="13"/>
  <c r="V14" i="13" s="1"/>
  <c r="T20" i="13"/>
  <c r="AB9" i="5"/>
  <c r="AB10" i="5"/>
  <c r="AB11" i="5"/>
  <c r="AB12" i="5"/>
  <c r="AB13" i="5"/>
  <c r="AB14" i="5"/>
  <c r="AB12" i="6"/>
  <c r="AB7" i="6"/>
  <c r="AB8" i="6"/>
  <c r="AB9" i="6"/>
  <c r="AB10" i="6"/>
  <c r="AB11" i="6"/>
  <c r="D21" i="32" l="1"/>
  <c r="AC16" i="16" l="1"/>
  <c r="AC17" i="16"/>
  <c r="AC18" i="16"/>
  <c r="AC19" i="16"/>
  <c r="AC20" i="16"/>
  <c r="AC21" i="16"/>
  <c r="AC22" i="16"/>
  <c r="AC14" i="32"/>
  <c r="AC18" i="32"/>
  <c r="AC19" i="32"/>
  <c r="AB17" i="32"/>
  <c r="AC17" i="32" s="1"/>
  <c r="AB16" i="32"/>
  <c r="AC16" i="32" s="1"/>
  <c r="AB15" i="32"/>
  <c r="AC15" i="32" s="1"/>
  <c r="AC14" i="33"/>
  <c r="AC15" i="33"/>
  <c r="AC16" i="33"/>
  <c r="AC17" i="33"/>
  <c r="AC18" i="33"/>
  <c r="AC19" i="33"/>
  <c r="Z6" i="25"/>
  <c r="AC11" i="25"/>
  <c r="AC10" i="25"/>
  <c r="AC9" i="25"/>
  <c r="AC8" i="25"/>
  <c r="AC7" i="25"/>
  <c r="AC6" i="25"/>
  <c r="AK13" i="35" l="1"/>
  <c r="AJ13" i="35"/>
  <c r="AH13" i="35"/>
  <c r="AG13" i="35"/>
  <c r="AE13" i="35"/>
  <c r="AD13" i="35"/>
  <c r="AB13" i="35"/>
  <c r="AA13" i="35"/>
  <c r="Y13" i="35"/>
  <c r="X13" i="35"/>
  <c r="V13" i="35"/>
  <c r="U13" i="35"/>
  <c r="S13" i="35"/>
  <c r="R13" i="35"/>
  <c r="P13" i="35"/>
  <c r="O13" i="35"/>
  <c r="M13" i="35"/>
  <c r="L13" i="35"/>
  <c r="J13" i="35"/>
  <c r="I13" i="35"/>
  <c r="G13" i="35"/>
  <c r="F13" i="35"/>
  <c r="D13" i="35"/>
  <c r="C13" i="35"/>
  <c r="M98" i="34"/>
  <c r="J98" i="34"/>
  <c r="G98" i="34"/>
  <c r="D98" i="34"/>
  <c r="I92" i="10"/>
  <c r="M92" i="10"/>
  <c r="Q92" i="10"/>
  <c r="Q98" i="9"/>
  <c r="O94" i="9"/>
  <c r="O94" i="10" s="1"/>
  <c r="P94" i="9"/>
  <c r="P94" i="10" s="1"/>
  <c r="O95" i="9"/>
  <c r="O95" i="10" s="1"/>
  <c r="L95" i="34" s="1"/>
  <c r="P95" i="9"/>
  <c r="P95" i="10" s="1"/>
  <c r="O96" i="9"/>
  <c r="O96" i="10" s="1"/>
  <c r="L96" i="34" s="1"/>
  <c r="P96" i="9"/>
  <c r="P96" i="10" s="1"/>
  <c r="O97" i="9"/>
  <c r="O97" i="10" s="1"/>
  <c r="L97" i="34" s="1"/>
  <c r="P97" i="9"/>
  <c r="P97" i="10" s="1"/>
  <c r="O98" i="9"/>
  <c r="P98" i="9"/>
  <c r="P98" i="10" s="1"/>
  <c r="R98" i="10" s="1"/>
  <c r="P93" i="9"/>
  <c r="P93" i="10" s="1"/>
  <c r="O93" i="9"/>
  <c r="O93" i="10" s="1"/>
  <c r="L93" i="34" s="1"/>
  <c r="M98" i="9"/>
  <c r="K94" i="9"/>
  <c r="K94" i="10" s="1"/>
  <c r="I94" i="34" s="1"/>
  <c r="L94" i="9"/>
  <c r="L94" i="10" s="1"/>
  <c r="K95" i="9"/>
  <c r="K95" i="10" s="1"/>
  <c r="L95" i="9"/>
  <c r="L95" i="10" s="1"/>
  <c r="K96" i="9"/>
  <c r="K96" i="10" s="1"/>
  <c r="I96" i="34" s="1"/>
  <c r="L96" i="9"/>
  <c r="L96" i="10" s="1"/>
  <c r="K97" i="9"/>
  <c r="K97" i="10" s="1"/>
  <c r="I97" i="34" s="1"/>
  <c r="L97" i="9"/>
  <c r="L97" i="10" s="1"/>
  <c r="K98" i="9"/>
  <c r="K98" i="10" s="1"/>
  <c r="I98" i="34" s="1"/>
  <c r="L98" i="9"/>
  <c r="L98" i="10" s="1"/>
  <c r="N98" i="10" s="1"/>
  <c r="L93" i="9"/>
  <c r="L93" i="10" s="1"/>
  <c r="K93" i="9"/>
  <c r="K93" i="10" s="1"/>
  <c r="I93" i="34" s="1"/>
  <c r="I98" i="9"/>
  <c r="G94" i="9"/>
  <c r="G94" i="10" s="1"/>
  <c r="F94" i="34" s="1"/>
  <c r="H94" i="9"/>
  <c r="H94" i="10" s="1"/>
  <c r="G95" i="9"/>
  <c r="G95" i="10" s="1"/>
  <c r="F95" i="34" s="1"/>
  <c r="H95" i="9"/>
  <c r="H95" i="10" s="1"/>
  <c r="G96" i="9"/>
  <c r="G96" i="10" s="1"/>
  <c r="F96" i="34" s="1"/>
  <c r="H96" i="9"/>
  <c r="H96" i="10" s="1"/>
  <c r="G97" i="9"/>
  <c r="G97" i="10" s="1"/>
  <c r="F97" i="34" s="1"/>
  <c r="H97" i="9"/>
  <c r="H97" i="10" s="1"/>
  <c r="G98" i="9"/>
  <c r="H98" i="9"/>
  <c r="H98" i="10" s="1"/>
  <c r="J98" i="10" s="1"/>
  <c r="H93" i="9"/>
  <c r="H93" i="10" s="1"/>
  <c r="G93" i="9"/>
  <c r="E98" i="9"/>
  <c r="C94" i="9"/>
  <c r="D94" i="9"/>
  <c r="D94" i="10" s="1"/>
  <c r="C95" i="9"/>
  <c r="D95" i="9"/>
  <c r="D95" i="10" s="1"/>
  <c r="C96" i="9"/>
  <c r="C96" i="10" s="1"/>
  <c r="D96" i="9"/>
  <c r="D96" i="10" s="1"/>
  <c r="C97" i="9"/>
  <c r="C97" i="10" s="1"/>
  <c r="D97" i="9"/>
  <c r="C98" i="9"/>
  <c r="D98" i="9"/>
  <c r="D93" i="9"/>
  <c r="C93" i="9"/>
  <c r="Z14" i="33"/>
  <c r="Z15" i="33"/>
  <c r="Z16" i="33"/>
  <c r="Z17" i="33"/>
  <c r="Z18" i="33"/>
  <c r="Z19" i="33"/>
  <c r="Z19" i="32"/>
  <c r="Y18" i="32"/>
  <c r="Y17" i="32"/>
  <c r="Y16" i="32"/>
  <c r="Y15" i="32"/>
  <c r="Z14" i="32"/>
  <c r="Y15" i="19"/>
  <c r="Y16" i="19"/>
  <c r="Y17" i="19"/>
  <c r="Y18" i="19"/>
  <c r="Z16" i="16"/>
  <c r="Z17" i="16"/>
  <c r="Z18" i="16"/>
  <c r="Z19" i="16"/>
  <c r="Z20" i="16"/>
  <c r="Z21" i="16"/>
  <c r="Z22" i="16"/>
  <c r="Z7" i="25"/>
  <c r="Z8" i="25"/>
  <c r="Z9" i="25"/>
  <c r="Z10" i="25"/>
  <c r="Z11" i="25"/>
  <c r="Q98" i="34" l="1"/>
  <c r="Z16" i="32"/>
  <c r="Y44" i="32"/>
  <c r="Z17" i="32"/>
  <c r="Y45" i="32"/>
  <c r="Z18" i="32"/>
  <c r="Y46" i="32"/>
  <c r="Z15" i="32"/>
  <c r="Y43" i="32"/>
  <c r="Z13" i="35"/>
  <c r="N13" i="35"/>
  <c r="Q13" i="35"/>
  <c r="K98" i="34"/>
  <c r="N98" i="9"/>
  <c r="H13" i="35"/>
  <c r="R98" i="34"/>
  <c r="T13" i="35"/>
  <c r="T93" i="9"/>
  <c r="V98" i="9"/>
  <c r="T95" i="9"/>
  <c r="H92" i="10"/>
  <c r="J92" i="10" s="1"/>
  <c r="C92" i="9"/>
  <c r="R98" i="9"/>
  <c r="C95" i="10"/>
  <c r="T95" i="10" s="1"/>
  <c r="G92" i="9"/>
  <c r="J98" i="9"/>
  <c r="F98" i="9"/>
  <c r="P92" i="10"/>
  <c r="R92" i="10" s="1"/>
  <c r="L94" i="34"/>
  <c r="U95" i="9"/>
  <c r="O98" i="10"/>
  <c r="L98" i="34" s="1"/>
  <c r="N98" i="34" s="1"/>
  <c r="O92" i="9"/>
  <c r="P92" i="9"/>
  <c r="L92" i="10"/>
  <c r="N92" i="10" s="1"/>
  <c r="K92" i="10"/>
  <c r="I95" i="34"/>
  <c r="I92" i="34" s="1"/>
  <c r="T98" i="9"/>
  <c r="U97" i="9"/>
  <c r="T97" i="9"/>
  <c r="U96" i="9"/>
  <c r="T96" i="9"/>
  <c r="L92" i="9"/>
  <c r="U93" i="9"/>
  <c r="K92" i="9"/>
  <c r="U98" i="9"/>
  <c r="G93" i="10"/>
  <c r="F93" i="34" s="1"/>
  <c r="F92" i="34" s="1"/>
  <c r="H92" i="9"/>
  <c r="T97" i="10"/>
  <c r="U96" i="10"/>
  <c r="W96" i="10" s="1"/>
  <c r="T96" i="10"/>
  <c r="G98" i="10"/>
  <c r="F98" i="34" s="1"/>
  <c r="H98" i="34" s="1"/>
  <c r="U95" i="10"/>
  <c r="W95" i="10" s="1"/>
  <c r="U94" i="9"/>
  <c r="T94" i="9"/>
  <c r="U94" i="10"/>
  <c r="W94" i="10" s="1"/>
  <c r="C97" i="34"/>
  <c r="C94" i="10"/>
  <c r="C96" i="34"/>
  <c r="C93" i="10"/>
  <c r="D93" i="10"/>
  <c r="D92" i="9"/>
  <c r="D98" i="10"/>
  <c r="C98" i="10"/>
  <c r="D97" i="10"/>
  <c r="U97" i="10" s="1"/>
  <c r="W97" i="10" s="1"/>
  <c r="AL13" i="35"/>
  <c r="AC13" i="35"/>
  <c r="AI13" i="35"/>
  <c r="K13" i="35"/>
  <c r="W13" i="35"/>
  <c r="E13" i="35"/>
  <c r="AF13" i="35"/>
  <c r="F98" i="10" l="1"/>
  <c r="U98" i="10"/>
  <c r="W98" i="10" s="1"/>
  <c r="C98" i="34"/>
  <c r="P98" i="34" s="1"/>
  <c r="S98" i="34" s="1"/>
  <c r="T98" i="10"/>
  <c r="AB43" i="32"/>
  <c r="Z43" i="32"/>
  <c r="Y41" i="32"/>
  <c r="Z41" i="32" s="1"/>
  <c r="AB46" i="32"/>
  <c r="Z46" i="32"/>
  <c r="AB45" i="32"/>
  <c r="Z45" i="32"/>
  <c r="AB44" i="32"/>
  <c r="Z44" i="32"/>
  <c r="G92" i="10"/>
  <c r="C95" i="34"/>
  <c r="P95" i="34" s="1"/>
  <c r="T92" i="9"/>
  <c r="W98" i="9"/>
  <c r="O92" i="10"/>
  <c r="L92" i="34"/>
  <c r="U92" i="9"/>
  <c r="E98" i="34"/>
  <c r="U93" i="10"/>
  <c r="W93" i="10" s="1"/>
  <c r="D92" i="10"/>
  <c r="U92" i="10" s="1"/>
  <c r="T94" i="10"/>
  <c r="C94" i="34"/>
  <c r="T93" i="10"/>
  <c r="C92" i="10"/>
  <c r="C93" i="34"/>
  <c r="P96" i="34"/>
  <c r="P97" i="34"/>
  <c r="Q98" i="7"/>
  <c r="P98" i="7"/>
  <c r="Q97" i="7"/>
  <c r="P97" i="7"/>
  <c r="Q96" i="7"/>
  <c r="P96" i="7"/>
  <c r="Q95" i="7"/>
  <c r="P95" i="7"/>
  <c r="Q94" i="7"/>
  <c r="P94" i="7"/>
  <c r="Q93" i="7"/>
  <c r="P93" i="7"/>
  <c r="Z11" i="1"/>
  <c r="Y10" i="1"/>
  <c r="Z10" i="1" s="1"/>
  <c r="Y9" i="1"/>
  <c r="Z9" i="1" s="1"/>
  <c r="Z8" i="1"/>
  <c r="Y7" i="1"/>
  <c r="Z7" i="1" s="1"/>
  <c r="Z6" i="1"/>
  <c r="R20" i="13"/>
  <c r="Y10" i="14"/>
  <c r="Y11" i="14"/>
  <c r="Y12" i="14"/>
  <c r="Y13" i="14"/>
  <c r="Y14" i="14"/>
  <c r="Y9" i="5"/>
  <c r="Y10" i="5"/>
  <c r="Y11" i="5"/>
  <c r="Y12" i="5"/>
  <c r="Y13" i="5"/>
  <c r="Y14" i="5"/>
  <c r="Y7" i="6"/>
  <c r="Y8" i="6"/>
  <c r="Y9" i="6"/>
  <c r="Y10" i="6"/>
  <c r="Y11" i="6"/>
  <c r="Y12" i="6"/>
  <c r="AC45" i="32" l="1"/>
  <c r="AE45" i="32"/>
  <c r="AC44" i="32"/>
  <c r="AE44" i="32"/>
  <c r="AC46" i="32"/>
  <c r="AE46" i="32"/>
  <c r="AC43" i="32"/>
  <c r="AB41" i="32"/>
  <c r="AC41" i="32" s="1"/>
  <c r="AE43" i="32"/>
  <c r="X6" i="12"/>
  <c r="T92" i="10"/>
  <c r="P94" i="34"/>
  <c r="P93" i="34"/>
  <c r="C92" i="34"/>
  <c r="J74" i="34"/>
  <c r="G74" i="34"/>
  <c r="D74" i="34"/>
  <c r="M74" i="34"/>
  <c r="O70" i="10"/>
  <c r="L70" i="34" s="1"/>
  <c r="P70" i="10"/>
  <c r="O71" i="10"/>
  <c r="L71" i="34" s="1"/>
  <c r="P71" i="10"/>
  <c r="O72" i="10"/>
  <c r="L72" i="34" s="1"/>
  <c r="P72" i="10"/>
  <c r="O73" i="10"/>
  <c r="L73" i="34" s="1"/>
  <c r="P73" i="10"/>
  <c r="O74" i="10"/>
  <c r="L74" i="34" s="1"/>
  <c r="P74" i="10"/>
  <c r="P69" i="10"/>
  <c r="O69" i="10"/>
  <c r="L69" i="34" s="1"/>
  <c r="K70" i="10"/>
  <c r="L70" i="10"/>
  <c r="K71" i="10"/>
  <c r="L71" i="10"/>
  <c r="K72" i="10"/>
  <c r="L72" i="10"/>
  <c r="K73" i="10"/>
  <c r="L73" i="10"/>
  <c r="K74" i="10"/>
  <c r="L74" i="10"/>
  <c r="L69" i="10"/>
  <c r="K69" i="10"/>
  <c r="G70" i="10"/>
  <c r="F70" i="34" s="1"/>
  <c r="H70" i="10"/>
  <c r="G71" i="10"/>
  <c r="F71" i="34" s="1"/>
  <c r="H71" i="10"/>
  <c r="G72" i="10"/>
  <c r="F72" i="34" s="1"/>
  <c r="H72" i="10"/>
  <c r="G73" i="10"/>
  <c r="F73" i="34" s="1"/>
  <c r="H73" i="10"/>
  <c r="G74" i="10"/>
  <c r="F74" i="34" s="1"/>
  <c r="H74" i="10"/>
  <c r="H69" i="10"/>
  <c r="G69" i="10"/>
  <c r="I68" i="10"/>
  <c r="M68" i="10"/>
  <c r="Q68" i="10"/>
  <c r="C70" i="10"/>
  <c r="C70" i="34" s="1"/>
  <c r="D70" i="10"/>
  <c r="C71" i="10"/>
  <c r="C71" i="34" s="1"/>
  <c r="D71" i="10"/>
  <c r="C72" i="10"/>
  <c r="C72" i="34" s="1"/>
  <c r="D72" i="10"/>
  <c r="C73" i="10"/>
  <c r="C73" i="34" s="1"/>
  <c r="D73" i="10"/>
  <c r="C74" i="10"/>
  <c r="C74" i="34" s="1"/>
  <c r="D74" i="10"/>
  <c r="D69" i="10"/>
  <c r="C69" i="10"/>
  <c r="C69" i="34" s="1"/>
  <c r="G68" i="9"/>
  <c r="H68" i="9"/>
  <c r="K68" i="9"/>
  <c r="L68" i="9"/>
  <c r="O68" i="9"/>
  <c r="P68" i="9"/>
  <c r="D68" i="9"/>
  <c r="C68" i="9"/>
  <c r="Q74" i="9"/>
  <c r="R74" i="9" s="1"/>
  <c r="M74" i="9"/>
  <c r="N74" i="9" s="1"/>
  <c r="I74" i="9"/>
  <c r="J74" i="9" s="1"/>
  <c r="E74" i="9"/>
  <c r="F74" i="9" s="1"/>
  <c r="U74" i="9"/>
  <c r="T74" i="9"/>
  <c r="G14" i="34"/>
  <c r="M26" i="34"/>
  <c r="L26" i="34"/>
  <c r="J26" i="34"/>
  <c r="I26" i="34"/>
  <c r="G26" i="34"/>
  <c r="F26" i="34"/>
  <c r="D26" i="34"/>
  <c r="C26" i="34"/>
  <c r="D37" i="34"/>
  <c r="M50" i="34"/>
  <c r="N50" i="34" s="1"/>
  <c r="G50" i="34"/>
  <c r="M62" i="34"/>
  <c r="N62" i="34" s="1"/>
  <c r="G62" i="34"/>
  <c r="H62" i="34" s="1"/>
  <c r="M86" i="34"/>
  <c r="G86" i="34"/>
  <c r="M14" i="34"/>
  <c r="J14" i="34"/>
  <c r="D14" i="34"/>
  <c r="L14" i="34"/>
  <c r="I14" i="34"/>
  <c r="F14" i="34"/>
  <c r="C14" i="34"/>
  <c r="M145" i="34"/>
  <c r="N145" i="34" s="1"/>
  <c r="J145" i="34"/>
  <c r="K145" i="34" s="1"/>
  <c r="G145" i="34"/>
  <c r="H145" i="34" s="1"/>
  <c r="D145" i="34"/>
  <c r="M144" i="34"/>
  <c r="N144" i="34" s="1"/>
  <c r="J144" i="34"/>
  <c r="K144" i="34" s="1"/>
  <c r="G144" i="34"/>
  <c r="H144" i="34" s="1"/>
  <c r="D144" i="34"/>
  <c r="M143" i="34"/>
  <c r="N143" i="34" s="1"/>
  <c r="J143" i="34"/>
  <c r="K143" i="34" s="1"/>
  <c r="G143" i="34"/>
  <c r="H143" i="34" s="1"/>
  <c r="D143" i="34"/>
  <c r="M142" i="34"/>
  <c r="N142" i="34" s="1"/>
  <c r="J142" i="34"/>
  <c r="K142" i="34" s="1"/>
  <c r="G142" i="34"/>
  <c r="H142" i="34" s="1"/>
  <c r="D142" i="34"/>
  <c r="M141" i="34"/>
  <c r="N141" i="34" s="1"/>
  <c r="J141" i="34"/>
  <c r="K141" i="34" s="1"/>
  <c r="G141" i="34"/>
  <c r="H141" i="34" s="1"/>
  <c r="D141" i="34"/>
  <c r="M133" i="34"/>
  <c r="N133" i="34" s="1"/>
  <c r="J133" i="34"/>
  <c r="K133" i="34" s="1"/>
  <c r="G133" i="34"/>
  <c r="H133" i="34" s="1"/>
  <c r="D133" i="34"/>
  <c r="M132" i="34"/>
  <c r="N132" i="34" s="1"/>
  <c r="J132" i="34"/>
  <c r="K132" i="34" s="1"/>
  <c r="G132" i="34"/>
  <c r="H132" i="34" s="1"/>
  <c r="D132" i="34"/>
  <c r="M131" i="34"/>
  <c r="N131" i="34" s="1"/>
  <c r="J131" i="34"/>
  <c r="K131" i="34" s="1"/>
  <c r="G131" i="34"/>
  <c r="H131" i="34" s="1"/>
  <c r="D131" i="34"/>
  <c r="M130" i="34"/>
  <c r="N130" i="34" s="1"/>
  <c r="J130" i="34"/>
  <c r="K130" i="34" s="1"/>
  <c r="G130" i="34"/>
  <c r="H130" i="34" s="1"/>
  <c r="D130" i="34"/>
  <c r="M129" i="34"/>
  <c r="J129" i="34"/>
  <c r="G129" i="34"/>
  <c r="D129" i="34"/>
  <c r="M121" i="34"/>
  <c r="N121" i="34" s="1"/>
  <c r="J121" i="34"/>
  <c r="K121" i="34" s="1"/>
  <c r="G121" i="34"/>
  <c r="H121" i="34" s="1"/>
  <c r="D121" i="34"/>
  <c r="M120" i="34"/>
  <c r="N120" i="34" s="1"/>
  <c r="J120" i="34"/>
  <c r="K120" i="34" s="1"/>
  <c r="G120" i="34"/>
  <c r="H120" i="34" s="1"/>
  <c r="D120" i="34"/>
  <c r="M119" i="34"/>
  <c r="N119" i="34" s="1"/>
  <c r="J119" i="34"/>
  <c r="K119" i="34" s="1"/>
  <c r="G119" i="34"/>
  <c r="H119" i="34" s="1"/>
  <c r="D119" i="34"/>
  <c r="M118" i="34"/>
  <c r="N118" i="34" s="1"/>
  <c r="J118" i="34"/>
  <c r="K118" i="34" s="1"/>
  <c r="G118" i="34"/>
  <c r="H118" i="34" s="1"/>
  <c r="D118" i="34"/>
  <c r="M117" i="34"/>
  <c r="J117" i="34"/>
  <c r="G117" i="34"/>
  <c r="D117" i="34"/>
  <c r="M109" i="34"/>
  <c r="N109" i="34" s="1"/>
  <c r="J109" i="34"/>
  <c r="K109" i="34" s="1"/>
  <c r="G109" i="34"/>
  <c r="H109" i="34" s="1"/>
  <c r="D109" i="34"/>
  <c r="M108" i="34"/>
  <c r="N108" i="34" s="1"/>
  <c r="J108" i="34"/>
  <c r="K108" i="34" s="1"/>
  <c r="G108" i="34"/>
  <c r="H108" i="34" s="1"/>
  <c r="D108" i="34"/>
  <c r="M107" i="34"/>
  <c r="N107" i="34" s="1"/>
  <c r="J107" i="34"/>
  <c r="K107" i="34" s="1"/>
  <c r="G107" i="34"/>
  <c r="H107" i="34" s="1"/>
  <c r="D107" i="34"/>
  <c r="M106" i="34"/>
  <c r="N106" i="34" s="1"/>
  <c r="J106" i="34"/>
  <c r="K106" i="34" s="1"/>
  <c r="G106" i="34"/>
  <c r="H106" i="34" s="1"/>
  <c r="D106" i="34"/>
  <c r="M105" i="34"/>
  <c r="J105" i="34"/>
  <c r="G105" i="34"/>
  <c r="D105" i="34"/>
  <c r="M97" i="34"/>
  <c r="N97" i="34" s="1"/>
  <c r="J97" i="34"/>
  <c r="K97" i="34" s="1"/>
  <c r="G97" i="34"/>
  <c r="H97" i="34" s="1"/>
  <c r="D97" i="34"/>
  <c r="M96" i="34"/>
  <c r="N96" i="34" s="1"/>
  <c r="J96" i="34"/>
  <c r="K96" i="34" s="1"/>
  <c r="G96" i="34"/>
  <c r="H96" i="34" s="1"/>
  <c r="D96" i="34"/>
  <c r="M95" i="34"/>
  <c r="N95" i="34" s="1"/>
  <c r="J95" i="34"/>
  <c r="K95" i="34" s="1"/>
  <c r="G95" i="34"/>
  <c r="H95" i="34" s="1"/>
  <c r="D95" i="34"/>
  <c r="M94" i="34"/>
  <c r="N94" i="34" s="1"/>
  <c r="J94" i="34"/>
  <c r="K94" i="34" s="1"/>
  <c r="G94" i="34"/>
  <c r="H94" i="34" s="1"/>
  <c r="D94" i="34"/>
  <c r="M93" i="34"/>
  <c r="J93" i="34"/>
  <c r="G93" i="34"/>
  <c r="D93" i="34"/>
  <c r="L86" i="34"/>
  <c r="J86" i="34"/>
  <c r="I86" i="34"/>
  <c r="F86" i="34"/>
  <c r="D86" i="34"/>
  <c r="Q86" i="34" s="1"/>
  <c r="C86" i="34"/>
  <c r="M85" i="34"/>
  <c r="L85" i="34"/>
  <c r="J85" i="34"/>
  <c r="I85" i="34"/>
  <c r="G85" i="34"/>
  <c r="F85" i="34"/>
  <c r="D85" i="34"/>
  <c r="C85" i="34"/>
  <c r="M84" i="34"/>
  <c r="L84" i="34"/>
  <c r="J84" i="34"/>
  <c r="I84" i="34"/>
  <c r="G84" i="34"/>
  <c r="F84" i="34"/>
  <c r="D84" i="34"/>
  <c r="C84" i="34"/>
  <c r="M83" i="34"/>
  <c r="L83" i="34"/>
  <c r="J83" i="34"/>
  <c r="I83" i="34"/>
  <c r="G83" i="34"/>
  <c r="F83" i="34"/>
  <c r="D83" i="34"/>
  <c r="C83" i="34"/>
  <c r="M82" i="34"/>
  <c r="L82" i="34"/>
  <c r="J82" i="34"/>
  <c r="I82" i="34"/>
  <c r="G82" i="34"/>
  <c r="F82" i="34"/>
  <c r="D82" i="34"/>
  <c r="C82" i="34"/>
  <c r="M81" i="34"/>
  <c r="L81" i="34"/>
  <c r="J81" i="34"/>
  <c r="I81" i="34"/>
  <c r="G81" i="34"/>
  <c r="F81" i="34"/>
  <c r="D81" i="34"/>
  <c r="C81" i="34"/>
  <c r="M73" i="34"/>
  <c r="J73" i="34"/>
  <c r="G73" i="34"/>
  <c r="D73" i="34"/>
  <c r="Q73" i="34" s="1"/>
  <c r="M72" i="34"/>
  <c r="J72" i="34"/>
  <c r="G72" i="34"/>
  <c r="D72" i="34"/>
  <c r="Q72" i="34" s="1"/>
  <c r="M71" i="34"/>
  <c r="J71" i="34"/>
  <c r="G71" i="34"/>
  <c r="D71" i="34"/>
  <c r="M70" i="34"/>
  <c r="J70" i="34"/>
  <c r="G70" i="34"/>
  <c r="D70" i="34"/>
  <c r="Q70" i="34" s="1"/>
  <c r="M69" i="34"/>
  <c r="J69" i="34"/>
  <c r="G69" i="34"/>
  <c r="D69" i="34"/>
  <c r="Q69" i="34" s="1"/>
  <c r="P62" i="34"/>
  <c r="J62" i="34"/>
  <c r="K62" i="34" s="1"/>
  <c r="D62" i="34"/>
  <c r="P61" i="34"/>
  <c r="M61" i="34"/>
  <c r="N61" i="34" s="1"/>
  <c r="J61" i="34"/>
  <c r="K61" i="34" s="1"/>
  <c r="G61" i="34"/>
  <c r="H61" i="34" s="1"/>
  <c r="D61" i="34"/>
  <c r="P60" i="34"/>
  <c r="M60" i="34"/>
  <c r="N60" i="34" s="1"/>
  <c r="J60" i="34"/>
  <c r="K60" i="34" s="1"/>
  <c r="G60" i="34"/>
  <c r="H60" i="34" s="1"/>
  <c r="D60" i="34"/>
  <c r="P59" i="34"/>
  <c r="M59" i="34"/>
  <c r="N59" i="34" s="1"/>
  <c r="J59" i="34"/>
  <c r="K59" i="34" s="1"/>
  <c r="G59" i="34"/>
  <c r="H59" i="34" s="1"/>
  <c r="D59" i="34"/>
  <c r="P58" i="34"/>
  <c r="M58" i="34"/>
  <c r="N58" i="34" s="1"/>
  <c r="J58" i="34"/>
  <c r="K58" i="34" s="1"/>
  <c r="G58" i="34"/>
  <c r="H58" i="34" s="1"/>
  <c r="D58" i="34"/>
  <c r="P57" i="34"/>
  <c r="M57" i="34"/>
  <c r="N57" i="34" s="1"/>
  <c r="J57" i="34"/>
  <c r="K57" i="34" s="1"/>
  <c r="G57" i="34"/>
  <c r="H57" i="34" s="1"/>
  <c r="D57" i="34"/>
  <c r="L56" i="34"/>
  <c r="I56" i="34"/>
  <c r="F56" i="34"/>
  <c r="C56" i="34"/>
  <c r="J50" i="34"/>
  <c r="K50" i="34" s="1"/>
  <c r="D50" i="34"/>
  <c r="M49" i="34"/>
  <c r="N49" i="34" s="1"/>
  <c r="J49" i="34"/>
  <c r="K49" i="34" s="1"/>
  <c r="G49" i="34"/>
  <c r="D49" i="34"/>
  <c r="M48" i="34"/>
  <c r="N48" i="34" s="1"/>
  <c r="J48" i="34"/>
  <c r="K48" i="34" s="1"/>
  <c r="G48" i="34"/>
  <c r="D48" i="34"/>
  <c r="M47" i="34"/>
  <c r="N47" i="34" s="1"/>
  <c r="J47" i="34"/>
  <c r="K47" i="34" s="1"/>
  <c r="G47" i="34"/>
  <c r="D47" i="34"/>
  <c r="M46" i="34"/>
  <c r="N46" i="34" s="1"/>
  <c r="J46" i="34"/>
  <c r="K46" i="34" s="1"/>
  <c r="G46" i="34"/>
  <c r="D46" i="34"/>
  <c r="M45" i="34"/>
  <c r="N45" i="34" s="1"/>
  <c r="J45" i="34"/>
  <c r="K45" i="34" s="1"/>
  <c r="G45" i="34"/>
  <c r="D45" i="34"/>
  <c r="L44" i="34"/>
  <c r="I44" i="34"/>
  <c r="C44" i="34"/>
  <c r="P37" i="34"/>
  <c r="M37" i="34"/>
  <c r="N37" i="34" s="1"/>
  <c r="J37" i="34"/>
  <c r="K37" i="34" s="1"/>
  <c r="G37" i="34"/>
  <c r="H37" i="34" s="1"/>
  <c r="P36" i="34"/>
  <c r="M36" i="34"/>
  <c r="N36" i="34" s="1"/>
  <c r="J36" i="34"/>
  <c r="K36" i="34" s="1"/>
  <c r="G36" i="34"/>
  <c r="H36" i="34" s="1"/>
  <c r="D36" i="34"/>
  <c r="P35" i="34"/>
  <c r="M35" i="34"/>
  <c r="N35" i="34" s="1"/>
  <c r="J35" i="34"/>
  <c r="K35" i="34" s="1"/>
  <c r="G35" i="34"/>
  <c r="H35" i="34" s="1"/>
  <c r="D35" i="34"/>
  <c r="P34" i="34"/>
  <c r="M34" i="34"/>
  <c r="N34" i="34" s="1"/>
  <c r="J34" i="34"/>
  <c r="K34" i="34" s="1"/>
  <c r="G34" i="34"/>
  <c r="H34" i="34" s="1"/>
  <c r="D34" i="34"/>
  <c r="M33" i="34"/>
  <c r="L33" i="34"/>
  <c r="J33" i="34"/>
  <c r="I33" i="34"/>
  <c r="G33" i="34"/>
  <c r="D33" i="34"/>
  <c r="Q33" i="34" s="1"/>
  <c r="M25" i="34"/>
  <c r="L25" i="34"/>
  <c r="J25" i="34"/>
  <c r="I25" i="34"/>
  <c r="G25" i="34"/>
  <c r="F25" i="34"/>
  <c r="D25" i="34"/>
  <c r="C25" i="34"/>
  <c r="M24" i="34"/>
  <c r="L24" i="34"/>
  <c r="J24" i="34"/>
  <c r="I24" i="34"/>
  <c r="G24" i="34"/>
  <c r="F24" i="34"/>
  <c r="D24" i="34"/>
  <c r="Q24" i="34" s="1"/>
  <c r="C24" i="34"/>
  <c r="M23" i="34"/>
  <c r="L23" i="34"/>
  <c r="J23" i="34"/>
  <c r="I23" i="34"/>
  <c r="G23" i="34"/>
  <c r="F23" i="34"/>
  <c r="D23" i="34"/>
  <c r="C23" i="34"/>
  <c r="M22" i="34"/>
  <c r="L22" i="34"/>
  <c r="J22" i="34"/>
  <c r="I22" i="34"/>
  <c r="G22" i="34"/>
  <c r="F22" i="34"/>
  <c r="D22" i="34"/>
  <c r="C22" i="34"/>
  <c r="P21" i="34"/>
  <c r="M21" i="34"/>
  <c r="J21" i="34"/>
  <c r="G21" i="34"/>
  <c r="D21" i="34"/>
  <c r="M13" i="34"/>
  <c r="L13" i="34"/>
  <c r="J13" i="34"/>
  <c r="I13" i="34"/>
  <c r="G13" i="34"/>
  <c r="F13" i="34"/>
  <c r="D13" i="34"/>
  <c r="C13" i="34"/>
  <c r="M12" i="34"/>
  <c r="L12" i="34"/>
  <c r="J12" i="34"/>
  <c r="I12" i="34"/>
  <c r="G12" i="34"/>
  <c r="F12" i="34"/>
  <c r="D12" i="34"/>
  <c r="C12" i="34"/>
  <c r="M11" i="34"/>
  <c r="L11" i="34"/>
  <c r="J11" i="34"/>
  <c r="I11" i="34"/>
  <c r="G11" i="34"/>
  <c r="F11" i="34"/>
  <c r="D11" i="34"/>
  <c r="Q11" i="34" s="1"/>
  <c r="C11" i="34"/>
  <c r="M10" i="34"/>
  <c r="L10" i="34"/>
  <c r="J10" i="34"/>
  <c r="I10" i="34"/>
  <c r="G10" i="34"/>
  <c r="F10" i="34"/>
  <c r="D10" i="34"/>
  <c r="C10" i="34"/>
  <c r="M9" i="34"/>
  <c r="L9" i="34"/>
  <c r="J9" i="34"/>
  <c r="I9" i="34"/>
  <c r="G9" i="34"/>
  <c r="F9" i="34"/>
  <c r="D9" i="34"/>
  <c r="C9" i="34"/>
  <c r="Q81" i="34" l="1"/>
  <c r="Q84" i="34"/>
  <c r="Q95" i="34"/>
  <c r="Q105" i="34"/>
  <c r="E34" i="34"/>
  <c r="Q34" i="34"/>
  <c r="Q57" i="34"/>
  <c r="Q71" i="34"/>
  <c r="Q9" i="34"/>
  <c r="Q12" i="34"/>
  <c r="E46" i="34"/>
  <c r="Q46" i="34"/>
  <c r="E49" i="34"/>
  <c r="Q49" i="34"/>
  <c r="Q94" i="34"/>
  <c r="Q97" i="34"/>
  <c r="Q107" i="34"/>
  <c r="E143" i="34"/>
  <c r="R143" i="34"/>
  <c r="S143" i="34" s="1"/>
  <c r="Q21" i="34"/>
  <c r="E35" i="34"/>
  <c r="Q35" i="34"/>
  <c r="E58" i="34"/>
  <c r="Q58" i="34"/>
  <c r="Q83" i="34"/>
  <c r="Q26" i="34"/>
  <c r="E47" i="34"/>
  <c r="Q47" i="34"/>
  <c r="E50" i="34"/>
  <c r="Q50" i="34"/>
  <c r="Q108" i="34"/>
  <c r="E141" i="34"/>
  <c r="R141" i="34"/>
  <c r="S141" i="34" s="1"/>
  <c r="E144" i="34"/>
  <c r="R144" i="34"/>
  <c r="S144" i="34" s="1"/>
  <c r="Q14" i="34"/>
  <c r="E62" i="34"/>
  <c r="Q62" i="34"/>
  <c r="Q23" i="34"/>
  <c r="E61" i="34"/>
  <c r="Q61" i="34"/>
  <c r="E37" i="34"/>
  <c r="Q37" i="34"/>
  <c r="Q82" i="34"/>
  <c r="Q85" i="34"/>
  <c r="Q10" i="34"/>
  <c r="Q13" i="34"/>
  <c r="E36" i="34"/>
  <c r="Q36" i="34"/>
  <c r="E45" i="34"/>
  <c r="Q45" i="34"/>
  <c r="E48" i="34"/>
  <c r="Q48" i="34"/>
  <c r="E59" i="34"/>
  <c r="Q59" i="34"/>
  <c r="E93" i="34"/>
  <c r="Q93" i="34"/>
  <c r="Q96" i="34"/>
  <c r="Q106" i="34"/>
  <c r="Q109" i="34"/>
  <c r="E142" i="34"/>
  <c r="R142" i="34"/>
  <c r="S142" i="34" s="1"/>
  <c r="E145" i="34"/>
  <c r="R145" i="34"/>
  <c r="S145" i="34" s="1"/>
  <c r="E60" i="34"/>
  <c r="Q60" i="34"/>
  <c r="Q22" i="34"/>
  <c r="Q25" i="34"/>
  <c r="AH43" i="32"/>
  <c r="AF43" i="32"/>
  <c r="AE41" i="32"/>
  <c r="AF41" i="32" s="1"/>
  <c r="AF46" i="32"/>
  <c r="AH46" i="32"/>
  <c r="AF44" i="32"/>
  <c r="AH44" i="32"/>
  <c r="AF45" i="32"/>
  <c r="AH45" i="32"/>
  <c r="M20" i="34"/>
  <c r="L20" i="34"/>
  <c r="N20" i="34" s="1"/>
  <c r="H74" i="34"/>
  <c r="N26" i="34"/>
  <c r="F8" i="34"/>
  <c r="P26" i="34"/>
  <c r="E84" i="34"/>
  <c r="K13" i="34"/>
  <c r="R14" i="34"/>
  <c r="R26" i="34"/>
  <c r="N10" i="34"/>
  <c r="F20" i="34"/>
  <c r="N12" i="34"/>
  <c r="K26" i="34"/>
  <c r="D8" i="34"/>
  <c r="C20" i="34"/>
  <c r="M8" i="34"/>
  <c r="L32" i="34"/>
  <c r="N33" i="34"/>
  <c r="I8" i="34"/>
  <c r="J8" i="34"/>
  <c r="I20" i="34"/>
  <c r="M32" i="34"/>
  <c r="I32" i="34"/>
  <c r="K33" i="34"/>
  <c r="L8" i="34"/>
  <c r="G8" i="34"/>
  <c r="E21" i="34"/>
  <c r="D20" i="34"/>
  <c r="H21" i="34"/>
  <c r="G20" i="34"/>
  <c r="K21" i="34"/>
  <c r="J20" i="34"/>
  <c r="N21" i="34"/>
  <c r="P14" i="34"/>
  <c r="J32" i="34"/>
  <c r="D32" i="34"/>
  <c r="E33" i="34"/>
  <c r="C8" i="34"/>
  <c r="G32" i="34"/>
  <c r="H32" i="34" s="1"/>
  <c r="H33" i="34"/>
  <c r="H9" i="34"/>
  <c r="K23" i="34"/>
  <c r="E25" i="34"/>
  <c r="N22" i="34"/>
  <c r="E82" i="34"/>
  <c r="E86" i="34"/>
  <c r="N74" i="34"/>
  <c r="H81" i="34"/>
  <c r="N11" i="34"/>
  <c r="G80" i="34"/>
  <c r="E26" i="34"/>
  <c r="K11" i="34"/>
  <c r="N25" i="34"/>
  <c r="E83" i="34"/>
  <c r="H22" i="34"/>
  <c r="E11" i="34"/>
  <c r="N13" i="34"/>
  <c r="H85" i="34"/>
  <c r="N82" i="34"/>
  <c r="K85" i="34"/>
  <c r="J80" i="34"/>
  <c r="L80" i="34"/>
  <c r="M80" i="34"/>
  <c r="R94" i="34"/>
  <c r="H12" i="34"/>
  <c r="D68" i="34"/>
  <c r="R82" i="34"/>
  <c r="K83" i="34"/>
  <c r="N84" i="34"/>
  <c r="R86" i="34"/>
  <c r="K14" i="34"/>
  <c r="D56" i="34"/>
  <c r="G68" i="34"/>
  <c r="H71" i="34"/>
  <c r="J68" i="34"/>
  <c r="E81" i="34"/>
  <c r="N83" i="34"/>
  <c r="E85" i="34"/>
  <c r="K86" i="34"/>
  <c r="K22" i="34"/>
  <c r="M68" i="34"/>
  <c r="D80" i="34"/>
  <c r="K82" i="34"/>
  <c r="H26" i="34"/>
  <c r="H70" i="34"/>
  <c r="K10" i="34"/>
  <c r="E22" i="34"/>
  <c r="H83" i="34"/>
  <c r="M92" i="34"/>
  <c r="N92" i="34" s="1"/>
  <c r="N93" i="34"/>
  <c r="M128" i="34"/>
  <c r="N128" i="34" s="1"/>
  <c r="N129" i="34"/>
  <c r="E73" i="34"/>
  <c r="L68" i="34"/>
  <c r="R97" i="34"/>
  <c r="E97" i="34"/>
  <c r="R107" i="34"/>
  <c r="E107" i="34"/>
  <c r="D116" i="34"/>
  <c r="R117" i="34"/>
  <c r="S117" i="34" s="1"/>
  <c r="E117" i="34"/>
  <c r="R120" i="34"/>
  <c r="S120" i="34" s="1"/>
  <c r="E120" i="34"/>
  <c r="R130" i="34"/>
  <c r="S130" i="34" s="1"/>
  <c r="E130" i="34"/>
  <c r="R133" i="34"/>
  <c r="S133" i="34" s="1"/>
  <c r="E133" i="34"/>
  <c r="N72" i="34"/>
  <c r="G116" i="34"/>
  <c r="H116" i="34" s="1"/>
  <c r="H117" i="34"/>
  <c r="N86" i="34"/>
  <c r="E72" i="34"/>
  <c r="N71" i="34"/>
  <c r="K9" i="34"/>
  <c r="N23" i="34"/>
  <c r="H25" i="34"/>
  <c r="H82" i="34"/>
  <c r="J116" i="34"/>
  <c r="K116" i="34" s="1"/>
  <c r="K117" i="34"/>
  <c r="H73" i="34"/>
  <c r="N73" i="34"/>
  <c r="N70" i="34"/>
  <c r="E94" i="34"/>
  <c r="M116" i="34"/>
  <c r="N116" i="34" s="1"/>
  <c r="N117" i="34"/>
  <c r="N14" i="34"/>
  <c r="E71" i="34"/>
  <c r="N9" i="34"/>
  <c r="K12" i="34"/>
  <c r="E24" i="34"/>
  <c r="K25" i="34"/>
  <c r="R95" i="34"/>
  <c r="S95" i="34" s="1"/>
  <c r="E95" i="34"/>
  <c r="R105" i="34"/>
  <c r="S105" i="34" s="1"/>
  <c r="D104" i="34"/>
  <c r="E105" i="34"/>
  <c r="R108" i="34"/>
  <c r="E108" i="34"/>
  <c r="R118" i="34"/>
  <c r="S118" i="34" s="1"/>
  <c r="E118" i="34"/>
  <c r="R121" i="34"/>
  <c r="S121" i="34" s="1"/>
  <c r="E121" i="34"/>
  <c r="R131" i="34"/>
  <c r="S131" i="34" s="1"/>
  <c r="E131" i="34"/>
  <c r="H72" i="34"/>
  <c r="H11" i="34"/>
  <c r="G104" i="34"/>
  <c r="H104" i="34" s="1"/>
  <c r="H105" i="34"/>
  <c r="E70" i="34"/>
  <c r="H24" i="34"/>
  <c r="J104" i="34"/>
  <c r="K104" i="34" s="1"/>
  <c r="K105" i="34"/>
  <c r="I80" i="34"/>
  <c r="D92" i="34"/>
  <c r="M104" i="34"/>
  <c r="N104" i="34" s="1"/>
  <c r="N105" i="34"/>
  <c r="D68" i="10"/>
  <c r="E23" i="34"/>
  <c r="K24" i="34"/>
  <c r="H84" i="34"/>
  <c r="R93" i="34"/>
  <c r="R96" i="34"/>
  <c r="S96" i="34" s="1"/>
  <c r="E96" i="34"/>
  <c r="R106" i="34"/>
  <c r="E106" i="34"/>
  <c r="R109" i="34"/>
  <c r="S109" i="34" s="1"/>
  <c r="E109" i="34"/>
  <c r="R119" i="34"/>
  <c r="S119" i="34" s="1"/>
  <c r="E119" i="34"/>
  <c r="D128" i="34"/>
  <c r="R129" i="34"/>
  <c r="S129" i="34" s="1"/>
  <c r="E129" i="34"/>
  <c r="R132" i="34"/>
  <c r="S132" i="34" s="1"/>
  <c r="E132" i="34"/>
  <c r="N81" i="34"/>
  <c r="N85" i="34"/>
  <c r="G92" i="34"/>
  <c r="H92" i="34" s="1"/>
  <c r="H93" i="34"/>
  <c r="H129" i="34"/>
  <c r="G128" i="34"/>
  <c r="H128" i="34" s="1"/>
  <c r="E57" i="34"/>
  <c r="E74" i="34"/>
  <c r="H23" i="34"/>
  <c r="N24" i="34"/>
  <c r="K84" i="34"/>
  <c r="J92" i="34"/>
  <c r="K92" i="34" s="1"/>
  <c r="K93" i="34"/>
  <c r="J128" i="34"/>
  <c r="K128" i="34" s="1"/>
  <c r="K129" i="34"/>
  <c r="P68" i="10"/>
  <c r="R68" i="10" s="1"/>
  <c r="N69" i="34"/>
  <c r="O68" i="10"/>
  <c r="H68" i="10"/>
  <c r="J68" i="10" s="1"/>
  <c r="G68" i="10"/>
  <c r="F69" i="34"/>
  <c r="C68" i="34"/>
  <c r="E69" i="34"/>
  <c r="C68" i="10"/>
  <c r="P92" i="34"/>
  <c r="K81" i="34"/>
  <c r="F80" i="34"/>
  <c r="H86" i="34"/>
  <c r="C80" i="34"/>
  <c r="H14" i="34"/>
  <c r="E14" i="34"/>
  <c r="K68" i="10"/>
  <c r="L68" i="10"/>
  <c r="N68" i="10" s="1"/>
  <c r="E9" i="34"/>
  <c r="H13" i="34"/>
  <c r="P33" i="34"/>
  <c r="G140" i="34"/>
  <c r="H140" i="34" s="1"/>
  <c r="H10" i="34"/>
  <c r="M140" i="34"/>
  <c r="N140" i="34" s="1"/>
  <c r="E10" i="34"/>
  <c r="E13" i="34"/>
  <c r="P82" i="34"/>
  <c r="P84" i="34"/>
  <c r="P86" i="34"/>
  <c r="R13" i="34"/>
  <c r="P56" i="34"/>
  <c r="R81" i="34"/>
  <c r="P83" i="34"/>
  <c r="R85" i="34"/>
  <c r="E12" i="34"/>
  <c r="J56" i="34"/>
  <c r="K56" i="34" s="1"/>
  <c r="R84" i="34"/>
  <c r="R25" i="34"/>
  <c r="R83" i="34"/>
  <c r="P85" i="34"/>
  <c r="P13" i="34"/>
  <c r="P24" i="34"/>
  <c r="R58" i="34"/>
  <c r="S58" i="34" s="1"/>
  <c r="P9" i="34"/>
  <c r="P10" i="34"/>
  <c r="P11" i="34"/>
  <c r="P22" i="34"/>
  <c r="P23" i="34"/>
  <c r="M44" i="34"/>
  <c r="N44" i="34" s="1"/>
  <c r="R48" i="34"/>
  <c r="G56" i="34"/>
  <c r="H56" i="34" s="1"/>
  <c r="M56" i="34"/>
  <c r="N56" i="34" s="1"/>
  <c r="R57" i="34"/>
  <c r="R59" i="34"/>
  <c r="S59" i="34" s="1"/>
  <c r="R61" i="34"/>
  <c r="S61" i="34" s="1"/>
  <c r="R70" i="34"/>
  <c r="P81" i="34"/>
  <c r="R72" i="34"/>
  <c r="R33" i="34"/>
  <c r="R10" i="34"/>
  <c r="P12" i="34"/>
  <c r="P25" i="34"/>
  <c r="R60" i="34"/>
  <c r="S60" i="34" s="1"/>
  <c r="R62" i="34"/>
  <c r="S62" i="34" s="1"/>
  <c r="R69" i="34"/>
  <c r="R71" i="34"/>
  <c r="R73" i="34"/>
  <c r="R36" i="34"/>
  <c r="D140" i="34"/>
  <c r="J140" i="34"/>
  <c r="K140" i="34" s="1"/>
  <c r="R11" i="34"/>
  <c r="R12" i="34"/>
  <c r="R21" i="34"/>
  <c r="S21" i="34" s="1"/>
  <c r="R9" i="34"/>
  <c r="R24" i="34"/>
  <c r="R35" i="34"/>
  <c r="S35" i="34" s="1"/>
  <c r="R47" i="34"/>
  <c r="R49" i="34"/>
  <c r="R23" i="34"/>
  <c r="D44" i="34"/>
  <c r="R50" i="34"/>
  <c r="R22" i="34"/>
  <c r="R37" i="34"/>
  <c r="R45" i="34"/>
  <c r="R34" i="34"/>
  <c r="S34" i="34" s="1"/>
  <c r="J44" i="34"/>
  <c r="K44" i="34" s="1"/>
  <c r="R46" i="34"/>
  <c r="G44" i="34"/>
  <c r="V82" i="10"/>
  <c r="V83" i="10"/>
  <c r="V84" i="10"/>
  <c r="V85" i="10"/>
  <c r="V86" i="10"/>
  <c r="T70" i="10"/>
  <c r="U70" i="10"/>
  <c r="V70" i="10"/>
  <c r="T71" i="10"/>
  <c r="U71" i="10"/>
  <c r="V71" i="10"/>
  <c r="T72" i="10"/>
  <c r="U72" i="10"/>
  <c r="V72" i="10"/>
  <c r="T73" i="10"/>
  <c r="U73" i="10"/>
  <c r="V73" i="10"/>
  <c r="T74" i="10"/>
  <c r="U74" i="10"/>
  <c r="V74" i="10"/>
  <c r="V58" i="10"/>
  <c r="V59" i="10"/>
  <c r="V60" i="10"/>
  <c r="V61" i="10"/>
  <c r="V62" i="10"/>
  <c r="V46" i="10"/>
  <c r="V47" i="10"/>
  <c r="V48" i="10"/>
  <c r="V49" i="10"/>
  <c r="V50" i="10"/>
  <c r="V14" i="10"/>
  <c r="O14" i="10"/>
  <c r="P14" i="10"/>
  <c r="R14" i="10" s="1"/>
  <c r="K14" i="10"/>
  <c r="L14" i="10"/>
  <c r="N14" i="10" s="1"/>
  <c r="G14" i="10"/>
  <c r="H14" i="10"/>
  <c r="J14" i="10" s="1"/>
  <c r="C14" i="10"/>
  <c r="D14" i="10"/>
  <c r="V26" i="10"/>
  <c r="V38" i="10"/>
  <c r="R74" i="10"/>
  <c r="N74" i="10"/>
  <c r="J74" i="10"/>
  <c r="F74" i="10"/>
  <c r="O26" i="10"/>
  <c r="P26" i="10"/>
  <c r="R26" i="10" s="1"/>
  <c r="K26" i="10"/>
  <c r="L26" i="10"/>
  <c r="N26" i="10" s="1"/>
  <c r="G26" i="10"/>
  <c r="H26" i="10"/>
  <c r="J26" i="10" s="1"/>
  <c r="C26" i="10"/>
  <c r="D26" i="10"/>
  <c r="F26" i="10" s="1"/>
  <c r="O38" i="10"/>
  <c r="P38" i="10"/>
  <c r="R38" i="10" s="1"/>
  <c r="K38" i="10"/>
  <c r="L38" i="10"/>
  <c r="N38" i="10" s="1"/>
  <c r="G38" i="10"/>
  <c r="H38" i="10"/>
  <c r="J38" i="10" s="1"/>
  <c r="C38" i="10"/>
  <c r="D38" i="10"/>
  <c r="F38" i="10" s="1"/>
  <c r="I80" i="10"/>
  <c r="M80" i="10"/>
  <c r="Q80" i="10"/>
  <c r="S93" i="34" l="1"/>
  <c r="S108" i="34"/>
  <c r="S57" i="34"/>
  <c r="Q80" i="34"/>
  <c r="S37" i="34"/>
  <c r="S36" i="34"/>
  <c r="S86" i="34"/>
  <c r="S97" i="34"/>
  <c r="E92" i="34"/>
  <c r="Q92" i="34"/>
  <c r="S26" i="34"/>
  <c r="S106" i="34"/>
  <c r="E140" i="34"/>
  <c r="R140" i="34"/>
  <c r="S140" i="34" s="1"/>
  <c r="S81" i="34"/>
  <c r="S83" i="34"/>
  <c r="Q68" i="34"/>
  <c r="S94" i="34"/>
  <c r="Q20" i="34"/>
  <c r="Q104" i="34"/>
  <c r="Q8" i="34"/>
  <c r="R8" i="34"/>
  <c r="S85" i="34"/>
  <c r="S84" i="34"/>
  <c r="S107" i="34"/>
  <c r="E44" i="34"/>
  <c r="Q44" i="34"/>
  <c r="S82" i="34"/>
  <c r="E56" i="34"/>
  <c r="Q56" i="34"/>
  <c r="E32" i="34"/>
  <c r="Q32" i="34"/>
  <c r="AK45" i="32"/>
  <c r="AL45" i="32" s="1"/>
  <c r="AI45" i="32"/>
  <c r="AK44" i="32"/>
  <c r="AL44" i="32" s="1"/>
  <c r="AI44" i="32"/>
  <c r="AK46" i="32"/>
  <c r="AL46" i="32" s="1"/>
  <c r="AI46" i="32"/>
  <c r="AK43" i="32"/>
  <c r="AI43" i="32"/>
  <c r="AH41" i="32"/>
  <c r="AI41" i="32" s="1"/>
  <c r="P8" i="34"/>
  <c r="H8" i="34"/>
  <c r="P32" i="34"/>
  <c r="N80" i="34"/>
  <c r="K32" i="34"/>
  <c r="H80" i="34"/>
  <c r="N32" i="34"/>
  <c r="K80" i="34"/>
  <c r="K20" i="34"/>
  <c r="E68" i="34"/>
  <c r="H20" i="34"/>
  <c r="T14" i="10"/>
  <c r="S13" i="34"/>
  <c r="E80" i="34"/>
  <c r="E20" i="34"/>
  <c r="W73" i="10"/>
  <c r="N68" i="34"/>
  <c r="W71" i="10"/>
  <c r="N8" i="34"/>
  <c r="R128" i="34"/>
  <c r="S128" i="34" s="1"/>
  <c r="E128" i="34"/>
  <c r="R104" i="34"/>
  <c r="E104" i="34"/>
  <c r="W72" i="10"/>
  <c r="W74" i="10"/>
  <c r="W70" i="10"/>
  <c r="S25" i="34"/>
  <c r="P80" i="34"/>
  <c r="R116" i="34"/>
  <c r="S116" i="34" s="1"/>
  <c r="E116" i="34"/>
  <c r="T26" i="10"/>
  <c r="R92" i="34"/>
  <c r="F68" i="34"/>
  <c r="H68" i="34" s="1"/>
  <c r="H69" i="34"/>
  <c r="U14" i="10"/>
  <c r="W14" i="10" s="1"/>
  <c r="F14" i="10"/>
  <c r="T38" i="10"/>
  <c r="U38" i="10"/>
  <c r="W38" i="10" s="1"/>
  <c r="U26" i="10"/>
  <c r="W26" i="10" s="1"/>
  <c r="S9" i="34"/>
  <c r="U129" i="34"/>
  <c r="S12" i="34"/>
  <c r="K8" i="34"/>
  <c r="R32" i="34"/>
  <c r="R20" i="34"/>
  <c r="S22" i="34"/>
  <c r="S23" i="34"/>
  <c r="S24" i="34"/>
  <c r="S33" i="34"/>
  <c r="E8" i="34"/>
  <c r="P20" i="34"/>
  <c r="R68" i="34"/>
  <c r="R56" i="34"/>
  <c r="S10" i="34"/>
  <c r="R80" i="34"/>
  <c r="R44" i="34"/>
  <c r="S11" i="34"/>
  <c r="E80" i="10"/>
  <c r="O58" i="10"/>
  <c r="P58" i="10"/>
  <c r="O59" i="10"/>
  <c r="P59" i="10"/>
  <c r="O60" i="10"/>
  <c r="P60" i="10"/>
  <c r="O61" i="10"/>
  <c r="P61" i="10"/>
  <c r="O62" i="10"/>
  <c r="P62" i="10"/>
  <c r="R62" i="10" s="1"/>
  <c r="P57" i="10"/>
  <c r="O57" i="10"/>
  <c r="K58" i="10"/>
  <c r="I70" i="34" s="1"/>
  <c r="L58" i="10"/>
  <c r="K59" i="10"/>
  <c r="I71" i="34" s="1"/>
  <c r="L59" i="10"/>
  <c r="K60" i="10"/>
  <c r="I72" i="34" s="1"/>
  <c r="L60" i="10"/>
  <c r="K61" i="10"/>
  <c r="I73" i="34" s="1"/>
  <c r="L61" i="10"/>
  <c r="K62" i="10"/>
  <c r="I74" i="34" s="1"/>
  <c r="L62" i="10"/>
  <c r="N62" i="10" s="1"/>
  <c r="L57" i="10"/>
  <c r="K57" i="10"/>
  <c r="I69" i="34" s="1"/>
  <c r="G58" i="10"/>
  <c r="H58" i="10"/>
  <c r="G59" i="10"/>
  <c r="H59" i="10"/>
  <c r="G60" i="10"/>
  <c r="H60" i="10"/>
  <c r="G61" i="10"/>
  <c r="H61" i="10"/>
  <c r="G62" i="10"/>
  <c r="H62" i="10"/>
  <c r="J62" i="10" s="1"/>
  <c r="H57" i="10"/>
  <c r="G57" i="10"/>
  <c r="C58" i="10"/>
  <c r="D58" i="10"/>
  <c r="C59" i="10"/>
  <c r="D59" i="10"/>
  <c r="C60" i="10"/>
  <c r="D60" i="10"/>
  <c r="C61" i="10"/>
  <c r="D61" i="10"/>
  <c r="C62" i="10"/>
  <c r="D62" i="10"/>
  <c r="D57" i="10"/>
  <c r="C57" i="10"/>
  <c r="O46" i="10"/>
  <c r="P46" i="10"/>
  <c r="O47" i="10"/>
  <c r="P47" i="10"/>
  <c r="O48" i="10"/>
  <c r="P48" i="10"/>
  <c r="O49" i="10"/>
  <c r="P49" i="10"/>
  <c r="O50" i="10"/>
  <c r="P50" i="10"/>
  <c r="R50" i="10" s="1"/>
  <c r="P45" i="10"/>
  <c r="O45" i="10"/>
  <c r="K46" i="10"/>
  <c r="L46" i="10"/>
  <c r="K47" i="10"/>
  <c r="L47" i="10"/>
  <c r="K48" i="10"/>
  <c r="L48" i="10"/>
  <c r="K49" i="10"/>
  <c r="L49" i="10"/>
  <c r="K50" i="10"/>
  <c r="L50" i="10"/>
  <c r="N50" i="10" s="1"/>
  <c r="L45" i="10"/>
  <c r="K45" i="10"/>
  <c r="G46" i="10"/>
  <c r="H46" i="10"/>
  <c r="G47" i="10"/>
  <c r="H47" i="10"/>
  <c r="G48" i="10"/>
  <c r="H48" i="10"/>
  <c r="G49" i="10"/>
  <c r="H49" i="10"/>
  <c r="G50" i="10"/>
  <c r="H50" i="10"/>
  <c r="J50" i="10" s="1"/>
  <c r="H45" i="10"/>
  <c r="G45" i="10"/>
  <c r="C46" i="10"/>
  <c r="D46" i="10"/>
  <c r="C47" i="10"/>
  <c r="D47" i="10"/>
  <c r="C48" i="10"/>
  <c r="D48" i="10"/>
  <c r="C49" i="10"/>
  <c r="D49" i="10"/>
  <c r="C50" i="10"/>
  <c r="T50" i="10" s="1"/>
  <c r="D50" i="10"/>
  <c r="D45" i="10"/>
  <c r="C45" i="10"/>
  <c r="Q86" i="9"/>
  <c r="M86" i="9"/>
  <c r="I86" i="9"/>
  <c r="E86" i="9"/>
  <c r="P82" i="9"/>
  <c r="P82" i="10" s="1"/>
  <c r="P83" i="9"/>
  <c r="P83" i="10" s="1"/>
  <c r="P84" i="9"/>
  <c r="P84" i="10" s="1"/>
  <c r="P85" i="9"/>
  <c r="P85" i="10" s="1"/>
  <c r="P86" i="9"/>
  <c r="P86" i="10" s="1"/>
  <c r="R86" i="10" s="1"/>
  <c r="O82" i="9"/>
  <c r="O82" i="10" s="1"/>
  <c r="O83" i="9"/>
  <c r="O83" i="10" s="1"/>
  <c r="O84" i="9"/>
  <c r="O84" i="10" s="1"/>
  <c r="O85" i="9"/>
  <c r="O85" i="10" s="1"/>
  <c r="O86" i="9"/>
  <c r="O86" i="10" s="1"/>
  <c r="L82" i="9"/>
  <c r="L82" i="10" s="1"/>
  <c r="L83" i="9"/>
  <c r="L83" i="10" s="1"/>
  <c r="L84" i="9"/>
  <c r="L84" i="10" s="1"/>
  <c r="L85" i="9"/>
  <c r="L85" i="10" s="1"/>
  <c r="L86" i="9"/>
  <c r="K82" i="9"/>
  <c r="K82" i="10" s="1"/>
  <c r="K83" i="9"/>
  <c r="K83" i="10" s="1"/>
  <c r="K84" i="9"/>
  <c r="K84" i="10" s="1"/>
  <c r="K85" i="9"/>
  <c r="K85" i="10" s="1"/>
  <c r="K86" i="9"/>
  <c r="K86" i="10" s="1"/>
  <c r="H82" i="9"/>
  <c r="H82" i="10" s="1"/>
  <c r="H83" i="9"/>
  <c r="H83" i="10" s="1"/>
  <c r="H84" i="9"/>
  <c r="H84" i="10" s="1"/>
  <c r="H85" i="9"/>
  <c r="H85" i="10" s="1"/>
  <c r="H86" i="9"/>
  <c r="H86" i="10" s="1"/>
  <c r="J86" i="10" s="1"/>
  <c r="G82" i="9"/>
  <c r="G82" i="10" s="1"/>
  <c r="G83" i="9"/>
  <c r="G83" i="10" s="1"/>
  <c r="G84" i="9"/>
  <c r="G84" i="10" s="1"/>
  <c r="G85" i="9"/>
  <c r="G85" i="10" s="1"/>
  <c r="G86" i="9"/>
  <c r="G86" i="10" s="1"/>
  <c r="D82" i="9"/>
  <c r="D82" i="10" s="1"/>
  <c r="D83" i="9"/>
  <c r="D83" i="10" s="1"/>
  <c r="D84" i="9"/>
  <c r="D84" i="10" s="1"/>
  <c r="D85" i="9"/>
  <c r="D85" i="10" s="1"/>
  <c r="D86" i="9"/>
  <c r="D86" i="10" s="1"/>
  <c r="C82" i="9"/>
  <c r="C82" i="10" s="1"/>
  <c r="C83" i="9"/>
  <c r="C83" i="10" s="1"/>
  <c r="C84" i="9"/>
  <c r="C84" i="10" s="1"/>
  <c r="C85" i="9"/>
  <c r="C85" i="10" s="1"/>
  <c r="C86" i="9"/>
  <c r="C86" i="10" s="1"/>
  <c r="P81" i="9"/>
  <c r="P81" i="10" s="1"/>
  <c r="O81" i="9"/>
  <c r="O81" i="10" s="1"/>
  <c r="L81" i="9"/>
  <c r="K81" i="9"/>
  <c r="H81" i="9"/>
  <c r="G81" i="9"/>
  <c r="Q85" i="9"/>
  <c r="Q84" i="9"/>
  <c r="Q83" i="9"/>
  <c r="Q82" i="9"/>
  <c r="Q81" i="9"/>
  <c r="M85" i="9"/>
  <c r="M84" i="9"/>
  <c r="M83" i="9"/>
  <c r="M82" i="9"/>
  <c r="M81" i="9"/>
  <c r="I85" i="9"/>
  <c r="I84" i="9"/>
  <c r="I83" i="9"/>
  <c r="I82" i="9"/>
  <c r="I81" i="9"/>
  <c r="E85" i="9"/>
  <c r="E84" i="9"/>
  <c r="E83" i="9"/>
  <c r="E82" i="9"/>
  <c r="E81" i="9"/>
  <c r="D81" i="9"/>
  <c r="D81" i="10" s="1"/>
  <c r="C81" i="9"/>
  <c r="C81" i="10" s="1"/>
  <c r="W14" i="33"/>
  <c r="W15" i="33"/>
  <c r="W16" i="33"/>
  <c r="W17" i="33"/>
  <c r="W18" i="33"/>
  <c r="W19" i="33"/>
  <c r="S18" i="32"/>
  <c r="S17" i="32"/>
  <c r="S16" i="32"/>
  <c r="S15" i="32"/>
  <c r="T14" i="32"/>
  <c r="W14" i="32"/>
  <c r="W15" i="32"/>
  <c r="W16" i="32"/>
  <c r="W17" i="32"/>
  <c r="W18" i="32"/>
  <c r="W19" i="32"/>
  <c r="V15" i="19"/>
  <c r="V16" i="19"/>
  <c r="V17" i="19"/>
  <c r="V18" i="19"/>
  <c r="V19" i="19"/>
  <c r="V14" i="19"/>
  <c r="Q86" i="7"/>
  <c r="Q85" i="7"/>
  <c r="Q84" i="7"/>
  <c r="Q83" i="7"/>
  <c r="Q82" i="7"/>
  <c r="Q81" i="7"/>
  <c r="P86" i="7"/>
  <c r="P85" i="7"/>
  <c r="P84" i="7"/>
  <c r="P83" i="7"/>
  <c r="P82" i="7"/>
  <c r="P81" i="7"/>
  <c r="G68" i="7"/>
  <c r="F68" i="7"/>
  <c r="I68" i="7"/>
  <c r="J68" i="7"/>
  <c r="L68" i="7"/>
  <c r="M68" i="7"/>
  <c r="H70" i="7"/>
  <c r="H71" i="7"/>
  <c r="H72" i="7"/>
  <c r="H73" i="7"/>
  <c r="H74" i="7"/>
  <c r="W11" i="1"/>
  <c r="W10" i="1"/>
  <c r="W9" i="1"/>
  <c r="W8" i="1"/>
  <c r="W7" i="1"/>
  <c r="W6" i="1"/>
  <c r="P15" i="13"/>
  <c r="P16" i="13"/>
  <c r="P17" i="13"/>
  <c r="P18" i="13"/>
  <c r="P19" i="13"/>
  <c r="P20" i="13"/>
  <c r="V9" i="5"/>
  <c r="V10" i="5"/>
  <c r="V11" i="5"/>
  <c r="V12" i="5"/>
  <c r="V13" i="5"/>
  <c r="V14" i="5"/>
  <c r="V12" i="6"/>
  <c r="V7" i="6"/>
  <c r="V8" i="6"/>
  <c r="V9" i="6"/>
  <c r="V10" i="6"/>
  <c r="V11" i="6"/>
  <c r="S92" i="34" l="1"/>
  <c r="S104" i="34"/>
  <c r="S56" i="34"/>
  <c r="S80" i="34"/>
  <c r="AL43" i="32"/>
  <c r="AK41" i="32"/>
  <c r="AL41" i="32" s="1"/>
  <c r="U6" i="12"/>
  <c r="T16" i="32"/>
  <c r="T17" i="32"/>
  <c r="T18" i="32"/>
  <c r="T19" i="32"/>
  <c r="T15" i="32"/>
  <c r="S13" i="32"/>
  <c r="S32" i="34"/>
  <c r="T58" i="10"/>
  <c r="U58" i="10"/>
  <c r="W58" i="10" s="1"/>
  <c r="T47" i="10"/>
  <c r="T59" i="10"/>
  <c r="T60" i="10"/>
  <c r="U48" i="10"/>
  <c r="W48" i="10" s="1"/>
  <c r="T61" i="10"/>
  <c r="T49" i="10"/>
  <c r="U47" i="10"/>
  <c r="W47" i="10" s="1"/>
  <c r="U49" i="10"/>
  <c r="W49" i="10" s="1"/>
  <c r="U60" i="10"/>
  <c r="W60" i="10" s="1"/>
  <c r="U46" i="10"/>
  <c r="W46" i="10" s="1"/>
  <c r="T46" i="10"/>
  <c r="T62" i="10"/>
  <c r="V86" i="9"/>
  <c r="U59" i="10"/>
  <c r="W59" i="10" s="1"/>
  <c r="T48" i="10"/>
  <c r="I80" i="9"/>
  <c r="U61" i="10"/>
  <c r="W61" i="10" s="1"/>
  <c r="D80" i="10"/>
  <c r="Q80" i="9"/>
  <c r="U86" i="9"/>
  <c r="M80" i="9"/>
  <c r="K80" i="9"/>
  <c r="F50" i="10"/>
  <c r="U50" i="10"/>
  <c r="W50" i="10" s="1"/>
  <c r="F62" i="10"/>
  <c r="U62" i="10"/>
  <c r="W62" i="10" s="1"/>
  <c r="S8" i="34"/>
  <c r="O80" i="10"/>
  <c r="P80" i="10"/>
  <c r="R80" i="10" s="1"/>
  <c r="R86" i="9"/>
  <c r="O80" i="9"/>
  <c r="P80" i="9"/>
  <c r="K71" i="34"/>
  <c r="P71" i="34"/>
  <c r="S71" i="34" s="1"/>
  <c r="K72" i="34"/>
  <c r="P72" i="34"/>
  <c r="S72" i="34" s="1"/>
  <c r="K70" i="34"/>
  <c r="P70" i="34"/>
  <c r="S70" i="34" s="1"/>
  <c r="P73" i="34"/>
  <c r="S73" i="34" s="1"/>
  <c r="K73" i="34"/>
  <c r="N86" i="9"/>
  <c r="K81" i="10"/>
  <c r="K80" i="10" s="1"/>
  <c r="L80" i="9"/>
  <c r="L81" i="10"/>
  <c r="L86" i="10"/>
  <c r="U86" i="10" s="1"/>
  <c r="W86" i="10" s="1"/>
  <c r="U82" i="10"/>
  <c r="W82" i="10" s="1"/>
  <c r="T84" i="10"/>
  <c r="T83" i="10"/>
  <c r="U83" i="10"/>
  <c r="W83" i="10" s="1"/>
  <c r="T82" i="10"/>
  <c r="T85" i="10"/>
  <c r="G80" i="9"/>
  <c r="U85" i="10"/>
  <c r="W85" i="10" s="1"/>
  <c r="J86" i="9"/>
  <c r="G81" i="10"/>
  <c r="G80" i="10" s="1"/>
  <c r="H80" i="9"/>
  <c r="U84" i="10"/>
  <c r="W84" i="10" s="1"/>
  <c r="H81" i="10"/>
  <c r="H80" i="10" s="1"/>
  <c r="J80" i="10" s="1"/>
  <c r="T86" i="10"/>
  <c r="C80" i="10"/>
  <c r="F86" i="10"/>
  <c r="T86" i="9"/>
  <c r="F86" i="9"/>
  <c r="C80" i="9"/>
  <c r="D80" i="9"/>
  <c r="S20" i="34"/>
  <c r="H68" i="7"/>
  <c r="K68" i="7"/>
  <c r="W7" i="25"/>
  <c r="W8" i="25"/>
  <c r="W9" i="25"/>
  <c r="W10" i="25"/>
  <c r="W11" i="25"/>
  <c r="W6" i="25"/>
  <c r="G44" i="25"/>
  <c r="W16" i="16"/>
  <c r="W17" i="16"/>
  <c r="W18" i="16"/>
  <c r="W19" i="16"/>
  <c r="W20" i="16"/>
  <c r="W21" i="16"/>
  <c r="W22" i="16"/>
  <c r="J44" i="25" l="1"/>
  <c r="H44" i="25"/>
  <c r="W86" i="9"/>
  <c r="N80" i="9"/>
  <c r="K74" i="34"/>
  <c r="N86" i="10"/>
  <c r="L80" i="10"/>
  <c r="N80" i="10" s="1"/>
  <c r="J80" i="9"/>
  <c r="S15" i="19"/>
  <c r="U15" i="19" s="1"/>
  <c r="S16" i="19"/>
  <c r="U16" i="19" s="1"/>
  <c r="S17" i="19"/>
  <c r="U17" i="19" s="1"/>
  <c r="S18" i="19"/>
  <c r="U18" i="19" s="1"/>
  <c r="S14" i="19"/>
  <c r="U14" i="19" s="1"/>
  <c r="S10" i="25"/>
  <c r="T10" i="25" s="1"/>
  <c r="S9" i="25"/>
  <c r="T9" i="25" s="1"/>
  <c r="S7" i="25"/>
  <c r="T7" i="25" s="1"/>
  <c r="T11" i="1"/>
  <c r="T10" i="1"/>
  <c r="T9" i="1"/>
  <c r="T8" i="1"/>
  <c r="T7" i="1"/>
  <c r="T6" i="1"/>
  <c r="S9" i="14"/>
  <c r="S10" i="14"/>
  <c r="S11" i="14"/>
  <c r="S12" i="14"/>
  <c r="S13" i="14"/>
  <c r="S14" i="14"/>
  <c r="S7" i="6"/>
  <c r="S8" i="6"/>
  <c r="S9" i="6"/>
  <c r="S10" i="6"/>
  <c r="S11" i="6"/>
  <c r="S12" i="6"/>
  <c r="S13" i="19" l="1"/>
  <c r="K44" i="25"/>
  <c r="M44" i="25"/>
  <c r="K69" i="34"/>
  <c r="I68" i="34"/>
  <c r="P69" i="34"/>
  <c r="S69" i="34" s="1"/>
  <c r="E45" i="7"/>
  <c r="F45" i="34" s="1"/>
  <c r="E46" i="7"/>
  <c r="F46" i="34" s="1"/>
  <c r="E47" i="7"/>
  <c r="F47" i="34" s="1"/>
  <c r="E48" i="7"/>
  <c r="F48" i="34" s="1"/>
  <c r="E49" i="7"/>
  <c r="F49" i="34" s="1"/>
  <c r="E50" i="7"/>
  <c r="F50" i="34" s="1"/>
  <c r="H45" i="7"/>
  <c r="H46" i="7"/>
  <c r="H47" i="7"/>
  <c r="H48" i="7"/>
  <c r="H49" i="7"/>
  <c r="H50" i="7"/>
  <c r="U62" i="9"/>
  <c r="T62" i="9"/>
  <c r="Q62" i="9"/>
  <c r="R62" i="9" s="1"/>
  <c r="M62" i="9"/>
  <c r="N62" i="9" s="1"/>
  <c r="I62" i="9"/>
  <c r="J62" i="9" s="1"/>
  <c r="E62" i="9"/>
  <c r="F62" i="9" s="1"/>
  <c r="Q50" i="9"/>
  <c r="M50" i="9"/>
  <c r="N50" i="9" s="1"/>
  <c r="G44" i="9"/>
  <c r="H44" i="9"/>
  <c r="K44" i="9"/>
  <c r="L44" i="9"/>
  <c r="O44" i="9"/>
  <c r="P44" i="9"/>
  <c r="I50" i="9"/>
  <c r="J50" i="9" s="1"/>
  <c r="D44" i="9"/>
  <c r="C44" i="9"/>
  <c r="E50" i="9"/>
  <c r="E49" i="9"/>
  <c r="U50" i="9"/>
  <c r="T50" i="9"/>
  <c r="U61" i="9"/>
  <c r="T61" i="9"/>
  <c r="U60" i="9"/>
  <c r="T60" i="9"/>
  <c r="U59" i="9"/>
  <c r="T59" i="9"/>
  <c r="U58" i="9"/>
  <c r="T58" i="9"/>
  <c r="U57" i="9"/>
  <c r="T57" i="9"/>
  <c r="G56" i="9"/>
  <c r="H56" i="9"/>
  <c r="K56" i="9"/>
  <c r="L56" i="9"/>
  <c r="O56" i="9"/>
  <c r="P56" i="9"/>
  <c r="D56" i="9"/>
  <c r="C56" i="9"/>
  <c r="P50" i="34" l="1"/>
  <c r="S50" i="34" s="1"/>
  <c r="H50" i="34"/>
  <c r="P49" i="34"/>
  <c r="S49" i="34" s="1"/>
  <c r="H49" i="34"/>
  <c r="P48" i="34"/>
  <c r="S48" i="34" s="1"/>
  <c r="H48" i="34"/>
  <c r="P47" i="34"/>
  <c r="S47" i="34" s="1"/>
  <c r="H47" i="34"/>
  <c r="P46" i="34"/>
  <c r="S46" i="34" s="1"/>
  <c r="H46" i="34"/>
  <c r="F44" i="34"/>
  <c r="P45" i="34"/>
  <c r="S45" i="34" s="1"/>
  <c r="H45" i="34"/>
  <c r="P44" i="25"/>
  <c r="S44" i="25" s="1"/>
  <c r="N44" i="25"/>
  <c r="V50" i="9"/>
  <c r="W50" i="9" s="1"/>
  <c r="V62" i="9"/>
  <c r="W62" i="9" s="1"/>
  <c r="F50" i="9"/>
  <c r="T56" i="9"/>
  <c r="U56" i="9"/>
  <c r="K68" i="34"/>
  <c r="P68" i="34"/>
  <c r="S68" i="34" s="1"/>
  <c r="Q14" i="32"/>
  <c r="P18" i="32"/>
  <c r="Q18" i="32" s="1"/>
  <c r="P17" i="32"/>
  <c r="Q17" i="32" s="1"/>
  <c r="P16" i="32"/>
  <c r="Q16" i="32" s="1"/>
  <c r="P15" i="32"/>
  <c r="Q14" i="21"/>
  <c r="Q15" i="21"/>
  <c r="Q16" i="21"/>
  <c r="Q17" i="21"/>
  <c r="Q14" i="20"/>
  <c r="Q15" i="20"/>
  <c r="Q16" i="20"/>
  <c r="Q17" i="20"/>
  <c r="P15" i="19"/>
  <c r="P17" i="19"/>
  <c r="P18" i="19"/>
  <c r="P19" i="19"/>
  <c r="R19" i="19" s="1"/>
  <c r="P14" i="19"/>
  <c r="P10" i="25"/>
  <c r="Q10" i="25" s="1"/>
  <c r="P9" i="25"/>
  <c r="Q9" i="25" s="1"/>
  <c r="P7" i="25"/>
  <c r="Q11" i="1"/>
  <c r="Q10" i="1"/>
  <c r="Q9" i="1"/>
  <c r="Q8" i="1"/>
  <c r="Q7" i="1"/>
  <c r="Q6" i="1"/>
  <c r="P9" i="14"/>
  <c r="O39" i="14" s="1"/>
  <c r="R39" i="14" s="1"/>
  <c r="U39" i="14" s="1"/>
  <c r="P10" i="14"/>
  <c r="O40" i="14" s="1"/>
  <c r="P11" i="14"/>
  <c r="O41" i="14" s="1"/>
  <c r="P12" i="14"/>
  <c r="O42" i="14" s="1"/>
  <c r="P13" i="14"/>
  <c r="P14" i="14"/>
  <c r="O44" i="14" s="1"/>
  <c r="P7" i="6"/>
  <c r="P8" i="6"/>
  <c r="P9" i="6"/>
  <c r="P10" i="6"/>
  <c r="P11" i="6"/>
  <c r="P12" i="6"/>
  <c r="Q15" i="32" l="1"/>
  <c r="P13" i="32"/>
  <c r="P13" i="19"/>
  <c r="V44" i="25"/>
  <c r="T44" i="25"/>
  <c r="P44" i="14"/>
  <c r="R44" i="14"/>
  <c r="U44" i="14" s="1"/>
  <c r="P42" i="14"/>
  <c r="R42" i="14"/>
  <c r="U42" i="14" s="1"/>
  <c r="P41" i="14"/>
  <c r="R41" i="14"/>
  <c r="U41" i="14" s="1"/>
  <c r="P40" i="14"/>
  <c r="R40" i="14"/>
  <c r="U40" i="14" s="1"/>
  <c r="S39" i="14"/>
  <c r="P44" i="34"/>
  <c r="S44" i="34" s="1"/>
  <c r="H44" i="34"/>
  <c r="O38" i="14"/>
  <c r="P38" i="14" s="1"/>
  <c r="P39" i="14"/>
  <c r="Q19" i="32"/>
  <c r="P47" i="32"/>
  <c r="Q44" i="25"/>
  <c r="Q7" i="25"/>
  <c r="P5" i="25"/>
  <c r="N19" i="32"/>
  <c r="M18" i="32"/>
  <c r="N18" i="32" s="1"/>
  <c r="M17" i="32"/>
  <c r="N17" i="32" s="1"/>
  <c r="M16" i="32"/>
  <c r="N16" i="32" s="1"/>
  <c r="M15" i="32"/>
  <c r="N14" i="32"/>
  <c r="N15" i="32" l="1"/>
  <c r="M13" i="32"/>
  <c r="R38" i="14"/>
  <c r="S38" i="14" s="1"/>
  <c r="Q47" i="32"/>
  <c r="S47" i="32"/>
  <c r="T47" i="32" s="1"/>
  <c r="Y44" i="25"/>
  <c r="W44" i="25"/>
  <c r="S41" i="14"/>
  <c r="S42" i="14"/>
  <c r="X39" i="14"/>
  <c r="V39" i="14"/>
  <c r="S44" i="14"/>
  <c r="S40" i="14"/>
  <c r="M19" i="19"/>
  <c r="M15" i="19"/>
  <c r="M16" i="19"/>
  <c r="M17" i="19"/>
  <c r="M18" i="19"/>
  <c r="M14" i="19"/>
  <c r="M13" i="19" l="1"/>
  <c r="AB44" i="25"/>
  <c r="Z44" i="25"/>
  <c r="X42" i="14"/>
  <c r="V42" i="14"/>
  <c r="X40" i="14"/>
  <c r="V40" i="14"/>
  <c r="U38" i="14"/>
  <c r="V38" i="14" s="1"/>
  <c r="X44" i="14"/>
  <c r="V44" i="14"/>
  <c r="AA39" i="14"/>
  <c r="Y39" i="14"/>
  <c r="X41" i="14"/>
  <c r="V41" i="14"/>
  <c r="M10" i="25"/>
  <c r="M9" i="25"/>
  <c r="M7" i="25"/>
  <c r="Q45" i="7"/>
  <c r="P45" i="7"/>
  <c r="D44" i="1"/>
  <c r="M5" i="25" l="1"/>
  <c r="X38" i="14"/>
  <c r="Y38" i="14" s="1"/>
  <c r="AE44" i="25"/>
  <c r="AC44" i="25"/>
  <c r="AD39" i="14"/>
  <c r="AB39" i="14"/>
  <c r="AA40" i="14"/>
  <c r="Y40" i="14"/>
  <c r="AA41" i="14"/>
  <c r="Y41" i="14"/>
  <c r="AA44" i="14"/>
  <c r="Y44" i="14"/>
  <c r="AA42" i="14"/>
  <c r="Y42" i="14"/>
  <c r="G44" i="1"/>
  <c r="E44" i="1"/>
  <c r="N7" i="25"/>
  <c r="N9" i="25"/>
  <c r="N10" i="25"/>
  <c r="AH44" i="25" l="1"/>
  <c r="AF44" i="25"/>
  <c r="AA38" i="14"/>
  <c r="AB38" i="14" s="1"/>
  <c r="AD42" i="14"/>
  <c r="AB42" i="14"/>
  <c r="AD41" i="14"/>
  <c r="AB41" i="14"/>
  <c r="AD44" i="14"/>
  <c r="AB44" i="14"/>
  <c r="AD40" i="14"/>
  <c r="AB40" i="14"/>
  <c r="AG39" i="14"/>
  <c r="AE39" i="14"/>
  <c r="H44" i="1"/>
  <c r="J44" i="1"/>
  <c r="N6" i="1"/>
  <c r="N7" i="1"/>
  <c r="N8" i="1"/>
  <c r="N9" i="1"/>
  <c r="N10" i="1"/>
  <c r="N11" i="1"/>
  <c r="I14" i="13"/>
  <c r="J14" i="13" s="1"/>
  <c r="M9" i="14"/>
  <c r="M10" i="14"/>
  <c r="M11" i="14"/>
  <c r="M12" i="14"/>
  <c r="M13" i="14"/>
  <c r="M14" i="14"/>
  <c r="M7" i="6"/>
  <c r="M8" i="6"/>
  <c r="M9" i="6"/>
  <c r="M10" i="6"/>
  <c r="M11" i="6"/>
  <c r="M12" i="6"/>
  <c r="AD38" i="14" l="1"/>
  <c r="AE38" i="14" s="1"/>
  <c r="AK44" i="25"/>
  <c r="AI44" i="25"/>
  <c r="AG44" i="14"/>
  <c r="AE44" i="14"/>
  <c r="AG40" i="14"/>
  <c r="AE40" i="14"/>
  <c r="AG41" i="14"/>
  <c r="AE41" i="14"/>
  <c r="AJ39" i="14"/>
  <c r="AH39" i="14"/>
  <c r="AG42" i="14"/>
  <c r="AE42" i="14"/>
  <c r="M44" i="1"/>
  <c r="K44" i="1"/>
  <c r="I13" i="32"/>
  <c r="J18" i="32"/>
  <c r="K18" i="32" s="1"/>
  <c r="J17" i="32"/>
  <c r="K17" i="32" s="1"/>
  <c r="J16" i="32"/>
  <c r="K16" i="32" s="1"/>
  <c r="J15" i="32"/>
  <c r="C13" i="32"/>
  <c r="H15" i="32"/>
  <c r="H16" i="32"/>
  <c r="H17" i="32"/>
  <c r="H18" i="32"/>
  <c r="H19" i="32"/>
  <c r="J15" i="19"/>
  <c r="J17" i="19"/>
  <c r="J18" i="19"/>
  <c r="J19" i="19"/>
  <c r="J14" i="19"/>
  <c r="J43" i="32" l="1"/>
  <c r="K43" i="32" s="1"/>
  <c r="K15" i="32"/>
  <c r="J13" i="32"/>
  <c r="AG38" i="14"/>
  <c r="AH38" i="14" s="1"/>
  <c r="AL44" i="25"/>
  <c r="AK39" i="14"/>
  <c r="AJ40" i="14"/>
  <c r="AK40" i="14" s="1"/>
  <c r="AH40" i="14"/>
  <c r="AJ41" i="14"/>
  <c r="AK41" i="14" s="1"/>
  <c r="AH41" i="14"/>
  <c r="AJ42" i="14"/>
  <c r="AK42" i="14" s="1"/>
  <c r="AH42" i="14"/>
  <c r="AJ44" i="14"/>
  <c r="AK44" i="14" s="1"/>
  <c r="AH44" i="14"/>
  <c r="N44" i="1"/>
  <c r="P44" i="1"/>
  <c r="J46" i="32"/>
  <c r="J44" i="32"/>
  <c r="J45" i="32"/>
  <c r="J42" i="32"/>
  <c r="M42" i="32" s="1"/>
  <c r="P42" i="32" s="1"/>
  <c r="S42" i="32" s="1"/>
  <c r="J10" i="25"/>
  <c r="K10" i="25" s="1"/>
  <c r="J9" i="25"/>
  <c r="K9" i="25" s="1"/>
  <c r="J7" i="25"/>
  <c r="E38" i="7"/>
  <c r="K11" i="1"/>
  <c r="K10" i="1"/>
  <c r="K9" i="1"/>
  <c r="K8" i="1"/>
  <c r="K7" i="1"/>
  <c r="K6" i="1"/>
  <c r="J9" i="14"/>
  <c r="J10" i="14"/>
  <c r="J11" i="14"/>
  <c r="J12" i="14"/>
  <c r="J13" i="14"/>
  <c r="J14" i="14"/>
  <c r="H6" i="6"/>
  <c r="J7" i="6"/>
  <c r="J8" i="6"/>
  <c r="J9" i="6"/>
  <c r="J10" i="6"/>
  <c r="J11" i="6"/>
  <c r="J12" i="6"/>
  <c r="M43" i="32" l="1"/>
  <c r="J5" i="25"/>
  <c r="Q44" i="1"/>
  <c r="S44" i="1"/>
  <c r="AJ38" i="14"/>
  <c r="AK38" i="14" s="1"/>
  <c r="T42" i="32"/>
  <c r="Q42" i="32"/>
  <c r="K45" i="32"/>
  <c r="M45" i="32"/>
  <c r="K44" i="32"/>
  <c r="M44" i="32"/>
  <c r="K46" i="32"/>
  <c r="M46" i="32"/>
  <c r="L33" i="16"/>
  <c r="K32" i="16"/>
  <c r="K33" i="16"/>
  <c r="P43" i="32"/>
  <c r="N43" i="32"/>
  <c r="N42" i="32"/>
  <c r="K7" i="25"/>
  <c r="J41" i="32"/>
  <c r="K41" i="32" s="1"/>
  <c r="K42" i="32"/>
  <c r="H13" i="19"/>
  <c r="E13" i="19"/>
  <c r="E13" i="18"/>
  <c r="O33" i="16" l="1"/>
  <c r="O32" i="16" s="1"/>
  <c r="Q32" i="16" s="1"/>
  <c r="L32" i="16"/>
  <c r="N32" i="16" s="1"/>
  <c r="Q43" i="32"/>
  <c r="S43" i="32"/>
  <c r="V44" i="1"/>
  <c r="T44" i="1"/>
  <c r="P46" i="32"/>
  <c r="N46" i="32"/>
  <c r="P44" i="32"/>
  <c r="N44" i="32"/>
  <c r="P45" i="32"/>
  <c r="N45" i="32"/>
  <c r="N33" i="16"/>
  <c r="M41" i="32"/>
  <c r="N41" i="32" s="1"/>
  <c r="D15" i="16"/>
  <c r="C15" i="16"/>
  <c r="P41" i="32" l="1"/>
  <c r="Q41" i="32" s="1"/>
  <c r="Q33" i="16"/>
  <c r="R33" i="16"/>
  <c r="R32" i="16" s="1"/>
  <c r="T32" i="16" s="1"/>
  <c r="Q46" i="32"/>
  <c r="S46" i="32"/>
  <c r="T46" i="32" s="1"/>
  <c r="Q45" i="32"/>
  <c r="S45" i="32"/>
  <c r="T45" i="32" s="1"/>
  <c r="T43" i="32"/>
  <c r="Q44" i="32"/>
  <c r="S44" i="32"/>
  <c r="T44" i="32" s="1"/>
  <c r="Y44" i="1"/>
  <c r="W44" i="1"/>
  <c r="E15" i="32"/>
  <c r="E16" i="32"/>
  <c r="E17" i="32"/>
  <c r="E18" i="32"/>
  <c r="E19" i="32"/>
  <c r="U33" i="16" l="1"/>
  <c r="X33" i="16" s="1"/>
  <c r="T33" i="16"/>
  <c r="S41" i="32"/>
  <c r="T41" i="32" s="1"/>
  <c r="AB44" i="1"/>
  <c r="Z44" i="1"/>
  <c r="E13" i="33"/>
  <c r="U32" i="16" l="1"/>
  <c r="W32" i="16" s="1"/>
  <c r="W33" i="16"/>
  <c r="AA33" i="16"/>
  <c r="X32" i="16"/>
  <c r="Z32" i="16" s="1"/>
  <c r="Z33" i="16"/>
  <c r="AE44" i="1"/>
  <c r="AC44" i="1"/>
  <c r="G13" i="19"/>
  <c r="G10" i="25"/>
  <c r="G9" i="25"/>
  <c r="G46" i="25"/>
  <c r="G7" i="25"/>
  <c r="H11" i="1"/>
  <c r="H10" i="1"/>
  <c r="H9" i="1"/>
  <c r="H8" i="1"/>
  <c r="H7" i="1"/>
  <c r="H6" i="1"/>
  <c r="G9" i="14"/>
  <c r="G10" i="14"/>
  <c r="G11" i="14"/>
  <c r="G12" i="14"/>
  <c r="G13" i="14"/>
  <c r="G14" i="14"/>
  <c r="G7" i="6"/>
  <c r="G8" i="6"/>
  <c r="G9" i="6"/>
  <c r="G10" i="6"/>
  <c r="G11" i="6"/>
  <c r="G12" i="6"/>
  <c r="G5" i="25" l="1"/>
  <c r="AD33" i="16"/>
  <c r="AC33" i="16"/>
  <c r="AA32" i="16"/>
  <c r="AC32" i="16" s="1"/>
  <c r="AH44" i="1"/>
  <c r="AF44" i="1"/>
  <c r="H46" i="25"/>
  <c r="J46" i="25"/>
  <c r="G45" i="25"/>
  <c r="J45" i="25" s="1"/>
  <c r="M45" i="25" s="1"/>
  <c r="G47" i="25"/>
  <c r="G48" i="25"/>
  <c r="G49" i="25"/>
  <c r="AG33" i="16" l="1"/>
  <c r="AF33" i="16"/>
  <c r="AD32" i="16"/>
  <c r="AF32" i="16" s="1"/>
  <c r="AK44" i="1"/>
  <c r="AL44" i="1" s="1"/>
  <c r="AI44" i="1"/>
  <c r="P45" i="25"/>
  <c r="S45" i="25" s="1"/>
  <c r="N45" i="25"/>
  <c r="K46" i="25"/>
  <c r="M46" i="25"/>
  <c r="H47" i="25"/>
  <c r="J47" i="25"/>
  <c r="H49" i="25"/>
  <c r="J49" i="25"/>
  <c r="H48" i="25"/>
  <c r="J48" i="25"/>
  <c r="K45" i="25"/>
  <c r="H45" i="25"/>
  <c r="G43" i="25"/>
  <c r="H43" i="25" s="1"/>
  <c r="D13" i="19"/>
  <c r="B6" i="12"/>
  <c r="V45" i="25" l="1"/>
  <c r="T45" i="25"/>
  <c r="AJ33" i="16"/>
  <c r="AG32" i="16"/>
  <c r="AI32" i="16" s="1"/>
  <c r="AI33" i="16"/>
  <c r="K47" i="25"/>
  <c r="M47" i="25"/>
  <c r="K48" i="25"/>
  <c r="M48" i="25"/>
  <c r="P46" i="25"/>
  <c r="N46" i="25"/>
  <c r="Q45" i="25"/>
  <c r="K49" i="25"/>
  <c r="M49" i="25"/>
  <c r="J43" i="25"/>
  <c r="K43" i="25" s="1"/>
  <c r="Q46" i="25" l="1"/>
  <c r="S46" i="25"/>
  <c r="Y45" i="25"/>
  <c r="W45" i="25"/>
  <c r="AL33" i="16"/>
  <c r="AJ32" i="16"/>
  <c r="AL32" i="16" s="1"/>
  <c r="N49" i="25"/>
  <c r="P49" i="25"/>
  <c r="M43" i="25"/>
  <c r="N43" i="25" s="1"/>
  <c r="P48" i="25"/>
  <c r="N48" i="25"/>
  <c r="P47" i="25"/>
  <c r="N47" i="25"/>
  <c r="E15" i="16"/>
  <c r="AB45" i="25" l="1"/>
  <c r="Z45" i="25"/>
  <c r="Q47" i="25"/>
  <c r="S47" i="25"/>
  <c r="Q48" i="25"/>
  <c r="S48" i="25"/>
  <c r="V46" i="25"/>
  <c r="T46" i="25"/>
  <c r="Q49" i="25"/>
  <c r="S49" i="25"/>
  <c r="P43" i="25"/>
  <c r="Q43" i="25" s="1"/>
  <c r="S43" i="25" l="1"/>
  <c r="T43" i="25" s="1"/>
  <c r="V48" i="25"/>
  <c r="T48" i="25"/>
  <c r="Y46" i="25"/>
  <c r="W46" i="25"/>
  <c r="V47" i="25"/>
  <c r="T47" i="25"/>
  <c r="AE45" i="25"/>
  <c r="AC45" i="25"/>
  <c r="V49" i="25"/>
  <c r="T49" i="25"/>
  <c r="AH45" i="25" l="1"/>
  <c r="AF45" i="25"/>
  <c r="Y47" i="25"/>
  <c r="W47" i="25"/>
  <c r="AB46" i="25"/>
  <c r="Z46" i="25"/>
  <c r="Y48" i="25"/>
  <c r="W48" i="25"/>
  <c r="Y49" i="25"/>
  <c r="W49" i="25"/>
  <c r="V43" i="25"/>
  <c r="W43" i="25" s="1"/>
  <c r="E11" i="1"/>
  <c r="AB47" i="25" l="1"/>
  <c r="Z47" i="25"/>
  <c r="AB48" i="25"/>
  <c r="Z48" i="25"/>
  <c r="AE46" i="25"/>
  <c r="AC46" i="25"/>
  <c r="AK45" i="25"/>
  <c r="AI45" i="25"/>
  <c r="AB49" i="25"/>
  <c r="Z49" i="25"/>
  <c r="Y43" i="25"/>
  <c r="Z43" i="25" s="1"/>
  <c r="E9" i="1"/>
  <c r="D42" i="1"/>
  <c r="D5" i="1"/>
  <c r="D39" i="1"/>
  <c r="E7" i="1"/>
  <c r="D40" i="1"/>
  <c r="E8" i="1"/>
  <c r="D41" i="1"/>
  <c r="E10" i="1"/>
  <c r="D43" i="1"/>
  <c r="E6" i="1"/>
  <c r="D9" i="14"/>
  <c r="D10" i="14"/>
  <c r="D11" i="14"/>
  <c r="D12" i="14"/>
  <c r="D13" i="14"/>
  <c r="D14" i="14"/>
  <c r="AH46" i="25" l="1"/>
  <c r="AF46" i="25"/>
  <c r="AE48" i="25"/>
  <c r="AC48" i="25"/>
  <c r="AL45" i="25"/>
  <c r="AE47" i="25"/>
  <c r="AC47" i="25"/>
  <c r="AE49" i="25"/>
  <c r="AC49" i="25"/>
  <c r="AB43" i="25"/>
  <c r="AC43" i="25" s="1"/>
  <c r="G43" i="1"/>
  <c r="E43" i="1"/>
  <c r="D38" i="1"/>
  <c r="E38" i="1" s="1"/>
  <c r="G40" i="1"/>
  <c r="E40" i="1"/>
  <c r="G42" i="1"/>
  <c r="E42" i="1"/>
  <c r="G41" i="1"/>
  <c r="E41" i="1"/>
  <c r="G39" i="1"/>
  <c r="J39" i="1" s="1"/>
  <c r="E39" i="1"/>
  <c r="D11" i="6"/>
  <c r="D12" i="6"/>
  <c r="D7" i="6"/>
  <c r="D8" i="6"/>
  <c r="D9" i="6"/>
  <c r="D10" i="6"/>
  <c r="C6" i="6"/>
  <c r="AH48" i="25" l="1"/>
  <c r="AF48" i="25"/>
  <c r="AH47" i="25"/>
  <c r="AF47" i="25"/>
  <c r="AK46" i="25"/>
  <c r="AI46" i="25"/>
  <c r="AH43" i="25"/>
  <c r="AI43" i="25" s="1"/>
  <c r="AH49" i="25"/>
  <c r="AF49" i="25"/>
  <c r="AE43" i="25"/>
  <c r="AF43" i="25" s="1"/>
  <c r="H42" i="1"/>
  <c r="J42" i="1"/>
  <c r="M39" i="1"/>
  <c r="K39" i="1"/>
  <c r="H40" i="1"/>
  <c r="J40" i="1"/>
  <c r="H41" i="1"/>
  <c r="J41" i="1"/>
  <c r="H43" i="1"/>
  <c r="J43" i="1"/>
  <c r="H39" i="1"/>
  <c r="G38" i="1"/>
  <c r="H38" i="1" s="1"/>
  <c r="AG13" i="32"/>
  <c r="AH13" i="32"/>
  <c r="AL14" i="22"/>
  <c r="AL15" i="22"/>
  <c r="AL16" i="22"/>
  <c r="AL17" i="22"/>
  <c r="AL14" i="21"/>
  <c r="AL15" i="21"/>
  <c r="AL16" i="21"/>
  <c r="AL17" i="21"/>
  <c r="AJ13" i="21"/>
  <c r="AK13" i="21"/>
  <c r="AL14" i="20"/>
  <c r="AL15" i="20"/>
  <c r="AL16" i="20"/>
  <c r="AL17" i="20"/>
  <c r="AJ13" i="20"/>
  <c r="AK13" i="20"/>
  <c r="AM14" i="19"/>
  <c r="AM15" i="19"/>
  <c r="AM16" i="19"/>
  <c r="AM17" i="19"/>
  <c r="AM18" i="19"/>
  <c r="AM19" i="19"/>
  <c r="AK13" i="19"/>
  <c r="AL13" i="19"/>
  <c r="BH14" i="18"/>
  <c r="BJ14" i="18" s="1"/>
  <c r="BH15" i="18"/>
  <c r="BJ15" i="18" s="1"/>
  <c r="BH16" i="18"/>
  <c r="BJ16" i="18" s="1"/>
  <c r="BH17" i="18"/>
  <c r="BJ17" i="18" s="1"/>
  <c r="BH18" i="18"/>
  <c r="BJ18" i="18" s="1"/>
  <c r="BH19" i="18"/>
  <c r="BJ19" i="18" s="1"/>
  <c r="AJ5" i="25"/>
  <c r="AK12" i="12"/>
  <c r="AK7" i="12"/>
  <c r="AK8" i="12"/>
  <c r="AK9" i="12"/>
  <c r="AK10" i="12"/>
  <c r="AK11" i="12"/>
  <c r="AI6" i="12"/>
  <c r="AJ6" i="12"/>
  <c r="F140" i="7"/>
  <c r="G140" i="7"/>
  <c r="I140" i="7"/>
  <c r="J140" i="7"/>
  <c r="L140" i="7"/>
  <c r="M140" i="7"/>
  <c r="D140" i="7"/>
  <c r="C140" i="7"/>
  <c r="N146" i="7"/>
  <c r="K146" i="7"/>
  <c r="H146" i="7"/>
  <c r="E146" i="7"/>
  <c r="AK5" i="1"/>
  <c r="AJ5" i="1"/>
  <c r="Z16" i="13"/>
  <c r="Z17" i="13"/>
  <c r="Z18" i="13"/>
  <c r="Z19" i="13"/>
  <c r="Z20" i="13"/>
  <c r="Z15" i="13"/>
  <c r="AJ8" i="14"/>
  <c r="AI8" i="14"/>
  <c r="AI8" i="5"/>
  <c r="AI6" i="6"/>
  <c r="AJ6" i="6"/>
  <c r="AK7" i="4"/>
  <c r="AK8" i="4"/>
  <c r="AK9" i="4"/>
  <c r="AK10" i="4"/>
  <c r="AK11" i="4"/>
  <c r="AK12" i="4"/>
  <c r="AL46" i="25" l="1"/>
  <c r="AK47" i="25"/>
  <c r="AL47" i="25" s="1"/>
  <c r="AI47" i="25"/>
  <c r="AK48" i="25"/>
  <c r="AL48" i="25" s="1"/>
  <c r="AI48" i="25"/>
  <c r="AK49" i="25"/>
  <c r="AL49" i="25" s="1"/>
  <c r="AI49" i="25"/>
  <c r="M43" i="1"/>
  <c r="K43" i="1"/>
  <c r="M41" i="1"/>
  <c r="K41" i="1"/>
  <c r="M40" i="1"/>
  <c r="K40" i="1"/>
  <c r="J38" i="1"/>
  <c r="K38" i="1" s="1"/>
  <c r="P39" i="1"/>
  <c r="S39" i="1" s="1"/>
  <c r="N39" i="1"/>
  <c r="M42" i="1"/>
  <c r="K42" i="1"/>
  <c r="R146" i="7"/>
  <c r="S146" i="7" s="1"/>
  <c r="P140" i="7"/>
  <c r="Q140" i="7"/>
  <c r="AL13" i="20"/>
  <c r="AM13" i="19"/>
  <c r="N140" i="7"/>
  <c r="K140" i="7"/>
  <c r="H140" i="7"/>
  <c r="AL5" i="1"/>
  <c r="AK6" i="6"/>
  <c r="AI13" i="32"/>
  <c r="AL13" i="21"/>
  <c r="AK5" i="25"/>
  <c r="AL5" i="25" s="1"/>
  <c r="AK6" i="12"/>
  <c r="AK8" i="14"/>
  <c r="AJ8" i="5"/>
  <c r="AK8" i="5" s="1"/>
  <c r="AI15" i="20"/>
  <c r="AI16" i="20"/>
  <c r="AJ19" i="19"/>
  <c r="M38" i="1" l="1"/>
  <c r="N38" i="1" s="1"/>
  <c r="AK43" i="25"/>
  <c r="AL43" i="25" s="1"/>
  <c r="V39" i="1"/>
  <c r="T39" i="1"/>
  <c r="N42" i="1"/>
  <c r="P42" i="1"/>
  <c r="Q39" i="1"/>
  <c r="P40" i="1"/>
  <c r="N40" i="1"/>
  <c r="P41" i="1"/>
  <c r="N41" i="1"/>
  <c r="P43" i="1"/>
  <c r="N43" i="1"/>
  <c r="AI15" i="16"/>
  <c r="AF15" i="16"/>
  <c r="AC15" i="16"/>
  <c r="AG6" i="12"/>
  <c r="AF6" i="12"/>
  <c r="AH12" i="12"/>
  <c r="F128" i="7"/>
  <c r="G128" i="7"/>
  <c r="I128" i="7"/>
  <c r="J128" i="7"/>
  <c r="L128" i="7"/>
  <c r="M128" i="7"/>
  <c r="D128" i="7"/>
  <c r="C128" i="7"/>
  <c r="C116" i="7"/>
  <c r="N134" i="7"/>
  <c r="K134" i="7"/>
  <c r="H134" i="7"/>
  <c r="E134" i="7"/>
  <c r="AH5" i="1"/>
  <c r="AG5" i="1"/>
  <c r="X20" i="13"/>
  <c r="AF8" i="5"/>
  <c r="AG8" i="5"/>
  <c r="AH7" i="4"/>
  <c r="AH8" i="4"/>
  <c r="AH9" i="4"/>
  <c r="AH10" i="4"/>
  <c r="AH11" i="4"/>
  <c r="AH12" i="4"/>
  <c r="AE7" i="4"/>
  <c r="AE8" i="4"/>
  <c r="AE9" i="4"/>
  <c r="AE10" i="4"/>
  <c r="AE11" i="4"/>
  <c r="AE12" i="4"/>
  <c r="AB7" i="4"/>
  <c r="AB8" i="4"/>
  <c r="AB9" i="4"/>
  <c r="AB10" i="4"/>
  <c r="AB11" i="4"/>
  <c r="AB12" i="4"/>
  <c r="Y7" i="4"/>
  <c r="Y8" i="4"/>
  <c r="Y9" i="4"/>
  <c r="Y10" i="4"/>
  <c r="Y11" i="4"/>
  <c r="Y12" i="4"/>
  <c r="V7" i="4"/>
  <c r="V8" i="4"/>
  <c r="V9" i="4"/>
  <c r="V10" i="4"/>
  <c r="V11" i="4"/>
  <c r="V12" i="4"/>
  <c r="R134" i="7" l="1"/>
  <c r="S134" i="7" s="1"/>
  <c r="Q41" i="1"/>
  <c r="S41" i="1"/>
  <c r="Q42" i="1"/>
  <c r="S42" i="1"/>
  <c r="Q40" i="1"/>
  <c r="S40" i="1"/>
  <c r="Q43" i="1"/>
  <c r="S43" i="1"/>
  <c r="Y39" i="1"/>
  <c r="W39" i="1"/>
  <c r="P38" i="1"/>
  <c r="Q38" i="1" s="1"/>
  <c r="P128" i="7"/>
  <c r="Q128" i="7"/>
  <c r="N128" i="7"/>
  <c r="K128" i="7"/>
  <c r="H128" i="7"/>
  <c r="AI5" i="1"/>
  <c r="AH8" i="5"/>
  <c r="AE13" i="33"/>
  <c r="AD13" i="33"/>
  <c r="X13" i="33"/>
  <c r="Y13" i="33"/>
  <c r="AA13" i="33"/>
  <c r="AB13" i="33"/>
  <c r="AJ13" i="33"/>
  <c r="AK13" i="33"/>
  <c r="AE13" i="32"/>
  <c r="AD13" i="32"/>
  <c r="AB13" i="32"/>
  <c r="AA13" i="32"/>
  <c r="Y13" i="32"/>
  <c r="X13" i="32"/>
  <c r="V13" i="32"/>
  <c r="U13" i="32"/>
  <c r="AC14" i="22"/>
  <c r="AC15" i="22"/>
  <c r="AC16" i="22"/>
  <c r="AC17" i="22"/>
  <c r="U13" i="20"/>
  <c r="AG14" i="19"/>
  <c r="AG15" i="19"/>
  <c r="AG16" i="19"/>
  <c r="AG17" i="19"/>
  <c r="AG18" i="19"/>
  <c r="AG19" i="19"/>
  <c r="AF13" i="19"/>
  <c r="AE13" i="19"/>
  <c r="AC13" i="19"/>
  <c r="AB13" i="19"/>
  <c r="AA14" i="19"/>
  <c r="AA15" i="19"/>
  <c r="AA16" i="19"/>
  <c r="AA17" i="19"/>
  <c r="AA18" i="19"/>
  <c r="AA19" i="19"/>
  <c r="Z13" i="19"/>
  <c r="Y13" i="19"/>
  <c r="X14" i="19"/>
  <c r="X15" i="19"/>
  <c r="X16" i="19"/>
  <c r="X17" i="19"/>
  <c r="X18" i="19"/>
  <c r="X19" i="19"/>
  <c r="W13" i="19"/>
  <c r="V13" i="19"/>
  <c r="AX14" i="18"/>
  <c r="AZ14" i="18" s="1"/>
  <c r="AX15" i="18"/>
  <c r="AZ15" i="18" s="1"/>
  <c r="AX16" i="18"/>
  <c r="AZ16" i="18" s="1"/>
  <c r="AX17" i="18"/>
  <c r="AZ17" i="18" s="1"/>
  <c r="AX18" i="18"/>
  <c r="AZ18" i="18" s="1"/>
  <c r="AX19" i="18"/>
  <c r="AZ19" i="18" s="1"/>
  <c r="AS14" i="18"/>
  <c r="AU14" i="18" s="1"/>
  <c r="AS15" i="18"/>
  <c r="AU15" i="18" s="1"/>
  <c r="AS16" i="18"/>
  <c r="AU16" i="18" s="1"/>
  <c r="AS17" i="18"/>
  <c r="AU17" i="18" s="1"/>
  <c r="AS18" i="18"/>
  <c r="AU18" i="18" s="1"/>
  <c r="AS19" i="18"/>
  <c r="AU19" i="18" s="1"/>
  <c r="AN14" i="18"/>
  <c r="AP14" i="18" s="1"/>
  <c r="AN15" i="18"/>
  <c r="AP15" i="18" s="1"/>
  <c r="AN16" i="18"/>
  <c r="AP16" i="18" s="1"/>
  <c r="AN17" i="18"/>
  <c r="AP17" i="18" s="1"/>
  <c r="AN18" i="18"/>
  <c r="AP18" i="18" s="1"/>
  <c r="AN19" i="18"/>
  <c r="AP19" i="18" s="1"/>
  <c r="AF14" i="17"/>
  <c r="AF15" i="17"/>
  <c r="AF16" i="17"/>
  <c r="AF17" i="17"/>
  <c r="AF18" i="17"/>
  <c r="AF20" i="17"/>
  <c r="AE13" i="17"/>
  <c r="AD13" i="17"/>
  <c r="AC14" i="17"/>
  <c r="AC15" i="17"/>
  <c r="AC16" i="17"/>
  <c r="AC17" i="17"/>
  <c r="AC18" i="17"/>
  <c r="AC20" i="17"/>
  <c r="AB13" i="17"/>
  <c r="AA13" i="17"/>
  <c r="Z14" i="17"/>
  <c r="Z15" i="17"/>
  <c r="Z16" i="17"/>
  <c r="Z17" i="17"/>
  <c r="Z18" i="17"/>
  <c r="Z20" i="17"/>
  <c r="Y13" i="17"/>
  <c r="X13" i="17"/>
  <c r="W14" i="17"/>
  <c r="W15" i="17"/>
  <c r="W16" i="17"/>
  <c r="W17" i="17"/>
  <c r="W18" i="17"/>
  <c r="W20" i="17"/>
  <c r="V13" i="17"/>
  <c r="U13" i="17"/>
  <c r="AE5" i="25"/>
  <c r="AD5" i="25"/>
  <c r="AB5" i="25"/>
  <c r="AA5" i="25"/>
  <c r="Y5" i="25"/>
  <c r="X5" i="25"/>
  <c r="V5" i="25"/>
  <c r="U5" i="25"/>
  <c r="AB7" i="12"/>
  <c r="AB8" i="12"/>
  <c r="AB9" i="12"/>
  <c r="AB10" i="12"/>
  <c r="AB11" i="12"/>
  <c r="AB12" i="12"/>
  <c r="Y7" i="12"/>
  <c r="Y8" i="12"/>
  <c r="Y9" i="12"/>
  <c r="Y10" i="12"/>
  <c r="Y11" i="12"/>
  <c r="Y12" i="12"/>
  <c r="V7" i="12"/>
  <c r="V8" i="12"/>
  <c r="V9" i="12"/>
  <c r="V10" i="12"/>
  <c r="V11" i="12"/>
  <c r="V12" i="12"/>
  <c r="N117" i="7"/>
  <c r="N118" i="7"/>
  <c r="N119" i="7"/>
  <c r="N120" i="7"/>
  <c r="N121" i="7"/>
  <c r="N122" i="7"/>
  <c r="M116" i="7"/>
  <c r="L116" i="7"/>
  <c r="P116" i="7" s="1"/>
  <c r="N105" i="7"/>
  <c r="N106" i="7"/>
  <c r="N107" i="7"/>
  <c r="N108" i="7"/>
  <c r="N110" i="7"/>
  <c r="M104" i="7"/>
  <c r="L104" i="7"/>
  <c r="N93" i="7"/>
  <c r="N94" i="7"/>
  <c r="N95" i="7"/>
  <c r="N96" i="7"/>
  <c r="N97" i="7"/>
  <c r="N98" i="7"/>
  <c r="M92" i="7"/>
  <c r="L92" i="7"/>
  <c r="N81" i="7"/>
  <c r="N82" i="7"/>
  <c r="N83" i="7"/>
  <c r="N84" i="7"/>
  <c r="N85" i="7"/>
  <c r="N86" i="7"/>
  <c r="M80" i="7"/>
  <c r="L80" i="7"/>
  <c r="H105" i="7"/>
  <c r="H106" i="7"/>
  <c r="H107" i="7"/>
  <c r="H108" i="7"/>
  <c r="H109" i="7"/>
  <c r="H110" i="7"/>
  <c r="G104" i="7"/>
  <c r="F104" i="7"/>
  <c r="H93" i="7"/>
  <c r="H94" i="7"/>
  <c r="H95" i="7"/>
  <c r="H96" i="7"/>
  <c r="H97" i="7"/>
  <c r="H98" i="7"/>
  <c r="G92" i="7"/>
  <c r="F92" i="7"/>
  <c r="F80" i="7"/>
  <c r="E117" i="7"/>
  <c r="E118" i="7"/>
  <c r="E119" i="7"/>
  <c r="E120" i="7"/>
  <c r="E121" i="7"/>
  <c r="E122" i="7"/>
  <c r="D116" i="7"/>
  <c r="E105" i="7"/>
  <c r="E106" i="7"/>
  <c r="E107" i="7"/>
  <c r="E108" i="7"/>
  <c r="E109" i="7"/>
  <c r="E110" i="7"/>
  <c r="D104" i="7"/>
  <c r="C104" i="7"/>
  <c r="D92" i="7"/>
  <c r="E93" i="7"/>
  <c r="E94" i="7"/>
  <c r="E95" i="7"/>
  <c r="E96" i="7"/>
  <c r="E97" i="7"/>
  <c r="E98" i="7"/>
  <c r="C92" i="7"/>
  <c r="H81" i="7"/>
  <c r="H82" i="7"/>
  <c r="H83" i="7"/>
  <c r="H84" i="7"/>
  <c r="H85" i="7"/>
  <c r="H86" i="7"/>
  <c r="E81" i="7"/>
  <c r="E82" i="7"/>
  <c r="E83" i="7"/>
  <c r="E84" i="7"/>
  <c r="E85" i="7"/>
  <c r="E86" i="7"/>
  <c r="D80" i="7"/>
  <c r="C80" i="7"/>
  <c r="K93" i="7"/>
  <c r="K94" i="7"/>
  <c r="K95" i="7"/>
  <c r="K96" i="7"/>
  <c r="K98" i="7"/>
  <c r="K105" i="7"/>
  <c r="K106" i="7"/>
  <c r="K107" i="7"/>
  <c r="K108" i="7"/>
  <c r="K109" i="7"/>
  <c r="K110" i="7"/>
  <c r="K117" i="7"/>
  <c r="K118" i="7"/>
  <c r="K119" i="7"/>
  <c r="K120" i="7"/>
  <c r="K121" i="7"/>
  <c r="K122" i="7"/>
  <c r="J104" i="7"/>
  <c r="I104" i="7"/>
  <c r="J92" i="7"/>
  <c r="I92" i="7"/>
  <c r="K81" i="7"/>
  <c r="K82" i="7"/>
  <c r="K83" i="7"/>
  <c r="K84" i="7"/>
  <c r="K85" i="7"/>
  <c r="K86" i="7"/>
  <c r="J80" i="7"/>
  <c r="I80" i="7"/>
  <c r="D8" i="7"/>
  <c r="C8" i="7"/>
  <c r="D20" i="7"/>
  <c r="C20" i="7"/>
  <c r="D32" i="7"/>
  <c r="C32" i="7"/>
  <c r="D44" i="7"/>
  <c r="C44" i="7"/>
  <c r="D56" i="7"/>
  <c r="C56" i="7"/>
  <c r="D68" i="7"/>
  <c r="C68" i="7"/>
  <c r="R5" i="1"/>
  <c r="S5" i="1"/>
  <c r="U5" i="1"/>
  <c r="V5" i="1"/>
  <c r="X5" i="1"/>
  <c r="Y5" i="1"/>
  <c r="AA5" i="1"/>
  <c r="AB5" i="1"/>
  <c r="AD5" i="1"/>
  <c r="AE5" i="1"/>
  <c r="P5" i="1"/>
  <c r="O5" i="1"/>
  <c r="M5" i="1"/>
  <c r="L5" i="1"/>
  <c r="G5" i="1"/>
  <c r="F5" i="1"/>
  <c r="C5" i="1"/>
  <c r="M14" i="13"/>
  <c r="K14" i="13"/>
  <c r="G14" i="13"/>
  <c r="E14" i="13"/>
  <c r="C14" i="13"/>
  <c r="B6" i="6"/>
  <c r="AD6" i="4"/>
  <c r="AC6" i="4"/>
  <c r="AA6" i="4"/>
  <c r="Z6" i="4"/>
  <c r="X6" i="4"/>
  <c r="W6" i="4"/>
  <c r="Q6" i="4"/>
  <c r="S6" i="4" s="1"/>
  <c r="L6" i="4"/>
  <c r="K6" i="4"/>
  <c r="H6" i="4"/>
  <c r="F6" i="4"/>
  <c r="E6" i="4"/>
  <c r="R122" i="7" l="1"/>
  <c r="S122" i="7" s="1"/>
  <c r="P6" i="4"/>
  <c r="R110" i="7"/>
  <c r="S110" i="7" s="1"/>
  <c r="V43" i="1"/>
  <c r="T43" i="1"/>
  <c r="V40" i="1"/>
  <c r="T40" i="1"/>
  <c r="S38" i="1"/>
  <c r="T38" i="1" s="1"/>
  <c r="V42" i="1"/>
  <c r="T42" i="1"/>
  <c r="V41" i="1"/>
  <c r="T41" i="1"/>
  <c r="AB39" i="1"/>
  <c r="Z39" i="1"/>
  <c r="Q116" i="7"/>
  <c r="Q80" i="7"/>
  <c r="P80" i="7"/>
  <c r="X13" i="19"/>
  <c r="P104" i="7"/>
  <c r="R107" i="7"/>
  <c r="S107" i="7" s="1"/>
  <c r="R106" i="7"/>
  <c r="S106" i="7" s="1"/>
  <c r="R105" i="7"/>
  <c r="S105" i="7" s="1"/>
  <c r="R109" i="7"/>
  <c r="S109" i="7" s="1"/>
  <c r="Q104" i="7"/>
  <c r="K80" i="7"/>
  <c r="H80" i="7"/>
  <c r="AL13" i="33"/>
  <c r="AF13" i="33"/>
  <c r="AC13" i="32"/>
  <c r="Z13" i="32"/>
  <c r="R97" i="7"/>
  <c r="S97" i="7" s="1"/>
  <c r="R94" i="7"/>
  <c r="S94" i="7" s="1"/>
  <c r="R93" i="7"/>
  <c r="S93" i="7" s="1"/>
  <c r="Q92" i="7"/>
  <c r="P92" i="7"/>
  <c r="R95" i="7"/>
  <c r="S95" i="7" s="1"/>
  <c r="T13" i="33"/>
  <c r="W13" i="32"/>
  <c r="T13" i="32"/>
  <c r="Q13" i="32"/>
  <c r="Z13" i="33"/>
  <c r="W13" i="33"/>
  <c r="AC13" i="33"/>
  <c r="AF13" i="32"/>
  <c r="N80" i="7"/>
  <c r="Q13" i="33"/>
  <c r="Y40" i="1" l="1"/>
  <c r="W40" i="1"/>
  <c r="V38" i="1"/>
  <c r="W38" i="1" s="1"/>
  <c r="Y41" i="1"/>
  <c r="W41" i="1"/>
  <c r="Y42" i="1"/>
  <c r="W42" i="1"/>
  <c r="Y43" i="1"/>
  <c r="W43" i="1"/>
  <c r="AE39" i="1"/>
  <c r="AC39" i="1"/>
  <c r="Q69" i="7"/>
  <c r="Q70" i="7"/>
  <c r="Q71" i="7"/>
  <c r="Q72" i="7"/>
  <c r="Q73" i="7"/>
  <c r="Q74" i="7"/>
  <c r="P69" i="7"/>
  <c r="P70" i="7"/>
  <c r="P71" i="7"/>
  <c r="P72" i="7"/>
  <c r="P73" i="7"/>
  <c r="P74" i="7"/>
  <c r="P46" i="7"/>
  <c r="P47" i="7"/>
  <c r="P48" i="7"/>
  <c r="P49" i="7"/>
  <c r="P50" i="7"/>
  <c r="P57" i="7"/>
  <c r="P58" i="7"/>
  <c r="P59" i="7"/>
  <c r="P60" i="7"/>
  <c r="P61" i="7"/>
  <c r="P62" i="7"/>
  <c r="Q57" i="7"/>
  <c r="Q58" i="7"/>
  <c r="Q59" i="7"/>
  <c r="Q60" i="7"/>
  <c r="Q61" i="7"/>
  <c r="Q62" i="7"/>
  <c r="N74" i="7"/>
  <c r="K74" i="7"/>
  <c r="E74" i="7"/>
  <c r="N15" i="13"/>
  <c r="N16" i="13"/>
  <c r="N17" i="13"/>
  <c r="N18" i="13"/>
  <c r="N19" i="13"/>
  <c r="N20" i="13"/>
  <c r="N14" i="13"/>
  <c r="U8" i="5"/>
  <c r="T8" i="5"/>
  <c r="T8" i="14"/>
  <c r="V8" i="14" s="1"/>
  <c r="Q8" i="14"/>
  <c r="N8" i="14"/>
  <c r="O8" i="14"/>
  <c r="R8" i="14"/>
  <c r="R6" i="12" l="1"/>
  <c r="AB41" i="1"/>
  <c r="Z41" i="1"/>
  <c r="AB42" i="1"/>
  <c r="Z42" i="1"/>
  <c r="AB43" i="1"/>
  <c r="Z43" i="1"/>
  <c r="AB40" i="1"/>
  <c r="Z40" i="1"/>
  <c r="Y38" i="1"/>
  <c r="Z38" i="1" s="1"/>
  <c r="AH39" i="1"/>
  <c r="AF39" i="1"/>
  <c r="R62" i="7"/>
  <c r="R58" i="7"/>
  <c r="R60" i="7"/>
  <c r="R61" i="7"/>
  <c r="R59" i="7"/>
  <c r="R57" i="7"/>
  <c r="R69" i="7"/>
  <c r="R74" i="7"/>
  <c r="R72" i="7"/>
  <c r="R70" i="7"/>
  <c r="R73" i="7"/>
  <c r="R71" i="7"/>
  <c r="Q68" i="7"/>
  <c r="P68" i="7"/>
  <c r="R5" i="25"/>
  <c r="S5" i="25"/>
  <c r="N15" i="16"/>
  <c r="AE43" i="1" l="1"/>
  <c r="AC43" i="1"/>
  <c r="AE40" i="1"/>
  <c r="AC40" i="1"/>
  <c r="AB38" i="1"/>
  <c r="AC38" i="1" s="1"/>
  <c r="AE42" i="1"/>
  <c r="AC42" i="1"/>
  <c r="AE41" i="1"/>
  <c r="AC41" i="1"/>
  <c r="AK39" i="1"/>
  <c r="AI39" i="1"/>
  <c r="Q15" i="16"/>
  <c r="K15" i="16"/>
  <c r="H15" i="16"/>
  <c r="H5" i="25"/>
  <c r="E5" i="25"/>
  <c r="T5" i="25"/>
  <c r="N5" i="25"/>
  <c r="K5" i="25"/>
  <c r="R68" i="7"/>
  <c r="Q46" i="7"/>
  <c r="Q47" i="7"/>
  <c r="Q48" i="7"/>
  <c r="Q49" i="7"/>
  <c r="Q50" i="7"/>
  <c r="N62" i="7"/>
  <c r="K62" i="7"/>
  <c r="H62" i="7"/>
  <c r="E62" i="7"/>
  <c r="L16" i="13"/>
  <c r="L17" i="13"/>
  <c r="L18" i="13"/>
  <c r="L19" i="13"/>
  <c r="L20" i="13"/>
  <c r="L15" i="13"/>
  <c r="AH41" i="1" l="1"/>
  <c r="AF41" i="1"/>
  <c r="AH42" i="1"/>
  <c r="AF42" i="1"/>
  <c r="AH40" i="1"/>
  <c r="AF40" i="1"/>
  <c r="AE38" i="1"/>
  <c r="AF38" i="1" s="1"/>
  <c r="AH43" i="1"/>
  <c r="AF43" i="1"/>
  <c r="AL39" i="1"/>
  <c r="R48" i="7"/>
  <c r="R47" i="7"/>
  <c r="R46" i="7"/>
  <c r="R49" i="7"/>
  <c r="R50" i="7"/>
  <c r="AK43" i="1" l="1"/>
  <c r="AL43" i="1" s="1"/>
  <c r="AI43" i="1"/>
  <c r="AK42" i="1"/>
  <c r="AL42" i="1" s="1"/>
  <c r="AI42" i="1"/>
  <c r="AK40" i="1"/>
  <c r="AI40" i="1"/>
  <c r="AH38" i="1"/>
  <c r="AI38" i="1" s="1"/>
  <c r="AK41" i="1"/>
  <c r="AL41" i="1" s="1"/>
  <c r="AI41" i="1"/>
  <c r="R45" i="7"/>
  <c r="K14" i="7"/>
  <c r="AL40" i="1" l="1"/>
  <c r="AK38" i="1"/>
  <c r="AL38" i="1" s="1"/>
  <c r="H13" i="33"/>
  <c r="M13" i="21"/>
  <c r="K13" i="19"/>
  <c r="J13" i="19"/>
  <c r="L19" i="19"/>
  <c r="I19" i="19"/>
  <c r="F19" i="19"/>
  <c r="O19" i="19"/>
  <c r="J13" i="18"/>
  <c r="G13" i="18"/>
  <c r="K50" i="7"/>
  <c r="N50" i="7"/>
  <c r="N46" i="7"/>
  <c r="N47" i="7"/>
  <c r="N48" i="7"/>
  <c r="N49" i="7"/>
  <c r="N26" i="7"/>
  <c r="Q26" i="7"/>
  <c r="P26" i="7"/>
  <c r="K26" i="7"/>
  <c r="H26" i="7"/>
  <c r="E26" i="7"/>
  <c r="N38" i="7"/>
  <c r="Q38" i="7"/>
  <c r="P38" i="7"/>
  <c r="K38" i="7"/>
  <c r="H38" i="7"/>
  <c r="Q14" i="7"/>
  <c r="P14" i="7"/>
  <c r="H14" i="7"/>
  <c r="E14" i="7"/>
  <c r="I5" i="1"/>
  <c r="E6" i="6"/>
  <c r="F6" i="6"/>
  <c r="I6" i="6"/>
  <c r="K6" i="6"/>
  <c r="L6" i="6"/>
  <c r="B8" i="14"/>
  <c r="C8" i="14"/>
  <c r="E8" i="14"/>
  <c r="F8" i="14"/>
  <c r="H8" i="14"/>
  <c r="I8" i="14"/>
  <c r="K8" i="14"/>
  <c r="F20" i="13"/>
  <c r="D20" i="13"/>
  <c r="J16" i="13"/>
  <c r="J17" i="13"/>
  <c r="J18" i="13"/>
  <c r="J19" i="13"/>
  <c r="J20" i="13"/>
  <c r="J15" i="13"/>
  <c r="H20" i="13"/>
  <c r="C27" i="12" l="1"/>
  <c r="N13" i="33"/>
  <c r="N13" i="32"/>
  <c r="M6" i="6"/>
  <c r="K13" i="32"/>
  <c r="R38" i="7"/>
  <c r="J6" i="6"/>
  <c r="H13" i="32"/>
  <c r="R26" i="7"/>
  <c r="G6" i="6"/>
  <c r="R14" i="7"/>
  <c r="K13" i="33"/>
  <c r="E13" i="32"/>
  <c r="K14" i="20"/>
  <c r="K15" i="20"/>
  <c r="K16" i="20"/>
  <c r="K17" i="20"/>
  <c r="F27" i="12" l="1"/>
  <c r="D27" i="12"/>
  <c r="H15" i="13"/>
  <c r="H16" i="13"/>
  <c r="H17" i="13"/>
  <c r="H18" i="13"/>
  <c r="H19" i="13"/>
  <c r="H14" i="13"/>
  <c r="I27" i="12" l="1"/>
  <c r="G27" i="12"/>
  <c r="H15" i="20"/>
  <c r="H16" i="20"/>
  <c r="H17" i="20"/>
  <c r="N11" i="7"/>
  <c r="K11" i="7"/>
  <c r="H11" i="7"/>
  <c r="E11" i="7"/>
  <c r="F16" i="13"/>
  <c r="F17" i="13"/>
  <c r="F18" i="13"/>
  <c r="F19" i="13"/>
  <c r="F15" i="13"/>
  <c r="D16" i="13"/>
  <c r="D17" i="13"/>
  <c r="D18" i="13"/>
  <c r="D19" i="13"/>
  <c r="D15" i="13"/>
  <c r="AC8" i="5"/>
  <c r="AD8" i="5"/>
  <c r="Z8" i="5"/>
  <c r="AA8" i="5"/>
  <c r="W8" i="5"/>
  <c r="X8" i="5"/>
  <c r="J27" i="12" l="1"/>
  <c r="AH7" i="12"/>
  <c r="AH8" i="12"/>
  <c r="AH9" i="12"/>
  <c r="AH10" i="12"/>
  <c r="AH11" i="12"/>
  <c r="AF14" i="22"/>
  <c r="AF15" i="22"/>
  <c r="AF16" i="22"/>
  <c r="AF17" i="22"/>
  <c r="AI14" i="22"/>
  <c r="AI15" i="22"/>
  <c r="AI16" i="22"/>
  <c r="AI17" i="22"/>
  <c r="AA13" i="22"/>
  <c r="AB13" i="22"/>
  <c r="AE13" i="22"/>
  <c r="AG13" i="22"/>
  <c r="AH13" i="22"/>
  <c r="AJ13" i="22"/>
  <c r="AK13" i="22"/>
  <c r="AF14" i="21"/>
  <c r="AF15" i="21"/>
  <c r="AF16" i="21"/>
  <c r="AF17" i="21"/>
  <c r="AI14" i="21"/>
  <c r="AI15" i="21"/>
  <c r="AI16" i="21"/>
  <c r="AI17" i="21"/>
  <c r="AI14" i="20"/>
  <c r="AI17" i="20"/>
  <c r="AJ14" i="19"/>
  <c r="AJ15" i="19"/>
  <c r="AJ16" i="19"/>
  <c r="AJ17" i="19"/>
  <c r="AJ18" i="19"/>
  <c r="BC14" i="18"/>
  <c r="BE14" i="18" s="1"/>
  <c r="BC15" i="18"/>
  <c r="BE15" i="18" s="1"/>
  <c r="BC16" i="18"/>
  <c r="BE16" i="18" s="1"/>
  <c r="BC17" i="18"/>
  <c r="BE17" i="18" s="1"/>
  <c r="BC18" i="18"/>
  <c r="BE18" i="18" s="1"/>
  <c r="AI14" i="17"/>
  <c r="AI15" i="17"/>
  <c r="AI16" i="17"/>
  <c r="AI17" i="17"/>
  <c r="AI18" i="17"/>
  <c r="AG13" i="17"/>
  <c r="AH13" i="17"/>
  <c r="AJ13" i="17"/>
  <c r="AK13" i="17"/>
  <c r="AK15" i="16"/>
  <c r="AL13" i="17" l="1"/>
  <c r="AL13" i="22"/>
  <c r="AL15" i="16"/>
  <c r="AH6" i="12"/>
  <c r="AC13" i="22"/>
  <c r="AI13" i="22"/>
  <c r="AF13" i="22"/>
  <c r="AF13" i="17"/>
  <c r="AI13" i="17"/>
  <c r="X15" i="13"/>
  <c r="X16" i="13"/>
  <c r="X17" i="13"/>
  <c r="X18" i="13"/>
  <c r="X19" i="13"/>
  <c r="V15" i="13"/>
  <c r="V16" i="13"/>
  <c r="V17" i="13"/>
  <c r="V18" i="13"/>
  <c r="V19" i="13"/>
  <c r="W14" i="13"/>
  <c r="X14" i="13" s="1"/>
  <c r="Y14" i="13"/>
  <c r="Z14" i="13" s="1"/>
  <c r="AC8" i="14"/>
  <c r="AD8" i="14"/>
  <c r="AF8" i="14"/>
  <c r="AG8" i="14"/>
  <c r="AE8" i="14" l="1"/>
  <c r="AH8" i="14"/>
  <c r="AE8" i="5"/>
  <c r="Z14" i="22" l="1"/>
  <c r="Z15" i="22"/>
  <c r="Z16" i="22"/>
  <c r="Z17" i="22"/>
  <c r="X13" i="22"/>
  <c r="Y13" i="22"/>
  <c r="AC14" i="20"/>
  <c r="AC15" i="20"/>
  <c r="AC16" i="20"/>
  <c r="AC17" i="20"/>
  <c r="AC14" i="21"/>
  <c r="AC15" i="21"/>
  <c r="AC16" i="21"/>
  <c r="AC17" i="21"/>
  <c r="Z15" i="21"/>
  <c r="Z16" i="21"/>
  <c r="Z17" i="21"/>
  <c r="Z14" i="21"/>
  <c r="Z14" i="20"/>
  <c r="Z15" i="20"/>
  <c r="Z16" i="20"/>
  <c r="Z17" i="20"/>
  <c r="T15" i="13"/>
  <c r="T16" i="13"/>
  <c r="T17" i="13"/>
  <c r="T18" i="13"/>
  <c r="T19" i="13"/>
  <c r="R15" i="13"/>
  <c r="R16" i="13"/>
  <c r="R17" i="13"/>
  <c r="R18" i="13"/>
  <c r="R19" i="13"/>
  <c r="Z15" i="16"/>
  <c r="AB6" i="12"/>
  <c r="Z13" i="22" l="1"/>
  <c r="AE6" i="12"/>
  <c r="AC13" i="17"/>
  <c r="Z13" i="17"/>
  <c r="W14" i="22"/>
  <c r="W15" i="22"/>
  <c r="W16" i="22"/>
  <c r="W17" i="22"/>
  <c r="U13" i="22"/>
  <c r="V13" i="22"/>
  <c r="T14" i="22"/>
  <c r="T15" i="22"/>
  <c r="T16" i="22"/>
  <c r="T17" i="22"/>
  <c r="W14" i="21"/>
  <c r="W17" i="21"/>
  <c r="W16" i="21"/>
  <c r="W14" i="20"/>
  <c r="W16" i="20"/>
  <c r="W17" i="20"/>
  <c r="V13" i="20"/>
  <c r="Z8" i="14"/>
  <c r="V81" i="10"/>
  <c r="R81" i="10"/>
  <c r="N81" i="10"/>
  <c r="J81" i="10"/>
  <c r="U81" i="10"/>
  <c r="T81" i="10"/>
  <c r="V69" i="10"/>
  <c r="R69" i="10"/>
  <c r="N69" i="10"/>
  <c r="J69" i="10"/>
  <c r="U69" i="10"/>
  <c r="T69" i="10"/>
  <c r="V57" i="10"/>
  <c r="R57" i="10"/>
  <c r="N57" i="10"/>
  <c r="J57" i="10"/>
  <c r="F57" i="10"/>
  <c r="U57" i="10"/>
  <c r="T57" i="10"/>
  <c r="V45" i="10"/>
  <c r="R45" i="10"/>
  <c r="N45" i="10"/>
  <c r="J45" i="10"/>
  <c r="U45" i="10"/>
  <c r="W45" i="10" s="1"/>
  <c r="T45" i="10"/>
  <c r="U85" i="9"/>
  <c r="T85" i="9"/>
  <c r="U84" i="9"/>
  <c r="T84" i="9"/>
  <c r="U83" i="9"/>
  <c r="T83" i="9"/>
  <c r="U82" i="9"/>
  <c r="T82" i="9"/>
  <c r="U81" i="9"/>
  <c r="T81" i="9"/>
  <c r="U80" i="9"/>
  <c r="T80" i="9"/>
  <c r="U73" i="9"/>
  <c r="T73" i="9"/>
  <c r="U72" i="9"/>
  <c r="T72" i="9"/>
  <c r="U71" i="9"/>
  <c r="T71" i="9"/>
  <c r="U70" i="9"/>
  <c r="T70" i="9"/>
  <c r="U69" i="9"/>
  <c r="T69" i="9"/>
  <c r="U68" i="9"/>
  <c r="T68" i="9"/>
  <c r="Q21" i="9"/>
  <c r="M21" i="9"/>
  <c r="I21" i="9"/>
  <c r="E21" i="9"/>
  <c r="U49" i="9"/>
  <c r="T49" i="9"/>
  <c r="U48" i="9"/>
  <c r="T48" i="9"/>
  <c r="U47" i="9"/>
  <c r="T47" i="9"/>
  <c r="U46" i="9"/>
  <c r="T46" i="9"/>
  <c r="U45" i="9"/>
  <c r="T45" i="9"/>
  <c r="U44" i="9"/>
  <c r="T44" i="9"/>
  <c r="C9" i="9"/>
  <c r="W69" i="10" l="1"/>
  <c r="W57" i="10"/>
  <c r="W81" i="10"/>
  <c r="W13" i="20"/>
  <c r="W13" i="22"/>
  <c r="W15" i="16"/>
  <c r="AA8" i="14"/>
  <c r="AB8" i="14" s="1"/>
  <c r="Y8" i="5"/>
  <c r="AB8" i="5"/>
  <c r="V8" i="5"/>
  <c r="F81" i="10"/>
  <c r="F69" i="10"/>
  <c r="F45" i="10"/>
  <c r="Q129" i="9"/>
  <c r="M129" i="9"/>
  <c r="I129" i="9"/>
  <c r="H141" i="10" s="1"/>
  <c r="U141" i="10" s="1"/>
  <c r="W141" i="10" s="1"/>
  <c r="E129" i="9"/>
  <c r="E141" i="9"/>
  <c r="I141" i="9"/>
  <c r="H153" i="10" s="1"/>
  <c r="U153" i="10" l="1"/>
  <c r="W153" i="10" s="1"/>
  <c r="V129" i="9"/>
  <c r="W129" i="9" s="1"/>
  <c r="Y129" i="9" s="1"/>
  <c r="Q14" i="22" l="1"/>
  <c r="Q15" i="22"/>
  <c r="Q16" i="22"/>
  <c r="Q17" i="22"/>
  <c r="R13" i="22"/>
  <c r="S13" i="22"/>
  <c r="T14" i="21"/>
  <c r="T15" i="21"/>
  <c r="T16" i="21"/>
  <c r="T17" i="21"/>
  <c r="T14" i="20"/>
  <c r="T15" i="20"/>
  <c r="T16" i="20"/>
  <c r="AF13" i="18"/>
  <c r="T13" i="22" l="1"/>
  <c r="W13" i="17"/>
  <c r="AH5" i="25"/>
  <c r="AG5" i="25"/>
  <c r="Z5" i="25" l="1"/>
  <c r="AC5" i="25"/>
  <c r="AF5" i="25"/>
  <c r="AI5" i="25"/>
  <c r="W5" i="25"/>
  <c r="Q5" i="25"/>
  <c r="N14" i="22"/>
  <c r="N15" i="22"/>
  <c r="N16" i="22"/>
  <c r="N17" i="22"/>
  <c r="K14" i="22"/>
  <c r="K15" i="22"/>
  <c r="K16" i="22"/>
  <c r="K17" i="22"/>
  <c r="H14" i="22"/>
  <c r="H15" i="22"/>
  <c r="H16" i="22"/>
  <c r="H17" i="22"/>
  <c r="F13" i="22"/>
  <c r="G13" i="22"/>
  <c r="I13" i="22"/>
  <c r="J13" i="22"/>
  <c r="L13" i="22"/>
  <c r="M13" i="22"/>
  <c r="O13" i="22"/>
  <c r="P13" i="22"/>
  <c r="E14" i="22"/>
  <c r="E15" i="22"/>
  <c r="E16" i="22"/>
  <c r="E17" i="22"/>
  <c r="R14" i="19"/>
  <c r="R15" i="19"/>
  <c r="R16" i="19"/>
  <c r="R17" i="19"/>
  <c r="R18" i="19"/>
  <c r="K13" i="22" l="1"/>
  <c r="N13" i="22"/>
  <c r="H13" i="22"/>
  <c r="Q13" i="22"/>
  <c r="O13" i="18"/>
  <c r="Q13" i="18" s="1"/>
  <c r="L13" i="18"/>
  <c r="T13" i="18"/>
  <c r="V13" i="18" s="1"/>
  <c r="Y13" i="18"/>
  <c r="AA13" i="18" s="1"/>
  <c r="F56" i="7"/>
  <c r="G56" i="7"/>
  <c r="I56" i="7"/>
  <c r="J56" i="7"/>
  <c r="L56" i="7"/>
  <c r="M56" i="7"/>
  <c r="F44" i="7"/>
  <c r="G44" i="7"/>
  <c r="I44" i="7"/>
  <c r="J44" i="7"/>
  <c r="L44" i="7"/>
  <c r="M44" i="7"/>
  <c r="P44" i="7" l="1"/>
  <c r="Q44" i="7"/>
  <c r="Q56" i="7"/>
  <c r="P56" i="7"/>
  <c r="H44" i="7"/>
  <c r="N56" i="7"/>
  <c r="K56" i="7"/>
  <c r="N44" i="7"/>
  <c r="K44" i="7"/>
  <c r="H56" i="7"/>
  <c r="Q13" i="17"/>
  <c r="R44" i="7" l="1"/>
  <c r="R56" i="7"/>
  <c r="C13" i="22"/>
  <c r="D13" i="22"/>
  <c r="E13" i="22" l="1"/>
  <c r="O14" i="19"/>
  <c r="O15" i="19"/>
  <c r="O16" i="19"/>
  <c r="O17" i="19"/>
  <c r="O18" i="19"/>
  <c r="L14" i="19"/>
  <c r="L15" i="19"/>
  <c r="L16" i="19"/>
  <c r="L17" i="19"/>
  <c r="L18" i="19"/>
  <c r="F14" i="19"/>
  <c r="F15" i="19"/>
  <c r="F16" i="19"/>
  <c r="F17" i="19"/>
  <c r="F18" i="19"/>
  <c r="I14" i="19"/>
  <c r="I15" i="19"/>
  <c r="I16" i="19"/>
  <c r="I17" i="19"/>
  <c r="I18" i="19"/>
  <c r="N14" i="21"/>
  <c r="N16" i="21"/>
  <c r="N15" i="21"/>
  <c r="N17" i="21"/>
  <c r="K15" i="21"/>
  <c r="K16" i="21"/>
  <c r="K17" i="21"/>
  <c r="K14" i="21"/>
  <c r="J13" i="21"/>
  <c r="O13" i="21"/>
  <c r="P13" i="21"/>
  <c r="R13" i="21"/>
  <c r="S13" i="21"/>
  <c r="U13" i="21"/>
  <c r="V13" i="21"/>
  <c r="X13" i="21"/>
  <c r="Y13" i="21"/>
  <c r="AA13" i="21"/>
  <c r="AB13" i="21"/>
  <c r="AD13" i="21"/>
  <c r="AE13" i="21"/>
  <c r="AG13" i="21"/>
  <c r="AH13" i="21"/>
  <c r="H15" i="21"/>
  <c r="H16" i="21"/>
  <c r="H17" i="21"/>
  <c r="H14" i="21"/>
  <c r="D13" i="21"/>
  <c r="E15" i="21"/>
  <c r="E16" i="21"/>
  <c r="E17" i="21"/>
  <c r="E14" i="21"/>
  <c r="E14" i="20"/>
  <c r="E15" i="20"/>
  <c r="E16" i="20"/>
  <c r="E17" i="20"/>
  <c r="I13" i="20"/>
  <c r="J13" i="20"/>
  <c r="L13" i="20"/>
  <c r="M13" i="20"/>
  <c r="O13" i="20"/>
  <c r="P13" i="20"/>
  <c r="R13" i="20"/>
  <c r="S13" i="20"/>
  <c r="X13" i="20"/>
  <c r="Y13" i="20"/>
  <c r="AA13" i="20"/>
  <c r="AB13" i="20"/>
  <c r="AD13" i="20"/>
  <c r="AE13" i="20"/>
  <c r="AG13" i="20"/>
  <c r="AH13" i="20"/>
  <c r="D13" i="20"/>
  <c r="C13" i="20"/>
  <c r="T13" i="19"/>
  <c r="AH13" i="19"/>
  <c r="AI13" i="19"/>
  <c r="AF13" i="21" l="1"/>
  <c r="T13" i="21"/>
  <c r="Q13" i="21"/>
  <c r="AA13" i="19"/>
  <c r="R13" i="19"/>
  <c r="L13" i="19"/>
  <c r="I13" i="19"/>
  <c r="AF13" i="20"/>
  <c r="AC13" i="20"/>
  <c r="C13" i="21"/>
  <c r="E13" i="21" s="1"/>
  <c r="H13" i="21"/>
  <c r="AI13" i="21"/>
  <c r="AI13" i="20"/>
  <c r="AG13" i="19"/>
  <c r="AC13" i="21"/>
  <c r="Z13" i="21"/>
  <c r="Z13" i="20"/>
  <c r="AD13" i="19"/>
  <c r="T13" i="20"/>
  <c r="U13" i="19"/>
  <c r="N13" i="20"/>
  <c r="Q13" i="20"/>
  <c r="O13" i="19"/>
  <c r="F13" i="19"/>
  <c r="W13" i="21"/>
  <c r="L13" i="21"/>
  <c r="N13" i="21" s="1"/>
  <c r="I13" i="21"/>
  <c r="K13" i="21" s="1"/>
  <c r="K13" i="20"/>
  <c r="E13" i="20"/>
  <c r="AJ13" i="19"/>
  <c r="BM14" i="18" l="1"/>
  <c r="BO14" i="18" s="1"/>
  <c r="BM15" i="18"/>
  <c r="BO15" i="18" s="1"/>
  <c r="BM16" i="18"/>
  <c r="BO16" i="18" s="1"/>
  <c r="BM17" i="18"/>
  <c r="BO17" i="18" s="1"/>
  <c r="BM18" i="18"/>
  <c r="BO18" i="18" s="1"/>
  <c r="E25" i="18" l="1"/>
  <c r="G25" i="18" s="1"/>
  <c r="BK13" i="18"/>
  <c r="BM13" i="18" s="1"/>
  <c r="BO13" i="18" s="1"/>
  <c r="H13" i="17" l="1"/>
  <c r="N13" i="17"/>
  <c r="K13" i="17"/>
  <c r="E13" i="17"/>
  <c r="AA14" i="13"/>
  <c r="L14" i="13"/>
  <c r="F14" i="13"/>
  <c r="D14" i="13"/>
  <c r="V33" i="10" l="1"/>
  <c r="V34" i="10"/>
  <c r="V35" i="10"/>
  <c r="V36" i="10"/>
  <c r="V37" i="10"/>
  <c r="V21" i="10"/>
  <c r="V22" i="10"/>
  <c r="V23" i="10"/>
  <c r="V24" i="10"/>
  <c r="V25" i="10"/>
  <c r="V9" i="10"/>
  <c r="V10" i="10"/>
  <c r="V11" i="10"/>
  <c r="V12" i="10"/>
  <c r="V13" i="10"/>
  <c r="P33" i="7"/>
  <c r="Q33" i="7"/>
  <c r="P34" i="7"/>
  <c r="Q34" i="7"/>
  <c r="P35" i="7"/>
  <c r="Q35" i="7"/>
  <c r="P36" i="7"/>
  <c r="Q36" i="7"/>
  <c r="P37" i="7"/>
  <c r="Q37" i="7"/>
  <c r="P21" i="7"/>
  <c r="Q21" i="7"/>
  <c r="P22" i="7"/>
  <c r="Q22" i="7"/>
  <c r="P23" i="7"/>
  <c r="Q23" i="7"/>
  <c r="P24" i="7"/>
  <c r="Q24" i="7"/>
  <c r="P25" i="7"/>
  <c r="Q25" i="7"/>
  <c r="P9" i="7"/>
  <c r="P10" i="7"/>
  <c r="Q10" i="7"/>
  <c r="P11" i="7"/>
  <c r="Q11" i="7"/>
  <c r="P12" i="7"/>
  <c r="Q12" i="7"/>
  <c r="P13" i="7"/>
  <c r="Q13" i="7"/>
  <c r="T33" i="9"/>
  <c r="U33" i="9"/>
  <c r="T34" i="9"/>
  <c r="U34" i="9"/>
  <c r="T35" i="9"/>
  <c r="U35" i="9"/>
  <c r="T36" i="9"/>
  <c r="U36" i="9"/>
  <c r="T37" i="9"/>
  <c r="U37" i="9"/>
  <c r="T21" i="9"/>
  <c r="U21" i="9"/>
  <c r="V21" i="9"/>
  <c r="C26" i="12" l="1"/>
  <c r="C24" i="12"/>
  <c r="C23" i="12"/>
  <c r="C25" i="12"/>
  <c r="F6" i="12"/>
  <c r="F22" i="12"/>
  <c r="R37" i="7"/>
  <c r="R36" i="7"/>
  <c r="R35" i="7"/>
  <c r="R25" i="7"/>
  <c r="R24" i="7"/>
  <c r="R23" i="7"/>
  <c r="R22" i="7"/>
  <c r="R21" i="7"/>
  <c r="R13" i="7"/>
  <c r="R12" i="7"/>
  <c r="R11" i="7"/>
  <c r="R10" i="7"/>
  <c r="R9" i="7"/>
  <c r="R34" i="7"/>
  <c r="R33" i="7"/>
  <c r="W21" i="9"/>
  <c r="O34" i="10"/>
  <c r="P34" i="10"/>
  <c r="O35" i="10"/>
  <c r="P35" i="10"/>
  <c r="O36" i="10"/>
  <c r="P36" i="10"/>
  <c r="O37" i="10"/>
  <c r="P37" i="10"/>
  <c r="P33" i="10"/>
  <c r="O33" i="10"/>
  <c r="K34" i="10"/>
  <c r="L34" i="10"/>
  <c r="K35" i="10"/>
  <c r="L35" i="10"/>
  <c r="K36" i="10"/>
  <c r="L36" i="10"/>
  <c r="K37" i="10"/>
  <c r="L37" i="10"/>
  <c r="L33" i="10"/>
  <c r="K33" i="10"/>
  <c r="G34" i="10"/>
  <c r="H34" i="10"/>
  <c r="G35" i="10"/>
  <c r="H35" i="10"/>
  <c r="G36" i="10"/>
  <c r="H36" i="10"/>
  <c r="G37" i="10"/>
  <c r="H37" i="10"/>
  <c r="H33" i="10"/>
  <c r="G33" i="10"/>
  <c r="C34" i="10"/>
  <c r="D34" i="10"/>
  <c r="C35" i="10"/>
  <c r="D35" i="10"/>
  <c r="C36" i="10"/>
  <c r="D36" i="10"/>
  <c r="C37" i="10"/>
  <c r="D37" i="10"/>
  <c r="D33" i="10"/>
  <c r="C33" i="10"/>
  <c r="O22" i="10"/>
  <c r="P22" i="10"/>
  <c r="O23" i="10"/>
  <c r="P23" i="10"/>
  <c r="O24" i="10"/>
  <c r="P24" i="10"/>
  <c r="O25" i="10"/>
  <c r="P25" i="10"/>
  <c r="P21" i="10"/>
  <c r="O21" i="10"/>
  <c r="K22" i="10"/>
  <c r="L22" i="10"/>
  <c r="K23" i="10"/>
  <c r="L23" i="10"/>
  <c r="K24" i="10"/>
  <c r="L24" i="10"/>
  <c r="K25" i="10"/>
  <c r="L25" i="10"/>
  <c r="L21" i="10"/>
  <c r="K21" i="10"/>
  <c r="G22" i="10"/>
  <c r="H22" i="10"/>
  <c r="G23" i="10"/>
  <c r="H23" i="10"/>
  <c r="G24" i="10"/>
  <c r="H24" i="10"/>
  <c r="G25" i="10"/>
  <c r="H25" i="10"/>
  <c r="H21" i="10"/>
  <c r="G21" i="10"/>
  <c r="C22" i="10"/>
  <c r="D22" i="10"/>
  <c r="C23" i="10"/>
  <c r="D23" i="10"/>
  <c r="C24" i="10"/>
  <c r="D24" i="10"/>
  <c r="C25" i="10"/>
  <c r="D25" i="10"/>
  <c r="D21" i="10"/>
  <c r="C21" i="10"/>
  <c r="O10" i="10"/>
  <c r="P10" i="10"/>
  <c r="O11" i="10"/>
  <c r="P11" i="10"/>
  <c r="O12" i="10"/>
  <c r="P12" i="10"/>
  <c r="O13" i="10"/>
  <c r="P13" i="10"/>
  <c r="P9" i="10"/>
  <c r="K10" i="10"/>
  <c r="L10" i="10"/>
  <c r="K11" i="10"/>
  <c r="L11" i="10"/>
  <c r="K12" i="10"/>
  <c r="L12" i="10"/>
  <c r="K13" i="10"/>
  <c r="L13" i="10"/>
  <c r="L9" i="10"/>
  <c r="G10" i="10"/>
  <c r="H10" i="10"/>
  <c r="G11" i="10"/>
  <c r="H11" i="10"/>
  <c r="G12" i="10"/>
  <c r="H12" i="10"/>
  <c r="G13" i="10"/>
  <c r="H13" i="10"/>
  <c r="H9" i="10"/>
  <c r="G9" i="10"/>
  <c r="C10" i="10"/>
  <c r="D10" i="10"/>
  <c r="C11" i="10"/>
  <c r="D11" i="10"/>
  <c r="C12" i="10"/>
  <c r="D12" i="10"/>
  <c r="C13" i="10"/>
  <c r="D13" i="10"/>
  <c r="D9" i="10"/>
  <c r="C9" i="10"/>
  <c r="I20" i="10"/>
  <c r="P32" i="9"/>
  <c r="O32" i="9"/>
  <c r="L32" i="9"/>
  <c r="K32" i="9"/>
  <c r="T22" i="9"/>
  <c r="M8" i="7"/>
  <c r="L8" i="7"/>
  <c r="J8" i="7"/>
  <c r="I8" i="7"/>
  <c r="G8" i="7"/>
  <c r="F8" i="7"/>
  <c r="M141" i="9"/>
  <c r="M117" i="9"/>
  <c r="I117" i="9"/>
  <c r="M105" i="9"/>
  <c r="I105" i="9"/>
  <c r="M93" i="9"/>
  <c r="I93" i="9"/>
  <c r="M69" i="9"/>
  <c r="I69" i="9"/>
  <c r="M57" i="9"/>
  <c r="I57" i="9"/>
  <c r="M45" i="9"/>
  <c r="I45" i="9"/>
  <c r="M33" i="9"/>
  <c r="I33" i="9"/>
  <c r="O10" i="9"/>
  <c r="P10" i="9"/>
  <c r="O11" i="9"/>
  <c r="P11" i="9"/>
  <c r="O12" i="9"/>
  <c r="P12" i="9"/>
  <c r="O13" i="9"/>
  <c r="P13" i="9"/>
  <c r="P9" i="9"/>
  <c r="O9" i="9"/>
  <c r="K10" i="9"/>
  <c r="L10" i="9"/>
  <c r="K11" i="9"/>
  <c r="L11" i="9"/>
  <c r="K12" i="9"/>
  <c r="L12" i="9"/>
  <c r="K13" i="9"/>
  <c r="L13" i="9"/>
  <c r="L9" i="9"/>
  <c r="K9" i="9"/>
  <c r="G10" i="9"/>
  <c r="H10" i="9"/>
  <c r="G11" i="9"/>
  <c r="H11" i="9"/>
  <c r="G12" i="9"/>
  <c r="H12" i="9"/>
  <c r="G13" i="9"/>
  <c r="H13" i="9"/>
  <c r="H9" i="9"/>
  <c r="G9" i="9"/>
  <c r="C10" i="9"/>
  <c r="D10" i="9"/>
  <c r="C11" i="9"/>
  <c r="D11" i="9"/>
  <c r="C12" i="9"/>
  <c r="D12" i="9"/>
  <c r="C13" i="9"/>
  <c r="D13" i="9"/>
  <c r="D9" i="9"/>
  <c r="M9" i="9"/>
  <c r="I9" i="9"/>
  <c r="L27" i="12" l="1"/>
  <c r="C6" i="12"/>
  <c r="F23" i="12"/>
  <c r="D23" i="12"/>
  <c r="F24" i="12"/>
  <c r="I24" i="12" s="1"/>
  <c r="D24" i="12"/>
  <c r="F26" i="12"/>
  <c r="I26" i="12" s="1"/>
  <c r="D26" i="12"/>
  <c r="T34" i="10"/>
  <c r="C21" i="12"/>
  <c r="D21" i="12" s="1"/>
  <c r="F25" i="12"/>
  <c r="I25" i="12" s="1"/>
  <c r="D25" i="12"/>
  <c r="G8" i="9"/>
  <c r="G32" i="10"/>
  <c r="C20" i="10"/>
  <c r="H8" i="9"/>
  <c r="K32" i="10"/>
  <c r="L32" i="10"/>
  <c r="L8" i="9"/>
  <c r="P8" i="10"/>
  <c r="H32" i="10"/>
  <c r="D8" i="9"/>
  <c r="L8" i="10"/>
  <c r="G8" i="10"/>
  <c r="O8" i="9"/>
  <c r="H8" i="10"/>
  <c r="P8" i="9"/>
  <c r="C8" i="10"/>
  <c r="K8" i="9"/>
  <c r="D8" i="10"/>
  <c r="C8" i="9"/>
  <c r="U21" i="10"/>
  <c r="W21" i="10" s="1"/>
  <c r="D20" i="10"/>
  <c r="I23" i="12"/>
  <c r="G23" i="12"/>
  <c r="C32" i="10"/>
  <c r="I22" i="12"/>
  <c r="G22" i="12"/>
  <c r="D32" i="10"/>
  <c r="O20" i="10"/>
  <c r="P20" i="10"/>
  <c r="K20" i="10"/>
  <c r="L20" i="10"/>
  <c r="G20" i="10"/>
  <c r="O32" i="10"/>
  <c r="H20" i="10"/>
  <c r="P32" i="10"/>
  <c r="T21" i="10"/>
  <c r="U34" i="10"/>
  <c r="W34" i="10" s="1"/>
  <c r="T9" i="9"/>
  <c r="Q32" i="7"/>
  <c r="T33" i="10"/>
  <c r="U33" i="10"/>
  <c r="W33" i="10" s="1"/>
  <c r="T37" i="10"/>
  <c r="U36" i="10"/>
  <c r="W36" i="10" s="1"/>
  <c r="T36" i="10"/>
  <c r="T25" i="10"/>
  <c r="U24" i="10"/>
  <c r="W24" i="10" s="1"/>
  <c r="T24" i="10"/>
  <c r="U24" i="9"/>
  <c r="T24" i="9"/>
  <c r="U22" i="10"/>
  <c r="W22" i="10" s="1"/>
  <c r="U23" i="9"/>
  <c r="T22" i="10"/>
  <c r="U25" i="9"/>
  <c r="U22" i="9"/>
  <c r="U10" i="9"/>
  <c r="U13" i="9"/>
  <c r="T13" i="9"/>
  <c r="T11" i="9"/>
  <c r="U9" i="10"/>
  <c r="W9" i="10" s="1"/>
  <c r="U12" i="9"/>
  <c r="U11" i="9"/>
  <c r="T12" i="10"/>
  <c r="T10" i="10"/>
  <c r="T23" i="10"/>
  <c r="T35" i="10"/>
  <c r="T32" i="9"/>
  <c r="T11" i="10"/>
  <c r="U9" i="9"/>
  <c r="T12" i="9"/>
  <c r="T10" i="9"/>
  <c r="U32" i="9"/>
  <c r="U25" i="10"/>
  <c r="W25" i="10" s="1"/>
  <c r="U23" i="10"/>
  <c r="W23" i="10" s="1"/>
  <c r="U37" i="10"/>
  <c r="W37" i="10" s="1"/>
  <c r="U35" i="10"/>
  <c r="W35" i="10" s="1"/>
  <c r="K8" i="7"/>
  <c r="U13" i="10"/>
  <c r="W13" i="10" s="1"/>
  <c r="P32" i="7"/>
  <c r="P20" i="7"/>
  <c r="T23" i="9"/>
  <c r="T25" i="9"/>
  <c r="T13" i="10"/>
  <c r="U10" i="10"/>
  <c r="W10" i="10" s="1"/>
  <c r="U12" i="10"/>
  <c r="W12" i="10" s="1"/>
  <c r="U11" i="10"/>
  <c r="W11" i="10" s="1"/>
  <c r="Q20" i="7"/>
  <c r="G6" i="4"/>
  <c r="P8" i="7"/>
  <c r="Q8" i="7"/>
  <c r="M6" i="4"/>
  <c r="J6" i="4"/>
  <c r="G24" i="12" l="1"/>
  <c r="L22" i="12"/>
  <c r="M22" i="12" s="1"/>
  <c r="O27" i="12"/>
  <c r="M27" i="12"/>
  <c r="G25" i="12"/>
  <c r="G26" i="12"/>
  <c r="F21" i="12"/>
  <c r="G21" i="12" s="1"/>
  <c r="J25" i="12"/>
  <c r="L25" i="12"/>
  <c r="J23" i="12"/>
  <c r="L23" i="12"/>
  <c r="J24" i="12"/>
  <c r="L24" i="12"/>
  <c r="J26" i="12"/>
  <c r="L26" i="12"/>
  <c r="R32" i="7"/>
  <c r="I21" i="12"/>
  <c r="J21" i="12" s="1"/>
  <c r="J22" i="12"/>
  <c r="R20" i="7"/>
  <c r="T20" i="9"/>
  <c r="T20" i="10"/>
  <c r="U8" i="10"/>
  <c r="U8" i="9"/>
  <c r="T32" i="10"/>
  <c r="U32" i="10"/>
  <c r="U20" i="10"/>
  <c r="U20" i="9"/>
  <c r="R8" i="7"/>
  <c r="T8" i="9"/>
  <c r="P8" i="14"/>
  <c r="M8" i="14"/>
  <c r="J8" i="14"/>
  <c r="G8" i="14"/>
  <c r="D8" i="14"/>
  <c r="S8" i="14"/>
  <c r="O22" i="12" l="1"/>
  <c r="R22" i="12" s="1"/>
  <c r="U22" i="12" s="1"/>
  <c r="V22" i="12" s="1"/>
  <c r="P27" i="12"/>
  <c r="R27" i="12"/>
  <c r="O24" i="12"/>
  <c r="M24" i="12"/>
  <c r="L21" i="12"/>
  <c r="M21" i="12" s="1"/>
  <c r="O23" i="12"/>
  <c r="M23" i="12"/>
  <c r="O26" i="12"/>
  <c r="M26" i="12"/>
  <c r="O25" i="12"/>
  <c r="M25" i="12"/>
  <c r="AJ14" i="4"/>
  <c r="AI14" i="4"/>
  <c r="AG14" i="4"/>
  <c r="AF14" i="4"/>
  <c r="AD14" i="4"/>
  <c r="AC14" i="4"/>
  <c r="AA14" i="4"/>
  <c r="Z14" i="4"/>
  <c r="T14" i="4"/>
  <c r="P22" i="12" l="1"/>
  <c r="S22" i="12"/>
  <c r="X22" i="12"/>
  <c r="AA22" i="12" s="1"/>
  <c r="S27" i="12"/>
  <c r="U27" i="12"/>
  <c r="P23" i="12"/>
  <c r="R23" i="12"/>
  <c r="U23" i="12" s="1"/>
  <c r="P26" i="12"/>
  <c r="R26" i="12"/>
  <c r="P25" i="12"/>
  <c r="R25" i="12"/>
  <c r="P24" i="12"/>
  <c r="R24" i="12"/>
  <c r="O21" i="12"/>
  <c r="P21" i="12" s="1"/>
  <c r="AK14" i="4"/>
  <c r="J14" i="4"/>
  <c r="M14" i="4"/>
  <c r="S14" i="4"/>
  <c r="V14" i="4"/>
  <c r="Y14" i="4"/>
  <c r="AE14" i="4"/>
  <c r="AH14" i="4"/>
  <c r="AB14" i="4"/>
  <c r="P14" i="4"/>
  <c r="G14" i="4"/>
  <c r="D14" i="4"/>
  <c r="O9" i="10"/>
  <c r="O8" i="10" s="1"/>
  <c r="K9" i="10"/>
  <c r="K8" i="10" s="1"/>
  <c r="Y22" i="12" l="1"/>
  <c r="X27" i="12"/>
  <c r="V27" i="12"/>
  <c r="S25" i="12"/>
  <c r="U25" i="12"/>
  <c r="S26" i="12"/>
  <c r="U26" i="12"/>
  <c r="S24" i="12"/>
  <c r="U24" i="12"/>
  <c r="X23" i="12"/>
  <c r="V23" i="12"/>
  <c r="AD22" i="12"/>
  <c r="AB22" i="12"/>
  <c r="S23" i="12"/>
  <c r="R21" i="12"/>
  <c r="S21" i="12" s="1"/>
  <c r="T8" i="10"/>
  <c r="T9" i="10"/>
  <c r="J5" i="1"/>
  <c r="N145" i="7"/>
  <c r="K145" i="7"/>
  <c r="H145" i="7"/>
  <c r="E145" i="7"/>
  <c r="N144" i="7"/>
  <c r="K144" i="7"/>
  <c r="H144" i="7"/>
  <c r="E144" i="7"/>
  <c r="N143" i="7"/>
  <c r="K143" i="7"/>
  <c r="H143" i="7"/>
  <c r="E143" i="7"/>
  <c r="N142" i="7"/>
  <c r="K142" i="7"/>
  <c r="H142" i="7"/>
  <c r="E142" i="7"/>
  <c r="N141" i="7"/>
  <c r="K141" i="7"/>
  <c r="H141" i="7"/>
  <c r="E141" i="7"/>
  <c r="E140" i="7"/>
  <c r="R140" i="7" s="1"/>
  <c r="S140" i="7" s="1"/>
  <c r="N133" i="7"/>
  <c r="K133" i="7"/>
  <c r="H133" i="7"/>
  <c r="E133" i="7"/>
  <c r="N132" i="7"/>
  <c r="K132" i="7"/>
  <c r="H132" i="7"/>
  <c r="E132" i="7"/>
  <c r="N131" i="7"/>
  <c r="K131" i="7"/>
  <c r="H131" i="7"/>
  <c r="E131" i="7"/>
  <c r="N130" i="7"/>
  <c r="K130" i="7"/>
  <c r="H130" i="7"/>
  <c r="E130" i="7"/>
  <c r="N129" i="7"/>
  <c r="K129" i="7"/>
  <c r="H129" i="7"/>
  <c r="E129" i="7"/>
  <c r="E128" i="7"/>
  <c r="R128" i="7" s="1"/>
  <c r="S128" i="7" s="1"/>
  <c r="H121" i="7"/>
  <c r="R121" i="7" s="1"/>
  <c r="S121" i="7" s="1"/>
  <c r="H120" i="7"/>
  <c r="H119" i="7"/>
  <c r="R119" i="7" s="1"/>
  <c r="S119" i="7" s="1"/>
  <c r="H118" i="7"/>
  <c r="R118" i="7" s="1"/>
  <c r="S118" i="7" s="1"/>
  <c r="H117" i="7"/>
  <c r="R117" i="7" s="1"/>
  <c r="S117" i="7" s="1"/>
  <c r="N116" i="7"/>
  <c r="E116" i="7"/>
  <c r="N104" i="7"/>
  <c r="K104" i="7"/>
  <c r="H104" i="7"/>
  <c r="E104" i="7"/>
  <c r="N92" i="7"/>
  <c r="K92" i="7"/>
  <c r="H92" i="7"/>
  <c r="E92" i="7"/>
  <c r="R85" i="7"/>
  <c r="S85" i="7" s="1"/>
  <c r="R83" i="7"/>
  <c r="S83" i="7" s="1"/>
  <c r="R82" i="7"/>
  <c r="S82" i="7" s="1"/>
  <c r="R81" i="7"/>
  <c r="S81" i="7" s="1"/>
  <c r="E80" i="7"/>
  <c r="R80" i="7" s="1"/>
  <c r="S80" i="7" s="1"/>
  <c r="N73" i="7"/>
  <c r="K73" i="7"/>
  <c r="E73" i="7"/>
  <c r="N72" i="7"/>
  <c r="K72" i="7"/>
  <c r="E72" i="7"/>
  <c r="N71" i="7"/>
  <c r="K71" i="7"/>
  <c r="E71" i="7"/>
  <c r="N70" i="7"/>
  <c r="K70" i="7"/>
  <c r="E70" i="7"/>
  <c r="E69" i="7"/>
  <c r="N68" i="7"/>
  <c r="E68" i="7"/>
  <c r="N61" i="7"/>
  <c r="K61" i="7"/>
  <c r="H61" i="7"/>
  <c r="E61" i="7"/>
  <c r="K60" i="7"/>
  <c r="H60" i="7"/>
  <c r="E60" i="7"/>
  <c r="N59" i="7"/>
  <c r="K59" i="7"/>
  <c r="H59" i="7"/>
  <c r="E59" i="7"/>
  <c r="K58" i="7"/>
  <c r="H58" i="7"/>
  <c r="E58" i="7"/>
  <c r="N57" i="7"/>
  <c r="K57" i="7"/>
  <c r="H57" i="7"/>
  <c r="E57" i="7"/>
  <c r="E56" i="7"/>
  <c r="K49" i="7"/>
  <c r="K48" i="7"/>
  <c r="K47" i="7"/>
  <c r="K46" i="7"/>
  <c r="N45" i="7"/>
  <c r="K45" i="7"/>
  <c r="E44" i="7"/>
  <c r="N37" i="7"/>
  <c r="K37" i="7"/>
  <c r="H37" i="7"/>
  <c r="E37" i="7"/>
  <c r="N36" i="7"/>
  <c r="K36" i="7"/>
  <c r="H36" i="7"/>
  <c r="E36" i="7"/>
  <c r="N35" i="7"/>
  <c r="K35" i="7"/>
  <c r="H35" i="7"/>
  <c r="E35" i="7"/>
  <c r="K34" i="7"/>
  <c r="H34" i="7"/>
  <c r="E34" i="7"/>
  <c r="N33" i="7"/>
  <c r="K33" i="7"/>
  <c r="H33" i="7"/>
  <c r="E33" i="7"/>
  <c r="E32" i="7"/>
  <c r="N25" i="7"/>
  <c r="K25" i="7"/>
  <c r="H25" i="7"/>
  <c r="E25" i="7"/>
  <c r="N24" i="7"/>
  <c r="K24" i="7"/>
  <c r="H24" i="7"/>
  <c r="E24" i="7"/>
  <c r="N23" i="7"/>
  <c r="K23" i="7"/>
  <c r="H23" i="7"/>
  <c r="E23" i="7"/>
  <c r="N22" i="7"/>
  <c r="K22" i="7"/>
  <c r="H22" i="7"/>
  <c r="E22" i="7"/>
  <c r="N21" i="7"/>
  <c r="K21" i="7"/>
  <c r="H21" i="7"/>
  <c r="E21" i="7"/>
  <c r="E20" i="7"/>
  <c r="R157" i="10"/>
  <c r="N157" i="10"/>
  <c r="F157" i="10"/>
  <c r="R156" i="10"/>
  <c r="N156" i="10"/>
  <c r="F156" i="10"/>
  <c r="R155" i="10"/>
  <c r="N155" i="10"/>
  <c r="F155" i="10"/>
  <c r="R154" i="10"/>
  <c r="N154" i="10"/>
  <c r="F154" i="10"/>
  <c r="R153" i="10"/>
  <c r="N153" i="10"/>
  <c r="J153" i="10"/>
  <c r="F153" i="10"/>
  <c r="Q152" i="10"/>
  <c r="R152" i="10" s="1"/>
  <c r="M152" i="10"/>
  <c r="N152" i="10" s="1"/>
  <c r="I152" i="10"/>
  <c r="E152" i="10"/>
  <c r="R145" i="10"/>
  <c r="N145" i="10"/>
  <c r="F145" i="10"/>
  <c r="R144" i="10"/>
  <c r="N144" i="10"/>
  <c r="F144" i="10"/>
  <c r="R143" i="10"/>
  <c r="N143" i="10"/>
  <c r="F143" i="10"/>
  <c r="R142" i="10"/>
  <c r="N142" i="10"/>
  <c r="F142" i="10"/>
  <c r="R141" i="10"/>
  <c r="N141" i="10"/>
  <c r="J141" i="10"/>
  <c r="F141" i="10"/>
  <c r="R140" i="10"/>
  <c r="N140" i="10"/>
  <c r="F140" i="10"/>
  <c r="R133" i="10"/>
  <c r="N133" i="10"/>
  <c r="J133" i="10"/>
  <c r="F133" i="10"/>
  <c r="R132" i="10"/>
  <c r="N132" i="10"/>
  <c r="J132" i="10"/>
  <c r="F132" i="10"/>
  <c r="R131" i="10"/>
  <c r="N131" i="10"/>
  <c r="J131" i="10"/>
  <c r="F131" i="10"/>
  <c r="R130" i="10"/>
  <c r="N130" i="10"/>
  <c r="J130" i="10"/>
  <c r="F130" i="10"/>
  <c r="R129" i="10"/>
  <c r="N129" i="10"/>
  <c r="J129" i="10"/>
  <c r="F129" i="10"/>
  <c r="R121" i="10"/>
  <c r="N121" i="10"/>
  <c r="J121" i="10"/>
  <c r="F121" i="10"/>
  <c r="R120" i="10"/>
  <c r="N120" i="10"/>
  <c r="J120" i="10"/>
  <c r="F120" i="10"/>
  <c r="R119" i="10"/>
  <c r="N119" i="10"/>
  <c r="J119" i="10"/>
  <c r="F119" i="10"/>
  <c r="R118" i="10"/>
  <c r="N118" i="10"/>
  <c r="J118" i="10"/>
  <c r="F118" i="10"/>
  <c r="R117" i="10"/>
  <c r="N117" i="10"/>
  <c r="J117" i="10"/>
  <c r="F117" i="10"/>
  <c r="R116" i="10"/>
  <c r="N116" i="10"/>
  <c r="J116" i="10"/>
  <c r="F116" i="10"/>
  <c r="R109" i="10"/>
  <c r="N109" i="10"/>
  <c r="J109" i="10"/>
  <c r="F109" i="10"/>
  <c r="R108" i="10"/>
  <c r="N108" i="10"/>
  <c r="J108" i="10"/>
  <c r="F108" i="10"/>
  <c r="R107" i="10"/>
  <c r="N107" i="10"/>
  <c r="J107" i="10"/>
  <c r="F107" i="10"/>
  <c r="R106" i="10"/>
  <c r="N106" i="10"/>
  <c r="J106" i="10"/>
  <c r="F106" i="10"/>
  <c r="R105" i="10"/>
  <c r="N105" i="10"/>
  <c r="J105" i="10"/>
  <c r="F105" i="10"/>
  <c r="R104" i="10"/>
  <c r="N104" i="10"/>
  <c r="J104" i="10"/>
  <c r="F104" i="10"/>
  <c r="R97" i="10"/>
  <c r="N97" i="10"/>
  <c r="J97" i="10"/>
  <c r="F97" i="10"/>
  <c r="R96" i="10"/>
  <c r="N96" i="10"/>
  <c r="J96" i="10"/>
  <c r="F96" i="10"/>
  <c r="R95" i="10"/>
  <c r="N95" i="10"/>
  <c r="J95" i="10"/>
  <c r="F95" i="10"/>
  <c r="R94" i="10"/>
  <c r="N94" i="10"/>
  <c r="J94" i="10"/>
  <c r="F94" i="10"/>
  <c r="R93" i="10"/>
  <c r="N93" i="10"/>
  <c r="J93" i="10"/>
  <c r="F93" i="10"/>
  <c r="E92" i="10"/>
  <c r="R85" i="10"/>
  <c r="N85" i="10"/>
  <c r="J85" i="10"/>
  <c r="F85" i="10"/>
  <c r="R84" i="10"/>
  <c r="N84" i="10"/>
  <c r="J84" i="10"/>
  <c r="F84" i="10"/>
  <c r="R83" i="10"/>
  <c r="N83" i="10"/>
  <c r="J83" i="10"/>
  <c r="F83" i="10"/>
  <c r="R82" i="10"/>
  <c r="N82" i="10"/>
  <c r="J82" i="10"/>
  <c r="F82" i="10"/>
  <c r="R73" i="10"/>
  <c r="N73" i="10"/>
  <c r="J73" i="10"/>
  <c r="F73" i="10"/>
  <c r="R72" i="10"/>
  <c r="N72" i="10"/>
  <c r="J72" i="10"/>
  <c r="F72" i="10"/>
  <c r="R71" i="10"/>
  <c r="N71" i="10"/>
  <c r="J71" i="10"/>
  <c r="F71" i="10"/>
  <c r="R70" i="10"/>
  <c r="N70" i="10"/>
  <c r="J70" i="10"/>
  <c r="F70" i="10"/>
  <c r="E68" i="10"/>
  <c r="F68" i="10" s="1"/>
  <c r="R61" i="10"/>
  <c r="N61" i="10"/>
  <c r="J61" i="10"/>
  <c r="F61" i="10"/>
  <c r="R60" i="10"/>
  <c r="N60" i="10"/>
  <c r="J60" i="10"/>
  <c r="F60" i="10"/>
  <c r="R59" i="10"/>
  <c r="N59" i="10"/>
  <c r="J59" i="10"/>
  <c r="F59" i="10"/>
  <c r="R58" i="10"/>
  <c r="N58" i="10"/>
  <c r="J58" i="10"/>
  <c r="F58" i="10"/>
  <c r="Q56" i="10"/>
  <c r="R56" i="10" s="1"/>
  <c r="M56" i="10"/>
  <c r="N56" i="10" s="1"/>
  <c r="I56" i="10"/>
  <c r="J56" i="10" s="1"/>
  <c r="E56" i="10"/>
  <c r="F56" i="10" s="1"/>
  <c r="R49" i="10"/>
  <c r="N49" i="10"/>
  <c r="J49" i="10"/>
  <c r="F49" i="10"/>
  <c r="R48" i="10"/>
  <c r="N48" i="10"/>
  <c r="J48" i="10"/>
  <c r="F48" i="10"/>
  <c r="R47" i="10"/>
  <c r="N47" i="10"/>
  <c r="J47" i="10"/>
  <c r="F47" i="10"/>
  <c r="R46" i="10"/>
  <c r="N46" i="10"/>
  <c r="J46" i="10"/>
  <c r="F46" i="10"/>
  <c r="Q44" i="10"/>
  <c r="R44" i="10" s="1"/>
  <c r="M44" i="10"/>
  <c r="N44" i="10" s="1"/>
  <c r="I44" i="10"/>
  <c r="J44" i="10" s="1"/>
  <c r="E44" i="10"/>
  <c r="F44" i="10" s="1"/>
  <c r="R37" i="10"/>
  <c r="N37" i="10"/>
  <c r="J37" i="10"/>
  <c r="F37" i="10"/>
  <c r="R36" i="10"/>
  <c r="N36" i="10"/>
  <c r="J36" i="10"/>
  <c r="F36" i="10"/>
  <c r="R35" i="10"/>
  <c r="N35" i="10"/>
  <c r="J35" i="10"/>
  <c r="F35" i="10"/>
  <c r="R34" i="10"/>
  <c r="N34" i="10"/>
  <c r="J34" i="10"/>
  <c r="F34" i="10"/>
  <c r="R33" i="10"/>
  <c r="N33" i="10"/>
  <c r="J33" i="10"/>
  <c r="F33" i="10"/>
  <c r="Q32" i="10"/>
  <c r="R32" i="10" s="1"/>
  <c r="M32" i="10"/>
  <c r="N32" i="10" s="1"/>
  <c r="I32" i="10"/>
  <c r="J32" i="10" s="1"/>
  <c r="E32" i="10"/>
  <c r="R25" i="10"/>
  <c r="N25" i="10"/>
  <c r="J25" i="10"/>
  <c r="F25" i="10"/>
  <c r="R24" i="10"/>
  <c r="N24" i="10"/>
  <c r="J24" i="10"/>
  <c r="F24" i="10"/>
  <c r="R23" i="10"/>
  <c r="N23" i="10"/>
  <c r="J23" i="10"/>
  <c r="F23" i="10"/>
  <c r="R22" i="10"/>
  <c r="N22" i="10"/>
  <c r="J22" i="10"/>
  <c r="F22" i="10"/>
  <c r="R21" i="10"/>
  <c r="N21" i="10"/>
  <c r="J21" i="10"/>
  <c r="F21" i="10"/>
  <c r="Q20" i="10"/>
  <c r="R20" i="10" s="1"/>
  <c r="M20" i="10"/>
  <c r="N20" i="10" s="1"/>
  <c r="J20" i="10"/>
  <c r="E20" i="10"/>
  <c r="Q145" i="9"/>
  <c r="R145" i="9" s="1"/>
  <c r="M145" i="9"/>
  <c r="N145" i="9" s="1"/>
  <c r="I145" i="9"/>
  <c r="E145" i="9"/>
  <c r="Q144" i="9"/>
  <c r="R144" i="9" s="1"/>
  <c r="M144" i="9"/>
  <c r="N144" i="9" s="1"/>
  <c r="I144" i="9"/>
  <c r="E144" i="9"/>
  <c r="Q143" i="9"/>
  <c r="R143" i="9" s="1"/>
  <c r="M143" i="9"/>
  <c r="N143" i="9" s="1"/>
  <c r="I143" i="9"/>
  <c r="E143" i="9"/>
  <c r="Q142" i="9"/>
  <c r="R142" i="9" s="1"/>
  <c r="M142" i="9"/>
  <c r="N142" i="9" s="1"/>
  <c r="I142" i="9"/>
  <c r="H154" i="10" s="1"/>
  <c r="J154" i="10" s="1"/>
  <c r="E142" i="9"/>
  <c r="Q141" i="9"/>
  <c r="V141" i="9" s="1"/>
  <c r="W141" i="9" s="1"/>
  <c r="N141" i="9"/>
  <c r="J141" i="9"/>
  <c r="Q133" i="9"/>
  <c r="Q132" i="9"/>
  <c r="Q131" i="9"/>
  <c r="Q130" i="9"/>
  <c r="Q121" i="9"/>
  <c r="Q120" i="9"/>
  <c r="Q119" i="9"/>
  <c r="Q118" i="9"/>
  <c r="Q117" i="9"/>
  <c r="Q109" i="9"/>
  <c r="R109" i="9" s="1"/>
  <c r="Q108" i="9"/>
  <c r="Q107" i="9"/>
  <c r="Q106" i="9"/>
  <c r="Q105" i="9"/>
  <c r="Q97" i="9"/>
  <c r="Q96" i="9"/>
  <c r="Q95" i="9"/>
  <c r="Q94" i="9"/>
  <c r="Q93" i="9"/>
  <c r="Q73" i="9"/>
  <c r="Q72" i="9"/>
  <c r="Q71" i="9"/>
  <c r="Q70" i="9"/>
  <c r="Q69" i="9"/>
  <c r="Q61" i="9"/>
  <c r="Q60" i="9"/>
  <c r="Q59" i="9"/>
  <c r="Q58" i="9"/>
  <c r="Q57" i="9"/>
  <c r="Q49" i="9"/>
  <c r="Q48" i="9"/>
  <c r="Q47" i="9"/>
  <c r="Q46" i="9"/>
  <c r="Q45" i="9"/>
  <c r="Q37" i="9"/>
  <c r="Q36" i="9"/>
  <c r="Q35" i="9"/>
  <c r="Q34" i="9"/>
  <c r="Q33" i="9"/>
  <c r="M133" i="9"/>
  <c r="M132" i="9"/>
  <c r="M131" i="9"/>
  <c r="M130" i="9"/>
  <c r="M121" i="9"/>
  <c r="M120" i="9"/>
  <c r="M119" i="9"/>
  <c r="M118" i="9"/>
  <c r="M109" i="9"/>
  <c r="M108" i="9"/>
  <c r="M107" i="9"/>
  <c r="M106" i="9"/>
  <c r="M97" i="9"/>
  <c r="M96" i="9"/>
  <c r="M95" i="9"/>
  <c r="M94" i="9"/>
  <c r="M73" i="9"/>
  <c r="M72" i="9"/>
  <c r="M71" i="9"/>
  <c r="M70" i="9"/>
  <c r="M61" i="9"/>
  <c r="M60" i="9"/>
  <c r="M59" i="9"/>
  <c r="M58" i="9"/>
  <c r="M49" i="9"/>
  <c r="M48" i="9"/>
  <c r="M47" i="9"/>
  <c r="M46" i="9"/>
  <c r="M37" i="9"/>
  <c r="M36" i="9"/>
  <c r="M35" i="9"/>
  <c r="M34" i="9"/>
  <c r="I133" i="9"/>
  <c r="H145" i="10" s="1"/>
  <c r="U145" i="10" s="1"/>
  <c r="W145" i="10" s="1"/>
  <c r="I132" i="9"/>
  <c r="H144" i="10" s="1"/>
  <c r="U144" i="10" s="1"/>
  <c r="W144" i="10" s="1"/>
  <c r="I131" i="9"/>
  <c r="H143" i="10" s="1"/>
  <c r="U143" i="10" s="1"/>
  <c r="W143" i="10" s="1"/>
  <c r="I130" i="9"/>
  <c r="H142" i="10" s="1"/>
  <c r="U142" i="10" s="1"/>
  <c r="W142" i="10" s="1"/>
  <c r="I121" i="9"/>
  <c r="I120" i="9"/>
  <c r="I119" i="9"/>
  <c r="I118" i="9"/>
  <c r="I109" i="9"/>
  <c r="I108" i="9"/>
  <c r="I107" i="9"/>
  <c r="I106" i="9"/>
  <c r="I97" i="9"/>
  <c r="J97" i="9" s="1"/>
  <c r="I96" i="9"/>
  <c r="I95" i="9"/>
  <c r="I94" i="9"/>
  <c r="I73" i="9"/>
  <c r="I72" i="9"/>
  <c r="I71" i="9"/>
  <c r="I70" i="9"/>
  <c r="I61" i="9"/>
  <c r="I60" i="9"/>
  <c r="I59" i="9"/>
  <c r="I58" i="9"/>
  <c r="I49" i="9"/>
  <c r="I48" i="9"/>
  <c r="I47" i="9"/>
  <c r="I46" i="9"/>
  <c r="I37" i="9"/>
  <c r="I36" i="9"/>
  <c r="I35" i="9"/>
  <c r="I34" i="9"/>
  <c r="E133" i="9"/>
  <c r="E132" i="9"/>
  <c r="E131" i="9"/>
  <c r="E130" i="9"/>
  <c r="E121" i="9"/>
  <c r="E120" i="9"/>
  <c r="E119" i="9"/>
  <c r="E118" i="9"/>
  <c r="E117" i="9"/>
  <c r="E109" i="9"/>
  <c r="E108" i="9"/>
  <c r="E107" i="9"/>
  <c r="E106" i="9"/>
  <c r="E105" i="9"/>
  <c r="E97" i="9"/>
  <c r="E96" i="9"/>
  <c r="E95" i="9"/>
  <c r="E94" i="9"/>
  <c r="E93" i="9"/>
  <c r="V85" i="9"/>
  <c r="W85" i="9" s="1"/>
  <c r="V83" i="9"/>
  <c r="W83" i="9" s="1"/>
  <c r="V81" i="9"/>
  <c r="W81" i="9" s="1"/>
  <c r="E73" i="9"/>
  <c r="E72" i="9"/>
  <c r="E71" i="9"/>
  <c r="E70" i="9"/>
  <c r="E69" i="9"/>
  <c r="E61" i="9"/>
  <c r="E60" i="9"/>
  <c r="E59" i="9"/>
  <c r="E58" i="9"/>
  <c r="E57" i="9"/>
  <c r="E48" i="9"/>
  <c r="E47" i="9"/>
  <c r="E46" i="9"/>
  <c r="E45" i="9"/>
  <c r="E37" i="9"/>
  <c r="E36" i="9"/>
  <c r="E35" i="9"/>
  <c r="E34" i="9"/>
  <c r="E33" i="9"/>
  <c r="Q25" i="9"/>
  <c r="Q24" i="9"/>
  <c r="Q23" i="9"/>
  <c r="Q22" i="9"/>
  <c r="M25" i="9"/>
  <c r="M24" i="9"/>
  <c r="M23" i="9"/>
  <c r="M22" i="9"/>
  <c r="I25" i="9"/>
  <c r="I24" i="9"/>
  <c r="I23" i="9"/>
  <c r="I22" i="9"/>
  <c r="E24" i="9"/>
  <c r="E23" i="9"/>
  <c r="E22" i="9"/>
  <c r="Q9" i="9"/>
  <c r="E9" i="9"/>
  <c r="V142" i="9" l="1"/>
  <c r="W142" i="9" s="1"/>
  <c r="F145" i="9"/>
  <c r="V145" i="9"/>
  <c r="W145" i="9" s="1"/>
  <c r="U154" i="10"/>
  <c r="W154" i="10" s="1"/>
  <c r="J145" i="10"/>
  <c r="H157" i="10"/>
  <c r="F143" i="9"/>
  <c r="V143" i="9"/>
  <c r="W143" i="9" s="1"/>
  <c r="J143" i="10"/>
  <c r="H155" i="10"/>
  <c r="H152" i="10" s="1"/>
  <c r="F152" i="10"/>
  <c r="V152" i="10"/>
  <c r="F144" i="9"/>
  <c r="V144" i="9"/>
  <c r="W144" i="9" s="1"/>
  <c r="J144" i="10"/>
  <c r="H156" i="10"/>
  <c r="Y27" i="12"/>
  <c r="AA27" i="12"/>
  <c r="U21" i="12"/>
  <c r="V21" i="12" s="1"/>
  <c r="AG22" i="12"/>
  <c r="AE22" i="12"/>
  <c r="Y23" i="12"/>
  <c r="AA23" i="12"/>
  <c r="V24" i="12"/>
  <c r="X24" i="12"/>
  <c r="X26" i="12"/>
  <c r="V26" i="12"/>
  <c r="V25" i="12"/>
  <c r="X25" i="12"/>
  <c r="R116" i="7"/>
  <c r="S116" i="7" s="1"/>
  <c r="V108" i="9"/>
  <c r="W108" i="9" s="1"/>
  <c r="R130" i="7"/>
  <c r="S130" i="7" s="1"/>
  <c r="R133" i="7"/>
  <c r="S133" i="7" s="1"/>
  <c r="R142" i="7"/>
  <c r="S142" i="7" s="1"/>
  <c r="R145" i="7"/>
  <c r="S145" i="7" s="1"/>
  <c r="Q128" i="9"/>
  <c r="R128" i="9" s="1"/>
  <c r="R141" i="7"/>
  <c r="S141" i="7" s="1"/>
  <c r="I44" i="9"/>
  <c r="J44" i="9" s="1"/>
  <c r="V33" i="9"/>
  <c r="W33" i="9" s="1"/>
  <c r="V73" i="9"/>
  <c r="W73" i="9" s="1"/>
  <c r="V49" i="9"/>
  <c r="W49" i="9" s="1"/>
  <c r="V61" i="9"/>
  <c r="W61" i="9" s="1"/>
  <c r="I56" i="9"/>
  <c r="J56" i="9" s="1"/>
  <c r="I104" i="9"/>
  <c r="J104" i="9" s="1"/>
  <c r="V47" i="9"/>
  <c r="W47" i="9" s="1"/>
  <c r="V22" i="9"/>
  <c r="W22" i="9" s="1"/>
  <c r="I92" i="9"/>
  <c r="I128" i="9"/>
  <c r="J128" i="9" s="1"/>
  <c r="M56" i="9"/>
  <c r="N56" i="9" s="1"/>
  <c r="M104" i="9"/>
  <c r="Q140" i="9"/>
  <c r="R140" i="9" s="1"/>
  <c r="V96" i="9"/>
  <c r="W96" i="9" s="1"/>
  <c r="E140" i="9"/>
  <c r="V9" i="9"/>
  <c r="W9" i="9" s="1"/>
  <c r="V46" i="9"/>
  <c r="W46" i="9" s="1"/>
  <c r="V72" i="9"/>
  <c r="W72" i="9" s="1"/>
  <c r="I68" i="9"/>
  <c r="J68" i="9" s="1"/>
  <c r="I116" i="9"/>
  <c r="M44" i="9"/>
  <c r="N44" i="9" s="1"/>
  <c r="M92" i="9"/>
  <c r="M128" i="9"/>
  <c r="N128" i="9" s="1"/>
  <c r="M68" i="9"/>
  <c r="N68" i="9" s="1"/>
  <c r="M116" i="9"/>
  <c r="R141" i="9"/>
  <c r="Q92" i="9"/>
  <c r="F142" i="9"/>
  <c r="V109" i="9"/>
  <c r="W109" i="9" s="1"/>
  <c r="V107" i="9"/>
  <c r="W107" i="9" s="1"/>
  <c r="V58" i="9"/>
  <c r="W58" i="9" s="1"/>
  <c r="V59" i="9"/>
  <c r="W59" i="9" s="1"/>
  <c r="V23" i="9"/>
  <c r="W23" i="9" s="1"/>
  <c r="V60" i="9"/>
  <c r="W60" i="9" s="1"/>
  <c r="Q68" i="9"/>
  <c r="R68" i="9" s="1"/>
  <c r="J143" i="9"/>
  <c r="V48" i="9"/>
  <c r="W48" i="9" s="1"/>
  <c r="Q56" i="9"/>
  <c r="R56" i="9" s="1"/>
  <c r="V117" i="9"/>
  <c r="W117" i="9" s="1"/>
  <c r="E116" i="9"/>
  <c r="I140" i="9"/>
  <c r="J140" i="9" s="1"/>
  <c r="R104" i="7"/>
  <c r="S104" i="7" s="1"/>
  <c r="V25" i="9"/>
  <c r="W25" i="9" s="1"/>
  <c r="V93" i="9"/>
  <c r="W93" i="9" s="1"/>
  <c r="V119" i="9"/>
  <c r="W119" i="9" s="1"/>
  <c r="Q104" i="9"/>
  <c r="J142" i="9"/>
  <c r="J145" i="9"/>
  <c r="V94" i="9"/>
  <c r="W94" i="9" s="1"/>
  <c r="V120" i="9"/>
  <c r="W120" i="9" s="1"/>
  <c r="M140" i="9"/>
  <c r="N140" i="9" s="1"/>
  <c r="V24" i="9"/>
  <c r="W24" i="9" s="1"/>
  <c r="V34" i="9"/>
  <c r="W34" i="9" s="1"/>
  <c r="V95" i="9"/>
  <c r="W95" i="9" s="1"/>
  <c r="V121" i="9"/>
  <c r="W121" i="9" s="1"/>
  <c r="E56" i="9"/>
  <c r="V57" i="9"/>
  <c r="W57" i="9" s="1"/>
  <c r="V35" i="9"/>
  <c r="W35" i="9" s="1"/>
  <c r="V118" i="9"/>
  <c r="W118" i="9" s="1"/>
  <c r="V69" i="9"/>
  <c r="W69" i="9" s="1"/>
  <c r="E68" i="9"/>
  <c r="V97" i="9"/>
  <c r="W97" i="9" s="1"/>
  <c r="V131" i="9"/>
  <c r="W131" i="9" s="1"/>
  <c r="Q44" i="9"/>
  <c r="R44" i="9" s="1"/>
  <c r="J144" i="9"/>
  <c r="V37" i="9"/>
  <c r="W37" i="9" s="1"/>
  <c r="V70" i="9"/>
  <c r="W70" i="9" s="1"/>
  <c r="E104" i="9"/>
  <c r="V105" i="9"/>
  <c r="W105" i="9" s="1"/>
  <c r="V132" i="9"/>
  <c r="W132" i="9" s="1"/>
  <c r="Q116" i="9"/>
  <c r="V130" i="9"/>
  <c r="W130" i="9" s="1"/>
  <c r="E128" i="9"/>
  <c r="V36" i="9"/>
  <c r="W36" i="9" s="1"/>
  <c r="V45" i="9"/>
  <c r="W45" i="9" s="1"/>
  <c r="E44" i="9"/>
  <c r="V71" i="9"/>
  <c r="W71" i="9" s="1"/>
  <c r="V106" i="9"/>
  <c r="W106" i="9" s="1"/>
  <c r="V133" i="9"/>
  <c r="W133" i="9" s="1"/>
  <c r="F92" i="10"/>
  <c r="V92" i="10"/>
  <c r="W92" i="10" s="1"/>
  <c r="R143" i="7"/>
  <c r="S143" i="7" s="1"/>
  <c r="R131" i="7"/>
  <c r="S131" i="7" s="1"/>
  <c r="R129" i="7"/>
  <c r="S129" i="7" s="1"/>
  <c r="R92" i="7"/>
  <c r="S92" i="7" s="1"/>
  <c r="W5" i="1"/>
  <c r="V82" i="9"/>
  <c r="W82" i="9" s="1"/>
  <c r="V84" i="9"/>
  <c r="W84" i="9" s="1"/>
  <c r="F20" i="10"/>
  <c r="V20" i="10"/>
  <c r="W20" i="10" s="1"/>
  <c r="F32" i="10"/>
  <c r="V32" i="10"/>
  <c r="W32" i="10" s="1"/>
  <c r="U152" i="10" l="1"/>
  <c r="W152" i="10" s="1"/>
  <c r="J152" i="10"/>
  <c r="F140" i="9"/>
  <c r="V140" i="9"/>
  <c r="W140" i="9" s="1"/>
  <c r="U157" i="10"/>
  <c r="W157" i="10" s="1"/>
  <c r="J157" i="10"/>
  <c r="U156" i="10"/>
  <c r="W156" i="10" s="1"/>
  <c r="J156" i="10"/>
  <c r="U155" i="10"/>
  <c r="W155" i="10" s="1"/>
  <c r="J155" i="10"/>
  <c r="AB27" i="12"/>
  <c r="AD27" i="12"/>
  <c r="Y26" i="12"/>
  <c r="AA26" i="12"/>
  <c r="AA24" i="12"/>
  <c r="Y24" i="12"/>
  <c r="Y25" i="12"/>
  <c r="AA25" i="12"/>
  <c r="X21" i="12"/>
  <c r="Y21" i="12" s="1"/>
  <c r="AD23" i="12"/>
  <c r="AB23" i="12"/>
  <c r="AJ22" i="12"/>
  <c r="AH22" i="12"/>
  <c r="V56" i="9"/>
  <c r="W56" i="9" s="1"/>
  <c r="H140" i="10"/>
  <c r="J142" i="10"/>
  <c r="V116" i="9"/>
  <c r="W116" i="9" s="1"/>
  <c r="V104" i="9"/>
  <c r="W104" i="9" s="1"/>
  <c r="F104" i="9"/>
  <c r="V128" i="9"/>
  <c r="W128" i="9" s="1"/>
  <c r="F128" i="9"/>
  <c r="R132" i="9"/>
  <c r="R131" i="9"/>
  <c r="R130" i="9"/>
  <c r="R129" i="9"/>
  <c r="N133" i="9"/>
  <c r="N131" i="9"/>
  <c r="N130" i="9"/>
  <c r="N129" i="9"/>
  <c r="J130" i="9"/>
  <c r="F131" i="9"/>
  <c r="F129" i="9"/>
  <c r="R108" i="9"/>
  <c r="R107" i="9"/>
  <c r="R106" i="9"/>
  <c r="R105" i="9"/>
  <c r="N108" i="9"/>
  <c r="J108" i="9"/>
  <c r="J107" i="9"/>
  <c r="F108" i="9"/>
  <c r="F106" i="9"/>
  <c r="R96" i="9"/>
  <c r="R95" i="9"/>
  <c r="R94" i="9"/>
  <c r="R93" i="9"/>
  <c r="N96" i="9"/>
  <c r="J96" i="9"/>
  <c r="J95" i="9"/>
  <c r="F96" i="9"/>
  <c r="F94" i="9"/>
  <c r="R133" i="9"/>
  <c r="J133" i="9"/>
  <c r="F133" i="9"/>
  <c r="N132" i="9"/>
  <c r="J132" i="9"/>
  <c r="F132" i="9"/>
  <c r="J131" i="9"/>
  <c r="F130" i="9"/>
  <c r="J129" i="9"/>
  <c r="R121" i="9"/>
  <c r="N121" i="9"/>
  <c r="J121" i="9"/>
  <c r="F121" i="9"/>
  <c r="R120" i="9"/>
  <c r="N120" i="9"/>
  <c r="J120" i="9"/>
  <c r="F120" i="9"/>
  <c r="R119" i="9"/>
  <c r="N119" i="9"/>
  <c r="J119" i="9"/>
  <c r="F119" i="9"/>
  <c r="R118" i="9"/>
  <c r="N118" i="9"/>
  <c r="J118" i="9"/>
  <c r="F118" i="9"/>
  <c r="R117" i="9"/>
  <c r="N117" i="9"/>
  <c r="J117" i="9"/>
  <c r="F117" i="9"/>
  <c r="N109" i="9"/>
  <c r="J109" i="9"/>
  <c r="F109" i="9"/>
  <c r="N107" i="9"/>
  <c r="F107" i="9"/>
  <c r="N106" i="9"/>
  <c r="J106" i="9"/>
  <c r="N105" i="9"/>
  <c r="J105" i="9"/>
  <c r="F105" i="9"/>
  <c r="R97" i="9"/>
  <c r="N97" i="9"/>
  <c r="F97" i="9"/>
  <c r="N95" i="9"/>
  <c r="F95" i="9"/>
  <c r="N94" i="9"/>
  <c r="J94" i="9"/>
  <c r="N93" i="9"/>
  <c r="J93" i="9"/>
  <c r="F93" i="9"/>
  <c r="E80" i="9"/>
  <c r="J140" i="10" l="1"/>
  <c r="U140" i="10"/>
  <c r="W140" i="10" s="1"/>
  <c r="AG27" i="12"/>
  <c r="AE27" i="12"/>
  <c r="AA21" i="12"/>
  <c r="AB21" i="12" s="1"/>
  <c r="AE23" i="12"/>
  <c r="AG23" i="12"/>
  <c r="AD25" i="12"/>
  <c r="AB25" i="12"/>
  <c r="AK22" i="12"/>
  <c r="AD24" i="12"/>
  <c r="AB24" i="12"/>
  <c r="AD26" i="12"/>
  <c r="AB26" i="12"/>
  <c r="F92" i="9"/>
  <c r="J92" i="9"/>
  <c r="N92" i="9"/>
  <c r="J116" i="9"/>
  <c r="R104" i="9"/>
  <c r="R92" i="9"/>
  <c r="E92" i="9"/>
  <c r="V92" i="9" s="1"/>
  <c r="W92" i="9" s="1"/>
  <c r="R116" i="9"/>
  <c r="N116" i="9"/>
  <c r="F116" i="9"/>
  <c r="N104" i="9"/>
  <c r="AC5" i="1"/>
  <c r="Z5" i="1"/>
  <c r="AJ27" i="12" l="1"/>
  <c r="AK27" i="12" s="1"/>
  <c r="AH27" i="12"/>
  <c r="AE26" i="12"/>
  <c r="AG26" i="12"/>
  <c r="AJ23" i="12"/>
  <c r="AH23" i="12"/>
  <c r="AG24" i="12"/>
  <c r="AE24" i="12"/>
  <c r="AG25" i="12"/>
  <c r="AE25" i="12"/>
  <c r="AD21" i="12"/>
  <c r="AE21" i="12" s="1"/>
  <c r="AF5" i="1"/>
  <c r="AH25" i="12" l="1"/>
  <c r="AJ25" i="12"/>
  <c r="AK25" i="12" s="1"/>
  <c r="AH24" i="12"/>
  <c r="AJ24" i="12"/>
  <c r="AK24" i="12" s="1"/>
  <c r="AG21" i="12"/>
  <c r="AH21" i="12" s="1"/>
  <c r="AK23" i="12"/>
  <c r="AJ26" i="12"/>
  <c r="AK26" i="12" s="1"/>
  <c r="AH26" i="12"/>
  <c r="AG6" i="6"/>
  <c r="AF6" i="6"/>
  <c r="AD6" i="6"/>
  <c r="AC6" i="6"/>
  <c r="AA6" i="6"/>
  <c r="Z6" i="6"/>
  <c r="X6" i="6"/>
  <c r="W6" i="6"/>
  <c r="AJ6" i="4"/>
  <c r="AI6" i="4"/>
  <c r="AG6" i="4"/>
  <c r="AF6" i="4"/>
  <c r="AJ21" i="12" l="1"/>
  <c r="AK21" i="12" s="1"/>
  <c r="AK6" i="4"/>
  <c r="AE6" i="6"/>
  <c r="AB6" i="4"/>
  <c r="AE6" i="4"/>
  <c r="AH6" i="6"/>
  <c r="AB6" i="6"/>
  <c r="Y6" i="6"/>
  <c r="AH6" i="4"/>
  <c r="E8" i="10" l="1"/>
  <c r="F8" i="10" l="1"/>
  <c r="R85" i="9" l="1"/>
  <c r="R84" i="9"/>
  <c r="R83" i="9"/>
  <c r="R82" i="9"/>
  <c r="R81" i="9"/>
  <c r="N85" i="9"/>
  <c r="N84" i="9"/>
  <c r="N83" i="9"/>
  <c r="N82" i="9"/>
  <c r="N81" i="9"/>
  <c r="J85" i="9"/>
  <c r="J84" i="9"/>
  <c r="J83" i="9"/>
  <c r="J82" i="9"/>
  <c r="J81" i="9"/>
  <c r="F80" i="9"/>
  <c r="F85" i="9"/>
  <c r="F84" i="9"/>
  <c r="F83" i="9"/>
  <c r="F82" i="9"/>
  <c r="F81" i="9"/>
  <c r="R80" i="9"/>
  <c r="V80" i="9" l="1"/>
  <c r="W80" i="9" s="1"/>
  <c r="O6" i="12" l="1"/>
  <c r="N6" i="12"/>
  <c r="L6" i="12"/>
  <c r="K6" i="12"/>
  <c r="I6" i="12"/>
  <c r="H6" i="12"/>
  <c r="E6" i="12"/>
  <c r="D6" i="12" l="1"/>
  <c r="P6" i="12"/>
  <c r="J6" i="12"/>
  <c r="S6" i="12"/>
  <c r="M6" i="12"/>
  <c r="G6" i="12"/>
  <c r="R13" i="11"/>
  <c r="S13" i="11" s="1"/>
  <c r="O13" i="11"/>
  <c r="P13" i="11" s="1"/>
  <c r="L13" i="11"/>
  <c r="M13" i="11" s="1"/>
  <c r="I13" i="11"/>
  <c r="J13" i="11" s="1"/>
  <c r="F13" i="11"/>
  <c r="G13" i="11" s="1"/>
  <c r="C13" i="11"/>
  <c r="D13" i="11" s="1"/>
  <c r="R12" i="11"/>
  <c r="S12" i="11" s="1"/>
  <c r="O12" i="11"/>
  <c r="P12" i="11" s="1"/>
  <c r="L12" i="11"/>
  <c r="M12" i="11" s="1"/>
  <c r="I12" i="11"/>
  <c r="J12" i="11" s="1"/>
  <c r="F12" i="11"/>
  <c r="G12" i="11" s="1"/>
  <c r="C12" i="11"/>
  <c r="D12" i="11" s="1"/>
  <c r="R11" i="11"/>
  <c r="S11" i="11" s="1"/>
  <c r="O11" i="11"/>
  <c r="P11" i="11" s="1"/>
  <c r="L11" i="11"/>
  <c r="M11" i="11" s="1"/>
  <c r="I11" i="11"/>
  <c r="J11" i="11" s="1"/>
  <c r="F11" i="11"/>
  <c r="G11" i="11" s="1"/>
  <c r="C11" i="11"/>
  <c r="D11" i="11" s="1"/>
  <c r="R10" i="11"/>
  <c r="S10" i="11" s="1"/>
  <c r="O10" i="11"/>
  <c r="P10" i="11" s="1"/>
  <c r="L10" i="11"/>
  <c r="M10" i="11" s="1"/>
  <c r="I10" i="11"/>
  <c r="J10" i="11" s="1"/>
  <c r="F10" i="11"/>
  <c r="G10" i="11" s="1"/>
  <c r="C10" i="11"/>
  <c r="D10" i="11" s="1"/>
  <c r="R9" i="11"/>
  <c r="S9" i="11" s="1"/>
  <c r="O9" i="11"/>
  <c r="P9" i="11" s="1"/>
  <c r="L9" i="11"/>
  <c r="M9" i="11" s="1"/>
  <c r="I9" i="11"/>
  <c r="J9" i="11" s="1"/>
  <c r="F9" i="11"/>
  <c r="G9" i="11" s="1"/>
  <c r="C9" i="11"/>
  <c r="D9" i="11" s="1"/>
  <c r="Q8" i="11"/>
  <c r="N8" i="11"/>
  <c r="K8" i="11"/>
  <c r="H8" i="11"/>
  <c r="E8" i="11"/>
  <c r="B8" i="11"/>
  <c r="Y6" i="12" l="1"/>
  <c r="V6" i="12"/>
  <c r="C8" i="11"/>
  <c r="D8" i="11" s="1"/>
  <c r="F8" i="11"/>
  <c r="G8" i="11" s="1"/>
  <c r="I8" i="11"/>
  <c r="J8" i="11" s="1"/>
  <c r="L8" i="11"/>
  <c r="M8" i="11" s="1"/>
  <c r="O8" i="11"/>
  <c r="P8" i="11" s="1"/>
  <c r="R8" i="11"/>
  <c r="S8" i="11" s="1"/>
  <c r="R13" i="10" l="1"/>
  <c r="R12" i="10"/>
  <c r="R11" i="10"/>
  <c r="R10" i="10"/>
  <c r="R9" i="10"/>
  <c r="N13" i="10"/>
  <c r="N12" i="10"/>
  <c r="N11" i="10"/>
  <c r="N10" i="10"/>
  <c r="N9" i="10"/>
  <c r="J9" i="10"/>
  <c r="J10" i="10"/>
  <c r="J11" i="10"/>
  <c r="J12" i="10"/>
  <c r="J13" i="10"/>
  <c r="F9" i="10"/>
  <c r="F10" i="10"/>
  <c r="F11" i="10"/>
  <c r="F12" i="10"/>
  <c r="F13" i="10"/>
  <c r="R72" i="9"/>
  <c r="N73" i="9"/>
  <c r="N72" i="9"/>
  <c r="N69" i="9"/>
  <c r="F72" i="9"/>
  <c r="R60" i="9"/>
  <c r="R59" i="9"/>
  <c r="R58" i="9"/>
  <c r="J61" i="9"/>
  <c r="J59" i="9"/>
  <c r="J57" i="9"/>
  <c r="R49" i="9"/>
  <c r="R48" i="9"/>
  <c r="R47" i="9"/>
  <c r="R45" i="9"/>
  <c r="N36" i="9"/>
  <c r="J37" i="9"/>
  <c r="J35" i="9"/>
  <c r="E32" i="9"/>
  <c r="R25" i="9"/>
  <c r="R23" i="9"/>
  <c r="N24" i="9"/>
  <c r="N22" i="9"/>
  <c r="J25" i="9"/>
  <c r="J23" i="9"/>
  <c r="J21" i="9"/>
  <c r="Q13" i="9"/>
  <c r="R13" i="9" s="1"/>
  <c r="Q12" i="9"/>
  <c r="R12" i="9" s="1"/>
  <c r="Q11" i="9"/>
  <c r="Q10" i="9"/>
  <c r="I11" i="9"/>
  <c r="J11" i="9" s="1"/>
  <c r="M13" i="9"/>
  <c r="N13" i="9" s="1"/>
  <c r="M12" i="9"/>
  <c r="N12" i="9" s="1"/>
  <c r="M11" i="9"/>
  <c r="N11" i="9" s="1"/>
  <c r="M10" i="9"/>
  <c r="N10" i="9" s="1"/>
  <c r="N9" i="9"/>
  <c r="I13" i="9"/>
  <c r="J13" i="9" s="1"/>
  <c r="I12" i="9"/>
  <c r="J12" i="9" s="1"/>
  <c r="I10" i="9"/>
  <c r="J10" i="9" s="1"/>
  <c r="E13" i="9"/>
  <c r="F13" i="9" s="1"/>
  <c r="E12" i="9"/>
  <c r="F12" i="9" s="1"/>
  <c r="E11" i="9"/>
  <c r="F11" i="9" s="1"/>
  <c r="E10" i="9"/>
  <c r="Q32" i="9"/>
  <c r="R32" i="9" s="1"/>
  <c r="Q8" i="10"/>
  <c r="R8" i="10" s="1"/>
  <c r="M8" i="10"/>
  <c r="N8" i="10" s="1"/>
  <c r="I8" i="10"/>
  <c r="R73" i="9"/>
  <c r="R71" i="9"/>
  <c r="R69" i="9"/>
  <c r="N71" i="9"/>
  <c r="J73" i="9"/>
  <c r="J72" i="9"/>
  <c r="J71" i="9"/>
  <c r="J70" i="9"/>
  <c r="J69" i="9"/>
  <c r="F73" i="9"/>
  <c r="F71" i="9"/>
  <c r="F69" i="9"/>
  <c r="R61" i="9"/>
  <c r="R57" i="9"/>
  <c r="N61" i="9"/>
  <c r="N60" i="9"/>
  <c r="N59" i="9"/>
  <c r="N58" i="9"/>
  <c r="N57" i="9"/>
  <c r="J60" i="9"/>
  <c r="J58" i="9"/>
  <c r="F61" i="9"/>
  <c r="F60" i="9"/>
  <c r="F59" i="9"/>
  <c r="F58" i="9"/>
  <c r="R46" i="9"/>
  <c r="N49" i="9"/>
  <c r="N48" i="9"/>
  <c r="N47" i="9"/>
  <c r="N46" i="9"/>
  <c r="N45" i="9"/>
  <c r="J49" i="9"/>
  <c r="J48" i="9"/>
  <c r="J47" i="9"/>
  <c r="J46" i="9"/>
  <c r="J45" i="9"/>
  <c r="F49" i="9"/>
  <c r="F48" i="9"/>
  <c r="F47" i="9"/>
  <c r="F46" i="9"/>
  <c r="F45" i="9"/>
  <c r="R37" i="9"/>
  <c r="R36" i="9"/>
  <c r="R35" i="9"/>
  <c r="R34" i="9"/>
  <c r="R33" i="9"/>
  <c r="N37" i="9"/>
  <c r="N35" i="9"/>
  <c r="N33" i="9"/>
  <c r="J36" i="9"/>
  <c r="J34" i="9"/>
  <c r="F37" i="9"/>
  <c r="F36" i="9"/>
  <c r="F35" i="9"/>
  <c r="F34" i="9"/>
  <c r="F33" i="9"/>
  <c r="R24" i="9"/>
  <c r="R22" i="9"/>
  <c r="N25" i="9"/>
  <c r="N23" i="9"/>
  <c r="N21" i="9"/>
  <c r="J24" i="9"/>
  <c r="J22" i="9"/>
  <c r="F25" i="9"/>
  <c r="F24" i="9"/>
  <c r="F23" i="9"/>
  <c r="F22" i="9"/>
  <c r="F21" i="9"/>
  <c r="R11" i="9"/>
  <c r="R9" i="9"/>
  <c r="J9" i="9"/>
  <c r="F9" i="9"/>
  <c r="N12" i="7"/>
  <c r="N10" i="7"/>
  <c r="N13" i="7"/>
  <c r="K10" i="7"/>
  <c r="K12" i="7"/>
  <c r="K13" i="7"/>
  <c r="H10" i="7"/>
  <c r="H12" i="7"/>
  <c r="H13" i="7"/>
  <c r="E10" i="7"/>
  <c r="E12" i="7"/>
  <c r="E13" i="7"/>
  <c r="V10" i="9" l="1"/>
  <c r="W10" i="9" s="1"/>
  <c r="F10" i="9"/>
  <c r="V11" i="9"/>
  <c r="W11" i="9" s="1"/>
  <c r="V13" i="9"/>
  <c r="W13" i="9" s="1"/>
  <c r="V12" i="9"/>
  <c r="W12" i="9" s="1"/>
  <c r="F32" i="9"/>
  <c r="F68" i="9"/>
  <c r="J8" i="10"/>
  <c r="V8" i="10"/>
  <c r="W8" i="10" s="1"/>
  <c r="R70" i="9"/>
  <c r="E20" i="9"/>
  <c r="Q20" i="9"/>
  <c r="R20" i="9" s="1"/>
  <c r="I32" i="9"/>
  <c r="J32" i="9" s="1"/>
  <c r="M32" i="9"/>
  <c r="N32" i="9" s="1"/>
  <c r="F56" i="9"/>
  <c r="I20" i="9"/>
  <c r="J20" i="9" s="1"/>
  <c r="R21" i="9"/>
  <c r="J33" i="9"/>
  <c r="F57" i="9"/>
  <c r="F70" i="9"/>
  <c r="N70" i="9"/>
  <c r="N34" i="9"/>
  <c r="M20" i="9"/>
  <c r="N20" i="9" s="1"/>
  <c r="Q8" i="9"/>
  <c r="R8" i="9" s="1"/>
  <c r="M8" i="9"/>
  <c r="N8" i="9" s="1"/>
  <c r="I8" i="9"/>
  <c r="J8" i="9" s="1"/>
  <c r="E8" i="9"/>
  <c r="T5" i="1"/>
  <c r="K9" i="7"/>
  <c r="N8" i="7"/>
  <c r="N9" i="7"/>
  <c r="H8" i="7"/>
  <c r="H9" i="7"/>
  <c r="E8" i="7"/>
  <c r="E9" i="7"/>
  <c r="F8" i="9" l="1"/>
  <c r="V8" i="9"/>
  <c r="W8" i="9" s="1"/>
  <c r="F44" i="9"/>
  <c r="V44" i="9"/>
  <c r="W44" i="9" s="1"/>
  <c r="V68" i="9"/>
  <c r="W68" i="9" s="1"/>
  <c r="V32" i="9"/>
  <c r="W32" i="9" s="1"/>
  <c r="F20" i="9"/>
  <c r="V20" i="9"/>
  <c r="W20" i="9" s="1"/>
  <c r="S6" i="6" l="1"/>
  <c r="P6" i="6"/>
  <c r="D6" i="6"/>
  <c r="V6" i="6" l="1"/>
  <c r="Y6" i="4" l="1"/>
  <c r="D6" i="4" l="1"/>
  <c r="H5" i="1" l="1"/>
  <c r="N5" i="1" l="1"/>
  <c r="E5" i="1"/>
  <c r="Q5" i="1"/>
  <c r="K5" i="1"/>
  <c r="F80" i="10"/>
  <c r="F141" i="9"/>
  <c r="G13" i="20" l="1"/>
  <c r="F14" i="20"/>
  <c r="F13" i="20" s="1"/>
  <c r="H13" i="20" l="1"/>
  <c r="H14" i="20"/>
</calcChain>
</file>

<file path=xl/sharedStrings.xml><?xml version="1.0" encoding="utf-8"?>
<sst xmlns="http://schemas.openxmlformats.org/spreadsheetml/2006/main" count="3256" uniqueCount="258">
  <si>
    <t>DELEGACION</t>
  </si>
  <si>
    <t>HGZ 1 TEPIC</t>
  </si>
  <si>
    <t>HGSMF 8 TUXPAN</t>
  </si>
  <si>
    <t>HGZMF 10 S. IXCUINTLA</t>
  </si>
  <si>
    <t>HGSMF 6 ACAPONETA</t>
  </si>
  <si>
    <t>HGSMF 15  LAS VARAS</t>
  </si>
  <si>
    <t>Total de dias pacientes en Segundo Nivel</t>
  </si>
  <si>
    <t>Total de dias cama en Segundo Nivel</t>
  </si>
  <si>
    <t>ENERO</t>
  </si>
  <si>
    <t>UNIDADES MEDICAS</t>
  </si>
  <si>
    <t>%</t>
  </si>
  <si>
    <t>FEBRERO</t>
  </si>
  <si>
    <t>MARZO</t>
  </si>
  <si>
    <t>ABRIL</t>
  </si>
  <si>
    <t>MAYO</t>
  </si>
  <si>
    <t>JUNIO</t>
  </si>
  <si>
    <t>JULIO</t>
  </si>
  <si>
    <t>AGOSTO</t>
  </si>
  <si>
    <t>SEPTIEMBRE</t>
  </si>
  <si>
    <t>OCTUBRE</t>
  </si>
  <si>
    <t>NOVIEMBRE</t>
  </si>
  <si>
    <t>DICIEMBRE</t>
  </si>
  <si>
    <t>Número de pacientes egresados del área de Observación Adultos de los servicios de Urgencias en Unidades de Servicios Médicos de Segundo Nivel, con estancia de más de 12 horas.</t>
  </si>
  <si>
    <t>Número de pacientes egresados del área de Observación Adultos de los servicios de Urgencias en Unidades de Servicios Médicos de Segundo Nivel</t>
  </si>
  <si>
    <t>X</t>
  </si>
  <si>
    <t>PORCENTAJE=</t>
  </si>
  <si>
    <t>FALTA A PARTIR DE AQUÍ</t>
  </si>
  <si>
    <t>CIRUGIA</t>
  </si>
  <si>
    <t>GINECOBSTETRICIA</t>
  </si>
  <si>
    <t>MEDICINA</t>
  </si>
  <si>
    <t>PEDIATRIA</t>
  </si>
  <si>
    <t>= (TOTAL DIAS CAMA - DIAS PACIENTE)/ EGRESOS HOSPITALARIOS</t>
  </si>
  <si>
    <t>EGRESOS</t>
  </si>
  <si>
    <t>DIAS PACIENTE</t>
  </si>
  <si>
    <t>DIAS CAMA</t>
  </si>
  <si>
    <t>CAMAS CENSABLES</t>
  </si>
  <si>
    <t>CAISN 03 PORCENTAJE DE OCUPACION EN EL AREA DE OBSERVACION ADULTOS, DEL SERVICIO DE URGENCIAS EN UNIDADES DE SERVICIOS MEDICOS DE SEGUNDO NIVEL</t>
  </si>
  <si>
    <t>Total de horas paciente del área de observación adultos de los servicios de urgencias en unidades de servicios médicos de segundo nivel</t>
  </si>
  <si>
    <t>Total de horas camilla en servicio de observación adultos en urgencias en unidades de servicios médicos de segundo nivel</t>
  </si>
  <si>
    <t>Total de horas camilla en Segundo Nivel</t>
  </si>
  <si>
    <t>Total de horas pacientes en Segundo Nivel</t>
  </si>
  <si>
    <t>CAMILLAS URGENCIA ADULTOS</t>
  </si>
  <si>
    <t>DIAS CALENDARIO</t>
  </si>
  <si>
    <t>Número de pacientes egresados del área de Observación pediátrica de los servicios de Urgencias en Unidades de Servicios Médicos de Segundo Nivel, con estancia de más de 12 horas.</t>
  </si>
  <si>
    <t>Número de pacientes egresados del área de Observación pediátrica de los servicios de Urgencias en Unidades de Servicios Médicos de Segundo Nivel</t>
  </si>
  <si>
    <t>CAISN 08 INTERVALO DE SUSTITUCIÓN DE CAMAS EN DIVISION MEDICA Y TIPO DE UNIDAD DE SERVICIOS MEDICOS DE SEGUNDO NIVEL</t>
  </si>
  <si>
    <t>TASA=</t>
  </si>
  <si>
    <t>Total de egresos hospitalarios por defunción en unidades de servicios medicos de segundo nivel</t>
  </si>
  <si>
    <t>Total de egresos hospitalarios en unidades de servicios medicos de segundo nivel</t>
  </si>
  <si>
    <t xml:space="preserve">AGOSTO </t>
  </si>
  <si>
    <t>Población Derechohabiente</t>
  </si>
  <si>
    <t>Enero</t>
  </si>
  <si>
    <t>Febrero</t>
  </si>
  <si>
    <t>Marzo</t>
  </si>
  <si>
    <t>Abril</t>
  </si>
  <si>
    <t>Mayo</t>
  </si>
  <si>
    <t>Junio</t>
  </si>
  <si>
    <t>Julio</t>
  </si>
  <si>
    <t>Agosto</t>
  </si>
  <si>
    <t>Septiembre</t>
  </si>
  <si>
    <t>Octubre</t>
  </si>
  <si>
    <t>Noviembre</t>
  </si>
  <si>
    <t>Diciembre</t>
  </si>
  <si>
    <t>Dato Anual  Enero - Agosto</t>
  </si>
  <si>
    <t>Num</t>
  </si>
  <si>
    <t>Índice</t>
  </si>
  <si>
    <t>Uniad</t>
  </si>
  <si>
    <t>Nayarit</t>
  </si>
  <si>
    <t>Datos obtenidos con base en el cierre de información, realizado por la DIS.~Indicador que se reconstruye mes a mes, con base a la recuperación de información que realice la DIS del SIMOC.</t>
  </si>
  <si>
    <t>Índice de Consultas de Urgencia por 1,000 derechohabientes en Unidades de Servicios Médicos de Segundo Nivel.</t>
  </si>
  <si>
    <t>Numerador</t>
  </si>
  <si>
    <t>Total de consultas de urgencias otorgadas en unidades de servicios médicos de segundo nivel</t>
  </si>
  <si>
    <t>Denominador</t>
  </si>
  <si>
    <t>Total de derechohabientes adscritos a medicina familiar al mes de junio del año inmediato anterior</t>
  </si>
  <si>
    <t>Periodicidad</t>
  </si>
  <si>
    <t>Mensual y Anual</t>
  </si>
  <si>
    <t>Tasa de pacientes con extracción de Catarata y colocación de lente intraocular en Unidades de Servicios Médicos de Segundo Nivel.</t>
  </si>
  <si>
    <t>Número de pacientes que se les realiza cirugía por extracción de catarata y colocación de lente intraocular en Unidades de servicios médicos de segundo nivel, según Delegación de atención</t>
  </si>
  <si>
    <t>Anual</t>
  </si>
  <si>
    <t>Dato Anual</t>
  </si>
  <si>
    <t>Indicador que construye la Coordinación de Planeación en Salud con los criteios, definiciones, conceptos y metodología, establecidos por la Coordinación de Atención Integral en Segundo Nivel.</t>
  </si>
  <si>
    <t>Información construida con los criterios del MMIM 2018.</t>
  </si>
  <si>
    <t>Delegación</t>
  </si>
  <si>
    <t>Den</t>
  </si>
  <si>
    <t>Tasa</t>
  </si>
  <si>
    <t>Oportunidad Quirúrgica en Cirugías Electivas realizadas No Concertadas en Unidades de Servicios Médicos de Segundo Nivel, a los 20 días hábiles o menos a partir de su solicitud.</t>
  </si>
  <si>
    <t>Total de Cirugías Electivas realizadas No concertadas en Unidades de Servicios Médicos de Segundo Nivel, dentro de los 20 días hábiles a partir de la solicitud del Médico tratante</t>
  </si>
  <si>
    <t>Total de solicitudes emitidas por el Médico tratante para Cirugía Electiva No Concertada en Unidades de Servicios Médicos de Segundo Nivel</t>
  </si>
  <si>
    <t>Mensual y Mensual acumulado</t>
  </si>
  <si>
    <t>Dato Mensual</t>
  </si>
  <si>
    <t>Indicador que integra y publica la División de Diagnóstico de los Servicios de Salud de la Coordinación de Planeación en Salud, con los criterios y definiciones establecidos por la Coordinación de Atención Integral en Segundo Nivel</t>
  </si>
  <si>
    <t>Julio (1)</t>
  </si>
  <si>
    <t>Porcentaje</t>
  </si>
  <si>
    <t>190106012151</t>
  </si>
  <si>
    <t>190201052151</t>
  </si>
  <si>
    <t>190403022151</t>
  </si>
  <si>
    <t>190501052151</t>
  </si>
  <si>
    <t>191201052151</t>
  </si>
  <si>
    <t>HGSMF 15 LA VARAS</t>
  </si>
  <si>
    <t>NAYARIT</t>
  </si>
  <si>
    <t>Unidad</t>
  </si>
  <si>
    <t>Oportunidad en la Programación de la Consulta de Especialidades en Unidades de Servicios Médicos de Segundo Nivel, a los 20 días hábiles o menos a partir de su solicitud.</t>
  </si>
  <si>
    <t>Número de pacientes referidos por el Médico Familiar a la Consulta de Especialidades en Unidades de Servicios Médicos de Segundo Nivel, con cita programada en un plazo de 20 días hábiles o menos a partir de la solicitud del Médico tratante</t>
  </si>
  <si>
    <t>Total de pacientes referidos por el Médico Familiar a la Consulta de Especialidades en Unidades de Servicios Médicos de Segundo Nivel</t>
  </si>
  <si>
    <t>Promedio de Consultas Diarias por Consultorio de Especialidad en Unidades de Servicios Médicos de Segundo Nivel.</t>
  </si>
  <si>
    <t>Total de consultas de especialidades otorgadas en unidades de servicios médicos de segundo nivel / Total de consultorios de especialidad en unidades de servicios médicos de segundo nivel</t>
  </si>
  <si>
    <t>Días hábiles en el periodo de medición</t>
  </si>
  <si>
    <t>Julio(1)</t>
  </si>
  <si>
    <t>Consultas de especialidades</t>
  </si>
  <si>
    <t>Consultorios de especialidad</t>
  </si>
  <si>
    <t>Días Hábiles</t>
  </si>
  <si>
    <t>Promedio</t>
  </si>
  <si>
    <t>Dato Anual   Enero-ABRIL</t>
  </si>
  <si>
    <t>Promedio de Consulta de Especialidad por hora/médico en Unidades de Servicios Médicos de Segundo Nivel.</t>
  </si>
  <si>
    <t>Total de consultas de especialidad otorgadas en unidades de servicios médicos de segundo nivel</t>
  </si>
  <si>
    <t>Total de horas trabajadas por los médicos en la consulta de especialidad en unidades de servicios médicos de segundo nivel</t>
  </si>
  <si>
    <t>Mensual y anual</t>
  </si>
  <si>
    <t>Dato Anual Diciembre</t>
  </si>
  <si>
    <t>01</t>
  </si>
  <si>
    <t>02</t>
  </si>
  <si>
    <t>Índice de subsecuencia en la Consulta de Medicina de Rehabilitación en Unidades de Servicios Médicos de los tres niveles de atención.</t>
  </si>
  <si>
    <t>Número de consultas subsecuentes de rehabilitación otorgadas en consulta externa</t>
  </si>
  <si>
    <t>Número de consultas de rehabilitación, de primera vez en el área de consulta externa</t>
  </si>
  <si>
    <t>Mensual</t>
  </si>
  <si>
    <t>Indicador que construye la División de Diagnóstico de los Servicios de Salud de la Coordinación de Planeación en Salud, con los criterios y definiciones establecidos por la División de Rehabilitación de la Coordinación de Atención Integral en el Segundo Nivel</t>
  </si>
  <si>
    <t>Información, construida con los criterios del MMIM 2018.</t>
  </si>
  <si>
    <t>190104252110</t>
  </si>
  <si>
    <t>UMF 24 TEPIC</t>
  </si>
  <si>
    <t>191601252110</t>
  </si>
  <si>
    <t>UMF 19 MEZCALES</t>
  </si>
  <si>
    <t>Promedio de consultas por hora/médico en los servicios de Medicina Física y Rehabilitación en los tres niveles de atención.</t>
  </si>
  <si>
    <t>Número de consultas otorgadas de rehabilitación en consulta externa</t>
  </si>
  <si>
    <t>Total de horas trabajadas por el médico de rehabilitación, en el área de consulta externa</t>
  </si>
  <si>
    <t>Promedio de Sesiones de Fisioterapia por Terapista Físico por día en Unidades Médicas de los tres niveles de atención.</t>
  </si>
  <si>
    <t>Total de sesiones de terapia física realizadas en los servicios de rehabilitación</t>
  </si>
  <si>
    <t>/ Días hábiles</t>
  </si>
  <si>
    <t>Total de terapistas físicos adscritos a la Unidad Médica</t>
  </si>
  <si>
    <t>Indicador de que construye la División de Unidades de Rehabilitación de la Coordinación de Atención Integral en Segundo Nivel y envía a la División de Diagnóstico de los Servicios de Salud de la Coordinación de Planeación en Salud, para  la publicación de los resultados.</t>
  </si>
  <si>
    <t>Días hábiles</t>
  </si>
  <si>
    <t>CAISN 26</t>
  </si>
  <si>
    <t>Razón de muerte materna hospitalaria por 100,000 nacidos vivos.</t>
  </si>
  <si>
    <t>Defunciones maternas directas e indirectas, en población derechohabiente, ocurridas en Unidades Médicas del régimen obligatorio del IMSS, durante el embarazo, el parto y puerperio, distribuidas por adscripción (información generada por el grupo técnico del Comité Institucional de Estudios en Mortalidad Materna) en determinado periodo y área geográfica</t>
  </si>
  <si>
    <t>Nacidos vivos, de población derechohabiente en Unidades Médicas del IMSS del régimen obligatorio, distribuidos por adscripción, (previo cotejo DAGOP-DIS) en el mismo periodo y área geográfica</t>
  </si>
  <si>
    <t>Mensual anualizado</t>
  </si>
  <si>
    <t>Dato Mensual Anualizado</t>
  </si>
  <si>
    <r>
      <t xml:space="preserve">Indicador que genera </t>
    </r>
    <r>
      <rPr>
        <b/>
        <sz val="10"/>
        <color theme="5" tint="-0.249977111117893"/>
        <rFont val="Arial"/>
        <family val="2"/>
      </rPr>
      <t xml:space="preserve">la División de Atención Gineco-obstétrica y Perinatal (DAGOP),  de la Coordinación de Atención Integral en Segundo Nivel y envía para su publicación.
</t>
    </r>
    <r>
      <rPr>
        <b/>
        <sz val="10"/>
        <color rgb="FFFF0000"/>
        <rFont val="Arial"/>
        <family val="2"/>
      </rPr>
      <t>Las muertes maternas se consideran como preliminares, hasta que la DAGOP coteja con la Secretaría de Salud al cierre del año de proceso.</t>
    </r>
  </si>
  <si>
    <t>Febrero 2018 - Enero 2019</t>
  </si>
  <si>
    <t>Marzo 2018 - Febrero 2019</t>
  </si>
  <si>
    <t>Abril 2018 - Marzo 2019</t>
  </si>
  <si>
    <t>Mayo 2018 - Abril 2019</t>
  </si>
  <si>
    <t>Junio 2018 - Mayo 2019</t>
  </si>
  <si>
    <t>Julio 2018 - Junio 2019</t>
  </si>
  <si>
    <t>Agosto 2018 - Julio 2019</t>
  </si>
  <si>
    <t>Septiembre 2018 - Agosto 2019</t>
  </si>
  <si>
    <t>Octubre 2018 - Septiembre 2019</t>
  </si>
  <si>
    <t>Noviembre 2018 - Octubre 2019</t>
  </si>
  <si>
    <t>Diciembre 2018 - Noviembre 2019</t>
  </si>
  <si>
    <t>Enero - Diciembre 2019</t>
  </si>
  <si>
    <t>Razón</t>
  </si>
  <si>
    <t>Tasa de Mortalidad Perinatal por 1,000 nacimientos</t>
  </si>
  <si>
    <r>
      <t xml:space="preserve">Nacidos muertos de 28 semanas o más de gestación o de 1,000 gramos y más de peso </t>
    </r>
    <r>
      <rPr>
        <i/>
        <sz val="10"/>
        <rFont val="Arial"/>
        <family val="2"/>
      </rPr>
      <t>(más)</t>
    </r>
    <r>
      <rPr>
        <b/>
        <sz val="10"/>
        <rFont val="Arial"/>
        <family val="2"/>
      </rPr>
      <t xml:space="preserve"> Las defunciones de Recién Nacidos Vivos que ocurran entre el momento del nacimiento y los primeros 6 días, 23 horas y 59 minutos</t>
    </r>
  </si>
  <si>
    <t>Total de nacimientos de población derechohabiente en Unidades Médicas del IMSS régimen obligatorio (número total de nacidos muertos de 28 semanas o más de gestación + los nacidos vivos), distribuidos por adscripción en el mismo periodo y área geográfica</t>
  </si>
  <si>
    <t>Indicador que genera la División de Atención Gineco-obstétrica y Perinatal (DAGOP),  de la Coordinación de Atención Integral en Segundo Nivel y envía para su publicación.</t>
  </si>
  <si>
    <t>09</t>
  </si>
  <si>
    <t>Porcentaje de Ocupación de las Salas Quirúrgicas en Unidades de Servicios Médicos de Segundo Nivel</t>
  </si>
  <si>
    <t>Tiempo de ocupación de las salas quirúrgicas durante el horario de los turnos matutino y vespertino (8:00 -20:00 hrs)</t>
  </si>
  <si>
    <t>Tiempo disponible para las salas quirúrgicas en el mes de proceso (Número de quirófanos en uso por 12 hrs (horario de los turnos matutino y vespertino (8:00 -20:00 hrs)) por días hábiles del mes de proceso)</t>
  </si>
  <si>
    <t>CAISN 10</t>
  </si>
  <si>
    <t>Total de horas paciente del área de observación pediatrico de los servicios de urgencias en unidades de servicios médicos de segundo nivel</t>
  </si>
  <si>
    <t>Total de horas camilla en servicio de observación pediatrico en urgencias en unidades de servicios médicos de segundo nivel</t>
  </si>
  <si>
    <t>Las defunciones de Recién Nacidos Vivos que ocurran del nacimiento hasta antes de los 28 días de vida, en población derechohabiente, en Unidades Médicas hospitalarias del régimen obligatorio, distribuidos por adscripción</t>
  </si>
  <si>
    <t>Mensual anualizado por unidad de adscripción</t>
  </si>
  <si>
    <t xml:space="preserve">Indicador que integra la Coordinación de Atención Integral en Segundo Nivel, para su participación en la Evaluación de Desempeño y publicación
</t>
  </si>
  <si>
    <t>Tasa de Mortalidad Neonatal por 1,000 nacidos vivos</t>
  </si>
  <si>
    <t>Porcentaje de utilización de las áreas quirúrgicas en Unidades Médicas de Atención Ambulatoria (UMAA), con Centro de Excelencia Oftalmológica (CEO).</t>
  </si>
  <si>
    <t>Número de intervenciones quirúrgicas realizadas por mes en UMAA</t>
  </si>
  <si>
    <t>Número de intervenciones quirúrgicas esperadas por mes (300 en el mes para las UMAA, con CEO).</t>
  </si>
  <si>
    <t xml:space="preserve">Mensual </t>
  </si>
  <si>
    <t>Indicador que se integra con los criterios y definiciones establecidos por la Coordinación de Atención Integral en Segundo Nivel, para su publicación</t>
  </si>
  <si>
    <t>Porcentaje de ocupación de las Salas Quirúrgicas en fin de semana en Unidades de Servicios Médicos de Segundo Nivel.</t>
  </si>
  <si>
    <t>Tiempo de ocupación de las Salas quirúrgicas durante el horario de los turnos matutino y vespertino (8:00 -20:00 horas) por días sábado y domingo no festivos.</t>
  </si>
  <si>
    <t>Tiempo disponible para las salas quirúrgicas en el mes de proceso (número de salas quirúrgicas en IFU por 12 horas horario de los turnos matutino y vespertino (8:00 -20:00 hrs) por días sábado y domingo no festivos del mes de proceso)</t>
  </si>
  <si>
    <t>Indicador que se integra con los criterios y definiciones establecidos por la Coordinación de Atención Integral en Segundo Nivel, para su publicaión.</t>
  </si>
  <si>
    <t>Porcentaje de suspensión de cirugías electivas programadas en Unidades de Servicios Médicos de Segundo Nivel.</t>
  </si>
  <si>
    <t>Número de cirugías electivas suspendidas en el mes en las Unidades de Servicios Médicos de Segundo Nivel</t>
  </si>
  <si>
    <t>Número de cirugías electivas programadas en el mes en las Unidades de Servicios Médicos de Segundo Nivel</t>
  </si>
  <si>
    <t>BASAL, Enero - Diciembre 2020</t>
  </si>
  <si>
    <t>HGZ 33 BB</t>
  </si>
  <si>
    <t>191607012151</t>
  </si>
  <si>
    <t>CAMILLAS URGENCIAPEDIATRICOS</t>
  </si>
  <si>
    <t xml:space="preserve">HGZ 33 BAHÍA DE BANDERAS_x000D_
</t>
  </si>
  <si>
    <t>HGZ 133 BAHIA DE BANDERAS</t>
  </si>
  <si>
    <t>HGZ 33 BAHIA DE BANDERAS</t>
  </si>
  <si>
    <t>UMAA 28 Tepi</t>
  </si>
  <si>
    <t>190141UA2151</t>
  </si>
  <si>
    <t>Fines de Semana</t>
  </si>
  <si>
    <t>05 CUSN</t>
  </si>
  <si>
    <t>16 CUSN</t>
  </si>
  <si>
    <t>22 CUSN</t>
  </si>
  <si>
    <t>23 CUSN</t>
  </si>
  <si>
    <t>24 CUSN</t>
  </si>
  <si>
    <t>25 CUSN</t>
  </si>
  <si>
    <t>26 CUSN</t>
  </si>
  <si>
    <t>27 CUSN</t>
  </si>
  <si>
    <t>12 CUSN</t>
  </si>
  <si>
    <t>28 CUSN</t>
  </si>
  <si>
    <t>Oportunidad en la programación de la consulta de medicina física y rehabilitación en Unidades de Servicios Médicos de Segundo Nivel y Unidades Médicas de Alta Especialidad, a los 20 días hábiles o menos a partir de su solicitud.</t>
  </si>
  <si>
    <t>Total de pacientes con cita programada de primera vez a la consulta de medicina física y rehabilitación en Unidades de Servicios Médicos de Segundo Nivel y Unidades Médicas de Alta Especialidad, a los 20 días hábiles o menos a partir de su solicitud.</t>
  </si>
  <si>
    <t>Total de pacientes referidos por el Médico Familiar a la consulta de medicina física y rehabilitación en Unidades de Servicios Médicos de Segundo Nivel y Unidades Médicas de Alta Especialidad</t>
  </si>
  <si>
    <t>Indicador que se integra con los criterios y definiciones establecidos por la Coordinación de Unidades de Segundo Nivel, para su publicación</t>
  </si>
  <si>
    <t>HGZ 1 Tepic</t>
  </si>
  <si>
    <t xml:space="preserve">HGZMF 10 S. Ixcuintla </t>
  </si>
  <si>
    <t xml:space="preserve">Julio </t>
  </si>
  <si>
    <t>Promedio de días estancia por división médica y tipo de Unidad de Servicios Médicos de Segundo Nivel</t>
  </si>
  <si>
    <t>INDICE ROTACION</t>
  </si>
  <si>
    <t xml:space="preserve"> INTERVALO DE SUSTITUCIÓN DE CAMAS EN DIVISION MEDICA Y TIPO DE UNIDAD DE SERVICIOS MEDICOS DE SEGUNDO NIVEL</t>
  </si>
  <si>
    <t>OOAD</t>
  </si>
  <si>
    <t xml:space="preserve">UMAA 28 Tepic (Aut) </t>
  </si>
  <si>
    <t>UMAA 28 Tepic (Aut)</t>
  </si>
  <si>
    <t>Datos obtenidos con base en el cierre de información, realizado por la DIS en la fecha señalada en la hoja de notificaciones al final de este archivo.</t>
  </si>
  <si>
    <t>CUSN 09</t>
  </si>
  <si>
    <t>Porcentaje de nacidos vivos de término (con 37 semanas o más de gestación), que son alimentados con lactancia materna exclusiva al egreso de las Unidades Médicas Hospitalarias de Segundo Nivel de Atención.</t>
  </si>
  <si>
    <t>Total de nacidos vivos de término (con 37 semanas o más de gestación), alimentados con lactancia materna exclusiva a su egreso, en Unidades Médicas Hospitalarias de Segundo Nivel en un determinado periodo y área geográfica.</t>
  </si>
  <si>
    <t xml:space="preserve">Total de nacidos vivos de término (con 37 semanas o más de gestación), nacidos en Unidad Médica Hospitalarias de Segundo Nivel de Atención en el mismo periodo y área geográfica. </t>
  </si>
  <si>
    <t xml:space="preserve"> Mensual</t>
  </si>
  <si>
    <t xml:space="preserve">HGSMF 8 Tuxpan  </t>
  </si>
  <si>
    <t xml:space="preserve">HGSMF 6 Acaponeta  </t>
  </si>
  <si>
    <t xml:space="preserve">HGSMF 15 Las Varas </t>
  </si>
  <si>
    <t>HGZ 33 Bahía de Banderas</t>
  </si>
  <si>
    <t>AÑO DE PROCESO 2024</t>
  </si>
  <si>
    <t>Febrero 2023 - Enero 2024</t>
  </si>
  <si>
    <t>Marzo 2023 - Febrero 2024</t>
  </si>
  <si>
    <t>Abril 2023 - Marzo 2024</t>
  </si>
  <si>
    <t>Mayo 2023 - Abril 2024</t>
  </si>
  <si>
    <t>Junio 2023 - Mayo 2024</t>
  </si>
  <si>
    <t>Julio 2023 - Junio 2024</t>
  </si>
  <si>
    <t>Agosto 2023 - Julio 2024</t>
  </si>
  <si>
    <t>Septiembre 2023 - Agosto 2024</t>
  </si>
  <si>
    <t>Octubre 2023 - Septiembre 2024</t>
  </si>
  <si>
    <t>Noviembre 2023 - Octubre 2024</t>
  </si>
  <si>
    <t>Diciembre 2023 - Noviembre 2024</t>
  </si>
  <si>
    <t>Enero - Diciembre 2024</t>
  </si>
  <si>
    <t>DIAS HABILES</t>
  </si>
  <si>
    <t>HOSP 01 PORCENTAJE DE OCUPACION EN EL AREA DE OBSERVACION PEDIATRICA, DEL SERVICIO DE URGENCIAS EN UNIDADES DE SERVICIOS MEDICOS DE SEGUNDO NIVEL</t>
  </si>
  <si>
    <t>HOSP 01 PORCENTAJE DE OCUPACION EN EL AREA DE OBSERVACION ADULTOS, DEL SERVICIO DE URGENCIAS EN UNIDADES DE SERVICIOS MEDICOS DE SEGUNDO NIVEL</t>
  </si>
  <si>
    <t>HOSP 02 Porcentaje de Pacientes con Estancia Prolongada (más de 12 horas) en el área de Observación Adultos, del servicio de Urgencias en Unidades de Servicios Médicos de Segundo Nivel</t>
  </si>
  <si>
    <t>HOSP 02 Porcentaje de pacientes con Estancia Prolongada (más de 12 horas) en el área de Observación pediatrica, del servicio de Urgencias en Unidades de Servicios Médicos de Segundo Nivel</t>
  </si>
  <si>
    <t>HOSP 03</t>
  </si>
  <si>
    <t>HOSP 04</t>
  </si>
  <si>
    <t>HOSP 05 Porcentaje de ocupación hospitalaria en unidades de servicios médicos de segundo nivel.</t>
  </si>
  <si>
    <t>HOSP 06</t>
  </si>
  <si>
    <t>HOSP 07 Tasa de mortalidad hospitalaria en Unidades de Servicios Médicos de Segundo Nivel.</t>
  </si>
  <si>
    <t>HOSP 08</t>
  </si>
  <si>
    <t>HOSP 09</t>
  </si>
  <si>
    <t>HOSP 10</t>
  </si>
  <si>
    <t xml:space="preserve">UMF 24 Tepic  </t>
  </si>
  <si>
    <t xml:space="preserve">UMF 19 Mezcales  </t>
  </si>
  <si>
    <t>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</si>
</sst>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
    <numFmt numFmtId="167" formatCode="_-[$€-2]* #,##0.00_-;\-[$€-2]* #,##0.00_-;_-[$€-2]* &quot;-&quot;??_-"/>
    <numFmt numFmtId="168" formatCode="_-[$€-2]* #,##0.00_-;\-[$€-2]* #,##0.00_-;_-[$€-2]* \-??_-"/>
    <numFmt numFmtId="169" formatCode="#,##0\ ;\-#,##0\ ;&quot; - &quot;;@\ "/>
    <numFmt numFmtId="170" formatCode="#,##0.00\ ;\-#,##0.00\ ;&quot; -&quot;#\ ;@\ "/>
    <numFmt numFmtId="171" formatCode="_(* #,##0.00_);_(* \(#,##0.00\);_(* \-??_);_(@_)"/>
    <numFmt numFmtId="172" formatCode="0.000"/>
  </numFmts>
  <fonts count="63"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Arial"/>
      <family val="2"/>
    </font>
    <font>
      <sz val="10"/>
      <color theme="1"/>
      <name val="Calibri"/>
      <family val="2"/>
      <scheme val="minor"/>
    </font>
    <font>
      <b/>
      <sz val="10"/>
      <color theme="1"/>
      <name val="Arial"/>
      <family val="2"/>
    </font>
    <font>
      <b/>
      <sz val="10"/>
      <color rgb="FF008080"/>
      <name val="Arial"/>
      <family val="2"/>
    </font>
    <font>
      <b/>
      <sz val="10"/>
      <color rgb="FF963634"/>
      <name val="Arial"/>
      <family val="2"/>
    </font>
    <font>
      <sz val="10"/>
      <color rgb="FFFF0000"/>
      <name val="Arial"/>
      <family val="2"/>
    </font>
    <font>
      <sz val="10"/>
      <color rgb="FFFFFFFF"/>
      <name val="Arial"/>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7"/>
      <name val="Arial"/>
      <family val="2"/>
    </font>
    <font>
      <b/>
      <sz val="10"/>
      <color indexed="8"/>
      <name val="Arial"/>
      <family val="2"/>
    </font>
    <font>
      <sz val="10"/>
      <color theme="0"/>
      <name val="Arial"/>
      <family val="2"/>
    </font>
    <font>
      <sz val="10"/>
      <name val="MS Sans Serif"/>
      <family val="2"/>
    </font>
    <font>
      <u/>
      <sz val="11"/>
      <color theme="1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sz val="10"/>
      <name val="SimSun"/>
      <family val="2"/>
    </font>
    <font>
      <b/>
      <sz val="15"/>
      <color indexed="62"/>
      <name val="Calibri"/>
      <family val="2"/>
    </font>
    <font>
      <b/>
      <sz val="13"/>
      <color indexed="62"/>
      <name val="Calibri"/>
      <family val="2"/>
    </font>
    <font>
      <b/>
      <sz val="18"/>
      <color indexed="62"/>
      <name val="Cambria"/>
      <family val="2"/>
    </font>
    <font>
      <b/>
      <sz val="10"/>
      <color rgb="FFFF0000"/>
      <name val="Arial"/>
      <family val="2"/>
    </font>
    <font>
      <b/>
      <sz val="10"/>
      <color theme="5" tint="-0.249977111117893"/>
      <name val="Arial"/>
      <family val="2"/>
    </font>
    <font>
      <i/>
      <sz val="10"/>
      <name val="Arial"/>
      <family val="2"/>
    </font>
    <font>
      <sz val="10"/>
      <color indexed="8"/>
      <name val="Arial"/>
      <family val="2"/>
    </font>
    <font>
      <sz val="10"/>
      <name val="Arial"/>
      <family val="2"/>
    </font>
    <font>
      <sz val="10"/>
      <name val="Arial"/>
      <family val="2"/>
    </font>
    <font>
      <b/>
      <sz val="9"/>
      <color rgb="FF808080"/>
      <name val="Times New Roman"/>
      <family val="1"/>
    </font>
    <font>
      <sz val="8"/>
      <name val="Calibri"/>
      <family val="2"/>
      <scheme val="minor"/>
    </font>
  </fonts>
  <fills count="82">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rgb="FFD8E4B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bgColor indexed="50"/>
      </patternFill>
    </fill>
    <fill>
      <patternFill patternType="solid">
        <fgColor indexed="46"/>
        <bgColor indexed="45"/>
      </patternFill>
    </fill>
    <fill>
      <patternFill patternType="solid">
        <fgColor indexed="27"/>
        <bgColor indexed="42"/>
      </patternFill>
    </fill>
    <fill>
      <patternFill patternType="solid">
        <fgColor indexed="47"/>
        <bgColor indexed="50"/>
      </patternFill>
    </fill>
    <fill>
      <patternFill patternType="solid">
        <fgColor indexed="22"/>
        <bgColor indexed="50"/>
      </patternFill>
    </fill>
    <fill>
      <patternFill patternType="solid">
        <fgColor indexed="9"/>
        <bgColor indexed="26"/>
      </patternFill>
    </fill>
    <fill>
      <patternFill patternType="solid">
        <fgColor indexed="47"/>
        <bgColor indexed="13"/>
      </patternFill>
    </fill>
    <fill>
      <patternFill patternType="solid">
        <fgColor indexed="47"/>
        <bgColor indexed="34"/>
      </patternFill>
    </fill>
    <fill>
      <patternFill patternType="solid">
        <fgColor indexed="13"/>
        <bgColor indexed="34"/>
      </patternFill>
    </fill>
    <fill>
      <patternFill patternType="solid">
        <fgColor indexed="34"/>
        <bgColor indexed="13"/>
      </patternFill>
    </fill>
    <fill>
      <patternFill patternType="solid">
        <fgColor indexed="54"/>
        <b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7"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bottom/>
      <diagonal/>
    </border>
  </borders>
  <cellStyleXfs count="51596">
    <xf numFmtId="0" fontId="0" fillId="0" borderId="0"/>
    <xf numFmtId="0" fontId="2" fillId="0" borderId="0"/>
    <xf numFmtId="0" fontId="1" fillId="0" borderId="0"/>
    <xf numFmtId="0" fontId="4" fillId="0" borderId="0"/>
    <xf numFmtId="0" fontId="12" fillId="0" borderId="0" applyNumberFormat="0" applyFill="0" applyBorder="0" applyAlignment="0" applyProtection="0"/>
    <xf numFmtId="0" fontId="13" fillId="0" borderId="15" applyNumberFormat="0" applyFill="0" applyAlignment="0" applyProtection="0"/>
    <xf numFmtId="0" fontId="14" fillId="0" borderId="16" applyNumberFormat="0" applyFill="0" applyAlignment="0" applyProtection="0"/>
    <xf numFmtId="0" fontId="15" fillId="0" borderId="17"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9" fillId="13" borderId="18" applyNumberFormat="0" applyAlignment="0" applyProtection="0"/>
    <xf numFmtId="0" fontId="20" fillId="14" borderId="19" applyNumberFormat="0" applyAlignment="0" applyProtection="0"/>
    <xf numFmtId="0" fontId="21" fillId="14" borderId="18" applyNumberFormat="0" applyAlignment="0" applyProtection="0"/>
    <xf numFmtId="0" fontId="22" fillId="0" borderId="20" applyNumberFormat="0" applyFill="0" applyAlignment="0" applyProtection="0"/>
    <xf numFmtId="0" fontId="23" fillId="15" borderId="21"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3" fillId="0" borderId="23" applyNumberFormat="0" applyFill="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7" fillId="0" borderId="0"/>
    <xf numFmtId="0" fontId="2" fillId="0" borderId="0"/>
    <xf numFmtId="0" fontId="28" fillId="0" borderId="0"/>
    <xf numFmtId="0" fontId="28"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0" fontId="29" fillId="0" borderId="0">
      <alignment horizontal="left" wrapText="1" indent="2"/>
    </xf>
    <xf numFmtId="0" fontId="1" fillId="22" borderId="0" applyNumberFormat="0" applyBorder="0" applyAlignment="0" applyProtection="0"/>
    <xf numFmtId="0" fontId="27"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2" fillId="0" borderId="0"/>
    <xf numFmtId="43" fontId="2" fillId="0" borderId="0" applyFont="0" applyFill="0" applyBorder="0" applyAlignment="0" applyProtection="0"/>
    <xf numFmtId="0" fontId="3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3" fillId="0" borderId="0" applyNumberFormat="0" applyFill="0" applyBorder="0" applyAlignment="0" applyProtection="0"/>
    <xf numFmtId="0" fontId="2" fillId="0" borderId="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2" fillId="0" borderId="0"/>
    <xf numFmtId="0" fontId="2"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2" fillId="0" borderId="0"/>
    <xf numFmtId="0" fontId="32" fillId="0" borderId="0"/>
    <xf numFmtId="0" fontId="2" fillId="0" borderId="0"/>
    <xf numFmtId="0" fontId="2"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16" borderId="22" applyNumberFormat="0" applyFont="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167" fontId="2" fillId="0" borderId="0" applyFon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168" fontId="2" fillId="0" borderId="0" applyFill="0" applyBorder="0" applyAlignment="0" applyProtection="0"/>
    <xf numFmtId="0" fontId="41" fillId="42" borderId="0" applyNumberFormat="0" applyBorder="0" applyAlignment="0" applyProtection="0"/>
    <xf numFmtId="0" fontId="42" fillId="61" borderId="0" applyNumberFormat="0" applyBorder="0" applyAlignment="0" applyProtection="0"/>
    <xf numFmtId="0" fontId="2" fillId="62" borderId="27"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1"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169" fontId="28" fillId="0" borderId="0"/>
    <xf numFmtId="170" fontId="28" fillId="0" borderId="0"/>
    <xf numFmtId="0" fontId="42" fillId="61"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2" borderId="27" applyNumberFormat="0" applyAlignment="0" applyProtection="0"/>
    <xf numFmtId="0" fontId="28" fillId="62" borderId="27" applyNumberFormat="0" applyAlignment="0" applyProtection="0"/>
    <xf numFmtId="9" fontId="28" fillId="0" borderId="0" applyFont="0" applyFill="0" applyBorder="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9" fillId="0" borderId="32" applyNumberFormat="0" applyFill="0" applyAlignment="0" applyProtection="0"/>
    <xf numFmtId="171" fontId="2"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 fillId="0" borderId="0" applyFill="0" applyBorder="0" applyAlignment="0" applyProtection="0"/>
    <xf numFmtId="0" fontId="2"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170" fontId="28" fillId="0" borderId="0"/>
    <xf numFmtId="0" fontId="2" fillId="0" borderId="0"/>
    <xf numFmtId="0" fontId="28" fillId="0" borderId="0"/>
    <xf numFmtId="0" fontId="28" fillId="62" borderId="27" applyNumberFormat="0" applyAlignment="0" applyProtection="0"/>
    <xf numFmtId="43"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8" fillId="0" borderId="0" applyFont="0" applyFill="0" applyBorder="0" applyAlignment="0" applyProtection="0"/>
    <xf numFmtId="0" fontId="2" fillId="0" borderId="0"/>
    <xf numFmtId="43" fontId="28" fillId="0" borderId="0" applyFont="0" applyFill="0" applyBorder="0" applyAlignment="0" applyProtection="0"/>
    <xf numFmtId="168" fontId="2" fillId="0" borderId="0" applyFill="0" applyBorder="0" applyAlignment="0" applyProtection="0"/>
    <xf numFmtId="0" fontId="2" fillId="0" borderId="0"/>
    <xf numFmtId="0" fontId="28" fillId="0" borderId="0"/>
    <xf numFmtId="0" fontId="28" fillId="0" borderId="0"/>
    <xf numFmtId="0" fontId="28" fillId="0" borderId="0"/>
    <xf numFmtId="0" fontId="28" fillId="0" borderId="0"/>
    <xf numFmtId="0" fontId="1" fillId="0" borderId="0"/>
    <xf numFmtId="170" fontId="28" fillId="0" borderId="0"/>
    <xf numFmtId="0" fontId="1" fillId="0" borderId="0"/>
    <xf numFmtId="0" fontId="1" fillId="0" borderId="0"/>
    <xf numFmtId="0" fontId="28" fillId="0" borderId="0"/>
    <xf numFmtId="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168" fontId="2" fillId="0" borderId="0"/>
    <xf numFmtId="168" fontId="34" fillId="51" borderId="0" applyNumberFormat="0" applyBorder="0" applyAlignment="0" applyProtection="0"/>
    <xf numFmtId="168" fontId="34" fillId="48"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41" fillId="42"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28"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 fillId="0" borderId="0"/>
    <xf numFmtId="168" fontId="28" fillId="0" borderId="0"/>
    <xf numFmtId="168" fontId="2" fillId="0" borderId="0"/>
    <xf numFmtId="168" fontId="1" fillId="0" borderId="0"/>
    <xf numFmtId="168" fontId="2" fillId="62" borderId="27" applyNumberFormat="0" applyAlignment="0" applyProtection="0"/>
    <xf numFmtId="168" fontId="2"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7" fillId="56" borderId="25" applyNumberFormat="0" applyAlignment="0" applyProtection="0"/>
    <xf numFmtId="43" fontId="28" fillId="0" borderId="0" applyFont="0" applyFill="0" applyBorder="0" applyAlignment="0" applyProtection="0"/>
    <xf numFmtId="168" fontId="34" fillId="54" borderId="0" applyNumberFormat="0" applyBorder="0" applyAlignment="0" applyProtection="0"/>
    <xf numFmtId="168" fontId="42" fillId="61" borderId="0" applyNumberFormat="0" applyBorder="0" applyAlignment="0" applyProtection="0"/>
    <xf numFmtId="168" fontId="34" fillId="49" borderId="0" applyNumberFormat="0" applyBorder="0" applyAlignment="0" applyProtection="0"/>
    <xf numFmtId="168" fontId="2" fillId="0" borderId="0"/>
    <xf numFmtId="168" fontId="2" fillId="0" borderId="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2" fillId="0" borderId="0"/>
    <xf numFmtId="168" fontId="1" fillId="0" borderId="0"/>
    <xf numFmtId="168" fontId="1" fillId="0" borderId="0"/>
    <xf numFmtId="168" fontId="1" fillId="0" borderId="0"/>
    <xf numFmtId="168" fontId="2" fillId="0" borderId="0"/>
    <xf numFmtId="168" fontId="2" fillId="0" borderId="0"/>
    <xf numFmtId="168" fontId="2" fillId="0" borderId="0"/>
    <xf numFmtId="168" fontId="2" fillId="0" borderId="0"/>
    <xf numFmtId="168" fontId="1" fillId="0" borderId="0"/>
    <xf numFmtId="168" fontId="2" fillId="0" borderId="0"/>
    <xf numFmtId="168" fontId="2" fillId="0" borderId="0"/>
    <xf numFmtId="168" fontId="1" fillId="0" borderId="0"/>
    <xf numFmtId="168" fontId="1" fillId="0" borderId="0"/>
    <xf numFmtId="168" fontId="1" fillId="0" borderId="0"/>
    <xf numFmtId="168" fontId="2"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4" fillId="51" borderId="0" applyNumberFormat="0" applyBorder="0" applyAlignment="0" applyProtection="0"/>
    <xf numFmtId="168" fontId="34" fillId="48" borderId="0" applyNumberFormat="0" applyBorder="0" applyAlignment="0" applyProtection="0"/>
    <xf numFmtId="168" fontId="34" fillId="4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54"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37" fillId="56" borderId="25" applyNumberFormat="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8" fillId="63" borderId="0"/>
    <xf numFmtId="168" fontId="28" fillId="42" borderId="0"/>
    <xf numFmtId="168" fontId="28" fillId="43" borderId="0"/>
    <xf numFmtId="168" fontId="28" fillId="64" borderId="0"/>
    <xf numFmtId="168" fontId="28" fillId="65" borderId="0"/>
    <xf numFmtId="168" fontId="28" fillId="66" borderId="0"/>
    <xf numFmtId="168" fontId="28" fillId="47" borderId="0"/>
    <xf numFmtId="168" fontId="28" fillId="48" borderId="0"/>
    <xf numFmtId="168" fontId="28" fillId="49" borderId="0"/>
    <xf numFmtId="168" fontId="28" fillId="64" borderId="0"/>
    <xf numFmtId="168" fontId="28" fillId="47" borderId="0"/>
    <xf numFmtId="168" fontId="28" fillId="50" borderId="0"/>
    <xf numFmtId="168" fontId="34" fillId="51" borderId="0"/>
    <xf numFmtId="168" fontId="34" fillId="48" borderId="0"/>
    <xf numFmtId="168" fontId="34" fillId="49" borderId="0"/>
    <xf numFmtId="168" fontId="34" fillId="52" borderId="0"/>
    <xf numFmtId="168" fontId="34" fillId="53" borderId="0"/>
    <xf numFmtId="168" fontId="34" fillId="54" borderId="0"/>
    <xf numFmtId="168" fontId="34" fillId="57" borderId="0"/>
    <xf numFmtId="168" fontId="34" fillId="58" borderId="0"/>
    <xf numFmtId="168" fontId="34" fillId="59" borderId="0"/>
    <xf numFmtId="168" fontId="34" fillId="52" borderId="0"/>
    <xf numFmtId="168" fontId="34" fillId="53" borderId="0"/>
    <xf numFmtId="168" fontId="34" fillId="60" borderId="0"/>
    <xf numFmtId="168" fontId="41" fillId="42" borderId="0"/>
    <xf numFmtId="168" fontId="36" fillId="67" borderId="24"/>
    <xf numFmtId="168" fontId="37" fillId="56" borderId="25"/>
    <xf numFmtId="168" fontId="45" fillId="0" borderId="0"/>
    <xf numFmtId="168" fontId="35" fillId="43" borderId="0"/>
    <xf numFmtId="168" fontId="47" fillId="0" borderId="29"/>
    <xf numFmtId="168" fontId="48" fillId="0" borderId="30"/>
    <xf numFmtId="168" fontId="39" fillId="0" borderId="31"/>
    <xf numFmtId="168" fontId="39" fillId="0" borderId="0"/>
    <xf numFmtId="168" fontId="40" fillId="66" borderId="24"/>
    <xf numFmtId="168" fontId="38" fillId="0" borderId="26"/>
    <xf numFmtId="168" fontId="42" fillId="61" borderId="0"/>
    <xf numFmtId="168" fontId="28" fillId="0" borderId="0"/>
    <xf numFmtId="168" fontId="28" fillId="62" borderId="27"/>
    <xf numFmtId="168" fontId="43" fillId="67" borderId="28"/>
    <xf numFmtId="168" fontId="46" fillId="0" borderId="0"/>
    <xf numFmtId="168" fontId="49" fillId="0" borderId="32"/>
    <xf numFmtId="168" fontId="44" fillId="0" borderId="0"/>
    <xf numFmtId="168" fontId="41" fillId="42" borderId="0" applyNumberFormat="0" applyBorder="0" applyAlignment="0" applyProtection="0"/>
    <xf numFmtId="168" fontId="42" fillId="61" borderId="0" applyNumberFormat="0" applyBorder="0" applyAlignment="0" applyProtection="0"/>
    <xf numFmtId="168" fontId="28" fillId="0" borderId="0"/>
    <xf numFmtId="168" fontId="28" fillId="0" borderId="0"/>
    <xf numFmtId="168" fontId="28" fillId="0" borderId="0"/>
    <xf numFmtId="168" fontId="2" fillId="0" borderId="0"/>
    <xf numFmtId="168" fontId="2"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 fillId="0" borderId="0"/>
    <xf numFmtId="168" fontId="2" fillId="0" borderId="0"/>
    <xf numFmtId="168" fontId="28"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1" fillId="0" borderId="0"/>
    <xf numFmtId="168" fontId="1" fillId="0" borderId="0"/>
    <xf numFmtId="168" fontId="1" fillId="0" borderId="0"/>
    <xf numFmtId="168" fontId="2" fillId="0" borderId="0"/>
    <xf numFmtId="168" fontId="28" fillId="0" borderId="0"/>
    <xf numFmtId="168" fontId="28" fillId="0" borderId="0"/>
    <xf numFmtId="168" fontId="28" fillId="62" borderId="27" applyNumberFormat="0" applyAlignment="0" applyProtection="0"/>
    <xf numFmtId="168" fontId="28" fillId="0" borderId="0"/>
    <xf numFmtId="168" fontId="28" fillId="0" borderId="0"/>
    <xf numFmtId="168"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43" fontId="28" fillId="0" borderId="0" applyFont="0" applyFill="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xf numFmtId="168" fontId="28"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7" fillId="56" borderId="25" applyNumberFormat="0" applyAlignment="0" applyProtection="0"/>
    <xf numFmtId="0" fontId="37" fillId="56" borderId="25" applyNumberFormat="0" applyAlignment="0" applyProtection="0"/>
    <xf numFmtId="0" fontId="37" fillId="56" borderId="25" applyNumberFormat="0" applyAlignment="0" applyProtection="0"/>
    <xf numFmtId="0" fontId="38" fillId="0" borderId="26" applyNumberFormat="0" applyFill="0" applyAlignment="0" applyProtection="0"/>
    <xf numFmtId="0" fontId="38" fillId="0" borderId="26" applyNumberFormat="0" applyFill="0" applyAlignment="0" applyProtection="0"/>
    <xf numFmtId="0" fontId="38" fillId="0" borderId="2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3"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5" fillId="43"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7" fillId="56" borderId="25"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40" fillId="69" borderId="24" applyNumberFormat="0" applyAlignment="0" applyProtection="0"/>
    <xf numFmtId="0" fontId="40" fillId="70" borderId="24" applyNumberFormat="0" applyAlignment="0" applyProtection="0"/>
    <xf numFmtId="0" fontId="40" fillId="70" borderId="24" applyNumberFormat="0" applyAlignment="0" applyProtection="0"/>
    <xf numFmtId="0" fontId="40" fillId="70" borderId="24" applyNumberFormat="0" applyAlignment="0" applyProtection="0"/>
    <xf numFmtId="0" fontId="2" fillId="0" borderId="0"/>
    <xf numFmtId="0" fontId="35" fillId="43" borderId="0" applyNumberFormat="0" applyBorder="0" applyAlignment="0" applyProtection="0"/>
    <xf numFmtId="0" fontId="50" fillId="0" borderId="0" applyNumberFormat="0" applyFill="0" applyBorder="0" applyAlignment="0" applyProtection="0"/>
    <xf numFmtId="0" fontId="41" fillId="42" borderId="0" applyNumberFormat="0" applyBorder="0" applyAlignment="0" applyProtection="0"/>
    <xf numFmtId="0" fontId="40" fillId="70" borderId="24" applyNumberFormat="0" applyAlignment="0" applyProtection="0"/>
    <xf numFmtId="0" fontId="38" fillId="0" borderId="26" applyNumberFormat="0" applyFill="0" applyAlignment="0" applyProtection="0"/>
    <xf numFmtId="0" fontId="42" fillId="61" borderId="0" applyNumberFormat="0" applyBorder="0" applyAlignment="0" applyProtection="0"/>
    <xf numFmtId="0" fontId="28" fillId="0" borderId="0"/>
    <xf numFmtId="0" fontId="2" fillId="0" borderId="0"/>
    <xf numFmtId="0" fontId="51" fillId="0" borderId="0"/>
    <xf numFmtId="0" fontId="1" fillId="0" borderId="0"/>
    <xf numFmtId="0" fontId="2" fillId="0" borderId="0"/>
    <xf numFmtId="0" fontId="1"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9" fontId="2" fillId="0" borderId="0" applyFill="0" applyBorder="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4" fillId="0" borderId="0" applyNumberForma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168" fontId="28" fillId="42" borderId="0" applyNumberFormat="0" applyBorder="0" applyAlignment="0" applyProtection="0"/>
    <xf numFmtId="168" fontId="28" fillId="46" borderId="0" applyNumberFormat="0" applyBorder="0" applyAlignment="0" applyProtection="0"/>
    <xf numFmtId="168" fontId="28" fillId="50" borderId="0" applyNumberFormat="0" applyBorder="0" applyAlignment="0" applyProtection="0"/>
    <xf numFmtId="168" fontId="40" fillId="46" borderId="24" applyNumberFormat="0" applyAlignment="0" applyProtection="0"/>
    <xf numFmtId="168" fontId="1" fillId="0" borderId="0"/>
    <xf numFmtId="168" fontId="34" fillId="54" borderId="0" applyNumberFormat="0" applyBorder="0" applyAlignment="0" applyProtection="0"/>
    <xf numFmtId="168" fontId="28" fillId="0" borderId="0"/>
    <xf numFmtId="168" fontId="2" fillId="0" borderId="0"/>
    <xf numFmtId="168" fontId="28" fillId="62" borderId="27" applyNumberFormat="0" applyAlignment="0" applyProtection="0"/>
    <xf numFmtId="168" fontId="1" fillId="0" borderId="0"/>
    <xf numFmtId="168" fontId="1"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0" borderId="0"/>
    <xf numFmtId="0" fontId="28" fillId="0" borderId="0"/>
    <xf numFmtId="0" fontId="28" fillId="0" borderId="0"/>
    <xf numFmtId="0" fontId="2" fillId="0" borderId="0"/>
    <xf numFmtId="0" fontId="2" fillId="0" borderId="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 fillId="0" borderId="0"/>
    <xf numFmtId="0" fontId="18" fillId="12" borderId="0" applyNumberFormat="0" applyBorder="0" applyAlignment="0" applyProtection="0"/>
    <xf numFmtId="0" fontId="12" fillId="0" borderId="0" applyNumberFormat="0" applyFill="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8" fillId="16" borderId="22" applyNumberFormat="0" applyFont="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8" fillId="0" borderId="0"/>
    <xf numFmtId="0" fontId="28" fillId="0" borderId="0"/>
    <xf numFmtId="0" fontId="4"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2" fillId="0" borderId="0"/>
    <xf numFmtId="0" fontId="2" fillId="0" borderId="0"/>
    <xf numFmtId="0" fontId="2" fillId="0" borderId="0"/>
    <xf numFmtId="0" fontId="2" fillId="0" borderId="0"/>
    <xf numFmtId="0" fontId="1" fillId="0" borderId="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42" fillId="61" borderId="0" applyNumberFormat="0" applyBorder="0" applyAlignment="0" applyProtection="0"/>
    <xf numFmtId="0" fontId="46" fillId="0" borderId="0" applyNumberFormat="0" applyFill="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59" fillId="0" borderId="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170" fontId="28" fillId="0" borderId="0"/>
    <xf numFmtId="0" fontId="2" fillId="62" borderId="27" applyNumberForma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2" fillId="62" borderId="27" applyNumberFormat="0" applyAlignment="0" applyProtection="0"/>
    <xf numFmtId="168" fontId="2" fillId="62" borderId="27" applyNumberFormat="0" applyAlignment="0" applyProtection="0"/>
    <xf numFmtId="168" fontId="1" fillId="0" borderId="0"/>
    <xf numFmtId="168" fontId="28" fillId="0" borderId="0"/>
    <xf numFmtId="168" fontId="1" fillId="0" borderId="0"/>
    <xf numFmtId="168" fontId="28" fillId="62" borderId="27" applyNumberFormat="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28" fillId="0" borderId="0" applyFont="0" applyFill="0" applyBorder="0" applyAlignment="0" applyProtection="0"/>
    <xf numFmtId="43" fontId="28" fillId="0" borderId="0" applyFont="0" applyFill="0" applyBorder="0" applyAlignment="0" applyProtection="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8" fillId="0" borderId="0"/>
    <xf numFmtId="0" fontId="2" fillId="0" borderId="0"/>
    <xf numFmtId="0" fontId="2" fillId="62" borderId="27" applyNumberFormat="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0" borderId="0"/>
    <xf numFmtId="0" fontId="2" fillId="0" borderId="0"/>
    <xf numFmtId="0" fontId="51"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168" fontId="1"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 fillId="62" borderId="27" applyNumberFormat="0" applyAlignment="0" applyProtection="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60" fillId="0" borderId="0"/>
    <xf numFmtId="9" fontId="1" fillId="0" borderId="0" applyFont="0" applyFill="0" applyBorder="0" applyAlignment="0" applyProtection="0"/>
  </cellStyleXfs>
  <cellXfs count="283">
    <xf numFmtId="0" fontId="0" fillId="0" borderId="0" xfId="0"/>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xf numFmtId="0" fontId="0" fillId="0" borderId="1" xfId="0" applyBorder="1" applyAlignment="1">
      <alignment horizontal="center" vertical="center" wrapText="1"/>
    </xf>
    <xf numFmtId="0" fontId="0" fillId="0" borderId="1" xfId="0" applyBorder="1"/>
    <xf numFmtId="2" fontId="3" fillId="0" borderId="1" xfId="0" applyNumberFormat="1" applyFont="1" applyBorder="1"/>
    <xf numFmtId="2" fontId="3" fillId="0" borderId="1" xfId="0" applyNumberFormat="1" applyFont="1" applyBorder="1" applyAlignment="1">
      <alignment horizontal="center" vertical="center"/>
    </xf>
    <xf numFmtId="0" fontId="0" fillId="0" borderId="1" xfId="0" applyBorder="1" applyAlignment="1">
      <alignment horizontal="center" vertical="center"/>
    </xf>
    <xf numFmtId="0" fontId="3"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3" fontId="2" fillId="0" borderId="1" xfId="1" applyNumberFormat="1" applyBorder="1" applyAlignment="1" applyProtection="1">
      <alignment vertical="center" wrapText="1"/>
      <protection locked="0"/>
    </xf>
    <xf numFmtId="0" fontId="0" fillId="0" borderId="1" xfId="0" applyBorder="1" applyAlignment="1" applyProtection="1">
      <alignment horizontal="center"/>
      <protection locked="0"/>
    </xf>
    <xf numFmtId="164" fontId="0" fillId="0" borderId="1" xfId="0" applyNumberFormat="1" applyBorder="1" applyAlignment="1" applyProtection="1">
      <alignment horizontal="center"/>
      <protection locked="0"/>
    </xf>
    <xf numFmtId="0" fontId="4" fillId="0" borderId="1" xfId="2" applyFont="1" applyBorder="1" applyProtection="1">
      <protection locked="0"/>
    </xf>
    <xf numFmtId="2" fontId="0" fillId="0" borderId="1" xfId="0" applyNumberFormat="1" applyBorder="1" applyAlignment="1" applyProtection="1">
      <alignment horizontal="center"/>
      <protection locked="0"/>
    </xf>
    <xf numFmtId="0" fontId="0" fillId="0" borderId="1" xfId="0" applyBorder="1" applyProtection="1">
      <protection locked="0"/>
    </xf>
    <xf numFmtId="0" fontId="4" fillId="0" borderId="1" xfId="0" applyFont="1" applyBorder="1" applyProtection="1">
      <protection locked="0"/>
    </xf>
    <xf numFmtId="0" fontId="0" fillId="2" borderId="0" xfId="0" applyFill="1" applyAlignment="1" applyProtection="1">
      <alignment wrapText="1"/>
      <protection locked="0"/>
    </xf>
    <xf numFmtId="0" fontId="0" fillId="4" borderId="1" xfId="0" applyFill="1" applyBorder="1" applyAlignment="1">
      <alignment horizontal="center" vertical="center" wrapText="1"/>
    </xf>
    <xf numFmtId="0" fontId="0" fillId="4" borderId="1" xfId="0" applyFill="1" applyBorder="1" applyAlignment="1">
      <alignment horizontal="center"/>
    </xf>
    <xf numFmtId="164" fontId="0" fillId="4" borderId="1" xfId="0" applyNumberFormat="1" applyFill="1" applyBorder="1" applyAlignment="1">
      <alignment horizontal="center"/>
    </xf>
    <xf numFmtId="164" fontId="0" fillId="4" borderId="1"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0" borderId="1" xfId="0"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164" fontId="0" fillId="0" borderId="0" xfId="0" applyNumberFormat="1"/>
    <xf numFmtId="164" fontId="0" fillId="0" borderId="0" xfId="0" applyNumberFormat="1" applyAlignment="1">
      <alignment horizontal="center" vertical="center"/>
    </xf>
    <xf numFmtId="1" fontId="0" fillId="0" borderId="0" xfId="0" applyNumberFormat="1" applyAlignment="1">
      <alignment horizontal="center" vertical="center"/>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wrapText="1"/>
    </xf>
    <xf numFmtId="2" fontId="0" fillId="0" borderId="0" xfId="0" applyNumberFormat="1"/>
    <xf numFmtId="1" fontId="0" fillId="0" borderId="0" xfId="0" applyNumberFormat="1"/>
    <xf numFmtId="0" fontId="6" fillId="7" borderId="1" xfId="0" applyFont="1" applyFill="1" applyBorder="1" applyAlignment="1">
      <alignment horizontal="center" vertical="center"/>
    </xf>
    <xf numFmtId="3" fontId="6" fillId="7" borderId="1" xfId="0" applyNumberFormat="1" applyFont="1" applyFill="1" applyBorder="1" applyAlignment="1">
      <alignment horizontal="right"/>
    </xf>
    <xf numFmtId="165" fontId="6" fillId="7" borderId="1" xfId="0" applyNumberFormat="1" applyFont="1" applyFill="1" applyBorder="1" applyAlignment="1">
      <alignment horizontal="right"/>
    </xf>
    <xf numFmtId="0" fontId="0" fillId="7" borderId="1" xfId="0" applyFill="1" applyBorder="1"/>
    <xf numFmtId="3" fontId="3" fillId="0" borderId="1" xfId="0" applyNumberFormat="1" applyFont="1" applyBorder="1"/>
    <xf numFmtId="0" fontId="6" fillId="7" borderId="0" xfId="0" applyFont="1" applyFill="1"/>
    <xf numFmtId="0" fontId="0" fillId="7" borderId="0" xfId="0" applyFill="1"/>
    <xf numFmtId="4" fontId="6" fillId="7" borderId="1" xfId="0" applyNumberFormat="1" applyFont="1" applyFill="1" applyBorder="1" applyAlignment="1">
      <alignment horizontal="right"/>
    </xf>
    <xf numFmtId="0" fontId="6" fillId="9" borderId="0" xfId="0" applyFont="1" applyFill="1"/>
    <xf numFmtId="0" fontId="6" fillId="7" borderId="0" xfId="0" applyFont="1" applyFill="1" applyAlignment="1">
      <alignment wrapText="1"/>
    </xf>
    <xf numFmtId="0" fontId="6" fillId="7" borderId="0" xfId="0" applyFont="1" applyFill="1" applyAlignment="1">
      <alignment vertical="center"/>
    </xf>
    <xf numFmtId="0" fontId="0" fillId="7" borderId="0" xfId="0" applyFill="1" applyAlignment="1">
      <alignment wrapText="1"/>
    </xf>
    <xf numFmtId="0" fontId="0" fillId="7" borderId="0" xfId="0" applyFill="1" applyAlignment="1">
      <alignment vertical="center" wrapText="1"/>
    </xf>
    <xf numFmtId="0" fontId="7" fillId="7" borderId="0" xfId="0" applyFont="1" applyFill="1" applyAlignment="1">
      <alignment horizontal="left" vertical="center"/>
    </xf>
    <xf numFmtId="0" fontId="8" fillId="7" borderId="0" xfId="0" applyFont="1" applyFill="1" applyAlignment="1">
      <alignment wrapText="1"/>
    </xf>
    <xf numFmtId="0" fontId="9" fillId="7" borderId="0" xfId="0" applyFont="1" applyFill="1"/>
    <xf numFmtId="0" fontId="6" fillId="7" borderId="0" xfId="0" applyFont="1" applyFill="1" applyAlignment="1">
      <alignment horizontal="right"/>
    </xf>
    <xf numFmtId="3" fontId="0" fillId="7" borderId="1" xfId="0" applyNumberFormat="1" applyFill="1" applyBorder="1" applyAlignment="1">
      <alignment horizontal="right"/>
    </xf>
    <xf numFmtId="165" fontId="0" fillId="7" borderId="1" xfId="0" applyNumberFormat="1" applyFill="1" applyBorder="1" applyAlignment="1">
      <alignment horizontal="right"/>
    </xf>
    <xf numFmtId="0" fontId="7" fillId="7" borderId="0" xfId="0" applyFont="1" applyFill="1"/>
    <xf numFmtId="0" fontId="8" fillId="7" borderId="0" xfId="0" applyFont="1" applyFill="1"/>
    <xf numFmtId="0" fontId="0" fillId="7" borderId="1" xfId="0" quotePrefix="1" applyFill="1" applyBorder="1"/>
    <xf numFmtId="0" fontId="4" fillId="0" borderId="0" xfId="3"/>
    <xf numFmtId="0" fontId="4" fillId="7" borderId="0" xfId="3" applyFill="1"/>
    <xf numFmtId="0" fontId="6" fillId="7" borderId="0" xfId="3" applyFont="1" applyFill="1"/>
    <xf numFmtId="0" fontId="7" fillId="7" borderId="0" xfId="3" applyFont="1" applyFill="1"/>
    <xf numFmtId="0" fontId="8" fillId="7" borderId="0" xfId="3" applyFont="1" applyFill="1"/>
    <xf numFmtId="0" fontId="9" fillId="7" borderId="0" xfId="3" applyFont="1" applyFill="1"/>
    <xf numFmtId="0" fontId="6" fillId="7" borderId="1" xfId="3" applyFont="1" applyFill="1" applyBorder="1" applyAlignment="1">
      <alignment horizontal="center" vertical="center" wrapText="1"/>
    </xf>
    <xf numFmtId="3" fontId="4" fillId="7" borderId="1" xfId="3" applyNumberFormat="1" applyFill="1" applyBorder="1" applyAlignment="1">
      <alignment horizontal="right"/>
    </xf>
    <xf numFmtId="166" fontId="4" fillId="7" borderId="1" xfId="3" applyNumberFormat="1" applyFill="1" applyBorder="1" applyAlignment="1">
      <alignment horizontal="right"/>
    </xf>
    <xf numFmtId="165" fontId="4" fillId="7" borderId="1" xfId="3" applyNumberFormat="1" applyFill="1" applyBorder="1" applyAlignment="1">
      <alignment horizontal="right"/>
    </xf>
    <xf numFmtId="0" fontId="4" fillId="7" borderId="1" xfId="3" applyFill="1" applyBorder="1"/>
    <xf numFmtId="0" fontId="4" fillId="7" borderId="1" xfId="3" quotePrefix="1" applyFill="1" applyBorder="1"/>
    <xf numFmtId="0" fontId="6" fillId="7" borderId="1" xfId="3" applyFont="1" applyFill="1" applyBorder="1" applyAlignment="1">
      <alignment horizontal="center" vertical="center"/>
    </xf>
    <xf numFmtId="0" fontId="10" fillId="7" borderId="13" xfId="3" applyFont="1" applyFill="1" applyBorder="1"/>
    <xf numFmtId="0" fontId="10" fillId="7" borderId="13" xfId="3" quotePrefix="1" applyFont="1" applyFill="1" applyBorder="1"/>
    <xf numFmtId="4" fontId="4" fillId="7" borderId="1" xfId="3" applyNumberFormat="1" applyFill="1" applyBorder="1" applyAlignment="1">
      <alignment horizontal="right"/>
    </xf>
    <xf numFmtId="3" fontId="6" fillId="7" borderId="1" xfId="3" applyNumberFormat="1" applyFont="1" applyFill="1" applyBorder="1" applyAlignment="1">
      <alignment horizontal="right"/>
    </xf>
    <xf numFmtId="165" fontId="6" fillId="7" borderId="1" xfId="3" applyNumberFormat="1" applyFont="1" applyFill="1" applyBorder="1" applyAlignment="1">
      <alignment horizontal="right"/>
    </xf>
    <xf numFmtId="0" fontId="9" fillId="9" borderId="0" xfId="3" applyFont="1" applyFill="1"/>
    <xf numFmtId="3" fontId="4" fillId="7" borderId="0" xfId="3" applyNumberFormat="1" applyFill="1"/>
    <xf numFmtId="0" fontId="4" fillId="9" borderId="0" xfId="3" applyFill="1"/>
    <xf numFmtId="1" fontId="9" fillId="9" borderId="0" xfId="3" applyNumberFormat="1" applyFont="1" applyFill="1"/>
    <xf numFmtId="0" fontId="6" fillId="7" borderId="3" xfId="3" applyFont="1" applyFill="1" applyBorder="1" applyAlignment="1">
      <alignment horizontal="center"/>
    </xf>
    <xf numFmtId="0" fontId="6" fillId="7" borderId="4" xfId="3" applyFont="1" applyFill="1" applyBorder="1" applyAlignment="1">
      <alignment horizontal="center"/>
    </xf>
    <xf numFmtId="0" fontId="11" fillId="7" borderId="1" xfId="3" applyFont="1" applyFill="1" applyBorder="1" applyAlignment="1">
      <alignment horizontal="center" vertical="center"/>
    </xf>
    <xf numFmtId="0" fontId="4" fillId="0" borderId="1" xfId="3" applyBorder="1"/>
    <xf numFmtId="0" fontId="4" fillId="7" borderId="1" xfId="3" applyFill="1" applyBorder="1" applyAlignment="1">
      <alignment horizontal="right"/>
    </xf>
    <xf numFmtId="3" fontId="2" fillId="0" borderId="1" xfId="3" applyNumberFormat="1" applyFont="1" applyBorder="1" applyAlignment="1">
      <alignment horizontal="right"/>
    </xf>
    <xf numFmtId="0" fontId="2" fillId="7" borderId="1" xfId="3" applyFont="1" applyFill="1" applyBorder="1" applyAlignment="1">
      <alignment horizontal="right"/>
    </xf>
    <xf numFmtId="0" fontId="2" fillId="9" borderId="0" xfId="1" applyFill="1"/>
    <xf numFmtId="0" fontId="11" fillId="9" borderId="0" xfId="1" applyFont="1" applyFill="1"/>
    <xf numFmtId="0" fontId="7" fillId="0" borderId="0" xfId="44" applyFont="1" applyAlignment="1">
      <alignment horizontal="left"/>
    </xf>
    <xf numFmtId="3" fontId="2" fillId="9" borderId="0" xfId="1" applyNumberFormat="1" applyFill="1"/>
    <xf numFmtId="0" fontId="31" fillId="9" borderId="13" xfId="1" quotePrefix="1" applyFont="1" applyFill="1" applyBorder="1"/>
    <xf numFmtId="0" fontId="7" fillId="0" borderId="0" xfId="9393" applyFont="1" applyAlignment="1">
      <alignment horizontal="left"/>
    </xf>
    <xf numFmtId="3" fontId="2" fillId="0" borderId="1" xfId="1" applyNumberFormat="1" applyBorder="1" applyAlignment="1">
      <alignment horizontal="right" vertical="center" indent="1"/>
    </xf>
    <xf numFmtId="165" fontId="2" fillId="0" borderId="1" xfId="1" applyNumberFormat="1" applyBorder="1" applyAlignment="1">
      <alignment horizontal="right" vertical="center" indent="1"/>
    </xf>
    <xf numFmtId="3" fontId="2" fillId="0" borderId="8" xfId="1" applyNumberFormat="1" applyBorder="1" applyAlignment="1">
      <alignment horizontal="right" vertical="center" indent="1"/>
    </xf>
    <xf numFmtId="3" fontId="0" fillId="0" borderId="0" xfId="0" applyNumberFormat="1"/>
    <xf numFmtId="4" fontId="6" fillId="7" borderId="1" xfId="3" applyNumberFormat="1" applyFont="1" applyFill="1" applyBorder="1" applyAlignment="1">
      <alignment horizontal="right"/>
    </xf>
    <xf numFmtId="3" fontId="2" fillId="0" borderId="1" xfId="1" applyNumberFormat="1" applyBorder="1" applyAlignment="1">
      <alignment horizontal="right" indent="1"/>
    </xf>
    <xf numFmtId="165" fontId="2" fillId="0" borderId="1" xfId="1" applyNumberFormat="1" applyBorder="1" applyAlignment="1">
      <alignment horizontal="right" indent="1"/>
    </xf>
    <xf numFmtId="0" fontId="30" fillId="9" borderId="8" xfId="58" applyFont="1" applyFill="1" applyBorder="1" applyAlignment="1">
      <alignment horizontal="center" vertical="center" wrapText="1"/>
    </xf>
    <xf numFmtId="0" fontId="11" fillId="0" borderId="1" xfId="1" applyFont="1" applyBorder="1" applyAlignment="1">
      <alignment horizontal="center" vertical="center"/>
    </xf>
    <xf numFmtId="165" fontId="58" fillId="9" borderId="8" xfId="58" applyNumberFormat="1" applyFont="1" applyFill="1" applyBorder="1" applyAlignment="1">
      <alignment horizontal="right" vertical="center" wrapText="1" indent="1"/>
    </xf>
    <xf numFmtId="1" fontId="0" fillId="0" borderId="1" xfId="0" applyNumberFormat="1" applyBorder="1" applyAlignment="1" applyProtection="1">
      <alignment horizontal="center"/>
      <protection locked="0"/>
    </xf>
    <xf numFmtId="4" fontId="0" fillId="7" borderId="1" xfId="0" applyNumberFormat="1" applyFill="1" applyBorder="1" applyAlignment="1">
      <alignment horizontal="right"/>
    </xf>
    <xf numFmtId="3" fontId="2" fillId="0" borderId="1" xfId="1" applyNumberFormat="1" applyBorder="1" applyAlignment="1">
      <alignment horizontal="right"/>
    </xf>
    <xf numFmtId="165" fontId="58" fillId="9" borderId="8" xfId="58" applyNumberFormat="1" applyFont="1" applyFill="1" applyBorder="1" applyAlignment="1">
      <alignment vertical="center" wrapText="1"/>
    </xf>
    <xf numFmtId="2" fontId="0" fillId="0" borderId="0" xfId="0" applyNumberFormat="1" applyAlignment="1">
      <alignment horizontal="center" vertical="center"/>
    </xf>
    <xf numFmtId="3" fontId="4" fillId="7" borderId="1" xfId="3" applyNumberFormat="1" applyFill="1" applyBorder="1" applyAlignment="1">
      <alignment horizontal="left"/>
    </xf>
    <xf numFmtId="165" fontId="4" fillId="7" borderId="1" xfId="12636" applyNumberFormat="1" applyFill="1" applyBorder="1" applyAlignment="1">
      <alignment horizontal="right"/>
    </xf>
    <xf numFmtId="2" fontId="3" fillId="0" borderId="36" xfId="0" applyNumberFormat="1" applyFont="1" applyBorder="1"/>
    <xf numFmtId="165" fontId="0" fillId="0" borderId="1" xfId="0" applyNumberFormat="1" applyBorder="1"/>
    <xf numFmtId="3" fontId="0" fillId="0" borderId="1" xfId="0" applyNumberFormat="1" applyBorder="1"/>
    <xf numFmtId="165" fontId="0" fillId="0" borderId="1" xfId="0" applyNumberFormat="1" applyBorder="1" applyAlignment="1">
      <alignment horizontal="center" vertical="center"/>
    </xf>
    <xf numFmtId="3" fontId="0" fillId="0" borderId="1" xfId="0" applyNumberFormat="1" applyBorder="1" applyAlignment="1">
      <alignment horizontal="center" vertical="center"/>
    </xf>
    <xf numFmtId="0" fontId="0" fillId="7" borderId="1" xfId="0" applyFill="1" applyBorder="1" applyAlignment="1">
      <alignment wrapText="1"/>
    </xf>
    <xf numFmtId="3" fontId="0" fillId="0" borderId="1" xfId="0" applyNumberFormat="1" applyBorder="1" applyAlignment="1" applyProtection="1">
      <alignment horizontal="center"/>
      <protection locked="0"/>
    </xf>
    <xf numFmtId="3" fontId="0" fillId="0" borderId="1" xfId="0" applyNumberFormat="1" applyBorder="1" applyAlignment="1" applyProtection="1">
      <alignment horizontal="center" vertical="center"/>
      <protection locked="0"/>
    </xf>
    <xf numFmtId="3" fontId="0" fillId="4" borderId="1" xfId="0" applyNumberFormat="1" applyFill="1" applyBorder="1" applyAlignment="1">
      <alignment horizontal="center"/>
    </xf>
    <xf numFmtId="3" fontId="0" fillId="0" borderId="36" xfId="0" applyNumberFormat="1" applyBorder="1"/>
    <xf numFmtId="3" fontId="0" fillId="0" borderId="0" xfId="0" applyNumberFormat="1" applyAlignment="1">
      <alignment horizontal="center" vertical="center"/>
    </xf>
    <xf numFmtId="3" fontId="0" fillId="0" borderId="1" xfId="0" applyNumberFormat="1" applyBorder="1" applyAlignment="1" applyProtection="1">
      <alignment vertical="center" wrapText="1"/>
      <protection locked="0"/>
    </xf>
    <xf numFmtId="3" fontId="4" fillId="7" borderId="1" xfId="12636" applyNumberFormat="1" applyFill="1" applyBorder="1" applyAlignment="1">
      <alignment horizontal="right"/>
    </xf>
    <xf numFmtId="4" fontId="0" fillId="0" borderId="1" xfId="0" applyNumberFormat="1" applyBorder="1"/>
    <xf numFmtId="3" fontId="2" fillId="7" borderId="1" xfId="3" applyNumberFormat="1" applyFont="1" applyFill="1" applyBorder="1" applyAlignment="1">
      <alignment horizontal="right"/>
    </xf>
    <xf numFmtId="0" fontId="0" fillId="0" borderId="36" xfId="0" applyBorder="1"/>
    <xf numFmtId="0" fontId="0" fillId="7" borderId="3" xfId="0" applyFill="1" applyBorder="1"/>
    <xf numFmtId="3" fontId="0" fillId="7" borderId="36" xfId="0" applyNumberFormat="1" applyFill="1" applyBorder="1" applyAlignment="1">
      <alignment horizontal="right"/>
    </xf>
    <xf numFmtId="164" fontId="0" fillId="4" borderId="1" xfId="0" applyNumberFormat="1" applyFill="1" applyBorder="1"/>
    <xf numFmtId="164" fontId="0" fillId="4" borderId="36" xfId="0" applyNumberFormat="1" applyFill="1" applyBorder="1" applyAlignment="1">
      <alignment horizontal="center"/>
    </xf>
    <xf numFmtId="3" fontId="2" fillId="0" borderId="1" xfId="1" applyNumberFormat="1" applyBorder="1"/>
    <xf numFmtId="165" fontId="2" fillId="0" borderId="1" xfId="1" applyNumberFormat="1" applyBorder="1"/>
    <xf numFmtId="0" fontId="0" fillId="7" borderId="7" xfId="0" quotePrefix="1" applyFill="1" applyBorder="1"/>
    <xf numFmtId="0" fontId="0" fillId="7" borderId="9" xfId="0" applyFill="1" applyBorder="1"/>
    <xf numFmtId="1" fontId="0" fillId="4" borderId="1" xfId="0" applyNumberFormat="1" applyFill="1" applyBorder="1" applyAlignment="1">
      <alignment horizontal="center"/>
    </xf>
    <xf numFmtId="3" fontId="4" fillId="7" borderId="0" xfId="3" applyNumberFormat="1" applyFill="1" applyAlignment="1">
      <alignment horizontal="right"/>
    </xf>
    <xf numFmtId="0" fontId="61" fillId="0" borderId="0" xfId="0" applyFont="1"/>
    <xf numFmtId="0" fontId="11" fillId="0" borderId="1" xfId="9276" applyFont="1" applyBorder="1" applyAlignment="1">
      <alignment horizontal="center" vertical="center"/>
    </xf>
    <xf numFmtId="3" fontId="0" fillId="7" borderId="1" xfId="0" applyNumberFormat="1" applyFill="1" applyBorder="1" applyAlignment="1">
      <alignment horizontal="center"/>
    </xf>
    <xf numFmtId="165" fontId="0" fillId="7" borderId="1" xfId="0" applyNumberFormat="1" applyFill="1" applyBorder="1" applyAlignment="1">
      <alignment horizontal="center"/>
    </xf>
    <xf numFmtId="0" fontId="0" fillId="0" borderId="1" xfId="0" quotePrefix="1" applyBorder="1"/>
    <xf numFmtId="164" fontId="3" fillId="4" borderId="1" xfId="0" applyNumberFormat="1" applyFont="1" applyFill="1" applyBorder="1" applyAlignment="1">
      <alignment horizontal="center"/>
    </xf>
    <xf numFmtId="3" fontId="3" fillId="4" borderId="1" xfId="0" applyNumberFormat="1" applyFont="1" applyFill="1" applyBorder="1" applyAlignment="1">
      <alignment horizont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0" fontId="3" fillId="4" borderId="1" xfId="0" applyFont="1" applyFill="1" applyBorder="1" applyAlignment="1">
      <alignment horizontal="center"/>
    </xf>
    <xf numFmtId="165" fontId="3" fillId="0" borderId="1" xfId="0" applyNumberFormat="1" applyFont="1" applyBorder="1" applyAlignment="1">
      <alignment horizontal="center" vertical="center"/>
    </xf>
    <xf numFmtId="3" fontId="6" fillId="7" borderId="1" xfId="12636" applyNumberFormat="1" applyFont="1" applyFill="1" applyBorder="1" applyAlignment="1">
      <alignment horizontal="right"/>
    </xf>
    <xf numFmtId="165" fontId="6" fillId="7" borderId="1" xfId="12636" applyNumberFormat="1" applyFont="1" applyFill="1" applyBorder="1" applyAlignment="1">
      <alignment horizontal="right"/>
    </xf>
    <xf numFmtId="0" fontId="3" fillId="7" borderId="1" xfId="0" applyFont="1" applyFill="1" applyBorder="1"/>
    <xf numFmtId="3" fontId="3" fillId="7" borderId="1" xfId="0" applyNumberFormat="1" applyFont="1" applyFill="1" applyBorder="1" applyAlignment="1">
      <alignment horizontal="right"/>
    </xf>
    <xf numFmtId="165" fontId="3" fillId="7" borderId="1" xfId="0" applyNumberFormat="1" applyFont="1" applyFill="1" applyBorder="1" applyAlignment="1">
      <alignment horizontal="right"/>
    </xf>
    <xf numFmtId="165" fontId="3" fillId="7" borderId="7" xfId="0" applyNumberFormat="1" applyFont="1" applyFill="1" applyBorder="1" applyAlignment="1">
      <alignment horizontal="right"/>
    </xf>
    <xf numFmtId="166" fontId="6" fillId="7" borderId="1" xfId="3" applyNumberFormat="1" applyFont="1" applyFill="1" applyBorder="1" applyAlignment="1">
      <alignment horizontal="right"/>
    </xf>
    <xf numFmtId="0" fontId="4" fillId="0" borderId="0" xfId="12636"/>
    <xf numFmtId="0" fontId="4" fillId="7" borderId="0" xfId="12636" applyFill="1"/>
    <xf numFmtId="0" fontId="6" fillId="7" borderId="0" xfId="12636" applyFont="1" applyFill="1"/>
    <xf numFmtId="0" fontId="7" fillId="7" borderId="0" xfId="12636" applyFont="1" applyFill="1"/>
    <xf numFmtId="0" fontId="8" fillId="7" borderId="0" xfId="12636" applyFont="1" applyFill="1"/>
    <xf numFmtId="0" fontId="6" fillId="7" borderId="1" xfId="12636" applyFont="1" applyFill="1" applyBorder="1" applyAlignment="1">
      <alignment horizontal="center" vertical="center"/>
    </xf>
    <xf numFmtId="0" fontId="4" fillId="7" borderId="1" xfId="12636" applyFill="1" applyBorder="1"/>
    <xf numFmtId="0" fontId="4" fillId="7" borderId="1" xfId="12636" quotePrefix="1" applyFill="1" applyBorder="1"/>
    <xf numFmtId="2" fontId="0" fillId="7" borderId="1" xfId="0" applyNumberFormat="1" applyFill="1" applyBorder="1"/>
    <xf numFmtId="0" fontId="0" fillId="0" borderId="1" xfId="0" applyBorder="1" applyAlignment="1">
      <alignment horizontal="center"/>
    </xf>
    <xf numFmtId="3" fontId="0" fillId="0" borderId="1" xfId="0" applyNumberFormat="1" applyBorder="1" applyAlignment="1">
      <alignment horizontal="center"/>
    </xf>
    <xf numFmtId="2" fontId="0" fillId="0" borderId="1" xfId="0" applyNumberFormat="1" applyBorder="1"/>
    <xf numFmtId="164" fontId="0" fillId="0" borderId="1" xfId="0" applyNumberFormat="1" applyBorder="1"/>
    <xf numFmtId="0" fontId="6" fillId="7" borderId="4" xfId="3" applyFont="1" applyFill="1" applyBorder="1" applyAlignment="1">
      <alignment horizontal="center" vertical="center" wrapText="1"/>
    </xf>
    <xf numFmtId="3" fontId="4" fillId="7" borderId="36" xfId="3" applyNumberFormat="1" applyFill="1" applyBorder="1" applyAlignment="1">
      <alignment horizontal="right"/>
    </xf>
    <xf numFmtId="4" fontId="4" fillId="7" borderId="4" xfId="3" applyNumberFormat="1" applyFill="1" applyBorder="1" applyAlignment="1">
      <alignment horizontal="right"/>
    </xf>
    <xf numFmtId="165" fontId="0" fillId="7" borderId="36" xfId="0" applyNumberFormat="1" applyFill="1" applyBorder="1" applyAlignment="1">
      <alignment horizontal="right"/>
    </xf>
    <xf numFmtId="172" fontId="0" fillId="4" borderId="1" xfId="0" applyNumberFormat="1" applyFill="1" applyBorder="1"/>
    <xf numFmtId="2" fontId="0" fillId="4" borderId="1" xfId="0" applyNumberFormat="1" applyFill="1" applyBorder="1"/>
    <xf numFmtId="0" fontId="0" fillId="81" borderId="1" xfId="0" applyFill="1" applyBorder="1"/>
    <xf numFmtId="0" fontId="3" fillId="81" borderId="1" xfId="0" applyFont="1" applyFill="1" applyBorder="1"/>
    <xf numFmtId="4" fontId="6" fillId="81" borderId="1" xfId="3" applyNumberFormat="1" applyFont="1" applyFill="1" applyBorder="1" applyAlignment="1">
      <alignment horizontal="right"/>
    </xf>
    <xf numFmtId="0" fontId="0" fillId="81" borderId="0" xfId="0" applyFill="1"/>
    <xf numFmtId="0" fontId="0" fillId="81" borderId="7" xfId="0" quotePrefix="1" applyFill="1" applyBorder="1"/>
    <xf numFmtId="0" fontId="0" fillId="81" borderId="9" xfId="0" applyFill="1" applyBorder="1"/>
    <xf numFmtId="3" fontId="0" fillId="81" borderId="7" xfId="0" applyNumberFormat="1" applyFill="1" applyBorder="1"/>
    <xf numFmtId="165" fontId="3" fillId="81" borderId="1" xfId="0" applyNumberFormat="1" applyFont="1" applyFill="1" applyBorder="1" applyAlignment="1">
      <alignment horizontal="right"/>
    </xf>
    <xf numFmtId="3" fontId="0" fillId="81" borderId="1" xfId="0" applyNumberFormat="1" applyFill="1" applyBorder="1" applyAlignment="1">
      <alignment horizontal="right"/>
    </xf>
    <xf numFmtId="3" fontId="0" fillId="81" borderId="36" xfId="0" applyNumberFormat="1" applyFill="1" applyBorder="1" applyAlignment="1">
      <alignment horizontal="right"/>
    </xf>
    <xf numFmtId="0" fontId="0" fillId="81" borderId="1" xfId="0" quotePrefix="1" applyFill="1" applyBorder="1"/>
    <xf numFmtId="0" fontId="0" fillId="81" borderId="3" xfId="0" applyFill="1" applyBorder="1"/>
    <xf numFmtId="3" fontId="0" fillId="7" borderId="1" xfId="0" applyNumberFormat="1" applyFill="1" applyBorder="1"/>
    <xf numFmtId="2" fontId="0" fillId="81" borderId="1" xfId="0" applyNumberFormat="1" applyFill="1" applyBorder="1"/>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3" fontId="2" fillId="7" borderId="1" xfId="0" applyNumberFormat="1" applyFont="1" applyFill="1" applyBorder="1" applyAlignment="1">
      <alignment horizontal="center" vertical="center"/>
    </xf>
    <xf numFmtId="165" fontId="2" fillId="7" borderId="1" xfId="0" applyNumberFormat="1" applyFont="1" applyFill="1" applyBorder="1" applyAlignment="1">
      <alignment horizontal="center" vertical="center"/>
    </xf>
    <xf numFmtId="3" fontId="0" fillId="7" borderId="1" xfId="0" applyNumberFormat="1" applyFill="1" applyBorder="1" applyAlignment="1">
      <alignment horizontal="center" vertical="center"/>
    </xf>
    <xf numFmtId="164" fontId="4" fillId="7" borderId="1" xfId="51595" applyNumberFormat="1" applyFont="1" applyFill="1" applyBorder="1" applyAlignment="1">
      <alignment horizontal="center" vertical="center"/>
    </xf>
    <xf numFmtId="165" fontId="0" fillId="7" borderId="1" xfId="0" applyNumberFormat="1" applyFill="1" applyBorder="1" applyAlignment="1">
      <alignment horizontal="center" vertical="center"/>
    </xf>
    <xf numFmtId="1" fontId="3" fillId="0" borderId="1" xfId="0" applyNumberFormat="1" applyFont="1" applyBorder="1"/>
    <xf numFmtId="164" fontId="0" fillId="7" borderId="1" xfId="0" applyNumberFormat="1" applyFill="1" applyBorder="1" applyAlignment="1">
      <alignment horizontal="right"/>
    </xf>
    <xf numFmtId="164" fontId="3" fillId="0" borderId="1" xfId="0" applyNumberFormat="1" applyFont="1" applyBorder="1" applyAlignment="1">
      <alignment horizontal="center" vertical="center"/>
    </xf>
    <xf numFmtId="164" fontId="3" fillId="0" borderId="1" xfId="0" applyNumberFormat="1" applyFont="1" applyBorder="1"/>
    <xf numFmtId="164" fontId="0" fillId="7" borderId="1" xfId="0" applyNumberFormat="1" applyFill="1" applyBorder="1"/>
    <xf numFmtId="164" fontId="3" fillId="7" borderId="1" xfId="0" applyNumberFormat="1" applyFont="1" applyFill="1" applyBorder="1"/>
    <xf numFmtId="164" fontId="6" fillId="7" borderId="1" xfId="3" applyNumberFormat="1" applyFont="1" applyFill="1" applyBorder="1" applyAlignment="1">
      <alignment horizontal="right"/>
    </xf>
    <xf numFmtId="1" fontId="3"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0" borderId="1" xfId="0" applyNumberFormat="1" applyBorder="1"/>
    <xf numFmtId="164" fontId="0" fillId="0" borderId="1" xfId="0" applyNumberFormat="1" applyBorder="1" applyAlignment="1">
      <alignment horizontal="center" vertical="center"/>
    </xf>
    <xf numFmtId="164" fontId="0" fillId="0" borderId="36" xfId="0" applyNumberFormat="1" applyBorder="1"/>
    <xf numFmtId="164" fontId="3" fillId="0" borderId="36" xfId="0" applyNumberFormat="1" applyFont="1" applyBorder="1"/>
    <xf numFmtId="1" fontId="0" fillId="7" borderId="1" xfId="0" applyNumberFormat="1"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0" fillId="0" borderId="0" xfId="0"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3" borderId="1"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5" fillId="0" borderId="0" xfId="0" applyFont="1" applyAlignment="1" applyProtection="1">
      <alignment horizontal="center" vertical="center" wrapText="1"/>
      <protection locked="0"/>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8" borderId="0" xfId="0" applyFont="1" applyFill="1"/>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7"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3" xfId="0" applyFont="1" applyFill="1" applyBorder="1" applyAlignment="1">
      <alignment horizontal="center"/>
    </xf>
    <xf numFmtId="0" fontId="6" fillId="7" borderId="4" xfId="0" applyFont="1" applyFill="1" applyBorder="1" applyAlignment="1">
      <alignment horizontal="center"/>
    </xf>
    <xf numFmtId="0" fontId="6" fillId="7" borderId="9"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8" borderId="0" xfId="0" applyFont="1" applyFill="1" applyAlignment="1">
      <alignment horizontal="center"/>
    </xf>
    <xf numFmtId="0" fontId="6" fillId="7" borderId="3" xfId="3" applyFont="1" applyFill="1" applyBorder="1" applyAlignment="1">
      <alignment horizontal="center" vertical="center"/>
    </xf>
    <xf numFmtId="0" fontId="6" fillId="7" borderId="5" xfId="3" applyFont="1" applyFill="1" applyBorder="1" applyAlignment="1">
      <alignment horizontal="center" vertical="center"/>
    </xf>
    <xf numFmtId="0" fontId="6" fillId="7" borderId="4" xfId="3" applyFont="1" applyFill="1" applyBorder="1" applyAlignment="1">
      <alignment horizontal="center" vertical="center"/>
    </xf>
    <xf numFmtId="0" fontId="6" fillId="7" borderId="3" xfId="3" applyFont="1" applyFill="1" applyBorder="1" applyAlignment="1">
      <alignment horizontal="center"/>
    </xf>
    <xf numFmtId="0" fontId="6" fillId="7" borderId="4" xfId="3" applyFont="1" applyFill="1" applyBorder="1" applyAlignment="1">
      <alignment horizontal="center"/>
    </xf>
    <xf numFmtId="0" fontId="6" fillId="8" borderId="0" xfId="3" applyFont="1" applyFill="1"/>
    <xf numFmtId="0" fontId="6" fillId="7" borderId="9" xfId="3" applyFont="1" applyFill="1" applyBorder="1" applyAlignment="1">
      <alignment horizontal="center" vertical="center"/>
    </xf>
    <xf numFmtId="0" fontId="6" fillId="7" borderId="10" xfId="3" applyFont="1" applyFill="1" applyBorder="1" applyAlignment="1">
      <alignment horizontal="center" vertical="center"/>
    </xf>
    <xf numFmtId="0" fontId="6" fillId="7" borderId="11" xfId="3" applyFont="1" applyFill="1" applyBorder="1" applyAlignment="1">
      <alignment horizontal="center" vertical="center"/>
    </xf>
    <xf numFmtId="0" fontId="6" fillId="7" borderId="12" xfId="3"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5" borderId="0" xfId="0" applyFill="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0" fillId="5" borderId="0" xfId="0" applyFill="1" applyAlignment="1">
      <alignment horizontal="center"/>
    </xf>
    <xf numFmtId="0" fontId="0" fillId="0" borderId="0" xfId="0" applyAlignment="1">
      <alignment horizontal="center"/>
    </xf>
    <xf numFmtId="0" fontId="6" fillId="7" borderId="3" xfId="12636" applyFont="1" applyFill="1" applyBorder="1" applyAlignment="1">
      <alignment horizontal="center" vertical="center"/>
    </xf>
    <xf numFmtId="0" fontId="6" fillId="7" borderId="5" xfId="12636" applyFont="1" applyFill="1" applyBorder="1" applyAlignment="1">
      <alignment horizontal="center" vertical="center"/>
    </xf>
    <xf numFmtId="0" fontId="6" fillId="7" borderId="4" xfId="12636" applyFont="1" applyFill="1" applyBorder="1" applyAlignment="1">
      <alignment horizontal="center" vertical="center"/>
    </xf>
    <xf numFmtId="0" fontId="6" fillId="7" borderId="9" xfId="12636" applyFont="1" applyFill="1" applyBorder="1" applyAlignment="1">
      <alignment horizontal="center" vertical="center"/>
    </xf>
    <xf numFmtId="0" fontId="6" fillId="7" borderId="10" xfId="12636" applyFont="1" applyFill="1" applyBorder="1" applyAlignment="1">
      <alignment horizontal="center" vertical="center"/>
    </xf>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0" fontId="6" fillId="8" borderId="0" xfId="12636" applyFont="1" applyFill="1"/>
    <xf numFmtId="0" fontId="4" fillId="7" borderId="0" xfId="3" applyFill="1" applyAlignment="1">
      <alignment horizontal="center" vertical="center"/>
    </xf>
    <xf numFmtId="0" fontId="6" fillId="7" borderId="14" xfId="3" applyFont="1" applyFill="1" applyBorder="1" applyAlignment="1">
      <alignment horizontal="center" vertical="center"/>
    </xf>
    <xf numFmtId="0" fontId="6" fillId="7" borderId="13" xfId="3" applyFont="1" applyFill="1" applyBorder="1" applyAlignment="1">
      <alignment horizontal="center" vertical="center"/>
    </xf>
    <xf numFmtId="0" fontId="11" fillId="7" borderId="3" xfId="3" applyFont="1" applyFill="1" applyBorder="1" applyAlignment="1">
      <alignment horizontal="center" vertical="center"/>
    </xf>
    <xf numFmtId="0" fontId="11" fillId="7" borderId="5" xfId="3" applyFont="1" applyFill="1" applyBorder="1" applyAlignment="1">
      <alignment horizontal="center" vertical="center"/>
    </xf>
    <xf numFmtId="0" fontId="11" fillId="7" borderId="4" xfId="3" applyFont="1" applyFill="1" applyBorder="1" applyAlignment="1">
      <alignment horizontal="center" vertical="center"/>
    </xf>
    <xf numFmtId="0" fontId="56" fillId="9" borderId="0" xfId="9276" applyFont="1" applyFill="1" applyAlignment="1">
      <alignment horizontal="left" vertical="top" wrapText="1"/>
    </xf>
    <xf numFmtId="0" fontId="6" fillId="7" borderId="0" xfId="0" applyFont="1" applyFill="1" applyAlignment="1">
      <alignment horizontal="justify" wrapText="1"/>
    </xf>
    <xf numFmtId="0" fontId="0" fillId="7" borderId="0" xfId="0" applyFill="1" applyAlignment="1">
      <alignment horizontal="justify" wrapText="1"/>
    </xf>
    <xf numFmtId="0" fontId="0" fillId="7" borderId="0" xfId="0" applyFill="1"/>
    <xf numFmtId="0" fontId="8" fillId="7" borderId="0" xfId="0" applyFont="1" applyFill="1" applyAlignment="1">
      <alignment horizontal="justify" wrapText="1"/>
    </xf>
    <xf numFmtId="0" fontId="6" fillId="8" borderId="0" xfId="3" applyFont="1" applyFill="1" applyAlignment="1">
      <alignment horizontal="center"/>
    </xf>
    <xf numFmtId="0" fontId="11" fillId="9" borderId="1" xfId="9276" applyFont="1" applyFill="1" applyBorder="1" applyAlignment="1">
      <alignment horizontal="center" vertical="center"/>
    </xf>
    <xf numFmtId="0" fontId="11" fillId="0" borderId="1" xfId="9276" applyFont="1" applyBorder="1" applyAlignment="1">
      <alignment horizontal="center" vertical="center"/>
    </xf>
    <xf numFmtId="0" fontId="0" fillId="0" borderId="0" xfId="0" quotePrefix="1" applyAlignment="1">
      <alignment horizontal="center"/>
    </xf>
    <xf numFmtId="0" fontId="11" fillId="9" borderId="1" xfId="1" applyFont="1" applyFill="1" applyBorder="1" applyAlignment="1">
      <alignment horizontal="center" vertical="center"/>
    </xf>
    <xf numFmtId="0" fontId="30" fillId="9" borderId="1" xfId="58" applyFont="1" applyFill="1" applyBorder="1" applyAlignment="1">
      <alignment horizontal="center" vertical="center" wrapText="1"/>
    </xf>
    <xf numFmtId="0" fontId="11" fillId="0" borderId="1" xfId="1" applyFont="1" applyBorder="1" applyAlignment="1">
      <alignment horizontal="center" vertical="center"/>
    </xf>
  </cellXfs>
  <cellStyles count="51596">
    <cellStyle name="          _x000d__x000a_386grabber=VGA.3GR_x000d__x000a_ 2" xfId="1705" xr:uid="{00000000-0005-0000-0000-000000000000}"/>
    <cellStyle name="20% - Énfasis1" xfId="21" builtinId="30" customBuiltin="1"/>
    <cellStyle name="20% - Énfasis1 10" xfId="913" xr:uid="{00000000-0005-0000-0000-000002000000}"/>
    <cellStyle name="20% - Énfasis1 10 2" xfId="2688" xr:uid="{00000000-0005-0000-0000-000003000000}"/>
    <cellStyle name="20% - Énfasis1 10 2 2" xfId="5156" xr:uid="{00000000-0005-0000-0000-000004000000}"/>
    <cellStyle name="20% - Énfasis1 10 2 2 2" xfId="15133" xr:uid="{00000000-0005-0000-0000-000005000000}"/>
    <cellStyle name="20% - Énfasis1 10 2 2 3" xfId="46356" xr:uid="{00000000-0005-0000-0000-000006000000}"/>
    <cellStyle name="20% - Énfasis1 10 2 3" xfId="10007" xr:uid="{00000000-0005-0000-0000-000007000000}"/>
    <cellStyle name="20% - Énfasis1 10 2 4" xfId="27007" xr:uid="{00000000-0005-0000-0000-000008000000}"/>
    <cellStyle name="20% - Énfasis1 10 2 5" xfId="43898" xr:uid="{00000000-0005-0000-0000-000009000000}"/>
    <cellStyle name="20% - Énfasis1 10 3" xfId="3400" xr:uid="{00000000-0005-0000-0000-00000A000000}"/>
    <cellStyle name="20% - Énfasis1 10 3 2" xfId="13384" xr:uid="{00000000-0005-0000-0000-00000B000000}"/>
    <cellStyle name="20% - Énfasis1 10 3 3" xfId="34902" xr:uid="{00000000-0005-0000-0000-00000C000000}"/>
    <cellStyle name="20% - Énfasis1 10 3 4" xfId="44605" xr:uid="{00000000-0005-0000-0000-00000D000000}"/>
    <cellStyle name="20% - Énfasis1 10 4" xfId="9130" xr:uid="{00000000-0005-0000-0000-00000E000000}"/>
    <cellStyle name="20% - Énfasis1 10 4 2" xfId="18096" xr:uid="{00000000-0005-0000-0000-00000F000000}"/>
    <cellStyle name="20% - Énfasis1 10 4 3" xfId="49322" xr:uid="{00000000-0005-0000-0000-000010000000}"/>
    <cellStyle name="20% - Énfasis1 10 5" xfId="10008" xr:uid="{00000000-0005-0000-0000-000011000000}"/>
    <cellStyle name="20% - Énfasis1 10 5 2" xfId="50965" xr:uid="{00000000-0005-0000-0000-000012000000}"/>
    <cellStyle name="20% - Énfasis1 10 6" xfId="18628" xr:uid="{00000000-0005-0000-0000-000013000000}"/>
    <cellStyle name="20% - Énfasis1 10 7" xfId="42783" xr:uid="{00000000-0005-0000-0000-000014000000}"/>
    <cellStyle name="20% - Énfasis1 11" xfId="914" xr:uid="{00000000-0005-0000-0000-000015000000}"/>
    <cellStyle name="20% - Énfasis1 11 2" xfId="2689" xr:uid="{00000000-0005-0000-0000-000016000000}"/>
    <cellStyle name="20% - Énfasis1 11 2 2" xfId="4317" xr:uid="{00000000-0005-0000-0000-000017000000}"/>
    <cellStyle name="20% - Énfasis1 11 2 2 2" xfId="14297" xr:uid="{00000000-0005-0000-0000-000018000000}"/>
    <cellStyle name="20% - Énfasis1 11 2 2 3" xfId="45519" xr:uid="{00000000-0005-0000-0000-000019000000}"/>
    <cellStyle name="20% - Énfasis1 11 2 3" xfId="10009" xr:uid="{00000000-0005-0000-0000-00001A000000}"/>
    <cellStyle name="20% - Énfasis1 11 2 4" xfId="27021" xr:uid="{00000000-0005-0000-0000-00001B000000}"/>
    <cellStyle name="20% - Énfasis1 11 2 5" xfId="43899" xr:uid="{00000000-0005-0000-0000-00001C000000}"/>
    <cellStyle name="20% - Énfasis1 11 3" xfId="3401" xr:uid="{00000000-0005-0000-0000-00001D000000}"/>
    <cellStyle name="20% - Énfasis1 11 3 2" xfId="13385" xr:uid="{00000000-0005-0000-0000-00001E000000}"/>
    <cellStyle name="20% - Énfasis1 11 3 3" xfId="34916" xr:uid="{00000000-0005-0000-0000-00001F000000}"/>
    <cellStyle name="20% - Énfasis1 11 3 4" xfId="44606" xr:uid="{00000000-0005-0000-0000-000020000000}"/>
    <cellStyle name="20% - Énfasis1 11 4" xfId="9131" xr:uid="{00000000-0005-0000-0000-000021000000}"/>
    <cellStyle name="20% - Énfasis1 11 4 2" xfId="18097" xr:uid="{00000000-0005-0000-0000-000022000000}"/>
    <cellStyle name="20% - Énfasis1 11 4 3" xfId="49323" xr:uid="{00000000-0005-0000-0000-000023000000}"/>
    <cellStyle name="20% - Énfasis1 11 5" xfId="10010" xr:uid="{00000000-0005-0000-0000-000024000000}"/>
    <cellStyle name="20% - Énfasis1 11 5 2" xfId="50966" xr:uid="{00000000-0005-0000-0000-000025000000}"/>
    <cellStyle name="20% - Énfasis1 11 6" xfId="18645" xr:uid="{00000000-0005-0000-0000-000026000000}"/>
    <cellStyle name="20% - Énfasis1 11 7" xfId="42784" xr:uid="{00000000-0005-0000-0000-000027000000}"/>
    <cellStyle name="20% - Énfasis1 12" xfId="1072" xr:uid="{00000000-0005-0000-0000-000028000000}"/>
    <cellStyle name="20% - Énfasis1 12 2" xfId="5276" xr:uid="{00000000-0005-0000-0000-000029000000}"/>
    <cellStyle name="20% - Énfasis1 12 2 2" xfId="15253" xr:uid="{00000000-0005-0000-0000-00002A000000}"/>
    <cellStyle name="20% - Énfasis1 12 2 3" xfId="27036" xr:uid="{00000000-0005-0000-0000-00002B000000}"/>
    <cellStyle name="20% - Énfasis1 12 2 4" xfId="46476" xr:uid="{00000000-0005-0000-0000-00002C000000}"/>
    <cellStyle name="20% - Énfasis1 12 3" xfId="10011" xr:uid="{00000000-0005-0000-0000-00002D000000}"/>
    <cellStyle name="20% - Énfasis1 12 3 2" xfId="34931" xr:uid="{00000000-0005-0000-0000-00002E000000}"/>
    <cellStyle name="20% - Énfasis1 12 4" xfId="18663" xr:uid="{00000000-0005-0000-0000-00002F000000}"/>
    <cellStyle name="20% - Énfasis1 12 5" xfId="42945" xr:uid="{00000000-0005-0000-0000-000030000000}"/>
    <cellStyle name="20% - Énfasis1 13" xfId="6417" xr:uid="{00000000-0005-0000-0000-000031000000}"/>
    <cellStyle name="20% - Énfasis1 13 2" xfId="15399" xr:uid="{00000000-0005-0000-0000-000032000000}"/>
    <cellStyle name="20% - Énfasis1 13 2 2" xfId="27464" xr:uid="{00000000-0005-0000-0000-000033000000}"/>
    <cellStyle name="20% - Énfasis1 13 3" xfId="35359" xr:uid="{00000000-0005-0000-0000-000034000000}"/>
    <cellStyle name="20% - Énfasis1 13 4" xfId="20149" xr:uid="{00000000-0005-0000-0000-000035000000}"/>
    <cellStyle name="20% - Énfasis1 13 5" xfId="46622" xr:uid="{00000000-0005-0000-0000-000036000000}"/>
    <cellStyle name="20% - Énfasis1 14" xfId="3756" xr:uid="{00000000-0005-0000-0000-000037000000}"/>
    <cellStyle name="20% - Énfasis1 14 2" xfId="13740" xr:uid="{00000000-0005-0000-0000-000038000000}"/>
    <cellStyle name="20% - Énfasis1 14 2 2" xfId="28948" xr:uid="{00000000-0005-0000-0000-000039000000}"/>
    <cellStyle name="20% - Énfasis1 14 3" xfId="36844" xr:uid="{00000000-0005-0000-0000-00003A000000}"/>
    <cellStyle name="20% - Énfasis1 14 4" xfId="21633" xr:uid="{00000000-0005-0000-0000-00003B000000}"/>
    <cellStyle name="20% - Énfasis1 14 5" xfId="44961" xr:uid="{00000000-0005-0000-0000-00003C000000}"/>
    <cellStyle name="20% - Énfasis1 15" xfId="6960" xr:uid="{00000000-0005-0000-0000-00003D000000}"/>
    <cellStyle name="20% - Énfasis1 15 2" xfId="15938" xr:uid="{00000000-0005-0000-0000-00003E000000}"/>
    <cellStyle name="20% - Énfasis1 15 2 2" xfId="30433" xr:uid="{00000000-0005-0000-0000-00003F000000}"/>
    <cellStyle name="20% - Énfasis1 15 3" xfId="38330" xr:uid="{00000000-0005-0000-0000-000040000000}"/>
    <cellStyle name="20% - Énfasis1 15 4" xfId="23117" xr:uid="{00000000-0005-0000-0000-000041000000}"/>
    <cellStyle name="20% - Énfasis1 15 5" xfId="47162" xr:uid="{00000000-0005-0000-0000-000042000000}"/>
    <cellStyle name="20% - Énfasis1 16" xfId="2747" xr:uid="{00000000-0005-0000-0000-000043000000}"/>
    <cellStyle name="20% - Énfasis1 16 2" xfId="12731" xr:uid="{00000000-0005-0000-0000-000044000000}"/>
    <cellStyle name="20% - Énfasis1 16 2 2" xfId="31918" xr:uid="{00000000-0005-0000-0000-000045000000}"/>
    <cellStyle name="20% - Énfasis1 16 3" xfId="39815" xr:uid="{00000000-0005-0000-0000-000046000000}"/>
    <cellStyle name="20% - Énfasis1 16 4" xfId="24600" xr:uid="{00000000-0005-0000-0000-000047000000}"/>
    <cellStyle name="20% - Énfasis1 16 5" xfId="43952" xr:uid="{00000000-0005-0000-0000-000048000000}"/>
    <cellStyle name="20% - Énfasis1 17" xfId="7634" xr:uid="{00000000-0005-0000-0000-000049000000}"/>
    <cellStyle name="20% - Énfasis1 17 2" xfId="16601" xr:uid="{00000000-0005-0000-0000-00004A000000}"/>
    <cellStyle name="20% - Énfasis1 17 3" xfId="25503" xr:uid="{00000000-0005-0000-0000-00004B000000}"/>
    <cellStyle name="20% - Énfasis1 17 4" xfId="47826" xr:uid="{00000000-0005-0000-0000-00004C000000}"/>
    <cellStyle name="20% - Énfasis1 18" xfId="9278" xr:uid="{00000000-0005-0000-0000-00004D000000}"/>
    <cellStyle name="20% - Énfasis1 18 2" xfId="33405" xr:uid="{00000000-0005-0000-0000-00004E000000}"/>
    <cellStyle name="20% - Énfasis1 18 3" xfId="49469" xr:uid="{00000000-0005-0000-0000-00004F000000}"/>
    <cellStyle name="20% - Énfasis1 19" xfId="5996" xr:uid="{00000000-0005-0000-0000-000050000000}"/>
    <cellStyle name="20% - Énfasis1 2" xfId="59" xr:uid="{00000000-0005-0000-0000-000051000000}"/>
    <cellStyle name="20% - Énfasis1 2 10" xfId="1095" xr:uid="{00000000-0005-0000-0000-000052000000}"/>
    <cellStyle name="20% - Énfasis1 2 10 2" xfId="6444" xr:uid="{00000000-0005-0000-0000-000053000000}"/>
    <cellStyle name="20% - Énfasis1 2 10 2 2" xfId="15426" xr:uid="{00000000-0005-0000-0000-000054000000}"/>
    <cellStyle name="20% - Énfasis1 2 10 2 3" xfId="27069" xr:uid="{00000000-0005-0000-0000-000055000000}"/>
    <cellStyle name="20% - Énfasis1 2 10 2 4" xfId="46649" xr:uid="{00000000-0005-0000-0000-000056000000}"/>
    <cellStyle name="20% - Énfasis1 2 10 3" xfId="10012" xr:uid="{00000000-0005-0000-0000-000057000000}"/>
    <cellStyle name="20% - Énfasis1 2 10 3 2" xfId="34964" xr:uid="{00000000-0005-0000-0000-000058000000}"/>
    <cellStyle name="20% - Énfasis1 2 10 4" xfId="18697" xr:uid="{00000000-0005-0000-0000-000059000000}"/>
    <cellStyle name="20% - Énfasis1 2 10 5" xfId="42968" xr:uid="{00000000-0005-0000-0000-00005A000000}"/>
    <cellStyle name="20% - Énfasis1 2 11" xfId="3777" xr:uid="{00000000-0005-0000-0000-00005B000000}"/>
    <cellStyle name="20% - Énfasis1 2 11 2" xfId="13760" xr:uid="{00000000-0005-0000-0000-00005C000000}"/>
    <cellStyle name="20% - Énfasis1 2 11 2 2" xfId="27497" xr:uid="{00000000-0005-0000-0000-00005D000000}"/>
    <cellStyle name="20% - Énfasis1 2 11 3" xfId="35392" xr:uid="{00000000-0005-0000-0000-00005E000000}"/>
    <cellStyle name="20% - Énfasis1 2 11 4" xfId="20182" xr:uid="{00000000-0005-0000-0000-00005F000000}"/>
    <cellStyle name="20% - Énfasis1 2 11 5" xfId="44982" xr:uid="{00000000-0005-0000-0000-000060000000}"/>
    <cellStyle name="20% - Énfasis1 2 12" xfId="6983" xr:uid="{00000000-0005-0000-0000-000061000000}"/>
    <cellStyle name="20% - Énfasis1 2 12 2" xfId="15961" xr:uid="{00000000-0005-0000-0000-000062000000}"/>
    <cellStyle name="20% - Énfasis1 2 12 2 2" xfId="28981" xr:uid="{00000000-0005-0000-0000-000063000000}"/>
    <cellStyle name="20% - Énfasis1 2 12 3" xfId="36877" xr:uid="{00000000-0005-0000-0000-000064000000}"/>
    <cellStyle name="20% - Énfasis1 2 12 4" xfId="21666" xr:uid="{00000000-0005-0000-0000-000065000000}"/>
    <cellStyle name="20% - Énfasis1 2 12 5" xfId="47185" xr:uid="{00000000-0005-0000-0000-000066000000}"/>
    <cellStyle name="20% - Énfasis1 2 13" xfId="2762" xr:uid="{00000000-0005-0000-0000-000067000000}"/>
    <cellStyle name="20% - Énfasis1 2 13 2" xfId="12746" xr:uid="{00000000-0005-0000-0000-000068000000}"/>
    <cellStyle name="20% - Énfasis1 2 13 2 2" xfId="30466" xr:uid="{00000000-0005-0000-0000-000069000000}"/>
    <cellStyle name="20% - Énfasis1 2 13 3" xfId="38363" xr:uid="{00000000-0005-0000-0000-00006A000000}"/>
    <cellStyle name="20% - Énfasis1 2 13 4" xfId="23150" xr:uid="{00000000-0005-0000-0000-00006B000000}"/>
    <cellStyle name="20% - Énfasis1 2 13 5" xfId="43967" xr:uid="{00000000-0005-0000-0000-00006C000000}"/>
    <cellStyle name="20% - Énfasis1 2 14" xfId="7657" xr:uid="{00000000-0005-0000-0000-00006D000000}"/>
    <cellStyle name="20% - Énfasis1 2 14 2" xfId="16624" xr:uid="{00000000-0005-0000-0000-00006E000000}"/>
    <cellStyle name="20% - Énfasis1 2 14 2 2" xfId="31951" xr:uid="{00000000-0005-0000-0000-00006F000000}"/>
    <cellStyle name="20% - Énfasis1 2 14 3" xfId="39848" xr:uid="{00000000-0005-0000-0000-000070000000}"/>
    <cellStyle name="20% - Énfasis1 2 14 4" xfId="24633" xr:uid="{00000000-0005-0000-0000-000071000000}"/>
    <cellStyle name="20% - Énfasis1 2 14 5" xfId="47849" xr:uid="{00000000-0005-0000-0000-000072000000}"/>
    <cellStyle name="20% - Énfasis1 2 15" xfId="10013" xr:uid="{00000000-0005-0000-0000-000073000000}"/>
    <cellStyle name="20% - Énfasis1 2 15 2" xfId="25536" xr:uid="{00000000-0005-0000-0000-000074000000}"/>
    <cellStyle name="20% - Énfasis1 2 15 3" xfId="49492" xr:uid="{00000000-0005-0000-0000-000075000000}"/>
    <cellStyle name="20% - Énfasis1 2 16" xfId="12610" xr:uid="{00000000-0005-0000-0000-000076000000}"/>
    <cellStyle name="20% - Énfasis1 2 16 2" xfId="33435" xr:uid="{00000000-0005-0000-0000-000077000000}"/>
    <cellStyle name="20% - Énfasis1 2 17" xfId="18252" xr:uid="{00000000-0005-0000-0000-000078000000}"/>
    <cellStyle name="20% - Énfasis1 2 18" xfId="41310" xr:uid="{00000000-0005-0000-0000-000079000000}"/>
    <cellStyle name="20% - Énfasis1 2 2" xfId="136" xr:uid="{00000000-0005-0000-0000-00007A000000}"/>
    <cellStyle name="20% - Énfasis1 2 2 10" xfId="3821" xr:uid="{00000000-0005-0000-0000-00007B000000}"/>
    <cellStyle name="20% - Énfasis1 2 2 10 2" xfId="13804" xr:uid="{00000000-0005-0000-0000-00007C000000}"/>
    <cellStyle name="20% - Énfasis1 2 2 10 2 2" xfId="30578" xr:uid="{00000000-0005-0000-0000-00007D000000}"/>
    <cellStyle name="20% - Énfasis1 2 2 10 3" xfId="38475" xr:uid="{00000000-0005-0000-0000-00007E000000}"/>
    <cellStyle name="20% - Énfasis1 2 2 10 4" xfId="23261" xr:uid="{00000000-0005-0000-0000-00007F000000}"/>
    <cellStyle name="20% - Énfasis1 2 2 10 5" xfId="45026" xr:uid="{00000000-0005-0000-0000-000080000000}"/>
    <cellStyle name="20% - Énfasis1 2 2 11" xfId="7030" xr:uid="{00000000-0005-0000-0000-000081000000}"/>
    <cellStyle name="20% - Énfasis1 2 2 11 2" xfId="16007" xr:uid="{00000000-0005-0000-0000-000082000000}"/>
    <cellStyle name="20% - Énfasis1 2 2 11 2 2" xfId="32063" xr:uid="{00000000-0005-0000-0000-000083000000}"/>
    <cellStyle name="20% - Énfasis1 2 2 11 3" xfId="39960" xr:uid="{00000000-0005-0000-0000-000084000000}"/>
    <cellStyle name="20% - Énfasis1 2 2 11 4" xfId="24696" xr:uid="{00000000-0005-0000-0000-000085000000}"/>
    <cellStyle name="20% - Énfasis1 2 2 11 5" xfId="47232" xr:uid="{00000000-0005-0000-0000-000086000000}"/>
    <cellStyle name="20% - Énfasis1 2 2 12" xfId="2807" xr:uid="{00000000-0005-0000-0000-000087000000}"/>
    <cellStyle name="20% - Énfasis1 2 2 12 2" xfId="12791" xr:uid="{00000000-0005-0000-0000-000088000000}"/>
    <cellStyle name="20% - Énfasis1 2 2 12 3" xfId="25648" xr:uid="{00000000-0005-0000-0000-000089000000}"/>
    <cellStyle name="20% - Énfasis1 2 2 12 4" xfId="44012" xr:uid="{00000000-0005-0000-0000-00008A000000}"/>
    <cellStyle name="20% - Énfasis1 2 2 13" xfId="7704" xr:uid="{00000000-0005-0000-0000-00008B000000}"/>
    <cellStyle name="20% - Énfasis1 2 2 13 2" xfId="16671" xr:uid="{00000000-0005-0000-0000-00008C000000}"/>
    <cellStyle name="20% - Énfasis1 2 2 13 3" xfId="33547" xr:uid="{00000000-0005-0000-0000-00008D000000}"/>
    <cellStyle name="20% - Énfasis1 2 2 13 4" xfId="47896" xr:uid="{00000000-0005-0000-0000-00008E000000}"/>
    <cellStyle name="20% - Énfasis1 2 2 14" xfId="10014" xr:uid="{00000000-0005-0000-0000-00008F000000}"/>
    <cellStyle name="20% - Énfasis1 2 2 14 2" xfId="49539" xr:uid="{00000000-0005-0000-0000-000090000000}"/>
    <cellStyle name="20% - Énfasis1 2 2 15" xfId="12666" xr:uid="{00000000-0005-0000-0000-000091000000}"/>
    <cellStyle name="20% - Énfasis1 2 2 16" xfId="12619" xr:uid="{00000000-0005-0000-0000-000092000000}"/>
    <cellStyle name="20% - Énfasis1 2 2 16 2" xfId="41357" xr:uid="{00000000-0005-0000-0000-000093000000}"/>
    <cellStyle name="20% - Énfasis1 2 2 2" xfId="244" xr:uid="{00000000-0005-0000-0000-000094000000}"/>
    <cellStyle name="20% - Énfasis1 2 2 2 10" xfId="7821" xr:uid="{00000000-0005-0000-0000-000095000000}"/>
    <cellStyle name="20% - Énfasis1 2 2 2 10 2" xfId="16788" xr:uid="{00000000-0005-0000-0000-000096000000}"/>
    <cellStyle name="20% - Énfasis1 2 2 2 10 3" xfId="33565" xr:uid="{00000000-0005-0000-0000-000097000000}"/>
    <cellStyle name="20% - Énfasis1 2 2 2 10 4" xfId="48013" xr:uid="{00000000-0005-0000-0000-000098000000}"/>
    <cellStyle name="20% - Énfasis1 2 2 2 11" xfId="10015" xr:uid="{00000000-0005-0000-0000-000099000000}"/>
    <cellStyle name="20% - Énfasis1 2 2 2 11 2" xfId="49656" xr:uid="{00000000-0005-0000-0000-00009A000000}"/>
    <cellStyle name="20% - Énfasis1 2 2 2 12" xfId="12672" xr:uid="{00000000-0005-0000-0000-00009B000000}"/>
    <cellStyle name="20% - Énfasis1 2 2 2 13" xfId="12629" xr:uid="{00000000-0005-0000-0000-00009C000000}"/>
    <cellStyle name="20% - Énfasis1 2 2 2 13 2" xfId="41474" xr:uid="{00000000-0005-0000-0000-00009D000000}"/>
    <cellStyle name="20% - Énfasis1 2 2 2 2" xfId="567" xr:uid="{00000000-0005-0000-0000-00009E000000}"/>
    <cellStyle name="20% - Énfasis1 2 2 2 2 10" xfId="41982" xr:uid="{00000000-0005-0000-0000-00009F000000}"/>
    <cellStyle name="20% - Énfasis1 2 2 2 2 2" xfId="1938" xr:uid="{00000000-0005-0000-0000-0000A0000000}"/>
    <cellStyle name="20% - Énfasis1 2 2 2 2 2 2" xfId="5121" xr:uid="{00000000-0005-0000-0000-0000A1000000}"/>
    <cellStyle name="20% - Énfasis1 2 2 2 2 2 2 2" xfId="15099" xr:uid="{00000000-0005-0000-0000-0000A2000000}"/>
    <cellStyle name="20% - Énfasis1 2 2 2 2 2 2 2 2" xfId="28218" xr:uid="{00000000-0005-0000-0000-0000A3000000}"/>
    <cellStyle name="20% - Énfasis1 2 2 2 2 2 2 3" xfId="36113" xr:uid="{00000000-0005-0000-0000-0000A4000000}"/>
    <cellStyle name="20% - Énfasis1 2 2 2 2 2 2 4" xfId="20902" xr:uid="{00000000-0005-0000-0000-0000A5000000}"/>
    <cellStyle name="20% - Énfasis1 2 2 2 2 2 2 5" xfId="46321" xr:uid="{00000000-0005-0000-0000-0000A6000000}"/>
    <cellStyle name="20% - Énfasis1 2 2 2 2 2 3" xfId="8485" xr:uid="{00000000-0005-0000-0000-0000A7000000}"/>
    <cellStyle name="20% - Énfasis1 2 2 2 2 2 3 2" xfId="17452" xr:uid="{00000000-0005-0000-0000-0000A8000000}"/>
    <cellStyle name="20% - Énfasis1 2 2 2 2 2 3 2 2" xfId="29702" xr:uid="{00000000-0005-0000-0000-0000A9000000}"/>
    <cellStyle name="20% - Énfasis1 2 2 2 2 2 3 3" xfId="37598" xr:uid="{00000000-0005-0000-0000-0000AA000000}"/>
    <cellStyle name="20% - Énfasis1 2 2 2 2 2 3 4" xfId="22385" xr:uid="{00000000-0005-0000-0000-0000AB000000}"/>
    <cellStyle name="20% - Énfasis1 2 2 2 2 2 3 5" xfId="48677" xr:uid="{00000000-0005-0000-0000-0000AC000000}"/>
    <cellStyle name="20% - Énfasis1 2 2 2 2 2 4" xfId="9394" xr:uid="{00000000-0005-0000-0000-0000AD000000}"/>
    <cellStyle name="20% - Énfasis1 2 2 2 2 2 4 2" xfId="31187" xr:uid="{00000000-0005-0000-0000-0000AE000000}"/>
    <cellStyle name="20% - Énfasis1 2 2 2 2 2 4 3" xfId="39084" xr:uid="{00000000-0005-0000-0000-0000AF000000}"/>
    <cellStyle name="20% - Énfasis1 2 2 2 2 2 4 4" xfId="23869" xr:uid="{00000000-0005-0000-0000-0000B0000000}"/>
    <cellStyle name="20% - Énfasis1 2 2 2 2 2 4 5" xfId="50320" xr:uid="{00000000-0005-0000-0000-0000B1000000}"/>
    <cellStyle name="20% - Énfasis1 2 2 2 2 2 5" xfId="12105" xr:uid="{00000000-0005-0000-0000-0000B2000000}"/>
    <cellStyle name="20% - Énfasis1 2 2 2 2 2 5 2" xfId="32672" xr:uid="{00000000-0005-0000-0000-0000B3000000}"/>
    <cellStyle name="20% - Énfasis1 2 2 2 2 2 5 3" xfId="40569" xr:uid="{00000000-0005-0000-0000-0000B4000000}"/>
    <cellStyle name="20% - Énfasis1 2 2 2 2 2 6" xfId="26256" xr:uid="{00000000-0005-0000-0000-0000B5000000}"/>
    <cellStyle name="20% - Énfasis1 2 2 2 2 2 7" xfId="34156" xr:uid="{00000000-0005-0000-0000-0000B6000000}"/>
    <cellStyle name="20% - Énfasis1 2 2 2 2 2 8" xfId="19418" xr:uid="{00000000-0005-0000-0000-0000B7000000}"/>
    <cellStyle name="20% - Énfasis1 2 2 2 2 2 9" xfId="42138" xr:uid="{00000000-0005-0000-0000-0000B8000000}"/>
    <cellStyle name="20% - Énfasis1 2 2 2 2 3" xfId="1781" xr:uid="{00000000-0005-0000-0000-0000B9000000}"/>
    <cellStyle name="20% - Énfasis1 2 2 2 2 3 2" xfId="4282" xr:uid="{00000000-0005-0000-0000-0000BA000000}"/>
    <cellStyle name="20% - Énfasis1 2 2 2 2 3 2 2" xfId="14262" xr:uid="{00000000-0005-0000-0000-0000BB000000}"/>
    <cellStyle name="20% - Énfasis1 2 2 2 2 3 2 3" xfId="27944" xr:uid="{00000000-0005-0000-0000-0000BC000000}"/>
    <cellStyle name="20% - Énfasis1 2 2 2 2 3 2 4" xfId="45484" xr:uid="{00000000-0005-0000-0000-0000BD000000}"/>
    <cellStyle name="20% - Énfasis1 2 2 2 2 3 3" xfId="10016" xr:uid="{00000000-0005-0000-0000-0000BE000000}"/>
    <cellStyle name="20% - Énfasis1 2 2 2 2 3 3 2" xfId="35839" xr:uid="{00000000-0005-0000-0000-0000BF000000}"/>
    <cellStyle name="20% - Énfasis1 2 2 2 2 3 4" xfId="20628" xr:uid="{00000000-0005-0000-0000-0000C0000000}"/>
    <cellStyle name="20% - Énfasis1 2 2 2 2 3 5" xfId="43569" xr:uid="{00000000-0005-0000-0000-0000C1000000}"/>
    <cellStyle name="20% - Énfasis1 2 2 2 2 4" xfId="3402" xr:uid="{00000000-0005-0000-0000-0000C2000000}"/>
    <cellStyle name="20% - Énfasis1 2 2 2 2 4 2" xfId="13386" xr:uid="{00000000-0005-0000-0000-0000C3000000}"/>
    <cellStyle name="20% - Énfasis1 2 2 2 2 4 2 2" xfId="29428" xr:uid="{00000000-0005-0000-0000-0000C4000000}"/>
    <cellStyle name="20% - Énfasis1 2 2 2 2 4 3" xfId="37324" xr:uid="{00000000-0005-0000-0000-0000C5000000}"/>
    <cellStyle name="20% - Énfasis1 2 2 2 2 4 4" xfId="22112" xr:uid="{00000000-0005-0000-0000-0000C6000000}"/>
    <cellStyle name="20% - Énfasis1 2 2 2 2 4 5" xfId="44607" xr:uid="{00000000-0005-0000-0000-0000C7000000}"/>
    <cellStyle name="20% - Énfasis1 2 2 2 2 5" xfId="8329" xr:uid="{00000000-0005-0000-0000-0000C8000000}"/>
    <cellStyle name="20% - Énfasis1 2 2 2 2 5 2" xfId="17296" xr:uid="{00000000-0005-0000-0000-0000C9000000}"/>
    <cellStyle name="20% - Énfasis1 2 2 2 2 5 2 2" xfId="30913" xr:uid="{00000000-0005-0000-0000-0000CA000000}"/>
    <cellStyle name="20% - Énfasis1 2 2 2 2 5 3" xfId="38810" xr:uid="{00000000-0005-0000-0000-0000CB000000}"/>
    <cellStyle name="20% - Énfasis1 2 2 2 2 5 4" xfId="23596" xr:uid="{00000000-0005-0000-0000-0000CC000000}"/>
    <cellStyle name="20% - Énfasis1 2 2 2 2 5 5" xfId="48521" xr:uid="{00000000-0005-0000-0000-0000CD000000}"/>
    <cellStyle name="20% - Énfasis1 2 2 2 2 6" xfId="10017" xr:uid="{00000000-0005-0000-0000-0000CE000000}"/>
    <cellStyle name="20% - Énfasis1 2 2 2 2 6 2" xfId="32398" xr:uid="{00000000-0005-0000-0000-0000CF000000}"/>
    <cellStyle name="20% - Énfasis1 2 2 2 2 6 3" xfId="40295" xr:uid="{00000000-0005-0000-0000-0000D0000000}"/>
    <cellStyle name="20% - Énfasis1 2 2 2 2 6 4" xfId="25014" xr:uid="{00000000-0005-0000-0000-0000D1000000}"/>
    <cellStyle name="20% - Énfasis1 2 2 2 2 6 5" xfId="50164" xr:uid="{00000000-0005-0000-0000-0000D2000000}"/>
    <cellStyle name="20% - Énfasis1 2 2 2 2 7" xfId="25982" xr:uid="{00000000-0005-0000-0000-0000D3000000}"/>
    <cellStyle name="20% - Énfasis1 2 2 2 2 8" xfId="33882" xr:uid="{00000000-0005-0000-0000-0000D4000000}"/>
    <cellStyle name="20% - Énfasis1 2 2 2 2 9" xfId="19144" xr:uid="{00000000-0005-0000-0000-0000D5000000}"/>
    <cellStyle name="20% - Énfasis1 2 2 2 3" xfId="1937" xr:uid="{00000000-0005-0000-0000-0000D6000000}"/>
    <cellStyle name="20% - Énfasis1 2 2 2 3 2" xfId="4842" xr:uid="{00000000-0005-0000-0000-0000D7000000}"/>
    <cellStyle name="20% - Énfasis1 2 2 2 3 2 2" xfId="14820" xr:uid="{00000000-0005-0000-0000-0000D8000000}"/>
    <cellStyle name="20% - Énfasis1 2 2 2 3 2 2 2" xfId="28217" xr:uid="{00000000-0005-0000-0000-0000D9000000}"/>
    <cellStyle name="20% - Énfasis1 2 2 2 3 2 3" xfId="36112" xr:uid="{00000000-0005-0000-0000-0000DA000000}"/>
    <cellStyle name="20% - Énfasis1 2 2 2 3 2 4" xfId="20901" xr:uid="{00000000-0005-0000-0000-0000DB000000}"/>
    <cellStyle name="20% - Énfasis1 2 2 2 3 2 5" xfId="46042" xr:uid="{00000000-0005-0000-0000-0000DC000000}"/>
    <cellStyle name="20% - Énfasis1 2 2 2 3 3" xfId="8484" xr:uid="{00000000-0005-0000-0000-0000DD000000}"/>
    <cellStyle name="20% - Énfasis1 2 2 2 3 3 2" xfId="17451" xr:uid="{00000000-0005-0000-0000-0000DE000000}"/>
    <cellStyle name="20% - Énfasis1 2 2 2 3 3 2 2" xfId="29701" xr:uid="{00000000-0005-0000-0000-0000DF000000}"/>
    <cellStyle name="20% - Énfasis1 2 2 2 3 3 3" xfId="37597" xr:uid="{00000000-0005-0000-0000-0000E0000000}"/>
    <cellStyle name="20% - Énfasis1 2 2 2 3 3 4" xfId="22384" xr:uid="{00000000-0005-0000-0000-0000E1000000}"/>
    <cellStyle name="20% - Énfasis1 2 2 2 3 3 5" xfId="48676" xr:uid="{00000000-0005-0000-0000-0000E2000000}"/>
    <cellStyle name="20% - Énfasis1 2 2 2 3 4" xfId="9385" xr:uid="{00000000-0005-0000-0000-0000E3000000}"/>
    <cellStyle name="20% - Énfasis1 2 2 2 3 4 2" xfId="31186" xr:uid="{00000000-0005-0000-0000-0000E4000000}"/>
    <cellStyle name="20% - Énfasis1 2 2 2 3 4 3" xfId="39083" xr:uid="{00000000-0005-0000-0000-0000E5000000}"/>
    <cellStyle name="20% - Énfasis1 2 2 2 3 4 4" xfId="23868" xr:uid="{00000000-0005-0000-0000-0000E6000000}"/>
    <cellStyle name="20% - Énfasis1 2 2 2 3 4 5" xfId="50319" xr:uid="{00000000-0005-0000-0000-0000E7000000}"/>
    <cellStyle name="20% - Énfasis1 2 2 2 3 5" xfId="12104" xr:uid="{00000000-0005-0000-0000-0000E8000000}"/>
    <cellStyle name="20% - Énfasis1 2 2 2 3 5 2" xfId="32671" xr:uid="{00000000-0005-0000-0000-0000E9000000}"/>
    <cellStyle name="20% - Énfasis1 2 2 2 3 5 3" xfId="40568" xr:uid="{00000000-0005-0000-0000-0000EA000000}"/>
    <cellStyle name="20% - Énfasis1 2 2 2 3 6" xfId="26255" xr:uid="{00000000-0005-0000-0000-0000EB000000}"/>
    <cellStyle name="20% - Énfasis1 2 2 2 3 7" xfId="34155" xr:uid="{00000000-0005-0000-0000-0000EC000000}"/>
    <cellStyle name="20% - Énfasis1 2 2 2 3 8" xfId="19417" xr:uid="{00000000-0005-0000-0000-0000ED000000}"/>
    <cellStyle name="20% - Énfasis1 2 2 2 3 9" xfId="42137" xr:uid="{00000000-0005-0000-0000-0000EE000000}"/>
    <cellStyle name="20% - Énfasis1 2 2 2 4" xfId="1259" xr:uid="{00000000-0005-0000-0000-0000EF000000}"/>
    <cellStyle name="20% - Énfasis1 2 2 2 4 2" xfId="4463" xr:uid="{00000000-0005-0000-0000-0000F0000000}"/>
    <cellStyle name="20% - Énfasis1 2 2 2 4 2 2" xfId="14442" xr:uid="{00000000-0005-0000-0000-0000F1000000}"/>
    <cellStyle name="20% - Énfasis1 2 2 2 4 2 3" xfId="27131" xr:uid="{00000000-0005-0000-0000-0000F2000000}"/>
    <cellStyle name="20% - Énfasis1 2 2 2 4 2 4" xfId="45664" xr:uid="{00000000-0005-0000-0000-0000F3000000}"/>
    <cellStyle name="20% - Énfasis1 2 2 2 4 3" xfId="10018" xr:uid="{00000000-0005-0000-0000-0000F4000000}"/>
    <cellStyle name="20% - Énfasis1 2 2 2 4 3 2" xfId="35026" xr:uid="{00000000-0005-0000-0000-0000F5000000}"/>
    <cellStyle name="20% - Énfasis1 2 2 2 4 4" xfId="18827" xr:uid="{00000000-0005-0000-0000-0000F6000000}"/>
    <cellStyle name="20% - Énfasis1 2 2 2 4 5" xfId="43131" xr:uid="{00000000-0005-0000-0000-0000F7000000}"/>
    <cellStyle name="20% - Énfasis1 2 2 2 5" xfId="6351" xr:uid="{00000000-0005-0000-0000-0000F8000000}"/>
    <cellStyle name="20% - Énfasis1 2 2 2 5 2" xfId="27627" xr:uid="{00000000-0005-0000-0000-0000F9000000}"/>
    <cellStyle name="20% - Énfasis1 2 2 2 5 2 2" xfId="51506" xr:uid="{00000000-0005-0000-0000-0000FA000000}"/>
    <cellStyle name="20% - Énfasis1 2 2 2 5 3" xfId="35522" xr:uid="{00000000-0005-0000-0000-0000FB000000}"/>
    <cellStyle name="20% - Énfasis1 2 2 2 5 3 2" xfId="51148" xr:uid="{00000000-0005-0000-0000-0000FC000000}"/>
    <cellStyle name="20% - Énfasis1 2 2 2 5 4" xfId="20311" xr:uid="{00000000-0005-0000-0000-0000FD000000}"/>
    <cellStyle name="20% - Énfasis1 2 2 2 6" xfId="6610" xr:uid="{00000000-0005-0000-0000-0000FE000000}"/>
    <cellStyle name="20% - Énfasis1 2 2 2 6 2" xfId="15589" xr:uid="{00000000-0005-0000-0000-0000FF000000}"/>
    <cellStyle name="20% - Énfasis1 2 2 2 6 2 2" xfId="29111" xr:uid="{00000000-0005-0000-0000-000000010000}"/>
    <cellStyle name="20% - Énfasis1 2 2 2 6 3" xfId="37007" xr:uid="{00000000-0005-0000-0000-000001010000}"/>
    <cellStyle name="20% - Énfasis1 2 2 2 6 4" xfId="21795" xr:uid="{00000000-0005-0000-0000-000002010000}"/>
    <cellStyle name="20% - Énfasis1 2 2 2 6 5" xfId="46813" xr:uid="{00000000-0005-0000-0000-000003010000}"/>
    <cellStyle name="20% - Énfasis1 2 2 2 7" xfId="4002" xr:uid="{00000000-0005-0000-0000-000004010000}"/>
    <cellStyle name="20% - Énfasis1 2 2 2 7 2" xfId="13983" xr:uid="{00000000-0005-0000-0000-000005010000}"/>
    <cellStyle name="20% - Énfasis1 2 2 2 7 2 2" xfId="30596" xr:uid="{00000000-0005-0000-0000-000006010000}"/>
    <cellStyle name="20% - Énfasis1 2 2 2 7 3" xfId="38493" xr:uid="{00000000-0005-0000-0000-000007010000}"/>
    <cellStyle name="20% - Énfasis1 2 2 2 7 4" xfId="23279" xr:uid="{00000000-0005-0000-0000-000008010000}"/>
    <cellStyle name="20% - Énfasis1 2 2 2 7 5" xfId="45205" xr:uid="{00000000-0005-0000-0000-000009010000}"/>
    <cellStyle name="20% - Énfasis1 2 2 2 8" xfId="7147" xr:uid="{00000000-0005-0000-0000-00000A010000}"/>
    <cellStyle name="20% - Énfasis1 2 2 2 8 2" xfId="16124" xr:uid="{00000000-0005-0000-0000-00000B010000}"/>
    <cellStyle name="20% - Énfasis1 2 2 2 8 2 2" xfId="32081" xr:uid="{00000000-0005-0000-0000-00000C010000}"/>
    <cellStyle name="20% - Énfasis1 2 2 2 8 3" xfId="39978" xr:uid="{00000000-0005-0000-0000-00000D010000}"/>
    <cellStyle name="20% - Énfasis1 2 2 2 8 4" xfId="24713" xr:uid="{00000000-0005-0000-0000-00000E010000}"/>
    <cellStyle name="20% - Énfasis1 2 2 2 8 5" xfId="47349" xr:uid="{00000000-0005-0000-0000-00000F010000}"/>
    <cellStyle name="20% - Énfasis1 2 2 2 9" xfId="3055" xr:uid="{00000000-0005-0000-0000-000010010000}"/>
    <cellStyle name="20% - Énfasis1 2 2 2 9 2" xfId="13039" xr:uid="{00000000-0005-0000-0000-000011010000}"/>
    <cellStyle name="20% - Énfasis1 2 2 2 9 3" xfId="25666" xr:uid="{00000000-0005-0000-0000-000012010000}"/>
    <cellStyle name="20% - Énfasis1 2 2 2 9 4" xfId="44260" xr:uid="{00000000-0005-0000-0000-000013010000}"/>
    <cellStyle name="20% - Énfasis1 2 2 3" xfId="352" xr:uid="{00000000-0005-0000-0000-000014010000}"/>
    <cellStyle name="20% - Énfasis1 2 2 3 10" xfId="7995" xr:uid="{00000000-0005-0000-0000-000015010000}"/>
    <cellStyle name="20% - Énfasis1 2 2 3 10 2" xfId="16962" xr:uid="{00000000-0005-0000-0000-000016010000}"/>
    <cellStyle name="20% - Énfasis1 2 2 3 10 3" xfId="33566" xr:uid="{00000000-0005-0000-0000-000017010000}"/>
    <cellStyle name="20% - Énfasis1 2 2 3 10 4" xfId="48187" xr:uid="{00000000-0005-0000-0000-000018010000}"/>
    <cellStyle name="20% - Énfasis1 2 2 3 11" xfId="10019" xr:uid="{00000000-0005-0000-0000-000019010000}"/>
    <cellStyle name="20% - Énfasis1 2 2 3 11 2" xfId="49830" xr:uid="{00000000-0005-0000-0000-00001A010000}"/>
    <cellStyle name="20% - Énfasis1 2 2 3 12" xfId="18596" xr:uid="{00000000-0005-0000-0000-00001B010000}"/>
    <cellStyle name="20% - Énfasis1 2 2 3 13" xfId="41648" xr:uid="{00000000-0005-0000-0000-00001C010000}"/>
    <cellStyle name="20% - Énfasis1 2 2 3 2" xfId="742" xr:uid="{00000000-0005-0000-0000-00001D010000}"/>
    <cellStyle name="20% - Énfasis1 2 2 3 2 10" xfId="41983" xr:uid="{00000000-0005-0000-0000-00001E010000}"/>
    <cellStyle name="20% - Énfasis1 2 2 3 2 2" xfId="1940" xr:uid="{00000000-0005-0000-0000-00001F010000}"/>
    <cellStyle name="20% - Énfasis1 2 2 3 2 2 2" xfId="5026" xr:uid="{00000000-0005-0000-0000-000020010000}"/>
    <cellStyle name="20% - Énfasis1 2 2 3 2 2 2 2" xfId="15004" xr:uid="{00000000-0005-0000-0000-000021010000}"/>
    <cellStyle name="20% - Énfasis1 2 2 3 2 2 2 2 2" xfId="28220" xr:uid="{00000000-0005-0000-0000-000022010000}"/>
    <cellStyle name="20% - Énfasis1 2 2 3 2 2 2 3" xfId="36115" xr:uid="{00000000-0005-0000-0000-000023010000}"/>
    <cellStyle name="20% - Énfasis1 2 2 3 2 2 2 4" xfId="20904" xr:uid="{00000000-0005-0000-0000-000024010000}"/>
    <cellStyle name="20% - Énfasis1 2 2 3 2 2 2 5" xfId="46226" xr:uid="{00000000-0005-0000-0000-000025010000}"/>
    <cellStyle name="20% - Énfasis1 2 2 3 2 2 3" xfId="8487" xr:uid="{00000000-0005-0000-0000-000026010000}"/>
    <cellStyle name="20% - Énfasis1 2 2 3 2 2 3 2" xfId="17454" xr:uid="{00000000-0005-0000-0000-000027010000}"/>
    <cellStyle name="20% - Énfasis1 2 2 3 2 2 3 2 2" xfId="29704" xr:uid="{00000000-0005-0000-0000-000028010000}"/>
    <cellStyle name="20% - Énfasis1 2 2 3 2 2 3 3" xfId="37600" xr:uid="{00000000-0005-0000-0000-000029010000}"/>
    <cellStyle name="20% - Énfasis1 2 2 3 2 2 3 4" xfId="22387" xr:uid="{00000000-0005-0000-0000-00002A010000}"/>
    <cellStyle name="20% - Énfasis1 2 2 3 2 2 3 5" xfId="48679" xr:uid="{00000000-0005-0000-0000-00002B010000}"/>
    <cellStyle name="20% - Énfasis1 2 2 3 2 2 4" xfId="9359" xr:uid="{00000000-0005-0000-0000-00002C010000}"/>
    <cellStyle name="20% - Énfasis1 2 2 3 2 2 4 2" xfId="31189" xr:uid="{00000000-0005-0000-0000-00002D010000}"/>
    <cellStyle name="20% - Énfasis1 2 2 3 2 2 4 3" xfId="39086" xr:uid="{00000000-0005-0000-0000-00002E010000}"/>
    <cellStyle name="20% - Énfasis1 2 2 3 2 2 4 4" xfId="23871" xr:uid="{00000000-0005-0000-0000-00002F010000}"/>
    <cellStyle name="20% - Énfasis1 2 2 3 2 2 4 5" xfId="50322" xr:uid="{00000000-0005-0000-0000-000030010000}"/>
    <cellStyle name="20% - Énfasis1 2 2 3 2 2 5" xfId="12107" xr:uid="{00000000-0005-0000-0000-000031010000}"/>
    <cellStyle name="20% - Énfasis1 2 2 3 2 2 5 2" xfId="32674" xr:uid="{00000000-0005-0000-0000-000032010000}"/>
    <cellStyle name="20% - Énfasis1 2 2 3 2 2 5 3" xfId="40571" xr:uid="{00000000-0005-0000-0000-000033010000}"/>
    <cellStyle name="20% - Énfasis1 2 2 3 2 2 6" xfId="26258" xr:uid="{00000000-0005-0000-0000-000034010000}"/>
    <cellStyle name="20% - Énfasis1 2 2 3 2 2 7" xfId="34158" xr:uid="{00000000-0005-0000-0000-000035010000}"/>
    <cellStyle name="20% - Énfasis1 2 2 3 2 2 8" xfId="19420" xr:uid="{00000000-0005-0000-0000-000036010000}"/>
    <cellStyle name="20% - Énfasis1 2 2 3 2 2 9" xfId="42140" xr:uid="{00000000-0005-0000-0000-000037010000}"/>
    <cellStyle name="20% - Énfasis1 2 2 3 2 3" xfId="1782" xr:uid="{00000000-0005-0000-0000-000038010000}"/>
    <cellStyle name="20% - Énfasis1 2 2 3 2 3 2" xfId="4187" xr:uid="{00000000-0005-0000-0000-000039010000}"/>
    <cellStyle name="20% - Énfasis1 2 2 3 2 3 2 2" xfId="14167" xr:uid="{00000000-0005-0000-0000-00003A010000}"/>
    <cellStyle name="20% - Énfasis1 2 2 3 2 3 2 3" xfId="27945" xr:uid="{00000000-0005-0000-0000-00003B010000}"/>
    <cellStyle name="20% - Énfasis1 2 2 3 2 3 2 4" xfId="45389" xr:uid="{00000000-0005-0000-0000-00003C010000}"/>
    <cellStyle name="20% - Énfasis1 2 2 3 2 3 3" xfId="10020" xr:uid="{00000000-0005-0000-0000-00003D010000}"/>
    <cellStyle name="20% - Énfasis1 2 2 3 2 3 3 2" xfId="35840" xr:uid="{00000000-0005-0000-0000-00003E010000}"/>
    <cellStyle name="20% - Énfasis1 2 2 3 2 3 4" xfId="20629" xr:uid="{00000000-0005-0000-0000-00003F010000}"/>
    <cellStyle name="20% - Énfasis1 2 2 3 2 3 5" xfId="43570" xr:uid="{00000000-0005-0000-0000-000040010000}"/>
    <cellStyle name="20% - Énfasis1 2 2 3 2 4" xfId="3403" xr:uid="{00000000-0005-0000-0000-000041010000}"/>
    <cellStyle name="20% - Énfasis1 2 2 3 2 4 2" xfId="13387" xr:uid="{00000000-0005-0000-0000-000042010000}"/>
    <cellStyle name="20% - Énfasis1 2 2 3 2 4 2 2" xfId="29429" xr:uid="{00000000-0005-0000-0000-000043010000}"/>
    <cellStyle name="20% - Énfasis1 2 2 3 2 4 3" xfId="37325" xr:uid="{00000000-0005-0000-0000-000044010000}"/>
    <cellStyle name="20% - Énfasis1 2 2 3 2 4 4" xfId="22113" xr:uid="{00000000-0005-0000-0000-000045010000}"/>
    <cellStyle name="20% - Énfasis1 2 2 3 2 4 5" xfId="44608" xr:uid="{00000000-0005-0000-0000-000046010000}"/>
    <cellStyle name="20% - Énfasis1 2 2 3 2 5" xfId="8330" xr:uid="{00000000-0005-0000-0000-000047010000}"/>
    <cellStyle name="20% - Énfasis1 2 2 3 2 5 2" xfId="17297" xr:uid="{00000000-0005-0000-0000-000048010000}"/>
    <cellStyle name="20% - Énfasis1 2 2 3 2 5 2 2" xfId="30914" xr:uid="{00000000-0005-0000-0000-000049010000}"/>
    <cellStyle name="20% - Énfasis1 2 2 3 2 5 3" xfId="38811" xr:uid="{00000000-0005-0000-0000-00004A010000}"/>
    <cellStyle name="20% - Énfasis1 2 2 3 2 5 4" xfId="23597" xr:uid="{00000000-0005-0000-0000-00004B010000}"/>
    <cellStyle name="20% - Énfasis1 2 2 3 2 5 5" xfId="48522" xr:uid="{00000000-0005-0000-0000-00004C010000}"/>
    <cellStyle name="20% - Énfasis1 2 2 3 2 6" xfId="10021" xr:uid="{00000000-0005-0000-0000-00004D010000}"/>
    <cellStyle name="20% - Énfasis1 2 2 3 2 6 2" xfId="32399" xr:uid="{00000000-0005-0000-0000-00004E010000}"/>
    <cellStyle name="20% - Énfasis1 2 2 3 2 6 3" xfId="40296" xr:uid="{00000000-0005-0000-0000-00004F010000}"/>
    <cellStyle name="20% - Énfasis1 2 2 3 2 6 4" xfId="25015" xr:uid="{00000000-0005-0000-0000-000050010000}"/>
    <cellStyle name="20% - Énfasis1 2 2 3 2 6 5" xfId="50165" xr:uid="{00000000-0005-0000-0000-000051010000}"/>
    <cellStyle name="20% - Énfasis1 2 2 3 2 7" xfId="25983" xr:uid="{00000000-0005-0000-0000-000052010000}"/>
    <cellStyle name="20% - Énfasis1 2 2 3 2 8" xfId="33883" xr:uid="{00000000-0005-0000-0000-000053010000}"/>
    <cellStyle name="20% - Énfasis1 2 2 3 2 9" xfId="19145" xr:uid="{00000000-0005-0000-0000-000054010000}"/>
    <cellStyle name="20% - Énfasis1 2 2 3 3" xfId="1939" xr:uid="{00000000-0005-0000-0000-000055010000}"/>
    <cellStyle name="20% - Énfasis1 2 2 3 3 2" xfId="4747" xr:uid="{00000000-0005-0000-0000-000056010000}"/>
    <cellStyle name="20% - Énfasis1 2 2 3 3 2 2" xfId="14725" xr:uid="{00000000-0005-0000-0000-000057010000}"/>
    <cellStyle name="20% - Énfasis1 2 2 3 3 2 2 2" xfId="28219" xr:uid="{00000000-0005-0000-0000-000058010000}"/>
    <cellStyle name="20% - Énfasis1 2 2 3 3 2 3" xfId="36114" xr:uid="{00000000-0005-0000-0000-000059010000}"/>
    <cellStyle name="20% - Énfasis1 2 2 3 3 2 4" xfId="20903" xr:uid="{00000000-0005-0000-0000-00005A010000}"/>
    <cellStyle name="20% - Énfasis1 2 2 3 3 2 5" xfId="45947" xr:uid="{00000000-0005-0000-0000-00005B010000}"/>
    <cellStyle name="20% - Énfasis1 2 2 3 3 3" xfId="8486" xr:uid="{00000000-0005-0000-0000-00005C010000}"/>
    <cellStyle name="20% - Énfasis1 2 2 3 3 3 2" xfId="17453" xr:uid="{00000000-0005-0000-0000-00005D010000}"/>
    <cellStyle name="20% - Énfasis1 2 2 3 3 3 2 2" xfId="29703" xr:uid="{00000000-0005-0000-0000-00005E010000}"/>
    <cellStyle name="20% - Énfasis1 2 2 3 3 3 3" xfId="37599" xr:uid="{00000000-0005-0000-0000-00005F010000}"/>
    <cellStyle name="20% - Énfasis1 2 2 3 3 3 4" xfId="22386" xr:uid="{00000000-0005-0000-0000-000060010000}"/>
    <cellStyle name="20% - Énfasis1 2 2 3 3 3 5" xfId="48678" xr:uid="{00000000-0005-0000-0000-000061010000}"/>
    <cellStyle name="20% - Énfasis1 2 2 3 3 4" xfId="9413" xr:uid="{00000000-0005-0000-0000-000062010000}"/>
    <cellStyle name="20% - Énfasis1 2 2 3 3 4 2" xfId="31188" xr:uid="{00000000-0005-0000-0000-000063010000}"/>
    <cellStyle name="20% - Énfasis1 2 2 3 3 4 3" xfId="39085" xr:uid="{00000000-0005-0000-0000-000064010000}"/>
    <cellStyle name="20% - Énfasis1 2 2 3 3 4 4" xfId="23870" xr:uid="{00000000-0005-0000-0000-000065010000}"/>
    <cellStyle name="20% - Énfasis1 2 2 3 3 4 5" xfId="50321" xr:uid="{00000000-0005-0000-0000-000066010000}"/>
    <cellStyle name="20% - Énfasis1 2 2 3 3 5" xfId="12106" xr:uid="{00000000-0005-0000-0000-000067010000}"/>
    <cellStyle name="20% - Énfasis1 2 2 3 3 5 2" xfId="32673" xr:uid="{00000000-0005-0000-0000-000068010000}"/>
    <cellStyle name="20% - Énfasis1 2 2 3 3 5 3" xfId="40570" xr:uid="{00000000-0005-0000-0000-000069010000}"/>
    <cellStyle name="20% - Énfasis1 2 2 3 3 6" xfId="26257" xr:uid="{00000000-0005-0000-0000-00006A010000}"/>
    <cellStyle name="20% - Énfasis1 2 2 3 3 7" xfId="34157" xr:uid="{00000000-0005-0000-0000-00006B010000}"/>
    <cellStyle name="20% - Énfasis1 2 2 3 3 8" xfId="19419" xr:uid="{00000000-0005-0000-0000-00006C010000}"/>
    <cellStyle name="20% - Énfasis1 2 2 3 3 9" xfId="42139" xr:uid="{00000000-0005-0000-0000-00006D010000}"/>
    <cellStyle name="20% - Énfasis1 2 2 3 4" xfId="1433" xr:uid="{00000000-0005-0000-0000-00006E010000}"/>
    <cellStyle name="20% - Énfasis1 2 2 3 4 2" xfId="4499" xr:uid="{00000000-0005-0000-0000-00006F010000}"/>
    <cellStyle name="20% - Énfasis1 2 2 3 4 2 2" xfId="14477" xr:uid="{00000000-0005-0000-0000-000070010000}"/>
    <cellStyle name="20% - Énfasis1 2 2 3 4 2 3" xfId="27132" xr:uid="{00000000-0005-0000-0000-000071010000}"/>
    <cellStyle name="20% - Énfasis1 2 2 3 4 2 4" xfId="45699" xr:uid="{00000000-0005-0000-0000-000072010000}"/>
    <cellStyle name="20% - Énfasis1 2 2 3 4 3" xfId="10022" xr:uid="{00000000-0005-0000-0000-000073010000}"/>
    <cellStyle name="20% - Énfasis1 2 2 3 4 3 2" xfId="35027" xr:uid="{00000000-0005-0000-0000-000074010000}"/>
    <cellStyle name="20% - Énfasis1 2 2 3 4 4" xfId="18828" xr:uid="{00000000-0005-0000-0000-000075010000}"/>
    <cellStyle name="20% - Énfasis1 2 2 3 4 5" xfId="43305" xr:uid="{00000000-0005-0000-0000-000076010000}"/>
    <cellStyle name="20% - Énfasis1 2 2 3 5" xfId="6262" xr:uid="{00000000-0005-0000-0000-000077010000}"/>
    <cellStyle name="20% - Énfasis1 2 2 3 5 2" xfId="27628" xr:uid="{00000000-0005-0000-0000-000078010000}"/>
    <cellStyle name="20% - Énfasis1 2 2 3 5 2 2" xfId="51487" xr:uid="{00000000-0005-0000-0000-000079010000}"/>
    <cellStyle name="20% - Énfasis1 2 2 3 5 3" xfId="35523" xr:uid="{00000000-0005-0000-0000-00007A010000}"/>
    <cellStyle name="20% - Énfasis1 2 2 3 5 3 2" xfId="51149" xr:uid="{00000000-0005-0000-0000-00007B010000}"/>
    <cellStyle name="20% - Énfasis1 2 2 3 5 4" xfId="20312" xr:uid="{00000000-0005-0000-0000-00007C010000}"/>
    <cellStyle name="20% - Énfasis1 2 2 3 6" xfId="6785" xr:uid="{00000000-0005-0000-0000-00007D010000}"/>
    <cellStyle name="20% - Énfasis1 2 2 3 6 2" xfId="15763" xr:uid="{00000000-0005-0000-0000-00007E010000}"/>
    <cellStyle name="20% - Énfasis1 2 2 3 6 2 2" xfId="29112" xr:uid="{00000000-0005-0000-0000-00007F010000}"/>
    <cellStyle name="20% - Énfasis1 2 2 3 6 3" xfId="37008" xr:uid="{00000000-0005-0000-0000-000080010000}"/>
    <cellStyle name="20% - Énfasis1 2 2 3 6 4" xfId="21796" xr:uid="{00000000-0005-0000-0000-000081010000}"/>
    <cellStyle name="20% - Énfasis1 2 2 3 6 5" xfId="46987" xr:uid="{00000000-0005-0000-0000-000082010000}"/>
    <cellStyle name="20% - Énfasis1 2 2 3 7" xfId="3906" xr:uid="{00000000-0005-0000-0000-000083010000}"/>
    <cellStyle name="20% - Énfasis1 2 2 3 7 2" xfId="13888" xr:uid="{00000000-0005-0000-0000-000084010000}"/>
    <cellStyle name="20% - Énfasis1 2 2 3 7 2 2" xfId="30597" xr:uid="{00000000-0005-0000-0000-000085010000}"/>
    <cellStyle name="20% - Énfasis1 2 2 3 7 3" xfId="38494" xr:uid="{00000000-0005-0000-0000-000086010000}"/>
    <cellStyle name="20% - Énfasis1 2 2 3 7 4" xfId="23280" xr:uid="{00000000-0005-0000-0000-000087010000}"/>
    <cellStyle name="20% - Énfasis1 2 2 3 7 5" xfId="45110" xr:uid="{00000000-0005-0000-0000-000088010000}"/>
    <cellStyle name="20% - Énfasis1 2 2 3 8" xfId="7321" xr:uid="{00000000-0005-0000-0000-000089010000}"/>
    <cellStyle name="20% - Énfasis1 2 2 3 8 2" xfId="16297" xr:uid="{00000000-0005-0000-0000-00008A010000}"/>
    <cellStyle name="20% - Énfasis1 2 2 3 8 2 2" xfId="32082" xr:uid="{00000000-0005-0000-0000-00008B010000}"/>
    <cellStyle name="20% - Énfasis1 2 2 3 8 3" xfId="39979" xr:uid="{00000000-0005-0000-0000-00008C010000}"/>
    <cellStyle name="20% - Énfasis1 2 2 3 8 4" xfId="24714" xr:uid="{00000000-0005-0000-0000-00008D010000}"/>
    <cellStyle name="20% - Énfasis1 2 2 3 8 5" xfId="47522" xr:uid="{00000000-0005-0000-0000-00008E010000}"/>
    <cellStyle name="20% - Énfasis1 2 2 3 9" xfId="3229" xr:uid="{00000000-0005-0000-0000-00008F010000}"/>
    <cellStyle name="20% - Énfasis1 2 2 3 9 2" xfId="13213" xr:uid="{00000000-0005-0000-0000-000090010000}"/>
    <cellStyle name="20% - Énfasis1 2 2 3 9 3" xfId="25667" xr:uid="{00000000-0005-0000-0000-000091010000}"/>
    <cellStyle name="20% - Énfasis1 2 2 3 9 4" xfId="44434" xr:uid="{00000000-0005-0000-0000-000092010000}"/>
    <cellStyle name="20% - Énfasis1 2 2 4" xfId="448" xr:uid="{00000000-0005-0000-0000-000093010000}"/>
    <cellStyle name="20% - Énfasis1 2 2 4 10" xfId="18826" xr:uid="{00000000-0005-0000-0000-000094010000}"/>
    <cellStyle name="20% - Énfasis1 2 2 4 11" xfId="41915" xr:uid="{00000000-0005-0000-0000-000095010000}"/>
    <cellStyle name="20% - Énfasis1 2 2 4 2" xfId="1783" xr:uid="{00000000-0005-0000-0000-000096010000}"/>
    <cellStyle name="20% - Énfasis1 2 2 4 2 10" xfId="41984" xr:uid="{00000000-0005-0000-0000-000097010000}"/>
    <cellStyle name="20% - Énfasis1 2 2 4 2 2" xfId="1942" xr:uid="{00000000-0005-0000-0000-000098010000}"/>
    <cellStyle name="20% - Énfasis1 2 2 4 2 2 2" xfId="7495" xr:uid="{00000000-0005-0000-0000-000099010000}"/>
    <cellStyle name="20% - Énfasis1 2 2 4 2 2 2 2" xfId="16470" xr:uid="{00000000-0005-0000-0000-00009A010000}"/>
    <cellStyle name="20% - Énfasis1 2 2 4 2 2 2 2 2" xfId="28222" xr:uid="{00000000-0005-0000-0000-00009B010000}"/>
    <cellStyle name="20% - Énfasis1 2 2 4 2 2 2 3" xfId="36117" xr:uid="{00000000-0005-0000-0000-00009C010000}"/>
    <cellStyle name="20% - Énfasis1 2 2 4 2 2 2 4" xfId="20906" xr:uid="{00000000-0005-0000-0000-00009D010000}"/>
    <cellStyle name="20% - Énfasis1 2 2 4 2 2 2 5" xfId="47695" xr:uid="{00000000-0005-0000-0000-00009E010000}"/>
    <cellStyle name="20% - Énfasis1 2 2 4 2 2 3" xfId="8489" xr:uid="{00000000-0005-0000-0000-00009F010000}"/>
    <cellStyle name="20% - Énfasis1 2 2 4 2 2 3 2" xfId="17456" xr:uid="{00000000-0005-0000-0000-0000A0010000}"/>
    <cellStyle name="20% - Énfasis1 2 2 4 2 2 3 2 2" xfId="29706" xr:uid="{00000000-0005-0000-0000-0000A1010000}"/>
    <cellStyle name="20% - Énfasis1 2 2 4 2 2 3 3" xfId="37602" xr:uid="{00000000-0005-0000-0000-0000A2010000}"/>
    <cellStyle name="20% - Énfasis1 2 2 4 2 2 3 4" xfId="22389" xr:uid="{00000000-0005-0000-0000-0000A3010000}"/>
    <cellStyle name="20% - Énfasis1 2 2 4 2 2 3 5" xfId="48681" xr:uid="{00000000-0005-0000-0000-0000A4010000}"/>
    <cellStyle name="20% - Énfasis1 2 2 4 2 2 4" xfId="9386" xr:uid="{00000000-0005-0000-0000-0000A5010000}"/>
    <cellStyle name="20% - Énfasis1 2 2 4 2 2 4 2" xfId="31191" xr:uid="{00000000-0005-0000-0000-0000A6010000}"/>
    <cellStyle name="20% - Énfasis1 2 2 4 2 2 4 3" xfId="39088" xr:uid="{00000000-0005-0000-0000-0000A7010000}"/>
    <cellStyle name="20% - Énfasis1 2 2 4 2 2 4 4" xfId="23873" xr:uid="{00000000-0005-0000-0000-0000A8010000}"/>
    <cellStyle name="20% - Énfasis1 2 2 4 2 2 4 5" xfId="50324" xr:uid="{00000000-0005-0000-0000-0000A9010000}"/>
    <cellStyle name="20% - Énfasis1 2 2 4 2 2 5" xfId="12108" xr:uid="{00000000-0005-0000-0000-0000AA010000}"/>
    <cellStyle name="20% - Énfasis1 2 2 4 2 2 5 2" xfId="32676" xr:uid="{00000000-0005-0000-0000-0000AB010000}"/>
    <cellStyle name="20% - Énfasis1 2 2 4 2 2 5 3" xfId="40573" xr:uid="{00000000-0005-0000-0000-0000AC010000}"/>
    <cellStyle name="20% - Énfasis1 2 2 4 2 2 6" xfId="26260" xr:uid="{00000000-0005-0000-0000-0000AD010000}"/>
    <cellStyle name="20% - Énfasis1 2 2 4 2 2 7" xfId="34160" xr:uid="{00000000-0005-0000-0000-0000AE010000}"/>
    <cellStyle name="20% - Énfasis1 2 2 4 2 2 8" xfId="19422" xr:uid="{00000000-0005-0000-0000-0000AF010000}"/>
    <cellStyle name="20% - Énfasis1 2 2 4 2 2 9" xfId="42142" xr:uid="{00000000-0005-0000-0000-0000B0010000}"/>
    <cellStyle name="20% - Énfasis1 2 2 4 2 3" xfId="4942" xr:uid="{00000000-0005-0000-0000-0000B1010000}"/>
    <cellStyle name="20% - Énfasis1 2 2 4 2 3 2" xfId="14920" xr:uid="{00000000-0005-0000-0000-0000B2010000}"/>
    <cellStyle name="20% - Énfasis1 2 2 4 2 3 2 2" xfId="27946" xr:uid="{00000000-0005-0000-0000-0000B3010000}"/>
    <cellStyle name="20% - Énfasis1 2 2 4 2 3 3" xfId="35841" xr:uid="{00000000-0005-0000-0000-0000B4010000}"/>
    <cellStyle name="20% - Énfasis1 2 2 4 2 3 4" xfId="20630" xr:uid="{00000000-0005-0000-0000-0000B5010000}"/>
    <cellStyle name="20% - Énfasis1 2 2 4 2 3 5" xfId="46142" xr:uid="{00000000-0005-0000-0000-0000B6010000}"/>
    <cellStyle name="20% - Énfasis1 2 2 4 2 4" xfId="8331" xr:uid="{00000000-0005-0000-0000-0000B7010000}"/>
    <cellStyle name="20% - Énfasis1 2 2 4 2 4 2" xfId="17298" xr:uid="{00000000-0005-0000-0000-0000B8010000}"/>
    <cellStyle name="20% - Énfasis1 2 2 4 2 4 2 2" xfId="29430" xr:uid="{00000000-0005-0000-0000-0000B9010000}"/>
    <cellStyle name="20% - Énfasis1 2 2 4 2 4 3" xfId="37326" xr:uid="{00000000-0005-0000-0000-0000BA010000}"/>
    <cellStyle name="20% - Énfasis1 2 2 4 2 4 4" xfId="22114" xr:uid="{00000000-0005-0000-0000-0000BB010000}"/>
    <cellStyle name="20% - Énfasis1 2 2 4 2 4 5" xfId="48523" xr:uid="{00000000-0005-0000-0000-0000BC010000}"/>
    <cellStyle name="20% - Énfasis1 2 2 4 2 5" xfId="9365" xr:uid="{00000000-0005-0000-0000-0000BD010000}"/>
    <cellStyle name="20% - Énfasis1 2 2 4 2 5 2" xfId="30915" xr:uid="{00000000-0005-0000-0000-0000BE010000}"/>
    <cellStyle name="20% - Énfasis1 2 2 4 2 5 3" xfId="38812" xr:uid="{00000000-0005-0000-0000-0000BF010000}"/>
    <cellStyle name="20% - Énfasis1 2 2 4 2 5 4" xfId="23598" xr:uid="{00000000-0005-0000-0000-0000C0010000}"/>
    <cellStyle name="20% - Énfasis1 2 2 4 2 5 5" xfId="50166" xr:uid="{00000000-0005-0000-0000-0000C1010000}"/>
    <cellStyle name="20% - Énfasis1 2 2 4 2 6" xfId="12084" xr:uid="{00000000-0005-0000-0000-0000C2010000}"/>
    <cellStyle name="20% - Énfasis1 2 2 4 2 6 2" xfId="32400" xr:uid="{00000000-0005-0000-0000-0000C3010000}"/>
    <cellStyle name="20% - Énfasis1 2 2 4 2 6 3" xfId="40297" xr:uid="{00000000-0005-0000-0000-0000C4010000}"/>
    <cellStyle name="20% - Énfasis1 2 2 4 2 7" xfId="25984" xr:uid="{00000000-0005-0000-0000-0000C5010000}"/>
    <cellStyle name="20% - Énfasis1 2 2 4 2 8" xfId="33884" xr:uid="{00000000-0005-0000-0000-0000C6010000}"/>
    <cellStyle name="20% - Énfasis1 2 2 4 2 9" xfId="19146" xr:uid="{00000000-0005-0000-0000-0000C7010000}"/>
    <cellStyle name="20% - Énfasis1 2 2 4 3" xfId="1941" xr:uid="{00000000-0005-0000-0000-0000C8010000}"/>
    <cellStyle name="20% - Énfasis1 2 2 4 3 2" xfId="6183" xr:uid="{00000000-0005-0000-0000-0000C9010000}"/>
    <cellStyle name="20% - Énfasis1 2 2 4 3 2 2" xfId="28221" xr:uid="{00000000-0005-0000-0000-0000CA010000}"/>
    <cellStyle name="20% - Énfasis1 2 2 4 3 2 2 2" xfId="51477" xr:uid="{00000000-0005-0000-0000-0000CB010000}"/>
    <cellStyle name="20% - Énfasis1 2 2 4 3 2 3" xfId="36116" xr:uid="{00000000-0005-0000-0000-0000CC010000}"/>
    <cellStyle name="20% - Énfasis1 2 2 4 3 2 3 2" xfId="51198" xr:uid="{00000000-0005-0000-0000-0000CD010000}"/>
    <cellStyle name="20% - Énfasis1 2 2 4 3 2 4" xfId="20905" xr:uid="{00000000-0005-0000-0000-0000CE010000}"/>
    <cellStyle name="20% - Énfasis1 2 2 4 3 3" xfId="7494" xr:uid="{00000000-0005-0000-0000-0000CF010000}"/>
    <cellStyle name="20% - Énfasis1 2 2 4 3 3 2" xfId="16469" xr:uid="{00000000-0005-0000-0000-0000D0010000}"/>
    <cellStyle name="20% - Énfasis1 2 2 4 3 3 2 2" xfId="29705" xr:uid="{00000000-0005-0000-0000-0000D1010000}"/>
    <cellStyle name="20% - Énfasis1 2 2 4 3 3 3" xfId="37601" xr:uid="{00000000-0005-0000-0000-0000D2010000}"/>
    <cellStyle name="20% - Énfasis1 2 2 4 3 3 4" xfId="22388" xr:uid="{00000000-0005-0000-0000-0000D3010000}"/>
    <cellStyle name="20% - Énfasis1 2 2 4 3 3 5" xfId="47694" xr:uid="{00000000-0005-0000-0000-0000D4010000}"/>
    <cellStyle name="20% - Énfasis1 2 2 4 3 4" xfId="8488" xr:uid="{00000000-0005-0000-0000-0000D5010000}"/>
    <cellStyle name="20% - Énfasis1 2 2 4 3 4 2" xfId="17455" xr:uid="{00000000-0005-0000-0000-0000D6010000}"/>
    <cellStyle name="20% - Énfasis1 2 2 4 3 4 2 2" xfId="31190" xr:uid="{00000000-0005-0000-0000-0000D7010000}"/>
    <cellStyle name="20% - Énfasis1 2 2 4 3 4 3" xfId="39087" xr:uid="{00000000-0005-0000-0000-0000D8010000}"/>
    <cellStyle name="20% - Énfasis1 2 2 4 3 4 4" xfId="23872" xr:uid="{00000000-0005-0000-0000-0000D9010000}"/>
    <cellStyle name="20% - Énfasis1 2 2 4 3 4 5" xfId="48680" xr:uid="{00000000-0005-0000-0000-0000DA010000}"/>
    <cellStyle name="20% - Énfasis1 2 2 4 3 5" xfId="10023" xr:uid="{00000000-0005-0000-0000-0000DB010000}"/>
    <cellStyle name="20% - Énfasis1 2 2 4 3 5 2" xfId="32675" xr:uid="{00000000-0005-0000-0000-0000DC010000}"/>
    <cellStyle name="20% - Énfasis1 2 2 4 3 5 3" xfId="40572" xr:uid="{00000000-0005-0000-0000-0000DD010000}"/>
    <cellStyle name="20% - Énfasis1 2 2 4 3 5 4" xfId="25267" xr:uid="{00000000-0005-0000-0000-0000DE010000}"/>
    <cellStyle name="20% - Énfasis1 2 2 4 3 5 5" xfId="50323" xr:uid="{00000000-0005-0000-0000-0000DF010000}"/>
    <cellStyle name="20% - Énfasis1 2 2 4 3 6" xfId="26259" xr:uid="{00000000-0005-0000-0000-0000E0010000}"/>
    <cellStyle name="20% - Énfasis1 2 2 4 3 7" xfId="34159" xr:uid="{00000000-0005-0000-0000-0000E1010000}"/>
    <cellStyle name="20% - Énfasis1 2 2 4 3 8" xfId="19421" xr:uid="{00000000-0005-0000-0000-0000E2010000}"/>
    <cellStyle name="20% - Énfasis1 2 2 4 3 9" xfId="42141" xr:uid="{00000000-0005-0000-0000-0000E3010000}"/>
    <cellStyle name="20% - Énfasis1 2 2 4 4" xfId="1706" xr:uid="{00000000-0005-0000-0000-0000E4010000}"/>
    <cellStyle name="20% - Énfasis1 2 2 4 4 2" xfId="4102" xr:uid="{00000000-0005-0000-0000-0000E5010000}"/>
    <cellStyle name="20% - Énfasis1 2 2 4 4 2 2" xfId="14083" xr:uid="{00000000-0005-0000-0000-0000E6010000}"/>
    <cellStyle name="20% - Énfasis1 2 2 4 4 2 3" xfId="27626" xr:uid="{00000000-0005-0000-0000-0000E7010000}"/>
    <cellStyle name="20% - Énfasis1 2 2 4 4 2 4" xfId="45305" xr:uid="{00000000-0005-0000-0000-0000E8010000}"/>
    <cellStyle name="20% - Énfasis1 2 2 4 4 3" xfId="10024" xr:uid="{00000000-0005-0000-0000-0000E9010000}"/>
    <cellStyle name="20% - Énfasis1 2 2 4 4 3 2" xfId="35521" xr:uid="{00000000-0005-0000-0000-0000EA010000}"/>
    <cellStyle name="20% - Énfasis1 2 2 4 4 4" xfId="20310" xr:uid="{00000000-0005-0000-0000-0000EB010000}"/>
    <cellStyle name="20% - Énfasis1 2 2 4 4 5" xfId="43522" xr:uid="{00000000-0005-0000-0000-0000EC010000}"/>
    <cellStyle name="20% - Énfasis1 2 2 4 5" xfId="2938" xr:uid="{00000000-0005-0000-0000-0000ED010000}"/>
    <cellStyle name="20% - Énfasis1 2 2 4 5 2" xfId="12922" xr:uid="{00000000-0005-0000-0000-0000EE010000}"/>
    <cellStyle name="20% - Énfasis1 2 2 4 5 2 2" xfId="29110" xr:uid="{00000000-0005-0000-0000-0000EF010000}"/>
    <cellStyle name="20% - Énfasis1 2 2 4 5 3" xfId="37006" xr:uid="{00000000-0005-0000-0000-0000F0010000}"/>
    <cellStyle name="20% - Énfasis1 2 2 4 5 4" xfId="21794" xr:uid="{00000000-0005-0000-0000-0000F1010000}"/>
    <cellStyle name="20% - Énfasis1 2 2 4 5 5" xfId="44143" xr:uid="{00000000-0005-0000-0000-0000F2010000}"/>
    <cellStyle name="20% - Énfasis1 2 2 4 6" xfId="8262" xr:uid="{00000000-0005-0000-0000-0000F3010000}"/>
    <cellStyle name="20% - Énfasis1 2 2 4 6 2" xfId="17229" xr:uid="{00000000-0005-0000-0000-0000F4010000}"/>
    <cellStyle name="20% - Énfasis1 2 2 4 6 2 2" xfId="30595" xr:uid="{00000000-0005-0000-0000-0000F5010000}"/>
    <cellStyle name="20% - Énfasis1 2 2 4 6 3" xfId="38492" xr:uid="{00000000-0005-0000-0000-0000F6010000}"/>
    <cellStyle name="20% - Énfasis1 2 2 4 6 4" xfId="23278" xr:uid="{00000000-0005-0000-0000-0000F7010000}"/>
    <cellStyle name="20% - Énfasis1 2 2 4 6 5" xfId="48454" xr:uid="{00000000-0005-0000-0000-0000F8010000}"/>
    <cellStyle name="20% - Énfasis1 2 2 4 7" xfId="10025" xr:uid="{00000000-0005-0000-0000-0000F9010000}"/>
    <cellStyle name="20% - Énfasis1 2 2 4 7 2" xfId="32080" xr:uid="{00000000-0005-0000-0000-0000FA010000}"/>
    <cellStyle name="20% - Énfasis1 2 2 4 7 3" xfId="39977" xr:uid="{00000000-0005-0000-0000-0000FB010000}"/>
    <cellStyle name="20% - Énfasis1 2 2 4 7 4" xfId="24712" xr:uid="{00000000-0005-0000-0000-0000FC010000}"/>
    <cellStyle name="20% - Énfasis1 2 2 4 7 5" xfId="50097" xr:uid="{00000000-0005-0000-0000-0000FD010000}"/>
    <cellStyle name="20% - Énfasis1 2 2 4 8" xfId="25665" xr:uid="{00000000-0005-0000-0000-0000FE010000}"/>
    <cellStyle name="20% - Énfasis1 2 2 4 9" xfId="33564" xr:uid="{00000000-0005-0000-0000-0000FF010000}"/>
    <cellStyle name="20% - Énfasis1 2 2 5" xfId="1747" xr:uid="{00000000-0005-0000-0000-000000020000}"/>
    <cellStyle name="20% - Énfasis1 2 2 5 10" xfId="41948" xr:uid="{00000000-0005-0000-0000-000001020000}"/>
    <cellStyle name="20% - Énfasis1 2 2 5 2" xfId="1943" xr:uid="{00000000-0005-0000-0000-000002020000}"/>
    <cellStyle name="20% - Énfasis1 2 2 5 2 2" xfId="7496" xr:uid="{00000000-0005-0000-0000-000003020000}"/>
    <cellStyle name="20% - Énfasis1 2 2 5 2 2 2" xfId="16471" xr:uid="{00000000-0005-0000-0000-000004020000}"/>
    <cellStyle name="20% - Énfasis1 2 2 5 2 2 2 2" xfId="28223" xr:uid="{00000000-0005-0000-0000-000005020000}"/>
    <cellStyle name="20% - Énfasis1 2 2 5 2 2 3" xfId="36118" xr:uid="{00000000-0005-0000-0000-000006020000}"/>
    <cellStyle name="20% - Énfasis1 2 2 5 2 2 4" xfId="20907" xr:uid="{00000000-0005-0000-0000-000007020000}"/>
    <cellStyle name="20% - Énfasis1 2 2 5 2 2 5" xfId="47696" xr:uid="{00000000-0005-0000-0000-000008020000}"/>
    <cellStyle name="20% - Énfasis1 2 2 5 2 3" xfId="8490" xr:uid="{00000000-0005-0000-0000-000009020000}"/>
    <cellStyle name="20% - Énfasis1 2 2 5 2 3 2" xfId="17457" xr:uid="{00000000-0005-0000-0000-00000A020000}"/>
    <cellStyle name="20% - Énfasis1 2 2 5 2 3 2 2" xfId="29707" xr:uid="{00000000-0005-0000-0000-00000B020000}"/>
    <cellStyle name="20% - Énfasis1 2 2 5 2 3 3" xfId="37603" xr:uid="{00000000-0005-0000-0000-00000C020000}"/>
    <cellStyle name="20% - Énfasis1 2 2 5 2 3 4" xfId="22390" xr:uid="{00000000-0005-0000-0000-00000D020000}"/>
    <cellStyle name="20% - Énfasis1 2 2 5 2 3 5" xfId="48682" xr:uid="{00000000-0005-0000-0000-00000E020000}"/>
    <cellStyle name="20% - Énfasis1 2 2 5 2 4" xfId="9410" xr:uid="{00000000-0005-0000-0000-00000F020000}"/>
    <cellStyle name="20% - Énfasis1 2 2 5 2 4 2" xfId="31192" xr:uid="{00000000-0005-0000-0000-000010020000}"/>
    <cellStyle name="20% - Énfasis1 2 2 5 2 4 3" xfId="39089" xr:uid="{00000000-0005-0000-0000-000011020000}"/>
    <cellStyle name="20% - Énfasis1 2 2 5 2 4 4" xfId="23874" xr:uid="{00000000-0005-0000-0000-000012020000}"/>
    <cellStyle name="20% - Énfasis1 2 2 5 2 4 5" xfId="50325" xr:uid="{00000000-0005-0000-0000-000013020000}"/>
    <cellStyle name="20% - Énfasis1 2 2 5 2 5" xfId="12109" xr:uid="{00000000-0005-0000-0000-000014020000}"/>
    <cellStyle name="20% - Énfasis1 2 2 5 2 5 2" xfId="32677" xr:uid="{00000000-0005-0000-0000-000015020000}"/>
    <cellStyle name="20% - Énfasis1 2 2 5 2 5 3" xfId="40574" xr:uid="{00000000-0005-0000-0000-000016020000}"/>
    <cellStyle name="20% - Énfasis1 2 2 5 2 6" xfId="26261" xr:uid="{00000000-0005-0000-0000-000017020000}"/>
    <cellStyle name="20% - Énfasis1 2 2 5 2 7" xfId="34161" xr:uid="{00000000-0005-0000-0000-000018020000}"/>
    <cellStyle name="20% - Énfasis1 2 2 5 2 8" xfId="19423" xr:uid="{00000000-0005-0000-0000-000019020000}"/>
    <cellStyle name="20% - Énfasis1 2 2 5 2 9" xfId="42143" xr:uid="{00000000-0005-0000-0000-00001A020000}"/>
    <cellStyle name="20% - Énfasis1 2 2 5 3" xfId="4663" xr:uid="{00000000-0005-0000-0000-00001B020000}"/>
    <cellStyle name="20% - Énfasis1 2 2 5 3 2" xfId="14641" xr:uid="{00000000-0005-0000-0000-00001C020000}"/>
    <cellStyle name="20% - Énfasis1 2 2 5 3 2 2" xfId="27894" xr:uid="{00000000-0005-0000-0000-00001D020000}"/>
    <cellStyle name="20% - Énfasis1 2 2 5 3 3" xfId="35789" xr:uid="{00000000-0005-0000-0000-00001E020000}"/>
    <cellStyle name="20% - Énfasis1 2 2 5 3 4" xfId="20578" xr:uid="{00000000-0005-0000-0000-00001F020000}"/>
    <cellStyle name="20% - Énfasis1 2 2 5 3 5" xfId="45863" xr:uid="{00000000-0005-0000-0000-000020020000}"/>
    <cellStyle name="20% - Énfasis1 2 2 5 4" xfId="8295" xr:uid="{00000000-0005-0000-0000-000021020000}"/>
    <cellStyle name="20% - Énfasis1 2 2 5 4 2" xfId="17262" xr:uid="{00000000-0005-0000-0000-000022020000}"/>
    <cellStyle name="20% - Énfasis1 2 2 5 4 2 2" xfId="29378" xr:uid="{00000000-0005-0000-0000-000023020000}"/>
    <cellStyle name="20% - Énfasis1 2 2 5 4 3" xfId="37274" xr:uid="{00000000-0005-0000-0000-000024020000}"/>
    <cellStyle name="20% - Énfasis1 2 2 5 4 4" xfId="22062" xr:uid="{00000000-0005-0000-0000-000025020000}"/>
    <cellStyle name="20% - Énfasis1 2 2 5 4 5" xfId="48487" xr:uid="{00000000-0005-0000-0000-000026020000}"/>
    <cellStyle name="20% - Énfasis1 2 2 5 5" xfId="9376" xr:uid="{00000000-0005-0000-0000-000027020000}"/>
    <cellStyle name="20% - Énfasis1 2 2 5 5 2" xfId="30863" xr:uid="{00000000-0005-0000-0000-000028020000}"/>
    <cellStyle name="20% - Énfasis1 2 2 5 5 3" xfId="38760" xr:uid="{00000000-0005-0000-0000-000029020000}"/>
    <cellStyle name="20% - Énfasis1 2 2 5 5 4" xfId="23546" xr:uid="{00000000-0005-0000-0000-00002A020000}"/>
    <cellStyle name="20% - Énfasis1 2 2 5 5 5" xfId="50130" xr:uid="{00000000-0005-0000-0000-00002B020000}"/>
    <cellStyle name="20% - Énfasis1 2 2 5 6" xfId="12069" xr:uid="{00000000-0005-0000-0000-00002C020000}"/>
    <cellStyle name="20% - Énfasis1 2 2 5 6 2" xfId="32348" xr:uid="{00000000-0005-0000-0000-00002D020000}"/>
    <cellStyle name="20% - Énfasis1 2 2 5 6 3" xfId="40245" xr:uid="{00000000-0005-0000-0000-00002E020000}"/>
    <cellStyle name="20% - Énfasis1 2 2 5 7" xfId="25932" xr:uid="{00000000-0005-0000-0000-00002F020000}"/>
    <cellStyle name="20% - Énfasis1 2 2 5 8" xfId="33832" xr:uid="{00000000-0005-0000-0000-000030020000}"/>
    <cellStyle name="20% - Énfasis1 2 2 5 9" xfId="19094" xr:uid="{00000000-0005-0000-0000-000031020000}"/>
    <cellStyle name="20% - Énfasis1 2 2 6" xfId="1936" xr:uid="{00000000-0005-0000-0000-000032020000}"/>
    <cellStyle name="20% - Énfasis1 2 2 6 2" xfId="5261" xr:uid="{00000000-0005-0000-0000-000033020000}"/>
    <cellStyle name="20% - Énfasis1 2 2 6 2 2" xfId="15238" xr:uid="{00000000-0005-0000-0000-000034020000}"/>
    <cellStyle name="20% - Énfasis1 2 2 6 2 2 2" xfId="28216" xr:uid="{00000000-0005-0000-0000-000035020000}"/>
    <cellStyle name="20% - Énfasis1 2 2 6 2 3" xfId="36111" xr:uid="{00000000-0005-0000-0000-000036020000}"/>
    <cellStyle name="20% - Énfasis1 2 2 6 2 4" xfId="20900" xr:uid="{00000000-0005-0000-0000-000037020000}"/>
    <cellStyle name="20% - Énfasis1 2 2 6 2 5" xfId="46461" xr:uid="{00000000-0005-0000-0000-000038020000}"/>
    <cellStyle name="20% - Énfasis1 2 2 6 3" xfId="8483" xr:uid="{00000000-0005-0000-0000-000039020000}"/>
    <cellStyle name="20% - Énfasis1 2 2 6 3 2" xfId="17450" xr:uid="{00000000-0005-0000-0000-00003A020000}"/>
    <cellStyle name="20% - Énfasis1 2 2 6 3 2 2" xfId="29700" xr:uid="{00000000-0005-0000-0000-00003B020000}"/>
    <cellStyle name="20% - Énfasis1 2 2 6 3 3" xfId="37596" xr:uid="{00000000-0005-0000-0000-00003C020000}"/>
    <cellStyle name="20% - Énfasis1 2 2 6 3 4" xfId="22383" xr:uid="{00000000-0005-0000-0000-00003D020000}"/>
    <cellStyle name="20% - Énfasis1 2 2 6 3 5" xfId="48675" xr:uid="{00000000-0005-0000-0000-00003E020000}"/>
    <cellStyle name="20% - Énfasis1 2 2 6 4" xfId="9381" xr:uid="{00000000-0005-0000-0000-00003F020000}"/>
    <cellStyle name="20% - Énfasis1 2 2 6 4 2" xfId="31185" xr:uid="{00000000-0005-0000-0000-000040020000}"/>
    <cellStyle name="20% - Énfasis1 2 2 6 4 3" xfId="39082" xr:uid="{00000000-0005-0000-0000-000041020000}"/>
    <cellStyle name="20% - Énfasis1 2 2 6 4 4" xfId="23867" xr:uid="{00000000-0005-0000-0000-000042020000}"/>
    <cellStyle name="20% - Énfasis1 2 2 6 4 5" xfId="50318" xr:uid="{00000000-0005-0000-0000-000043020000}"/>
    <cellStyle name="20% - Énfasis1 2 2 6 5" xfId="12103" xr:uid="{00000000-0005-0000-0000-000044020000}"/>
    <cellStyle name="20% - Énfasis1 2 2 6 5 2" xfId="32670" xr:uid="{00000000-0005-0000-0000-000045020000}"/>
    <cellStyle name="20% - Énfasis1 2 2 6 5 3" xfId="40567" xr:uid="{00000000-0005-0000-0000-000046020000}"/>
    <cellStyle name="20% - Énfasis1 2 2 6 6" xfId="26254" xr:uid="{00000000-0005-0000-0000-000047020000}"/>
    <cellStyle name="20% - Énfasis1 2 2 6 7" xfId="34154" xr:uid="{00000000-0005-0000-0000-000048020000}"/>
    <cellStyle name="20% - Énfasis1 2 2 6 8" xfId="19416" xr:uid="{00000000-0005-0000-0000-000049020000}"/>
    <cellStyle name="20% - Énfasis1 2 2 6 9" xfId="42136" xr:uid="{00000000-0005-0000-0000-00004A020000}"/>
    <cellStyle name="20% - Énfasis1 2 2 7" xfId="1142" xr:uid="{00000000-0005-0000-0000-00004B020000}"/>
    <cellStyle name="20% - Énfasis1 2 2 7 2" xfId="4367" xr:uid="{00000000-0005-0000-0000-00004C020000}"/>
    <cellStyle name="20% - Énfasis1 2 2 7 2 2" xfId="14347" xr:uid="{00000000-0005-0000-0000-00004D020000}"/>
    <cellStyle name="20% - Énfasis1 2 2 7 2 3" xfId="27116" xr:uid="{00000000-0005-0000-0000-00004E020000}"/>
    <cellStyle name="20% - Énfasis1 2 2 7 2 4" xfId="45569" xr:uid="{00000000-0005-0000-0000-00004F020000}"/>
    <cellStyle name="20% - Énfasis1 2 2 7 3" xfId="10026" xr:uid="{00000000-0005-0000-0000-000050020000}"/>
    <cellStyle name="20% - Énfasis1 2 2 7 3 2" xfId="35011" xr:uid="{00000000-0005-0000-0000-000051020000}"/>
    <cellStyle name="20% - Énfasis1 2 2 7 4" xfId="18809" xr:uid="{00000000-0005-0000-0000-000052020000}"/>
    <cellStyle name="20% - Énfasis1 2 2 7 5" xfId="43015" xr:uid="{00000000-0005-0000-0000-000053020000}"/>
    <cellStyle name="20% - Énfasis1 2 2 8" xfId="5802" xr:uid="{00000000-0005-0000-0000-000054020000}"/>
    <cellStyle name="20% - Énfasis1 2 2 8 2" xfId="27609" xr:uid="{00000000-0005-0000-0000-000055020000}"/>
    <cellStyle name="20% - Énfasis1 2 2 8 2 2" xfId="51394" xr:uid="{00000000-0005-0000-0000-000056020000}"/>
    <cellStyle name="20% - Énfasis1 2 2 8 3" xfId="35504" xr:uid="{00000000-0005-0000-0000-000057020000}"/>
    <cellStyle name="20% - Énfasis1 2 2 8 3 2" xfId="51134" xr:uid="{00000000-0005-0000-0000-000058020000}"/>
    <cellStyle name="20% - Énfasis1 2 2 8 4" xfId="20293" xr:uid="{00000000-0005-0000-0000-000059020000}"/>
    <cellStyle name="20% - Énfasis1 2 2 9" xfId="6491" xr:uid="{00000000-0005-0000-0000-00005A020000}"/>
    <cellStyle name="20% - Énfasis1 2 2 9 2" xfId="15473" xr:uid="{00000000-0005-0000-0000-00005B020000}"/>
    <cellStyle name="20% - Énfasis1 2 2 9 2 2" xfId="29093" xr:uid="{00000000-0005-0000-0000-00005C020000}"/>
    <cellStyle name="20% - Énfasis1 2 2 9 3" xfId="36989" xr:uid="{00000000-0005-0000-0000-00005D020000}"/>
    <cellStyle name="20% - Énfasis1 2 2 9 4" xfId="21777" xr:uid="{00000000-0005-0000-0000-00005E020000}"/>
    <cellStyle name="20% - Énfasis1 2 2 9 5" xfId="46696" xr:uid="{00000000-0005-0000-0000-00005F020000}"/>
    <cellStyle name="20% - Énfasis1 2 3" xfId="105" xr:uid="{00000000-0005-0000-0000-000060020000}"/>
    <cellStyle name="20% - Énfasis1 2 3 10" xfId="2837" xr:uid="{00000000-0005-0000-0000-000061020000}"/>
    <cellStyle name="20% - Énfasis1 2 3 10 2" xfId="12821" xr:uid="{00000000-0005-0000-0000-000062020000}"/>
    <cellStyle name="20% - Énfasis1 2 3 10 3" xfId="33567" xr:uid="{00000000-0005-0000-0000-000063020000}"/>
    <cellStyle name="20% - Énfasis1 2 3 10 4" xfId="44042" xr:uid="{00000000-0005-0000-0000-000064020000}"/>
    <cellStyle name="20% - Énfasis1 2 3 11" xfId="7769" xr:uid="{00000000-0005-0000-0000-000065020000}"/>
    <cellStyle name="20% - Énfasis1 2 3 11 2" xfId="16736" xr:uid="{00000000-0005-0000-0000-000066020000}"/>
    <cellStyle name="20% - Énfasis1 2 3 11 3" xfId="47961" xr:uid="{00000000-0005-0000-0000-000067020000}"/>
    <cellStyle name="20% - Énfasis1 2 3 12" xfId="10027" xr:uid="{00000000-0005-0000-0000-000068020000}"/>
    <cellStyle name="20% - Énfasis1 2 3 12 2" xfId="49604" xr:uid="{00000000-0005-0000-0000-000069020000}"/>
    <cellStyle name="20% - Énfasis1 2 3 13" xfId="12661" xr:uid="{00000000-0005-0000-0000-00006A020000}"/>
    <cellStyle name="20% - Énfasis1 2 3 14" xfId="12624" xr:uid="{00000000-0005-0000-0000-00006B020000}"/>
    <cellStyle name="20% - Énfasis1 2 3 14 2" xfId="41422" xr:uid="{00000000-0005-0000-0000-00006C020000}"/>
    <cellStyle name="20% - Énfasis1 2 3 2" xfId="213" xr:uid="{00000000-0005-0000-0000-00006D020000}"/>
    <cellStyle name="20% - Énfasis1 2 3 2 10" xfId="41475" xr:uid="{00000000-0005-0000-0000-00006E020000}"/>
    <cellStyle name="20% - Énfasis1 2 3 2 2" xfId="568" xr:uid="{00000000-0005-0000-0000-00006F020000}"/>
    <cellStyle name="20% - Énfasis1 2 3 2 2 2" xfId="1944" xr:uid="{00000000-0005-0000-0000-000070020000}"/>
    <cellStyle name="20% - Énfasis1 2 3 2 2 2 2" xfId="5077" xr:uid="{00000000-0005-0000-0000-000071020000}"/>
    <cellStyle name="20% - Énfasis1 2 3 2 2 2 2 2" xfId="15055" xr:uid="{00000000-0005-0000-0000-000072020000}"/>
    <cellStyle name="20% - Énfasis1 2 3 2 2 2 2 3" xfId="28225" xr:uid="{00000000-0005-0000-0000-000073020000}"/>
    <cellStyle name="20% - Énfasis1 2 3 2 2 2 2 4" xfId="46277" xr:uid="{00000000-0005-0000-0000-000074020000}"/>
    <cellStyle name="20% - Énfasis1 2 3 2 2 2 3" xfId="10028" xr:uid="{00000000-0005-0000-0000-000075020000}"/>
    <cellStyle name="20% - Énfasis1 2 3 2 2 2 3 2" xfId="36120" xr:uid="{00000000-0005-0000-0000-000076020000}"/>
    <cellStyle name="20% - Énfasis1 2 3 2 2 2 4" xfId="20909" xr:uid="{00000000-0005-0000-0000-000077020000}"/>
    <cellStyle name="20% - Énfasis1 2 3 2 2 2 5" xfId="43698" xr:uid="{00000000-0005-0000-0000-000078020000}"/>
    <cellStyle name="20% - Énfasis1 2 3 2 2 3" xfId="3404" xr:uid="{00000000-0005-0000-0000-000079020000}"/>
    <cellStyle name="20% - Énfasis1 2 3 2 2 3 2" xfId="13388" xr:uid="{00000000-0005-0000-0000-00007A020000}"/>
    <cellStyle name="20% - Énfasis1 2 3 2 2 3 2 2" xfId="29709" xr:uid="{00000000-0005-0000-0000-00007B020000}"/>
    <cellStyle name="20% - Énfasis1 2 3 2 2 3 3" xfId="37605" xr:uid="{00000000-0005-0000-0000-00007C020000}"/>
    <cellStyle name="20% - Énfasis1 2 3 2 2 3 4" xfId="22392" xr:uid="{00000000-0005-0000-0000-00007D020000}"/>
    <cellStyle name="20% - Énfasis1 2 3 2 2 3 5" xfId="44609" xr:uid="{00000000-0005-0000-0000-00007E020000}"/>
    <cellStyle name="20% - Énfasis1 2 3 2 2 4" xfId="8491" xr:uid="{00000000-0005-0000-0000-00007F020000}"/>
    <cellStyle name="20% - Énfasis1 2 3 2 2 4 2" xfId="17458" xr:uid="{00000000-0005-0000-0000-000080020000}"/>
    <cellStyle name="20% - Énfasis1 2 3 2 2 4 2 2" xfId="31194" xr:uid="{00000000-0005-0000-0000-000081020000}"/>
    <cellStyle name="20% - Énfasis1 2 3 2 2 4 3" xfId="39091" xr:uid="{00000000-0005-0000-0000-000082020000}"/>
    <cellStyle name="20% - Énfasis1 2 3 2 2 4 4" xfId="23876" xr:uid="{00000000-0005-0000-0000-000083020000}"/>
    <cellStyle name="20% - Énfasis1 2 3 2 2 4 5" xfId="48683" xr:uid="{00000000-0005-0000-0000-000084020000}"/>
    <cellStyle name="20% - Énfasis1 2 3 2 2 5" xfId="10029" xr:uid="{00000000-0005-0000-0000-000085020000}"/>
    <cellStyle name="20% - Énfasis1 2 3 2 2 5 2" xfId="32679" xr:uid="{00000000-0005-0000-0000-000086020000}"/>
    <cellStyle name="20% - Énfasis1 2 3 2 2 5 3" xfId="40576" xr:uid="{00000000-0005-0000-0000-000087020000}"/>
    <cellStyle name="20% - Énfasis1 2 3 2 2 5 4" xfId="25269" xr:uid="{00000000-0005-0000-0000-000088020000}"/>
    <cellStyle name="20% - Énfasis1 2 3 2 2 5 5" xfId="50326" xr:uid="{00000000-0005-0000-0000-000089020000}"/>
    <cellStyle name="20% - Énfasis1 2 3 2 2 6" xfId="26263" xr:uid="{00000000-0005-0000-0000-00008A020000}"/>
    <cellStyle name="20% - Énfasis1 2 3 2 2 7" xfId="34163" xr:uid="{00000000-0005-0000-0000-00008B020000}"/>
    <cellStyle name="20% - Énfasis1 2 3 2 2 8" xfId="19425" xr:uid="{00000000-0005-0000-0000-00008C020000}"/>
    <cellStyle name="20% - Énfasis1 2 3 2 2 9" xfId="42144" xr:uid="{00000000-0005-0000-0000-00008D020000}"/>
    <cellStyle name="20% - Énfasis1 2 3 2 3" xfId="1260" xr:uid="{00000000-0005-0000-0000-00008E020000}"/>
    <cellStyle name="20% - Énfasis1 2 3 2 3 2" xfId="6611" xr:uid="{00000000-0005-0000-0000-00008F020000}"/>
    <cellStyle name="20% - Énfasis1 2 3 2 3 2 2" xfId="15590" xr:uid="{00000000-0005-0000-0000-000090020000}"/>
    <cellStyle name="20% - Énfasis1 2 3 2 3 2 3" xfId="27947" xr:uid="{00000000-0005-0000-0000-000091020000}"/>
    <cellStyle name="20% - Énfasis1 2 3 2 3 2 4" xfId="46814" xr:uid="{00000000-0005-0000-0000-000092020000}"/>
    <cellStyle name="20% - Énfasis1 2 3 2 3 3" xfId="10030" xr:uid="{00000000-0005-0000-0000-000093020000}"/>
    <cellStyle name="20% - Énfasis1 2 3 2 3 3 2" xfId="35842" xr:uid="{00000000-0005-0000-0000-000094020000}"/>
    <cellStyle name="20% - Énfasis1 2 3 2 3 4" xfId="20631" xr:uid="{00000000-0005-0000-0000-000095020000}"/>
    <cellStyle name="20% - Énfasis1 2 3 2 3 5" xfId="43132" xr:uid="{00000000-0005-0000-0000-000096020000}"/>
    <cellStyle name="20% - Énfasis1 2 3 2 4" xfId="4238" xr:uid="{00000000-0005-0000-0000-000097020000}"/>
    <cellStyle name="20% - Énfasis1 2 3 2 4 2" xfId="14218" xr:uid="{00000000-0005-0000-0000-000098020000}"/>
    <cellStyle name="20% - Énfasis1 2 3 2 4 2 2" xfId="29431" xr:uid="{00000000-0005-0000-0000-000099020000}"/>
    <cellStyle name="20% - Énfasis1 2 3 2 4 3" xfId="37327" xr:uid="{00000000-0005-0000-0000-00009A020000}"/>
    <cellStyle name="20% - Énfasis1 2 3 2 4 4" xfId="22115" xr:uid="{00000000-0005-0000-0000-00009B020000}"/>
    <cellStyle name="20% - Énfasis1 2 3 2 4 5" xfId="45440" xr:uid="{00000000-0005-0000-0000-00009C020000}"/>
    <cellStyle name="20% - Énfasis1 2 3 2 5" xfId="7148" xr:uid="{00000000-0005-0000-0000-00009D020000}"/>
    <cellStyle name="20% - Énfasis1 2 3 2 5 2" xfId="16125" xr:uid="{00000000-0005-0000-0000-00009E020000}"/>
    <cellStyle name="20% - Énfasis1 2 3 2 5 2 2" xfId="30916" xr:uid="{00000000-0005-0000-0000-00009F020000}"/>
    <cellStyle name="20% - Énfasis1 2 3 2 5 3" xfId="38813" xr:uid="{00000000-0005-0000-0000-0000A0020000}"/>
    <cellStyle name="20% - Énfasis1 2 3 2 5 4" xfId="23599" xr:uid="{00000000-0005-0000-0000-0000A1020000}"/>
    <cellStyle name="20% - Énfasis1 2 3 2 5 5" xfId="47350" xr:uid="{00000000-0005-0000-0000-0000A2020000}"/>
    <cellStyle name="20% - Énfasis1 2 3 2 6" xfId="3056" xr:uid="{00000000-0005-0000-0000-0000A3020000}"/>
    <cellStyle name="20% - Énfasis1 2 3 2 6 2" xfId="13040" xr:uid="{00000000-0005-0000-0000-0000A4020000}"/>
    <cellStyle name="20% - Énfasis1 2 3 2 6 2 2" xfId="32401" xr:uid="{00000000-0005-0000-0000-0000A5020000}"/>
    <cellStyle name="20% - Énfasis1 2 3 2 6 3" xfId="40298" xr:uid="{00000000-0005-0000-0000-0000A6020000}"/>
    <cellStyle name="20% - Énfasis1 2 3 2 6 4" xfId="25016" xr:uid="{00000000-0005-0000-0000-0000A7020000}"/>
    <cellStyle name="20% - Énfasis1 2 3 2 6 5" xfId="44261" xr:uid="{00000000-0005-0000-0000-0000A8020000}"/>
    <cellStyle name="20% - Énfasis1 2 3 2 7" xfId="7822" xr:uid="{00000000-0005-0000-0000-0000A9020000}"/>
    <cellStyle name="20% - Énfasis1 2 3 2 7 2" xfId="16789" xr:uid="{00000000-0005-0000-0000-0000AA020000}"/>
    <cellStyle name="20% - Énfasis1 2 3 2 7 3" xfId="25985" xr:uid="{00000000-0005-0000-0000-0000AB020000}"/>
    <cellStyle name="20% - Énfasis1 2 3 2 7 4" xfId="48014" xr:uid="{00000000-0005-0000-0000-0000AC020000}"/>
    <cellStyle name="20% - Énfasis1 2 3 2 8" xfId="10031" xr:uid="{00000000-0005-0000-0000-0000AD020000}"/>
    <cellStyle name="20% - Énfasis1 2 3 2 8 2" xfId="33885" xr:uid="{00000000-0005-0000-0000-0000AE020000}"/>
    <cellStyle name="20% - Énfasis1 2 3 2 8 3" xfId="49657" xr:uid="{00000000-0005-0000-0000-0000AF020000}"/>
    <cellStyle name="20% - Énfasis1 2 3 2 9" xfId="19147" xr:uid="{00000000-0005-0000-0000-0000B0020000}"/>
    <cellStyle name="20% - Énfasis1 2 3 3" xfId="321" xr:uid="{00000000-0005-0000-0000-0000B1020000}"/>
    <cellStyle name="20% - Énfasis1 2 3 3 2" xfId="743" xr:uid="{00000000-0005-0000-0000-0000B2020000}"/>
    <cellStyle name="20% - Énfasis1 2 3 3 2 2" xfId="2673" xr:uid="{00000000-0005-0000-0000-0000B3020000}"/>
    <cellStyle name="20% - Énfasis1 2 3 3 2 2 2" xfId="6786" xr:uid="{00000000-0005-0000-0000-0000B4020000}"/>
    <cellStyle name="20% - Énfasis1 2 3 3 2 2 2 2" xfId="15764" xr:uid="{00000000-0005-0000-0000-0000B5020000}"/>
    <cellStyle name="20% - Énfasis1 2 3 3 2 2 2 3" xfId="46988" xr:uid="{00000000-0005-0000-0000-0000B6020000}"/>
    <cellStyle name="20% - Énfasis1 2 3 3 2 2 3" xfId="10032" xr:uid="{00000000-0005-0000-0000-0000B7020000}"/>
    <cellStyle name="20% - Énfasis1 2 3 3 2 2 4" xfId="28224" xr:uid="{00000000-0005-0000-0000-0000B8020000}"/>
    <cellStyle name="20% - Énfasis1 2 3 3 2 2 5" xfId="43883" xr:uid="{00000000-0005-0000-0000-0000B9020000}"/>
    <cellStyle name="20% - Énfasis1 2 3 3 2 3" xfId="3405" xr:uid="{00000000-0005-0000-0000-0000BA020000}"/>
    <cellStyle name="20% - Énfasis1 2 3 3 2 3 2" xfId="13389" xr:uid="{00000000-0005-0000-0000-0000BB020000}"/>
    <cellStyle name="20% - Énfasis1 2 3 3 2 3 3" xfId="36119" xr:uid="{00000000-0005-0000-0000-0000BC020000}"/>
    <cellStyle name="20% - Énfasis1 2 3 3 2 3 4" xfId="44610" xr:uid="{00000000-0005-0000-0000-0000BD020000}"/>
    <cellStyle name="20% - Énfasis1 2 3 3 2 4" xfId="10033" xr:uid="{00000000-0005-0000-0000-0000BE020000}"/>
    <cellStyle name="20% - Énfasis1 2 3 3 2 5" xfId="20908" xr:uid="{00000000-0005-0000-0000-0000BF020000}"/>
    <cellStyle name="20% - Énfasis1 2 3 3 2 6" xfId="42929" xr:uid="{00000000-0005-0000-0000-0000C0020000}"/>
    <cellStyle name="20% - Énfasis1 2 3 3 3" xfId="1434" xr:uid="{00000000-0005-0000-0000-0000C1020000}"/>
    <cellStyle name="20% - Énfasis1 2 3 3 3 2" xfId="4798" xr:uid="{00000000-0005-0000-0000-0000C2020000}"/>
    <cellStyle name="20% - Énfasis1 2 3 3 3 2 2" xfId="14776" xr:uid="{00000000-0005-0000-0000-0000C3020000}"/>
    <cellStyle name="20% - Énfasis1 2 3 3 3 2 3" xfId="29708" xr:uid="{00000000-0005-0000-0000-0000C4020000}"/>
    <cellStyle name="20% - Énfasis1 2 3 3 3 2 4" xfId="45998" xr:uid="{00000000-0005-0000-0000-0000C5020000}"/>
    <cellStyle name="20% - Énfasis1 2 3 3 3 3" xfId="10034" xr:uid="{00000000-0005-0000-0000-0000C6020000}"/>
    <cellStyle name="20% - Énfasis1 2 3 3 3 3 2" xfId="37604" xr:uid="{00000000-0005-0000-0000-0000C7020000}"/>
    <cellStyle name="20% - Énfasis1 2 3 3 3 4" xfId="22391" xr:uid="{00000000-0005-0000-0000-0000C8020000}"/>
    <cellStyle name="20% - Énfasis1 2 3 3 3 5" xfId="43306" xr:uid="{00000000-0005-0000-0000-0000C9020000}"/>
    <cellStyle name="20% - Énfasis1 2 3 3 4" xfId="7322" xr:uid="{00000000-0005-0000-0000-0000CA020000}"/>
    <cellStyle name="20% - Énfasis1 2 3 3 4 2" xfId="16298" xr:uid="{00000000-0005-0000-0000-0000CB020000}"/>
    <cellStyle name="20% - Énfasis1 2 3 3 4 2 2" xfId="31193" xr:uid="{00000000-0005-0000-0000-0000CC020000}"/>
    <cellStyle name="20% - Énfasis1 2 3 3 4 3" xfId="39090" xr:uid="{00000000-0005-0000-0000-0000CD020000}"/>
    <cellStyle name="20% - Énfasis1 2 3 3 4 4" xfId="23875" xr:uid="{00000000-0005-0000-0000-0000CE020000}"/>
    <cellStyle name="20% - Énfasis1 2 3 3 4 5" xfId="47523" xr:uid="{00000000-0005-0000-0000-0000CF020000}"/>
    <cellStyle name="20% - Énfasis1 2 3 3 5" xfId="3230" xr:uid="{00000000-0005-0000-0000-0000D0020000}"/>
    <cellStyle name="20% - Énfasis1 2 3 3 5 2" xfId="13214" xr:uid="{00000000-0005-0000-0000-0000D1020000}"/>
    <cellStyle name="20% - Énfasis1 2 3 3 5 2 2" xfId="32678" xr:uid="{00000000-0005-0000-0000-0000D2020000}"/>
    <cellStyle name="20% - Énfasis1 2 3 3 5 3" xfId="40575" xr:uid="{00000000-0005-0000-0000-0000D3020000}"/>
    <cellStyle name="20% - Énfasis1 2 3 3 5 4" xfId="25268" xr:uid="{00000000-0005-0000-0000-0000D4020000}"/>
    <cellStyle name="20% - Énfasis1 2 3 3 5 5" xfId="44435" xr:uid="{00000000-0005-0000-0000-0000D5020000}"/>
    <cellStyle name="20% - Énfasis1 2 3 3 6" xfId="7996" xr:uid="{00000000-0005-0000-0000-0000D6020000}"/>
    <cellStyle name="20% - Énfasis1 2 3 3 6 2" xfId="16963" xr:uid="{00000000-0005-0000-0000-0000D7020000}"/>
    <cellStyle name="20% - Énfasis1 2 3 3 6 3" xfId="26262" xr:uid="{00000000-0005-0000-0000-0000D8020000}"/>
    <cellStyle name="20% - Énfasis1 2 3 3 6 4" xfId="48188" xr:uid="{00000000-0005-0000-0000-0000D9020000}"/>
    <cellStyle name="20% - Énfasis1 2 3 3 7" xfId="10035" xr:uid="{00000000-0005-0000-0000-0000DA020000}"/>
    <cellStyle name="20% - Énfasis1 2 3 3 7 2" xfId="34162" xr:uid="{00000000-0005-0000-0000-0000DB020000}"/>
    <cellStyle name="20% - Énfasis1 2 3 3 7 3" xfId="49831" xr:uid="{00000000-0005-0000-0000-0000DC020000}"/>
    <cellStyle name="20% - Énfasis1 2 3 3 8" xfId="19424" xr:uid="{00000000-0005-0000-0000-0000DD020000}"/>
    <cellStyle name="20% - Énfasis1 2 3 3 9" xfId="41649" xr:uid="{00000000-0005-0000-0000-0000DE020000}"/>
    <cellStyle name="20% - Énfasis1 2 3 4" xfId="515" xr:uid="{00000000-0005-0000-0000-0000DF020000}"/>
    <cellStyle name="20% - Énfasis1 2 3 4 2" xfId="2626" xr:uid="{00000000-0005-0000-0000-0000E0020000}"/>
    <cellStyle name="20% - Énfasis1 2 3 4 2 2" xfId="5216" xr:uid="{00000000-0005-0000-0000-0000E1020000}"/>
    <cellStyle name="20% - Énfasis1 2 3 4 2 2 2" xfId="15193" xr:uid="{00000000-0005-0000-0000-0000E2020000}"/>
    <cellStyle name="20% - Énfasis1 2 3 4 2 2 3" xfId="46416" xr:uid="{00000000-0005-0000-0000-0000E3020000}"/>
    <cellStyle name="20% - Énfasis1 2 3 4 2 3" xfId="10036" xr:uid="{00000000-0005-0000-0000-0000E4020000}"/>
    <cellStyle name="20% - Énfasis1 2 3 4 2 4" xfId="27133" xr:uid="{00000000-0005-0000-0000-0000E5020000}"/>
    <cellStyle name="20% - Énfasis1 2 3 4 2 5" xfId="43836" xr:uid="{00000000-0005-0000-0000-0000E6020000}"/>
    <cellStyle name="20% - Énfasis1 2 3 4 3" xfId="3003" xr:uid="{00000000-0005-0000-0000-0000E7020000}"/>
    <cellStyle name="20% - Énfasis1 2 3 4 3 2" xfId="12987" xr:uid="{00000000-0005-0000-0000-0000E8020000}"/>
    <cellStyle name="20% - Énfasis1 2 3 4 3 3" xfId="35028" xr:uid="{00000000-0005-0000-0000-0000E9020000}"/>
    <cellStyle name="20% - Énfasis1 2 3 4 3 4" xfId="44208" xr:uid="{00000000-0005-0000-0000-0000EA020000}"/>
    <cellStyle name="20% - Énfasis1 2 3 4 4" xfId="9132" xr:uid="{00000000-0005-0000-0000-0000EB020000}"/>
    <cellStyle name="20% - Énfasis1 2 3 4 4 2" xfId="18098" xr:uid="{00000000-0005-0000-0000-0000EC020000}"/>
    <cellStyle name="20% - Énfasis1 2 3 4 4 3" xfId="49324" xr:uid="{00000000-0005-0000-0000-0000ED020000}"/>
    <cellStyle name="20% - Énfasis1 2 3 4 5" xfId="10037" xr:uid="{00000000-0005-0000-0000-0000EE020000}"/>
    <cellStyle name="20% - Énfasis1 2 3 4 5 2" xfId="50967" xr:uid="{00000000-0005-0000-0000-0000EF020000}"/>
    <cellStyle name="20% - Énfasis1 2 3 4 6" xfId="18829" xr:uid="{00000000-0005-0000-0000-0000F0020000}"/>
    <cellStyle name="20% - Énfasis1 2 3 4 7" xfId="42785" xr:uid="{00000000-0005-0000-0000-0000F1020000}"/>
    <cellStyle name="20% - Énfasis1 2 3 5" xfId="1207" xr:uid="{00000000-0005-0000-0000-0000F2020000}"/>
    <cellStyle name="20% - Énfasis1 2 3 5 2" xfId="4419" xr:uid="{00000000-0005-0000-0000-0000F3020000}"/>
    <cellStyle name="20% - Énfasis1 2 3 5 2 2" xfId="14398" xr:uid="{00000000-0005-0000-0000-0000F4020000}"/>
    <cellStyle name="20% - Énfasis1 2 3 5 2 3" xfId="27629" xr:uid="{00000000-0005-0000-0000-0000F5020000}"/>
    <cellStyle name="20% - Énfasis1 2 3 5 2 4" xfId="45620" xr:uid="{00000000-0005-0000-0000-0000F6020000}"/>
    <cellStyle name="20% - Énfasis1 2 3 5 3" xfId="10038" xr:uid="{00000000-0005-0000-0000-0000F7020000}"/>
    <cellStyle name="20% - Énfasis1 2 3 5 3 2" xfId="35524" xr:uid="{00000000-0005-0000-0000-0000F8020000}"/>
    <cellStyle name="20% - Énfasis1 2 3 5 4" xfId="20313" xr:uid="{00000000-0005-0000-0000-0000F9020000}"/>
    <cellStyle name="20% - Énfasis1 2 3 5 5" xfId="43079" xr:uid="{00000000-0005-0000-0000-0000FA020000}"/>
    <cellStyle name="20% - Énfasis1 2 3 6" xfId="5583" xr:uid="{00000000-0005-0000-0000-0000FB020000}"/>
    <cellStyle name="20% - Énfasis1 2 3 6 2" xfId="29113" xr:uid="{00000000-0005-0000-0000-0000FC020000}"/>
    <cellStyle name="20% - Énfasis1 2 3 6 2 2" xfId="51368" xr:uid="{00000000-0005-0000-0000-0000FD020000}"/>
    <cellStyle name="20% - Énfasis1 2 3 6 3" xfId="37009" xr:uid="{00000000-0005-0000-0000-0000FE020000}"/>
    <cellStyle name="20% - Énfasis1 2 3 6 3 2" xfId="51247" xr:uid="{00000000-0005-0000-0000-0000FF020000}"/>
    <cellStyle name="20% - Énfasis1 2 3 6 4" xfId="21797" xr:uid="{00000000-0005-0000-0000-000000030000}"/>
    <cellStyle name="20% - Énfasis1 2 3 7" xfId="6558" xr:uid="{00000000-0005-0000-0000-000001030000}"/>
    <cellStyle name="20% - Énfasis1 2 3 7 2" xfId="15538" xr:uid="{00000000-0005-0000-0000-000002030000}"/>
    <cellStyle name="20% - Énfasis1 2 3 7 2 2" xfId="30598" xr:uid="{00000000-0005-0000-0000-000003030000}"/>
    <cellStyle name="20% - Énfasis1 2 3 7 3" xfId="38495" xr:uid="{00000000-0005-0000-0000-000004030000}"/>
    <cellStyle name="20% - Énfasis1 2 3 7 4" xfId="23281" xr:uid="{00000000-0005-0000-0000-000005030000}"/>
    <cellStyle name="20% - Énfasis1 2 3 7 5" xfId="46761" xr:uid="{00000000-0005-0000-0000-000006030000}"/>
    <cellStyle name="20% - Énfasis1 2 3 8" xfId="3957" xr:uid="{00000000-0005-0000-0000-000007030000}"/>
    <cellStyle name="20% - Énfasis1 2 3 8 2" xfId="13939" xr:uid="{00000000-0005-0000-0000-000008030000}"/>
    <cellStyle name="20% - Énfasis1 2 3 8 2 2" xfId="32083" xr:uid="{00000000-0005-0000-0000-000009030000}"/>
    <cellStyle name="20% - Énfasis1 2 3 8 3" xfId="39980" xr:uid="{00000000-0005-0000-0000-00000A030000}"/>
    <cellStyle name="20% - Énfasis1 2 3 8 4" xfId="24715" xr:uid="{00000000-0005-0000-0000-00000B030000}"/>
    <cellStyle name="20% - Énfasis1 2 3 8 5" xfId="45161" xr:uid="{00000000-0005-0000-0000-00000C030000}"/>
    <cellStyle name="20% - Énfasis1 2 3 9" xfId="7095" xr:uid="{00000000-0005-0000-0000-00000D030000}"/>
    <cellStyle name="20% - Énfasis1 2 3 9 2" xfId="16072" xr:uid="{00000000-0005-0000-0000-00000E030000}"/>
    <cellStyle name="20% - Énfasis1 2 3 9 3" xfId="25668" xr:uid="{00000000-0005-0000-0000-00000F030000}"/>
    <cellStyle name="20% - Énfasis1 2 3 9 4" xfId="47297" xr:uid="{00000000-0005-0000-0000-000010030000}"/>
    <cellStyle name="20% - Énfasis1 2 4" xfId="167" xr:uid="{00000000-0005-0000-0000-000011030000}"/>
    <cellStyle name="20% - Énfasis1 2 4 10" xfId="7820" xr:uid="{00000000-0005-0000-0000-000012030000}"/>
    <cellStyle name="20% - Énfasis1 2 4 10 2" xfId="16787" xr:uid="{00000000-0005-0000-0000-000013030000}"/>
    <cellStyle name="20% - Énfasis1 2 4 10 3" xfId="33568" xr:uid="{00000000-0005-0000-0000-000014030000}"/>
    <cellStyle name="20% - Énfasis1 2 4 10 4" xfId="48012" xr:uid="{00000000-0005-0000-0000-000015030000}"/>
    <cellStyle name="20% - Énfasis1 2 4 11" xfId="10039" xr:uid="{00000000-0005-0000-0000-000016030000}"/>
    <cellStyle name="20% - Énfasis1 2 4 11 2" xfId="49655" xr:uid="{00000000-0005-0000-0000-000017030000}"/>
    <cellStyle name="20% - Énfasis1 2 4 12" xfId="18549" xr:uid="{00000000-0005-0000-0000-000018030000}"/>
    <cellStyle name="20% - Énfasis1 2 4 13" xfId="41473" xr:uid="{00000000-0005-0000-0000-000019030000}"/>
    <cellStyle name="20% - Énfasis1 2 4 2" xfId="566" xr:uid="{00000000-0005-0000-0000-00001A030000}"/>
    <cellStyle name="20% - Énfasis1 2 4 2 10" xfId="41985" xr:uid="{00000000-0005-0000-0000-00001B030000}"/>
    <cellStyle name="20% - Énfasis1 2 4 2 2" xfId="1946" xr:uid="{00000000-0005-0000-0000-00001C030000}"/>
    <cellStyle name="20% - Énfasis1 2 4 2 2 2" xfId="4997" xr:uid="{00000000-0005-0000-0000-00001D030000}"/>
    <cellStyle name="20% - Énfasis1 2 4 2 2 2 2" xfId="14975" xr:uid="{00000000-0005-0000-0000-00001E030000}"/>
    <cellStyle name="20% - Énfasis1 2 4 2 2 2 2 2" xfId="28227" xr:uid="{00000000-0005-0000-0000-00001F030000}"/>
    <cellStyle name="20% - Énfasis1 2 4 2 2 2 3" xfId="36122" xr:uid="{00000000-0005-0000-0000-000020030000}"/>
    <cellStyle name="20% - Énfasis1 2 4 2 2 2 4" xfId="20911" xr:uid="{00000000-0005-0000-0000-000021030000}"/>
    <cellStyle name="20% - Énfasis1 2 4 2 2 2 5" xfId="46197" xr:uid="{00000000-0005-0000-0000-000022030000}"/>
    <cellStyle name="20% - Énfasis1 2 4 2 2 3" xfId="8493" xr:uid="{00000000-0005-0000-0000-000023030000}"/>
    <cellStyle name="20% - Énfasis1 2 4 2 2 3 2" xfId="17460" xr:uid="{00000000-0005-0000-0000-000024030000}"/>
    <cellStyle name="20% - Énfasis1 2 4 2 2 3 2 2" xfId="29711" xr:uid="{00000000-0005-0000-0000-000025030000}"/>
    <cellStyle name="20% - Énfasis1 2 4 2 2 3 3" xfId="37607" xr:uid="{00000000-0005-0000-0000-000026030000}"/>
    <cellStyle name="20% - Énfasis1 2 4 2 2 3 4" xfId="22394" xr:uid="{00000000-0005-0000-0000-000027030000}"/>
    <cellStyle name="20% - Énfasis1 2 4 2 2 3 5" xfId="48685" xr:uid="{00000000-0005-0000-0000-000028030000}"/>
    <cellStyle name="20% - Énfasis1 2 4 2 2 4" xfId="9362" xr:uid="{00000000-0005-0000-0000-000029030000}"/>
    <cellStyle name="20% - Énfasis1 2 4 2 2 4 2" xfId="31196" xr:uid="{00000000-0005-0000-0000-00002A030000}"/>
    <cellStyle name="20% - Énfasis1 2 4 2 2 4 3" xfId="39093" xr:uid="{00000000-0005-0000-0000-00002B030000}"/>
    <cellStyle name="20% - Énfasis1 2 4 2 2 4 4" xfId="23878" xr:uid="{00000000-0005-0000-0000-00002C030000}"/>
    <cellStyle name="20% - Énfasis1 2 4 2 2 4 5" xfId="50328" xr:uid="{00000000-0005-0000-0000-00002D030000}"/>
    <cellStyle name="20% - Énfasis1 2 4 2 2 5" xfId="12111" xr:uid="{00000000-0005-0000-0000-00002E030000}"/>
    <cellStyle name="20% - Énfasis1 2 4 2 2 5 2" xfId="32681" xr:uid="{00000000-0005-0000-0000-00002F030000}"/>
    <cellStyle name="20% - Énfasis1 2 4 2 2 5 3" xfId="40578" xr:uid="{00000000-0005-0000-0000-000030030000}"/>
    <cellStyle name="20% - Énfasis1 2 4 2 2 6" xfId="26265" xr:uid="{00000000-0005-0000-0000-000031030000}"/>
    <cellStyle name="20% - Énfasis1 2 4 2 2 7" xfId="34165" xr:uid="{00000000-0005-0000-0000-000032030000}"/>
    <cellStyle name="20% - Énfasis1 2 4 2 2 8" xfId="19427" xr:uid="{00000000-0005-0000-0000-000033030000}"/>
    <cellStyle name="20% - Énfasis1 2 4 2 2 9" xfId="42146" xr:uid="{00000000-0005-0000-0000-000034030000}"/>
    <cellStyle name="20% - Énfasis1 2 4 2 3" xfId="1784" xr:uid="{00000000-0005-0000-0000-000035030000}"/>
    <cellStyle name="20% - Énfasis1 2 4 2 3 2" xfId="4158" xr:uid="{00000000-0005-0000-0000-000036030000}"/>
    <cellStyle name="20% - Énfasis1 2 4 2 3 2 2" xfId="14138" xr:uid="{00000000-0005-0000-0000-000037030000}"/>
    <cellStyle name="20% - Énfasis1 2 4 2 3 2 3" xfId="27948" xr:uid="{00000000-0005-0000-0000-000038030000}"/>
    <cellStyle name="20% - Énfasis1 2 4 2 3 2 4" xfId="45360" xr:uid="{00000000-0005-0000-0000-000039030000}"/>
    <cellStyle name="20% - Énfasis1 2 4 2 3 3" xfId="10040" xr:uid="{00000000-0005-0000-0000-00003A030000}"/>
    <cellStyle name="20% - Énfasis1 2 4 2 3 3 2" xfId="35843" xr:uid="{00000000-0005-0000-0000-00003B030000}"/>
    <cellStyle name="20% - Énfasis1 2 4 2 3 4" xfId="20632" xr:uid="{00000000-0005-0000-0000-00003C030000}"/>
    <cellStyle name="20% - Énfasis1 2 4 2 3 5" xfId="43571" xr:uid="{00000000-0005-0000-0000-00003D030000}"/>
    <cellStyle name="20% - Énfasis1 2 4 2 4" xfId="3406" xr:uid="{00000000-0005-0000-0000-00003E030000}"/>
    <cellStyle name="20% - Énfasis1 2 4 2 4 2" xfId="13390" xr:uid="{00000000-0005-0000-0000-00003F030000}"/>
    <cellStyle name="20% - Énfasis1 2 4 2 4 2 2" xfId="29432" xr:uid="{00000000-0005-0000-0000-000040030000}"/>
    <cellStyle name="20% - Énfasis1 2 4 2 4 3" xfId="37328" xr:uid="{00000000-0005-0000-0000-000041030000}"/>
    <cellStyle name="20% - Énfasis1 2 4 2 4 4" xfId="22116" xr:uid="{00000000-0005-0000-0000-000042030000}"/>
    <cellStyle name="20% - Énfasis1 2 4 2 4 5" xfId="44611" xr:uid="{00000000-0005-0000-0000-000043030000}"/>
    <cellStyle name="20% - Énfasis1 2 4 2 5" xfId="8332" xr:uid="{00000000-0005-0000-0000-000044030000}"/>
    <cellStyle name="20% - Énfasis1 2 4 2 5 2" xfId="17299" xr:uid="{00000000-0005-0000-0000-000045030000}"/>
    <cellStyle name="20% - Énfasis1 2 4 2 5 2 2" xfId="30917" xr:uid="{00000000-0005-0000-0000-000046030000}"/>
    <cellStyle name="20% - Énfasis1 2 4 2 5 3" xfId="38814" xr:uid="{00000000-0005-0000-0000-000047030000}"/>
    <cellStyle name="20% - Énfasis1 2 4 2 5 4" xfId="23600" xr:uid="{00000000-0005-0000-0000-000048030000}"/>
    <cellStyle name="20% - Énfasis1 2 4 2 5 5" xfId="48524" xr:uid="{00000000-0005-0000-0000-000049030000}"/>
    <cellStyle name="20% - Énfasis1 2 4 2 6" xfId="10041" xr:uid="{00000000-0005-0000-0000-00004A030000}"/>
    <cellStyle name="20% - Énfasis1 2 4 2 6 2" xfId="32402" xr:uid="{00000000-0005-0000-0000-00004B030000}"/>
    <cellStyle name="20% - Énfasis1 2 4 2 6 3" xfId="40299" xr:uid="{00000000-0005-0000-0000-00004C030000}"/>
    <cellStyle name="20% - Énfasis1 2 4 2 6 4" xfId="25017" xr:uid="{00000000-0005-0000-0000-00004D030000}"/>
    <cellStyle name="20% - Énfasis1 2 4 2 6 5" xfId="50167" xr:uid="{00000000-0005-0000-0000-00004E030000}"/>
    <cellStyle name="20% - Énfasis1 2 4 2 7" xfId="25986" xr:uid="{00000000-0005-0000-0000-00004F030000}"/>
    <cellStyle name="20% - Énfasis1 2 4 2 8" xfId="33886" xr:uid="{00000000-0005-0000-0000-000050030000}"/>
    <cellStyle name="20% - Énfasis1 2 4 2 9" xfId="19148" xr:uid="{00000000-0005-0000-0000-000051030000}"/>
    <cellStyle name="20% - Énfasis1 2 4 3" xfId="1945" xr:uid="{00000000-0005-0000-0000-000052030000}"/>
    <cellStyle name="20% - Énfasis1 2 4 3 2" xfId="4718" xr:uid="{00000000-0005-0000-0000-000053030000}"/>
    <cellStyle name="20% - Énfasis1 2 4 3 2 2" xfId="14696" xr:uid="{00000000-0005-0000-0000-000054030000}"/>
    <cellStyle name="20% - Énfasis1 2 4 3 2 2 2" xfId="28226" xr:uid="{00000000-0005-0000-0000-000055030000}"/>
    <cellStyle name="20% - Énfasis1 2 4 3 2 3" xfId="36121" xr:uid="{00000000-0005-0000-0000-000056030000}"/>
    <cellStyle name="20% - Énfasis1 2 4 3 2 4" xfId="20910" xr:uid="{00000000-0005-0000-0000-000057030000}"/>
    <cellStyle name="20% - Énfasis1 2 4 3 2 5" xfId="45918" xr:uid="{00000000-0005-0000-0000-000058030000}"/>
    <cellStyle name="20% - Énfasis1 2 4 3 3" xfId="8492" xr:uid="{00000000-0005-0000-0000-000059030000}"/>
    <cellStyle name="20% - Énfasis1 2 4 3 3 2" xfId="17459" xr:uid="{00000000-0005-0000-0000-00005A030000}"/>
    <cellStyle name="20% - Énfasis1 2 4 3 3 2 2" xfId="29710" xr:uid="{00000000-0005-0000-0000-00005B030000}"/>
    <cellStyle name="20% - Énfasis1 2 4 3 3 3" xfId="37606" xr:uid="{00000000-0005-0000-0000-00005C030000}"/>
    <cellStyle name="20% - Énfasis1 2 4 3 3 4" xfId="22393" xr:uid="{00000000-0005-0000-0000-00005D030000}"/>
    <cellStyle name="20% - Énfasis1 2 4 3 3 5" xfId="48684" xr:uid="{00000000-0005-0000-0000-00005E030000}"/>
    <cellStyle name="20% - Énfasis1 2 4 3 4" xfId="9414" xr:uid="{00000000-0005-0000-0000-00005F030000}"/>
    <cellStyle name="20% - Énfasis1 2 4 3 4 2" xfId="31195" xr:uid="{00000000-0005-0000-0000-000060030000}"/>
    <cellStyle name="20% - Énfasis1 2 4 3 4 3" xfId="39092" xr:uid="{00000000-0005-0000-0000-000061030000}"/>
    <cellStyle name="20% - Énfasis1 2 4 3 4 4" xfId="23877" xr:uid="{00000000-0005-0000-0000-000062030000}"/>
    <cellStyle name="20% - Énfasis1 2 4 3 4 5" xfId="50327" xr:uid="{00000000-0005-0000-0000-000063030000}"/>
    <cellStyle name="20% - Énfasis1 2 4 3 5" xfId="12110" xr:uid="{00000000-0005-0000-0000-000064030000}"/>
    <cellStyle name="20% - Énfasis1 2 4 3 5 2" xfId="32680" xr:uid="{00000000-0005-0000-0000-000065030000}"/>
    <cellStyle name="20% - Énfasis1 2 4 3 5 3" xfId="40577" xr:uid="{00000000-0005-0000-0000-000066030000}"/>
    <cellStyle name="20% - Énfasis1 2 4 3 6" xfId="26264" xr:uid="{00000000-0005-0000-0000-000067030000}"/>
    <cellStyle name="20% - Énfasis1 2 4 3 7" xfId="34164" xr:uid="{00000000-0005-0000-0000-000068030000}"/>
    <cellStyle name="20% - Énfasis1 2 4 3 8" xfId="19426" xr:uid="{00000000-0005-0000-0000-000069030000}"/>
    <cellStyle name="20% - Énfasis1 2 4 3 9" xfId="42145" xr:uid="{00000000-0005-0000-0000-00006A030000}"/>
    <cellStyle name="20% - Énfasis1 2 4 4" xfId="1258" xr:uid="{00000000-0005-0000-0000-00006B030000}"/>
    <cellStyle name="20% - Énfasis1 2 4 4 2" xfId="4500" xr:uid="{00000000-0005-0000-0000-00006C030000}"/>
    <cellStyle name="20% - Énfasis1 2 4 4 2 2" xfId="14478" xr:uid="{00000000-0005-0000-0000-00006D030000}"/>
    <cellStyle name="20% - Énfasis1 2 4 4 2 3" xfId="27134" xr:uid="{00000000-0005-0000-0000-00006E030000}"/>
    <cellStyle name="20% - Énfasis1 2 4 4 2 4" xfId="45700" xr:uid="{00000000-0005-0000-0000-00006F030000}"/>
    <cellStyle name="20% - Énfasis1 2 4 4 3" xfId="10042" xr:uid="{00000000-0005-0000-0000-000070030000}"/>
    <cellStyle name="20% - Énfasis1 2 4 4 3 2" xfId="35029" xr:uid="{00000000-0005-0000-0000-000071030000}"/>
    <cellStyle name="20% - Énfasis1 2 4 4 4" xfId="18830" xr:uid="{00000000-0005-0000-0000-000072030000}"/>
    <cellStyle name="20% - Énfasis1 2 4 4 5" xfId="43130" xr:uid="{00000000-0005-0000-0000-000073030000}"/>
    <cellStyle name="20% - Énfasis1 2 4 5" xfId="5997" xr:uid="{00000000-0005-0000-0000-000074030000}"/>
    <cellStyle name="20% - Énfasis1 2 4 5 2" xfId="27630" xr:uid="{00000000-0005-0000-0000-000075030000}"/>
    <cellStyle name="20% - Énfasis1 2 4 5 2 2" xfId="51433" xr:uid="{00000000-0005-0000-0000-000076030000}"/>
    <cellStyle name="20% - Énfasis1 2 4 5 3" xfId="35525" xr:uid="{00000000-0005-0000-0000-000077030000}"/>
    <cellStyle name="20% - Énfasis1 2 4 5 3 2" xfId="51150" xr:uid="{00000000-0005-0000-0000-000078030000}"/>
    <cellStyle name="20% - Énfasis1 2 4 5 4" xfId="20314" xr:uid="{00000000-0005-0000-0000-000079030000}"/>
    <cellStyle name="20% - Énfasis1 2 4 6" xfId="6609" xr:uid="{00000000-0005-0000-0000-00007A030000}"/>
    <cellStyle name="20% - Énfasis1 2 4 6 2" xfId="15588" xr:uid="{00000000-0005-0000-0000-00007B030000}"/>
    <cellStyle name="20% - Énfasis1 2 4 6 2 2" xfId="29114" xr:uid="{00000000-0005-0000-0000-00007C030000}"/>
    <cellStyle name="20% - Énfasis1 2 4 6 3" xfId="37010" xr:uid="{00000000-0005-0000-0000-00007D030000}"/>
    <cellStyle name="20% - Énfasis1 2 4 6 4" xfId="21798" xr:uid="{00000000-0005-0000-0000-00007E030000}"/>
    <cellStyle name="20% - Énfasis1 2 4 6 5" xfId="46812" xr:uid="{00000000-0005-0000-0000-00007F030000}"/>
    <cellStyle name="20% - Énfasis1 2 4 7" xfId="3877" xr:uid="{00000000-0005-0000-0000-000080030000}"/>
    <cellStyle name="20% - Énfasis1 2 4 7 2" xfId="13859" xr:uid="{00000000-0005-0000-0000-000081030000}"/>
    <cellStyle name="20% - Énfasis1 2 4 7 2 2" xfId="30599" xr:uid="{00000000-0005-0000-0000-000082030000}"/>
    <cellStyle name="20% - Énfasis1 2 4 7 3" xfId="38496" xr:uid="{00000000-0005-0000-0000-000083030000}"/>
    <cellStyle name="20% - Énfasis1 2 4 7 4" xfId="23282" xr:uid="{00000000-0005-0000-0000-000084030000}"/>
    <cellStyle name="20% - Énfasis1 2 4 7 5" xfId="45081" xr:uid="{00000000-0005-0000-0000-000085030000}"/>
    <cellStyle name="20% - Énfasis1 2 4 8" xfId="7146" xr:uid="{00000000-0005-0000-0000-000086030000}"/>
    <cellStyle name="20% - Énfasis1 2 4 8 2" xfId="16123" xr:uid="{00000000-0005-0000-0000-000087030000}"/>
    <cellStyle name="20% - Énfasis1 2 4 8 2 2" xfId="32084" xr:uid="{00000000-0005-0000-0000-000088030000}"/>
    <cellStyle name="20% - Énfasis1 2 4 8 3" xfId="39981" xr:uid="{00000000-0005-0000-0000-000089030000}"/>
    <cellStyle name="20% - Énfasis1 2 4 8 4" xfId="24716" xr:uid="{00000000-0005-0000-0000-00008A030000}"/>
    <cellStyle name="20% - Énfasis1 2 4 8 5" xfId="47348" xr:uid="{00000000-0005-0000-0000-00008B030000}"/>
    <cellStyle name="20% - Énfasis1 2 4 9" xfId="3054" xr:uid="{00000000-0005-0000-0000-00008C030000}"/>
    <cellStyle name="20% - Énfasis1 2 4 9 2" xfId="13038" xr:uid="{00000000-0005-0000-0000-00008D030000}"/>
    <cellStyle name="20% - Énfasis1 2 4 9 3" xfId="25669" xr:uid="{00000000-0005-0000-0000-00008E030000}"/>
    <cellStyle name="20% - Énfasis1 2 4 9 4" xfId="44259" xr:uid="{00000000-0005-0000-0000-00008F030000}"/>
    <cellStyle name="20% - Énfasis1 2 5" xfId="275" xr:uid="{00000000-0005-0000-0000-000090030000}"/>
    <cellStyle name="20% - Énfasis1 2 5 10" xfId="18825" xr:uid="{00000000-0005-0000-0000-000091030000}"/>
    <cellStyle name="20% - Énfasis1 2 5 11" xfId="41647" xr:uid="{00000000-0005-0000-0000-000092030000}"/>
    <cellStyle name="20% - Énfasis1 2 5 2" xfId="741" xr:uid="{00000000-0005-0000-0000-000093030000}"/>
    <cellStyle name="20% - Énfasis1 2 5 2 10" xfId="41986" xr:uid="{00000000-0005-0000-0000-000094030000}"/>
    <cellStyle name="20% - Énfasis1 2 5 2 2" xfId="1948" xr:uid="{00000000-0005-0000-0000-000095030000}"/>
    <cellStyle name="20% - Énfasis1 2 5 2 2 2" xfId="4898" xr:uid="{00000000-0005-0000-0000-000096030000}"/>
    <cellStyle name="20% - Énfasis1 2 5 2 2 2 2" xfId="14876" xr:uid="{00000000-0005-0000-0000-000097030000}"/>
    <cellStyle name="20% - Énfasis1 2 5 2 2 2 2 2" xfId="28229" xr:uid="{00000000-0005-0000-0000-000098030000}"/>
    <cellStyle name="20% - Énfasis1 2 5 2 2 2 3" xfId="36124" xr:uid="{00000000-0005-0000-0000-000099030000}"/>
    <cellStyle name="20% - Énfasis1 2 5 2 2 2 4" xfId="20913" xr:uid="{00000000-0005-0000-0000-00009A030000}"/>
    <cellStyle name="20% - Énfasis1 2 5 2 2 2 5" xfId="46098" xr:uid="{00000000-0005-0000-0000-00009B030000}"/>
    <cellStyle name="20% - Énfasis1 2 5 2 2 3" xfId="8495" xr:uid="{00000000-0005-0000-0000-00009C030000}"/>
    <cellStyle name="20% - Énfasis1 2 5 2 2 3 2" xfId="17462" xr:uid="{00000000-0005-0000-0000-00009D030000}"/>
    <cellStyle name="20% - Énfasis1 2 5 2 2 3 2 2" xfId="29713" xr:uid="{00000000-0005-0000-0000-00009E030000}"/>
    <cellStyle name="20% - Énfasis1 2 5 2 2 3 3" xfId="37609" xr:uid="{00000000-0005-0000-0000-00009F030000}"/>
    <cellStyle name="20% - Énfasis1 2 5 2 2 3 4" xfId="22396" xr:uid="{00000000-0005-0000-0000-0000A0030000}"/>
    <cellStyle name="20% - Énfasis1 2 5 2 2 3 5" xfId="48687" xr:uid="{00000000-0005-0000-0000-0000A1030000}"/>
    <cellStyle name="20% - Énfasis1 2 5 2 2 4" xfId="9388" xr:uid="{00000000-0005-0000-0000-0000A2030000}"/>
    <cellStyle name="20% - Énfasis1 2 5 2 2 4 2" xfId="31198" xr:uid="{00000000-0005-0000-0000-0000A3030000}"/>
    <cellStyle name="20% - Énfasis1 2 5 2 2 4 3" xfId="39095" xr:uid="{00000000-0005-0000-0000-0000A4030000}"/>
    <cellStyle name="20% - Énfasis1 2 5 2 2 4 4" xfId="23880" xr:uid="{00000000-0005-0000-0000-0000A5030000}"/>
    <cellStyle name="20% - Énfasis1 2 5 2 2 4 5" xfId="50330" xr:uid="{00000000-0005-0000-0000-0000A6030000}"/>
    <cellStyle name="20% - Énfasis1 2 5 2 2 5" xfId="12112" xr:uid="{00000000-0005-0000-0000-0000A7030000}"/>
    <cellStyle name="20% - Énfasis1 2 5 2 2 5 2" xfId="32683" xr:uid="{00000000-0005-0000-0000-0000A8030000}"/>
    <cellStyle name="20% - Énfasis1 2 5 2 2 5 3" xfId="40580" xr:uid="{00000000-0005-0000-0000-0000A9030000}"/>
    <cellStyle name="20% - Énfasis1 2 5 2 2 6" xfId="26267" xr:uid="{00000000-0005-0000-0000-0000AA030000}"/>
    <cellStyle name="20% - Énfasis1 2 5 2 2 7" xfId="34167" xr:uid="{00000000-0005-0000-0000-0000AB030000}"/>
    <cellStyle name="20% - Énfasis1 2 5 2 2 8" xfId="19429" xr:uid="{00000000-0005-0000-0000-0000AC030000}"/>
    <cellStyle name="20% - Énfasis1 2 5 2 2 9" xfId="42148" xr:uid="{00000000-0005-0000-0000-0000AD030000}"/>
    <cellStyle name="20% - Énfasis1 2 5 2 3" xfId="1785" xr:uid="{00000000-0005-0000-0000-0000AE030000}"/>
    <cellStyle name="20% - Énfasis1 2 5 2 3 2" xfId="10043" xr:uid="{00000000-0005-0000-0000-0000AF030000}"/>
    <cellStyle name="20% - Énfasis1 2 5 2 3 2 2" xfId="27949" xr:uid="{00000000-0005-0000-0000-0000B0030000}"/>
    <cellStyle name="20% - Énfasis1 2 5 2 3 3" xfId="35844" xr:uid="{00000000-0005-0000-0000-0000B1030000}"/>
    <cellStyle name="20% - Énfasis1 2 5 2 3 4" xfId="20633" xr:uid="{00000000-0005-0000-0000-0000B2030000}"/>
    <cellStyle name="20% - Énfasis1 2 5 2 3 5" xfId="43572" xr:uid="{00000000-0005-0000-0000-0000B3030000}"/>
    <cellStyle name="20% - Énfasis1 2 5 2 4" xfId="3407" xr:uid="{00000000-0005-0000-0000-0000B4030000}"/>
    <cellStyle name="20% - Énfasis1 2 5 2 4 2" xfId="13391" xr:uid="{00000000-0005-0000-0000-0000B5030000}"/>
    <cellStyle name="20% - Énfasis1 2 5 2 4 2 2" xfId="29433" xr:uid="{00000000-0005-0000-0000-0000B6030000}"/>
    <cellStyle name="20% - Énfasis1 2 5 2 4 3" xfId="37329" xr:uid="{00000000-0005-0000-0000-0000B7030000}"/>
    <cellStyle name="20% - Énfasis1 2 5 2 4 4" xfId="22117" xr:uid="{00000000-0005-0000-0000-0000B8030000}"/>
    <cellStyle name="20% - Énfasis1 2 5 2 4 5" xfId="44612" xr:uid="{00000000-0005-0000-0000-0000B9030000}"/>
    <cellStyle name="20% - Énfasis1 2 5 2 5" xfId="8333" xr:uid="{00000000-0005-0000-0000-0000BA030000}"/>
    <cellStyle name="20% - Énfasis1 2 5 2 5 2" xfId="17300" xr:uid="{00000000-0005-0000-0000-0000BB030000}"/>
    <cellStyle name="20% - Énfasis1 2 5 2 5 2 2" xfId="30918" xr:uid="{00000000-0005-0000-0000-0000BC030000}"/>
    <cellStyle name="20% - Énfasis1 2 5 2 5 3" xfId="38815" xr:uid="{00000000-0005-0000-0000-0000BD030000}"/>
    <cellStyle name="20% - Énfasis1 2 5 2 5 4" xfId="23601" xr:uid="{00000000-0005-0000-0000-0000BE030000}"/>
    <cellStyle name="20% - Énfasis1 2 5 2 5 5" xfId="48525" xr:uid="{00000000-0005-0000-0000-0000BF030000}"/>
    <cellStyle name="20% - Énfasis1 2 5 2 6" xfId="10044" xr:uid="{00000000-0005-0000-0000-0000C0030000}"/>
    <cellStyle name="20% - Énfasis1 2 5 2 6 2" xfId="32403" xr:uid="{00000000-0005-0000-0000-0000C1030000}"/>
    <cellStyle name="20% - Énfasis1 2 5 2 6 3" xfId="40300" xr:uid="{00000000-0005-0000-0000-0000C2030000}"/>
    <cellStyle name="20% - Énfasis1 2 5 2 6 4" xfId="25018" xr:uid="{00000000-0005-0000-0000-0000C3030000}"/>
    <cellStyle name="20% - Énfasis1 2 5 2 6 5" xfId="50168" xr:uid="{00000000-0005-0000-0000-0000C4030000}"/>
    <cellStyle name="20% - Énfasis1 2 5 2 7" xfId="25987" xr:uid="{00000000-0005-0000-0000-0000C5030000}"/>
    <cellStyle name="20% - Énfasis1 2 5 2 8" xfId="33887" xr:uid="{00000000-0005-0000-0000-0000C6030000}"/>
    <cellStyle name="20% - Énfasis1 2 5 2 9" xfId="19149" xr:uid="{00000000-0005-0000-0000-0000C7030000}"/>
    <cellStyle name="20% - Énfasis1 2 5 3" xfId="1947" xr:uid="{00000000-0005-0000-0000-0000C8030000}"/>
    <cellStyle name="20% - Énfasis1 2 5 3 2" xfId="5350" xr:uid="{00000000-0005-0000-0000-0000C9030000}"/>
    <cellStyle name="20% - Énfasis1 2 5 3 2 2" xfId="28228" xr:uid="{00000000-0005-0000-0000-0000CA030000}"/>
    <cellStyle name="20% - Énfasis1 2 5 3 2 2 2" xfId="51346" xr:uid="{00000000-0005-0000-0000-0000CB030000}"/>
    <cellStyle name="20% - Énfasis1 2 5 3 2 3" xfId="36123" xr:uid="{00000000-0005-0000-0000-0000CC030000}"/>
    <cellStyle name="20% - Énfasis1 2 5 3 2 3 2" xfId="51199" xr:uid="{00000000-0005-0000-0000-0000CD030000}"/>
    <cellStyle name="20% - Énfasis1 2 5 3 2 4" xfId="20912" xr:uid="{00000000-0005-0000-0000-0000CE030000}"/>
    <cellStyle name="20% - Énfasis1 2 5 3 3" xfId="7497" xr:uid="{00000000-0005-0000-0000-0000CF030000}"/>
    <cellStyle name="20% - Énfasis1 2 5 3 3 2" xfId="16472" xr:uid="{00000000-0005-0000-0000-0000D0030000}"/>
    <cellStyle name="20% - Énfasis1 2 5 3 3 2 2" xfId="29712" xr:uid="{00000000-0005-0000-0000-0000D1030000}"/>
    <cellStyle name="20% - Énfasis1 2 5 3 3 3" xfId="37608" xr:uid="{00000000-0005-0000-0000-0000D2030000}"/>
    <cellStyle name="20% - Énfasis1 2 5 3 3 4" xfId="22395" xr:uid="{00000000-0005-0000-0000-0000D3030000}"/>
    <cellStyle name="20% - Énfasis1 2 5 3 3 5" xfId="47697" xr:uid="{00000000-0005-0000-0000-0000D4030000}"/>
    <cellStyle name="20% - Énfasis1 2 5 3 4" xfId="8494" xr:uid="{00000000-0005-0000-0000-0000D5030000}"/>
    <cellStyle name="20% - Énfasis1 2 5 3 4 2" xfId="17461" xr:uid="{00000000-0005-0000-0000-0000D6030000}"/>
    <cellStyle name="20% - Énfasis1 2 5 3 4 2 2" xfId="31197" xr:uid="{00000000-0005-0000-0000-0000D7030000}"/>
    <cellStyle name="20% - Énfasis1 2 5 3 4 3" xfId="39094" xr:uid="{00000000-0005-0000-0000-0000D8030000}"/>
    <cellStyle name="20% - Énfasis1 2 5 3 4 4" xfId="23879" xr:uid="{00000000-0005-0000-0000-0000D9030000}"/>
    <cellStyle name="20% - Énfasis1 2 5 3 4 5" xfId="48686" xr:uid="{00000000-0005-0000-0000-0000DA030000}"/>
    <cellStyle name="20% - Énfasis1 2 5 3 5" xfId="10045" xr:uid="{00000000-0005-0000-0000-0000DB030000}"/>
    <cellStyle name="20% - Énfasis1 2 5 3 5 2" xfId="32682" xr:uid="{00000000-0005-0000-0000-0000DC030000}"/>
    <cellStyle name="20% - Énfasis1 2 5 3 5 3" xfId="40579" xr:uid="{00000000-0005-0000-0000-0000DD030000}"/>
    <cellStyle name="20% - Énfasis1 2 5 3 5 4" xfId="25270" xr:uid="{00000000-0005-0000-0000-0000DE030000}"/>
    <cellStyle name="20% - Énfasis1 2 5 3 5 5" xfId="50329" xr:uid="{00000000-0005-0000-0000-0000DF030000}"/>
    <cellStyle name="20% - Énfasis1 2 5 3 6" xfId="26266" xr:uid="{00000000-0005-0000-0000-0000E0030000}"/>
    <cellStyle name="20% - Énfasis1 2 5 3 7" xfId="34166" xr:uid="{00000000-0005-0000-0000-0000E1030000}"/>
    <cellStyle name="20% - Énfasis1 2 5 3 8" xfId="19428" xr:uid="{00000000-0005-0000-0000-0000E2030000}"/>
    <cellStyle name="20% - Énfasis1 2 5 3 9" xfId="42147" xr:uid="{00000000-0005-0000-0000-0000E3030000}"/>
    <cellStyle name="20% - Énfasis1 2 5 4" xfId="1432" xr:uid="{00000000-0005-0000-0000-0000E4030000}"/>
    <cellStyle name="20% - Énfasis1 2 5 4 2" xfId="6784" xr:uid="{00000000-0005-0000-0000-0000E5030000}"/>
    <cellStyle name="20% - Énfasis1 2 5 4 2 2" xfId="15762" xr:uid="{00000000-0005-0000-0000-0000E6030000}"/>
    <cellStyle name="20% - Énfasis1 2 5 4 2 3" xfId="27625" xr:uid="{00000000-0005-0000-0000-0000E7030000}"/>
    <cellStyle name="20% - Énfasis1 2 5 4 2 4" xfId="46986" xr:uid="{00000000-0005-0000-0000-0000E8030000}"/>
    <cellStyle name="20% - Énfasis1 2 5 4 3" xfId="10046" xr:uid="{00000000-0005-0000-0000-0000E9030000}"/>
    <cellStyle name="20% - Énfasis1 2 5 4 3 2" xfId="35520" xr:uid="{00000000-0005-0000-0000-0000EA030000}"/>
    <cellStyle name="20% - Énfasis1 2 5 4 4" xfId="20309" xr:uid="{00000000-0005-0000-0000-0000EB030000}"/>
    <cellStyle name="20% - Énfasis1 2 5 4 5" xfId="43304" xr:uid="{00000000-0005-0000-0000-0000EC030000}"/>
    <cellStyle name="20% - Énfasis1 2 5 5" xfId="4058" xr:uid="{00000000-0005-0000-0000-0000ED030000}"/>
    <cellStyle name="20% - Énfasis1 2 5 5 2" xfId="14039" xr:uid="{00000000-0005-0000-0000-0000EE030000}"/>
    <cellStyle name="20% - Énfasis1 2 5 5 2 2" xfId="29109" xr:uid="{00000000-0005-0000-0000-0000EF030000}"/>
    <cellStyle name="20% - Énfasis1 2 5 5 3" xfId="37005" xr:uid="{00000000-0005-0000-0000-0000F0030000}"/>
    <cellStyle name="20% - Énfasis1 2 5 5 4" xfId="21793" xr:uid="{00000000-0005-0000-0000-0000F1030000}"/>
    <cellStyle name="20% - Énfasis1 2 5 5 5" xfId="45261" xr:uid="{00000000-0005-0000-0000-0000F2030000}"/>
    <cellStyle name="20% - Énfasis1 2 5 6" xfId="7320" xr:uid="{00000000-0005-0000-0000-0000F3030000}"/>
    <cellStyle name="20% - Énfasis1 2 5 6 2" xfId="16296" xr:uid="{00000000-0005-0000-0000-0000F4030000}"/>
    <cellStyle name="20% - Énfasis1 2 5 6 2 2" xfId="30594" xr:uid="{00000000-0005-0000-0000-0000F5030000}"/>
    <cellStyle name="20% - Énfasis1 2 5 6 3" xfId="38491" xr:uid="{00000000-0005-0000-0000-0000F6030000}"/>
    <cellStyle name="20% - Énfasis1 2 5 6 4" xfId="23277" xr:uid="{00000000-0005-0000-0000-0000F7030000}"/>
    <cellStyle name="20% - Énfasis1 2 5 6 5" xfId="47521" xr:uid="{00000000-0005-0000-0000-0000F8030000}"/>
    <cellStyle name="20% - Énfasis1 2 5 7" xfId="3228" xr:uid="{00000000-0005-0000-0000-0000F9030000}"/>
    <cellStyle name="20% - Énfasis1 2 5 7 2" xfId="13212" xr:uid="{00000000-0005-0000-0000-0000FA030000}"/>
    <cellStyle name="20% - Énfasis1 2 5 7 2 2" xfId="32079" xr:uid="{00000000-0005-0000-0000-0000FB030000}"/>
    <cellStyle name="20% - Énfasis1 2 5 7 3" xfId="39976" xr:uid="{00000000-0005-0000-0000-0000FC030000}"/>
    <cellStyle name="20% - Énfasis1 2 5 7 4" xfId="24711" xr:uid="{00000000-0005-0000-0000-0000FD030000}"/>
    <cellStyle name="20% - Énfasis1 2 5 7 5" xfId="44433" xr:uid="{00000000-0005-0000-0000-0000FE030000}"/>
    <cellStyle name="20% - Énfasis1 2 5 8" xfId="7994" xr:uid="{00000000-0005-0000-0000-0000FF030000}"/>
    <cellStyle name="20% - Énfasis1 2 5 8 2" xfId="16961" xr:uid="{00000000-0005-0000-0000-000000040000}"/>
    <cellStyle name="20% - Énfasis1 2 5 8 3" xfId="25664" xr:uid="{00000000-0005-0000-0000-000001040000}"/>
    <cellStyle name="20% - Énfasis1 2 5 8 4" xfId="48186" xr:uid="{00000000-0005-0000-0000-000002040000}"/>
    <cellStyle name="20% - Énfasis1 2 5 9" xfId="10047" xr:uid="{00000000-0005-0000-0000-000003040000}"/>
    <cellStyle name="20% - Énfasis1 2 5 9 2" xfId="33563" xr:uid="{00000000-0005-0000-0000-000004040000}"/>
    <cellStyle name="20% - Énfasis1 2 5 9 3" xfId="49829" xr:uid="{00000000-0005-0000-0000-000005040000}"/>
    <cellStyle name="20% - Énfasis1 2 6" xfId="397" xr:uid="{00000000-0005-0000-0000-000006040000}"/>
    <cellStyle name="20% - Énfasis1 2 6 10" xfId="41947" xr:uid="{00000000-0005-0000-0000-000007040000}"/>
    <cellStyle name="20% - Énfasis1 2 6 2" xfId="1949" xr:uid="{00000000-0005-0000-0000-000008040000}"/>
    <cellStyle name="20% - Énfasis1 2 6 2 2" xfId="4619" xr:uid="{00000000-0005-0000-0000-000009040000}"/>
    <cellStyle name="20% - Énfasis1 2 6 2 2 2" xfId="14597" xr:uid="{00000000-0005-0000-0000-00000A040000}"/>
    <cellStyle name="20% - Énfasis1 2 6 2 2 2 2" xfId="28230" xr:uid="{00000000-0005-0000-0000-00000B040000}"/>
    <cellStyle name="20% - Énfasis1 2 6 2 2 3" xfId="36125" xr:uid="{00000000-0005-0000-0000-00000C040000}"/>
    <cellStyle name="20% - Énfasis1 2 6 2 2 4" xfId="20914" xr:uid="{00000000-0005-0000-0000-00000D040000}"/>
    <cellStyle name="20% - Énfasis1 2 6 2 2 5" xfId="45819" xr:uid="{00000000-0005-0000-0000-00000E040000}"/>
    <cellStyle name="20% - Énfasis1 2 6 2 3" xfId="8496" xr:uid="{00000000-0005-0000-0000-00000F040000}"/>
    <cellStyle name="20% - Énfasis1 2 6 2 3 2" xfId="17463" xr:uid="{00000000-0005-0000-0000-000010040000}"/>
    <cellStyle name="20% - Énfasis1 2 6 2 3 2 2" xfId="29714" xr:uid="{00000000-0005-0000-0000-000011040000}"/>
    <cellStyle name="20% - Énfasis1 2 6 2 3 3" xfId="37610" xr:uid="{00000000-0005-0000-0000-000012040000}"/>
    <cellStyle name="20% - Énfasis1 2 6 2 3 4" xfId="22397" xr:uid="{00000000-0005-0000-0000-000013040000}"/>
    <cellStyle name="20% - Énfasis1 2 6 2 3 5" xfId="48688" xr:uid="{00000000-0005-0000-0000-000014040000}"/>
    <cellStyle name="20% - Énfasis1 2 6 2 4" xfId="9366" xr:uid="{00000000-0005-0000-0000-000015040000}"/>
    <cellStyle name="20% - Énfasis1 2 6 2 4 2" xfId="31199" xr:uid="{00000000-0005-0000-0000-000016040000}"/>
    <cellStyle name="20% - Énfasis1 2 6 2 4 3" xfId="39096" xr:uid="{00000000-0005-0000-0000-000017040000}"/>
    <cellStyle name="20% - Énfasis1 2 6 2 4 4" xfId="23881" xr:uid="{00000000-0005-0000-0000-000018040000}"/>
    <cellStyle name="20% - Énfasis1 2 6 2 4 5" xfId="50331" xr:uid="{00000000-0005-0000-0000-000019040000}"/>
    <cellStyle name="20% - Énfasis1 2 6 2 5" xfId="12113" xr:uid="{00000000-0005-0000-0000-00001A040000}"/>
    <cellStyle name="20% - Énfasis1 2 6 2 5 2" xfId="32684" xr:uid="{00000000-0005-0000-0000-00001B040000}"/>
    <cellStyle name="20% - Énfasis1 2 6 2 5 3" xfId="40581" xr:uid="{00000000-0005-0000-0000-00001C040000}"/>
    <cellStyle name="20% - Énfasis1 2 6 2 6" xfId="26268" xr:uid="{00000000-0005-0000-0000-00001D040000}"/>
    <cellStyle name="20% - Énfasis1 2 6 2 7" xfId="34168" xr:uid="{00000000-0005-0000-0000-00001E040000}"/>
    <cellStyle name="20% - Énfasis1 2 6 2 8" xfId="19430" xr:uid="{00000000-0005-0000-0000-00001F040000}"/>
    <cellStyle name="20% - Énfasis1 2 6 2 9" xfId="42149" xr:uid="{00000000-0005-0000-0000-000020040000}"/>
    <cellStyle name="20% - Énfasis1 2 6 3" xfId="1746" xr:uid="{00000000-0005-0000-0000-000021040000}"/>
    <cellStyle name="20% - Énfasis1 2 6 3 2" xfId="10048" xr:uid="{00000000-0005-0000-0000-000022040000}"/>
    <cellStyle name="20% - Énfasis1 2 6 3 2 2" xfId="27893" xr:uid="{00000000-0005-0000-0000-000023040000}"/>
    <cellStyle name="20% - Énfasis1 2 6 3 3" xfId="35788" xr:uid="{00000000-0005-0000-0000-000024040000}"/>
    <cellStyle name="20% - Énfasis1 2 6 3 4" xfId="20577" xr:uid="{00000000-0005-0000-0000-000025040000}"/>
    <cellStyle name="20% - Énfasis1 2 6 3 5" xfId="43550" xr:uid="{00000000-0005-0000-0000-000026040000}"/>
    <cellStyle name="20% - Énfasis1 2 6 4" xfId="2891" xr:uid="{00000000-0005-0000-0000-000027040000}"/>
    <cellStyle name="20% - Énfasis1 2 6 4 2" xfId="12875" xr:uid="{00000000-0005-0000-0000-000028040000}"/>
    <cellStyle name="20% - Énfasis1 2 6 4 2 2" xfId="29377" xr:uid="{00000000-0005-0000-0000-000029040000}"/>
    <cellStyle name="20% - Énfasis1 2 6 4 3" xfId="37273" xr:uid="{00000000-0005-0000-0000-00002A040000}"/>
    <cellStyle name="20% - Énfasis1 2 6 4 4" xfId="22061" xr:uid="{00000000-0005-0000-0000-00002B040000}"/>
    <cellStyle name="20% - Énfasis1 2 6 4 5" xfId="44096" xr:uid="{00000000-0005-0000-0000-00002C040000}"/>
    <cellStyle name="20% - Énfasis1 2 6 5" xfId="8294" xr:uid="{00000000-0005-0000-0000-00002D040000}"/>
    <cellStyle name="20% - Énfasis1 2 6 5 2" xfId="17261" xr:uid="{00000000-0005-0000-0000-00002E040000}"/>
    <cellStyle name="20% - Énfasis1 2 6 5 2 2" xfId="30862" xr:uid="{00000000-0005-0000-0000-00002F040000}"/>
    <cellStyle name="20% - Énfasis1 2 6 5 3" xfId="38759" xr:uid="{00000000-0005-0000-0000-000030040000}"/>
    <cellStyle name="20% - Énfasis1 2 6 5 4" xfId="23545" xr:uid="{00000000-0005-0000-0000-000031040000}"/>
    <cellStyle name="20% - Énfasis1 2 6 5 5" xfId="48486" xr:uid="{00000000-0005-0000-0000-000032040000}"/>
    <cellStyle name="20% - Énfasis1 2 6 6" xfId="10049" xr:uid="{00000000-0005-0000-0000-000033040000}"/>
    <cellStyle name="20% - Énfasis1 2 6 6 2" xfId="32347" xr:uid="{00000000-0005-0000-0000-000034040000}"/>
    <cellStyle name="20% - Énfasis1 2 6 6 3" xfId="40244" xr:uid="{00000000-0005-0000-0000-000035040000}"/>
    <cellStyle name="20% - Énfasis1 2 6 6 4" xfId="24978" xr:uid="{00000000-0005-0000-0000-000036040000}"/>
    <cellStyle name="20% - Énfasis1 2 6 6 5" xfId="50129" xr:uid="{00000000-0005-0000-0000-000037040000}"/>
    <cellStyle name="20% - Énfasis1 2 6 7" xfId="25931" xr:uid="{00000000-0005-0000-0000-000038040000}"/>
    <cellStyle name="20% - Énfasis1 2 6 8" xfId="33831" xr:uid="{00000000-0005-0000-0000-000039040000}"/>
    <cellStyle name="20% - Énfasis1 2 6 9" xfId="19093" xr:uid="{00000000-0005-0000-0000-00003A040000}"/>
    <cellStyle name="20% - Énfasis1 2 7" xfId="1671" xr:uid="{00000000-0005-0000-0000-00003B040000}"/>
    <cellStyle name="20% - Énfasis1 2 7 10" xfId="41882" xr:uid="{00000000-0005-0000-0000-00003C040000}"/>
    <cellStyle name="20% - Énfasis1 2 7 2" xfId="1950" xr:uid="{00000000-0005-0000-0000-00003D040000}"/>
    <cellStyle name="20% - Énfasis1 2 7 2 2" xfId="7498" xr:uid="{00000000-0005-0000-0000-00003E040000}"/>
    <cellStyle name="20% - Énfasis1 2 7 2 2 2" xfId="16473" xr:uid="{00000000-0005-0000-0000-00003F040000}"/>
    <cellStyle name="20% - Énfasis1 2 7 2 2 2 2" xfId="28231" xr:uid="{00000000-0005-0000-0000-000040040000}"/>
    <cellStyle name="20% - Énfasis1 2 7 2 2 3" xfId="36126" xr:uid="{00000000-0005-0000-0000-000041040000}"/>
    <cellStyle name="20% - Énfasis1 2 7 2 2 4" xfId="20915" xr:uid="{00000000-0005-0000-0000-000042040000}"/>
    <cellStyle name="20% - Énfasis1 2 7 2 2 5" xfId="47698" xr:uid="{00000000-0005-0000-0000-000043040000}"/>
    <cellStyle name="20% - Énfasis1 2 7 2 3" xfId="8497" xr:uid="{00000000-0005-0000-0000-000044040000}"/>
    <cellStyle name="20% - Énfasis1 2 7 2 3 2" xfId="17464" xr:uid="{00000000-0005-0000-0000-000045040000}"/>
    <cellStyle name="20% - Énfasis1 2 7 2 3 2 2" xfId="29715" xr:uid="{00000000-0005-0000-0000-000046040000}"/>
    <cellStyle name="20% - Énfasis1 2 7 2 3 3" xfId="37611" xr:uid="{00000000-0005-0000-0000-000047040000}"/>
    <cellStyle name="20% - Énfasis1 2 7 2 3 4" xfId="22398" xr:uid="{00000000-0005-0000-0000-000048040000}"/>
    <cellStyle name="20% - Énfasis1 2 7 2 3 5" xfId="48689" xr:uid="{00000000-0005-0000-0000-000049040000}"/>
    <cellStyle name="20% - Énfasis1 2 7 2 4" xfId="9353" xr:uid="{00000000-0005-0000-0000-00004A040000}"/>
    <cellStyle name="20% - Énfasis1 2 7 2 4 2" xfId="31200" xr:uid="{00000000-0005-0000-0000-00004B040000}"/>
    <cellStyle name="20% - Énfasis1 2 7 2 4 3" xfId="39097" xr:uid="{00000000-0005-0000-0000-00004C040000}"/>
    <cellStyle name="20% - Énfasis1 2 7 2 4 4" xfId="23882" xr:uid="{00000000-0005-0000-0000-00004D040000}"/>
    <cellStyle name="20% - Énfasis1 2 7 2 4 5" xfId="50332" xr:uid="{00000000-0005-0000-0000-00004E040000}"/>
    <cellStyle name="20% - Énfasis1 2 7 2 5" xfId="12114" xr:uid="{00000000-0005-0000-0000-00004F040000}"/>
    <cellStyle name="20% - Énfasis1 2 7 2 5 2" xfId="32685" xr:uid="{00000000-0005-0000-0000-000050040000}"/>
    <cellStyle name="20% - Énfasis1 2 7 2 5 3" xfId="40582" xr:uid="{00000000-0005-0000-0000-000051040000}"/>
    <cellStyle name="20% - Énfasis1 2 7 2 6" xfId="26269" xr:uid="{00000000-0005-0000-0000-000052040000}"/>
    <cellStyle name="20% - Énfasis1 2 7 2 7" xfId="34169" xr:uid="{00000000-0005-0000-0000-000053040000}"/>
    <cellStyle name="20% - Énfasis1 2 7 2 8" xfId="19431" xr:uid="{00000000-0005-0000-0000-000054040000}"/>
    <cellStyle name="20% - Énfasis1 2 7 2 9" xfId="42150" xr:uid="{00000000-0005-0000-0000-000055040000}"/>
    <cellStyle name="20% - Énfasis1 2 7 3" xfId="5186" xr:uid="{00000000-0005-0000-0000-000056040000}"/>
    <cellStyle name="20% - Énfasis1 2 7 3 2" xfId="15163" xr:uid="{00000000-0005-0000-0000-000057040000}"/>
    <cellStyle name="20% - Énfasis1 2 7 3 2 2" xfId="27577" xr:uid="{00000000-0005-0000-0000-000058040000}"/>
    <cellStyle name="20% - Énfasis1 2 7 3 3" xfId="35472" xr:uid="{00000000-0005-0000-0000-000059040000}"/>
    <cellStyle name="20% - Énfasis1 2 7 3 4" xfId="20261" xr:uid="{00000000-0005-0000-0000-00005A040000}"/>
    <cellStyle name="20% - Énfasis1 2 7 3 5" xfId="46386" xr:uid="{00000000-0005-0000-0000-00005B040000}"/>
    <cellStyle name="20% - Énfasis1 2 7 4" xfId="8229" xr:uid="{00000000-0005-0000-0000-00005C040000}"/>
    <cellStyle name="20% - Énfasis1 2 7 4 2" xfId="17196" xr:uid="{00000000-0005-0000-0000-00005D040000}"/>
    <cellStyle name="20% - Énfasis1 2 7 4 2 2" xfId="29061" xr:uid="{00000000-0005-0000-0000-00005E040000}"/>
    <cellStyle name="20% - Énfasis1 2 7 4 3" xfId="36957" xr:uid="{00000000-0005-0000-0000-00005F040000}"/>
    <cellStyle name="20% - Énfasis1 2 7 4 4" xfId="21745" xr:uid="{00000000-0005-0000-0000-000060040000}"/>
    <cellStyle name="20% - Énfasis1 2 7 4 5" xfId="48421" xr:uid="{00000000-0005-0000-0000-000061040000}"/>
    <cellStyle name="20% - Énfasis1 2 7 5" xfId="9408" xr:uid="{00000000-0005-0000-0000-000062040000}"/>
    <cellStyle name="20% - Énfasis1 2 7 5 2" xfId="30546" xr:uid="{00000000-0005-0000-0000-000063040000}"/>
    <cellStyle name="20% - Énfasis1 2 7 5 3" xfId="38443" xr:uid="{00000000-0005-0000-0000-000064040000}"/>
    <cellStyle name="20% - Énfasis1 2 7 5 4" xfId="23229" xr:uid="{00000000-0005-0000-0000-000065040000}"/>
    <cellStyle name="20% - Énfasis1 2 7 5 5" xfId="50064" xr:uid="{00000000-0005-0000-0000-000066040000}"/>
    <cellStyle name="20% - Énfasis1 2 7 6" xfId="12051" xr:uid="{00000000-0005-0000-0000-000067040000}"/>
    <cellStyle name="20% - Énfasis1 2 7 6 2" xfId="32031" xr:uid="{00000000-0005-0000-0000-000068040000}"/>
    <cellStyle name="20% - Énfasis1 2 7 6 3" xfId="39928" xr:uid="{00000000-0005-0000-0000-000069040000}"/>
    <cellStyle name="20% - Énfasis1 2 7 7" xfId="25616" xr:uid="{00000000-0005-0000-0000-00006A040000}"/>
    <cellStyle name="20% - Énfasis1 2 7 8" xfId="33515" xr:uid="{00000000-0005-0000-0000-00006B040000}"/>
    <cellStyle name="20% - Énfasis1 2 7 9" xfId="18777" xr:uid="{00000000-0005-0000-0000-00006C040000}"/>
    <cellStyle name="20% - Énfasis1 2 8" xfId="1639" xr:uid="{00000000-0005-0000-0000-00006D040000}"/>
    <cellStyle name="20% - Énfasis1 2 8 10" xfId="41850" xr:uid="{00000000-0005-0000-0000-00006E040000}"/>
    <cellStyle name="20% - Énfasis1 2 8 2" xfId="1951" xr:uid="{00000000-0005-0000-0000-00006F040000}"/>
    <cellStyle name="20% - Énfasis1 2 8 2 2" xfId="7499" xr:uid="{00000000-0005-0000-0000-000070040000}"/>
    <cellStyle name="20% - Énfasis1 2 8 2 2 2" xfId="16474" xr:uid="{00000000-0005-0000-0000-000071040000}"/>
    <cellStyle name="20% - Énfasis1 2 8 2 2 2 2" xfId="28232" xr:uid="{00000000-0005-0000-0000-000072040000}"/>
    <cellStyle name="20% - Énfasis1 2 8 2 2 3" xfId="36127" xr:uid="{00000000-0005-0000-0000-000073040000}"/>
    <cellStyle name="20% - Énfasis1 2 8 2 2 4" xfId="20916" xr:uid="{00000000-0005-0000-0000-000074040000}"/>
    <cellStyle name="20% - Énfasis1 2 8 2 2 5" xfId="47699" xr:uid="{00000000-0005-0000-0000-000075040000}"/>
    <cellStyle name="20% - Énfasis1 2 8 2 3" xfId="8498" xr:uid="{00000000-0005-0000-0000-000076040000}"/>
    <cellStyle name="20% - Énfasis1 2 8 2 3 2" xfId="17465" xr:uid="{00000000-0005-0000-0000-000077040000}"/>
    <cellStyle name="20% - Énfasis1 2 8 2 3 2 2" xfId="29716" xr:uid="{00000000-0005-0000-0000-000078040000}"/>
    <cellStyle name="20% - Énfasis1 2 8 2 3 3" xfId="37612" xr:uid="{00000000-0005-0000-0000-000079040000}"/>
    <cellStyle name="20% - Énfasis1 2 8 2 3 4" xfId="22399" xr:uid="{00000000-0005-0000-0000-00007A040000}"/>
    <cellStyle name="20% - Énfasis1 2 8 2 3 5" xfId="48690" xr:uid="{00000000-0005-0000-0000-00007B040000}"/>
    <cellStyle name="20% - Énfasis1 2 8 2 4" xfId="9351" xr:uid="{00000000-0005-0000-0000-00007C040000}"/>
    <cellStyle name="20% - Énfasis1 2 8 2 4 2" xfId="31201" xr:uid="{00000000-0005-0000-0000-00007D040000}"/>
    <cellStyle name="20% - Énfasis1 2 8 2 4 3" xfId="39098" xr:uid="{00000000-0005-0000-0000-00007E040000}"/>
    <cellStyle name="20% - Énfasis1 2 8 2 4 4" xfId="23883" xr:uid="{00000000-0005-0000-0000-00007F040000}"/>
    <cellStyle name="20% - Énfasis1 2 8 2 4 5" xfId="50333" xr:uid="{00000000-0005-0000-0000-000080040000}"/>
    <cellStyle name="20% - Énfasis1 2 8 2 5" xfId="12115" xr:uid="{00000000-0005-0000-0000-000081040000}"/>
    <cellStyle name="20% - Énfasis1 2 8 2 5 2" xfId="32686" xr:uid="{00000000-0005-0000-0000-000082040000}"/>
    <cellStyle name="20% - Énfasis1 2 8 2 5 3" xfId="40583" xr:uid="{00000000-0005-0000-0000-000083040000}"/>
    <cellStyle name="20% - Énfasis1 2 8 2 6" xfId="26270" xr:uid="{00000000-0005-0000-0000-000084040000}"/>
    <cellStyle name="20% - Énfasis1 2 8 2 7" xfId="34170" xr:uid="{00000000-0005-0000-0000-000085040000}"/>
    <cellStyle name="20% - Énfasis1 2 8 2 8" xfId="19432" xr:uid="{00000000-0005-0000-0000-000086040000}"/>
    <cellStyle name="20% - Énfasis1 2 8 2 9" xfId="42151" xr:uid="{00000000-0005-0000-0000-000087040000}"/>
    <cellStyle name="20% - Énfasis1 2 8 3" xfId="4338" xr:uid="{00000000-0005-0000-0000-000088040000}"/>
    <cellStyle name="20% - Énfasis1 2 8 3 2" xfId="14318" xr:uid="{00000000-0005-0000-0000-000089040000}"/>
    <cellStyle name="20% - Énfasis1 2 8 3 2 2" xfId="27544" xr:uid="{00000000-0005-0000-0000-00008A040000}"/>
    <cellStyle name="20% - Énfasis1 2 8 3 3" xfId="35439" xr:uid="{00000000-0005-0000-0000-00008B040000}"/>
    <cellStyle name="20% - Énfasis1 2 8 3 4" xfId="20229" xr:uid="{00000000-0005-0000-0000-00008C040000}"/>
    <cellStyle name="20% - Énfasis1 2 8 3 5" xfId="45540" xr:uid="{00000000-0005-0000-0000-00008D040000}"/>
    <cellStyle name="20% - Énfasis1 2 8 4" xfId="8197" xr:uid="{00000000-0005-0000-0000-00008E040000}"/>
    <cellStyle name="20% - Énfasis1 2 8 4 2" xfId="17164" xr:uid="{00000000-0005-0000-0000-00008F040000}"/>
    <cellStyle name="20% - Énfasis1 2 8 4 2 2" xfId="29028" xr:uid="{00000000-0005-0000-0000-000090040000}"/>
    <cellStyle name="20% - Énfasis1 2 8 4 3" xfId="36924" xr:uid="{00000000-0005-0000-0000-000091040000}"/>
    <cellStyle name="20% - Énfasis1 2 8 4 4" xfId="21713" xr:uid="{00000000-0005-0000-0000-000092040000}"/>
    <cellStyle name="20% - Énfasis1 2 8 4 5" xfId="48389" xr:uid="{00000000-0005-0000-0000-000093040000}"/>
    <cellStyle name="20% - Énfasis1 2 8 5" xfId="9372" xr:uid="{00000000-0005-0000-0000-000094040000}"/>
    <cellStyle name="20% - Énfasis1 2 8 5 2" xfId="30513" xr:uid="{00000000-0005-0000-0000-000095040000}"/>
    <cellStyle name="20% - Énfasis1 2 8 5 3" xfId="38410" xr:uid="{00000000-0005-0000-0000-000096040000}"/>
    <cellStyle name="20% - Énfasis1 2 8 5 4" xfId="23197" xr:uid="{00000000-0005-0000-0000-000097040000}"/>
    <cellStyle name="20% - Énfasis1 2 8 5 5" xfId="50032" xr:uid="{00000000-0005-0000-0000-000098040000}"/>
    <cellStyle name="20% - Énfasis1 2 8 6" xfId="12034" xr:uid="{00000000-0005-0000-0000-000099040000}"/>
    <cellStyle name="20% - Énfasis1 2 8 6 2" xfId="31998" xr:uid="{00000000-0005-0000-0000-00009A040000}"/>
    <cellStyle name="20% - Énfasis1 2 8 6 3" xfId="39895" xr:uid="{00000000-0005-0000-0000-00009B040000}"/>
    <cellStyle name="20% - Énfasis1 2 8 7" xfId="25583" xr:uid="{00000000-0005-0000-0000-00009C040000}"/>
    <cellStyle name="20% - Énfasis1 2 8 8" xfId="33482" xr:uid="{00000000-0005-0000-0000-00009D040000}"/>
    <cellStyle name="20% - Énfasis1 2 8 9" xfId="18744" xr:uid="{00000000-0005-0000-0000-00009E040000}"/>
    <cellStyle name="20% - Énfasis1 2 9" xfId="1935" xr:uid="{00000000-0005-0000-0000-00009F040000}"/>
    <cellStyle name="20% - Énfasis1 2 9 2" xfId="5291" xr:uid="{00000000-0005-0000-0000-0000A0040000}"/>
    <cellStyle name="20% - Énfasis1 2 9 2 2" xfId="15268" xr:uid="{00000000-0005-0000-0000-0000A1040000}"/>
    <cellStyle name="20% - Énfasis1 2 9 2 2 2" xfId="28215" xr:uid="{00000000-0005-0000-0000-0000A2040000}"/>
    <cellStyle name="20% - Énfasis1 2 9 2 3" xfId="36110" xr:uid="{00000000-0005-0000-0000-0000A3040000}"/>
    <cellStyle name="20% - Énfasis1 2 9 2 4" xfId="20899" xr:uid="{00000000-0005-0000-0000-0000A4040000}"/>
    <cellStyle name="20% - Énfasis1 2 9 2 5" xfId="46491" xr:uid="{00000000-0005-0000-0000-0000A5040000}"/>
    <cellStyle name="20% - Énfasis1 2 9 3" xfId="8482" xr:uid="{00000000-0005-0000-0000-0000A6040000}"/>
    <cellStyle name="20% - Énfasis1 2 9 3 2" xfId="17449" xr:uid="{00000000-0005-0000-0000-0000A7040000}"/>
    <cellStyle name="20% - Énfasis1 2 9 3 2 2" xfId="29699" xr:uid="{00000000-0005-0000-0000-0000A8040000}"/>
    <cellStyle name="20% - Énfasis1 2 9 3 3" xfId="37595" xr:uid="{00000000-0005-0000-0000-0000A9040000}"/>
    <cellStyle name="20% - Énfasis1 2 9 3 4" xfId="22382" xr:uid="{00000000-0005-0000-0000-0000AA040000}"/>
    <cellStyle name="20% - Énfasis1 2 9 3 5" xfId="48674" xr:uid="{00000000-0005-0000-0000-0000AB040000}"/>
    <cellStyle name="20% - Énfasis1 2 9 4" xfId="9403" xr:uid="{00000000-0005-0000-0000-0000AC040000}"/>
    <cellStyle name="20% - Énfasis1 2 9 4 2" xfId="31184" xr:uid="{00000000-0005-0000-0000-0000AD040000}"/>
    <cellStyle name="20% - Énfasis1 2 9 4 3" xfId="39081" xr:uid="{00000000-0005-0000-0000-0000AE040000}"/>
    <cellStyle name="20% - Énfasis1 2 9 4 4" xfId="23866" xr:uid="{00000000-0005-0000-0000-0000AF040000}"/>
    <cellStyle name="20% - Énfasis1 2 9 4 5" xfId="50317" xr:uid="{00000000-0005-0000-0000-0000B0040000}"/>
    <cellStyle name="20% - Énfasis1 2 9 5" xfId="12102" xr:uid="{00000000-0005-0000-0000-0000B1040000}"/>
    <cellStyle name="20% - Énfasis1 2 9 5 2" xfId="32669" xr:uid="{00000000-0005-0000-0000-0000B2040000}"/>
    <cellStyle name="20% - Énfasis1 2 9 5 3" xfId="40566" xr:uid="{00000000-0005-0000-0000-0000B3040000}"/>
    <cellStyle name="20% - Énfasis1 2 9 6" xfId="26253" xr:uid="{00000000-0005-0000-0000-0000B4040000}"/>
    <cellStyle name="20% - Énfasis1 2 9 7" xfId="34153" xr:uid="{00000000-0005-0000-0000-0000B5040000}"/>
    <cellStyle name="20% - Énfasis1 2 9 8" xfId="19415" xr:uid="{00000000-0005-0000-0000-0000B6040000}"/>
    <cellStyle name="20% - Énfasis1 2 9 9" xfId="42135" xr:uid="{00000000-0005-0000-0000-0000B7040000}"/>
    <cellStyle name="20% - Énfasis1 20" xfId="9292" xr:uid="{00000000-0005-0000-0000-0000B8040000}"/>
    <cellStyle name="20% - Énfasis1 21" xfId="9306" xr:uid="{00000000-0005-0000-0000-0000B9040000}"/>
    <cellStyle name="20% - Énfasis1 22" xfId="9320" xr:uid="{00000000-0005-0000-0000-0000BA040000}"/>
    <cellStyle name="20% - Énfasis1 23" xfId="9334" xr:uid="{00000000-0005-0000-0000-0000BB040000}"/>
    <cellStyle name="20% - Énfasis1 24" xfId="12702" xr:uid="{00000000-0005-0000-0000-0000BC040000}"/>
    <cellStyle name="20% - Énfasis1 25" xfId="51527" xr:uid="{00000000-0005-0000-0000-0000BD040000}"/>
    <cellStyle name="20% - Énfasis1 26" xfId="51540" xr:uid="{00000000-0005-0000-0000-0000BE040000}"/>
    <cellStyle name="20% - Énfasis1 27" xfId="51553" xr:uid="{00000000-0005-0000-0000-0000BF040000}"/>
    <cellStyle name="20% - Énfasis1 28" xfId="51566" xr:uid="{00000000-0005-0000-0000-0000C0040000}"/>
    <cellStyle name="20% - Énfasis1 29" xfId="51580" xr:uid="{00000000-0005-0000-0000-0000C1040000}"/>
    <cellStyle name="20% - Énfasis1 3" xfId="90" xr:uid="{00000000-0005-0000-0000-0000C2040000}"/>
    <cellStyle name="20% - Énfasis1 3 10" xfId="3849" xr:uid="{00000000-0005-0000-0000-0000C3040000}"/>
    <cellStyle name="20% - Énfasis1 3 10 2" xfId="13832" xr:uid="{00000000-0005-0000-0000-0000C4040000}"/>
    <cellStyle name="20% - Énfasis1 3 10 2 2" xfId="27482" xr:uid="{00000000-0005-0000-0000-0000C5040000}"/>
    <cellStyle name="20% - Énfasis1 3 10 3" xfId="35377" xr:uid="{00000000-0005-0000-0000-0000C6040000}"/>
    <cellStyle name="20% - Énfasis1 3 10 4" xfId="20167" xr:uid="{00000000-0005-0000-0000-0000C7040000}"/>
    <cellStyle name="20% - Énfasis1 3 10 5" xfId="45054" xr:uid="{00000000-0005-0000-0000-0000C8040000}"/>
    <cellStyle name="20% - Énfasis1 3 11" xfId="7011" xr:uid="{00000000-0005-0000-0000-0000C9040000}"/>
    <cellStyle name="20% - Énfasis1 3 11 2" xfId="15988" xr:uid="{00000000-0005-0000-0000-0000CA040000}"/>
    <cellStyle name="20% - Énfasis1 3 11 2 2" xfId="28966" xr:uid="{00000000-0005-0000-0000-0000CB040000}"/>
    <cellStyle name="20% - Énfasis1 3 11 3" xfId="36862" xr:uid="{00000000-0005-0000-0000-0000CC040000}"/>
    <cellStyle name="20% - Énfasis1 3 11 4" xfId="21651" xr:uid="{00000000-0005-0000-0000-0000CD040000}"/>
    <cellStyle name="20% - Énfasis1 3 11 5" xfId="47213" xr:uid="{00000000-0005-0000-0000-0000CE040000}"/>
    <cellStyle name="20% - Énfasis1 3 12" xfId="2792" xr:uid="{00000000-0005-0000-0000-0000CF040000}"/>
    <cellStyle name="20% - Énfasis1 3 12 2" xfId="12776" xr:uid="{00000000-0005-0000-0000-0000D0040000}"/>
    <cellStyle name="20% - Énfasis1 3 12 2 2" xfId="30451" xr:uid="{00000000-0005-0000-0000-0000D1040000}"/>
    <cellStyle name="20% - Énfasis1 3 12 3" xfId="38348" xr:uid="{00000000-0005-0000-0000-0000D2040000}"/>
    <cellStyle name="20% - Énfasis1 3 12 4" xfId="23135" xr:uid="{00000000-0005-0000-0000-0000D3040000}"/>
    <cellStyle name="20% - Énfasis1 3 12 5" xfId="43997" xr:uid="{00000000-0005-0000-0000-0000D4040000}"/>
    <cellStyle name="20% - Énfasis1 3 13" xfId="7685" xr:uid="{00000000-0005-0000-0000-0000D5040000}"/>
    <cellStyle name="20% - Énfasis1 3 13 2" xfId="16652" xr:uid="{00000000-0005-0000-0000-0000D6040000}"/>
    <cellStyle name="20% - Énfasis1 3 13 2 2" xfId="31936" xr:uid="{00000000-0005-0000-0000-0000D7040000}"/>
    <cellStyle name="20% - Énfasis1 3 13 3" xfId="39833" xr:uid="{00000000-0005-0000-0000-0000D8040000}"/>
    <cellStyle name="20% - Énfasis1 3 13 4" xfId="24618" xr:uid="{00000000-0005-0000-0000-0000D9040000}"/>
    <cellStyle name="20% - Énfasis1 3 13 5" xfId="47877" xr:uid="{00000000-0005-0000-0000-0000DA040000}"/>
    <cellStyle name="20% - Énfasis1 3 14" xfId="10050" xr:uid="{00000000-0005-0000-0000-0000DB040000}"/>
    <cellStyle name="20% - Énfasis1 3 14 2" xfId="25521" xr:uid="{00000000-0005-0000-0000-0000DC040000}"/>
    <cellStyle name="20% - Énfasis1 3 14 3" xfId="49520" xr:uid="{00000000-0005-0000-0000-0000DD040000}"/>
    <cellStyle name="20% - Énfasis1 3 15" xfId="33420" xr:uid="{00000000-0005-0000-0000-0000DE040000}"/>
    <cellStyle name="20% - Énfasis1 3 16" xfId="18280" xr:uid="{00000000-0005-0000-0000-0000DF040000}"/>
    <cellStyle name="20% - Énfasis1 3 17" xfId="41338" xr:uid="{00000000-0005-0000-0000-0000E0040000}"/>
    <cellStyle name="20% - Énfasis1 3 2" xfId="198" xr:uid="{00000000-0005-0000-0000-0000E1040000}"/>
    <cellStyle name="20% - Énfasis1 3 2 10" xfId="2852" xr:uid="{00000000-0005-0000-0000-0000E2040000}"/>
    <cellStyle name="20% - Énfasis1 3 2 10 2" xfId="12836" xr:uid="{00000000-0005-0000-0000-0000E3040000}"/>
    <cellStyle name="20% - Énfasis1 3 2 10 3" xfId="33570" xr:uid="{00000000-0005-0000-0000-0000E4040000}"/>
    <cellStyle name="20% - Énfasis1 3 2 10 4" xfId="44057" xr:uid="{00000000-0005-0000-0000-0000E5040000}"/>
    <cellStyle name="20% - Énfasis1 3 2 11" xfId="7719" xr:uid="{00000000-0005-0000-0000-0000E6040000}"/>
    <cellStyle name="20% - Énfasis1 3 2 11 2" xfId="16686" xr:uid="{00000000-0005-0000-0000-0000E7040000}"/>
    <cellStyle name="20% - Énfasis1 3 2 11 3" xfId="47911" xr:uid="{00000000-0005-0000-0000-0000E8040000}"/>
    <cellStyle name="20% - Énfasis1 3 2 12" xfId="10051" xr:uid="{00000000-0005-0000-0000-0000E9040000}"/>
    <cellStyle name="20% - Énfasis1 3 2 12 2" xfId="49554" xr:uid="{00000000-0005-0000-0000-0000EA040000}"/>
    <cellStyle name="20% - Énfasis1 3 2 13" xfId="18342" xr:uid="{00000000-0005-0000-0000-0000EB040000}"/>
    <cellStyle name="20% - Énfasis1 3 2 14" xfId="41372" xr:uid="{00000000-0005-0000-0000-0000EC040000}"/>
    <cellStyle name="20% - Énfasis1 3 2 2" xfId="570" xr:uid="{00000000-0005-0000-0000-0000ED040000}"/>
    <cellStyle name="20% - Énfasis1 3 2 2 10" xfId="18419" xr:uid="{00000000-0005-0000-0000-0000EE040000}"/>
    <cellStyle name="20% - Énfasis1 3 2 2 11" xfId="41477" xr:uid="{00000000-0005-0000-0000-0000EF040000}"/>
    <cellStyle name="20% - Énfasis1 3 2 2 2" xfId="915" xr:uid="{00000000-0005-0000-0000-0000F0040000}"/>
    <cellStyle name="20% - Énfasis1 3 2 2 2 2" xfId="1953" xr:uid="{00000000-0005-0000-0000-0000F1040000}"/>
    <cellStyle name="20% - Énfasis1 3 2 2 2 2 2" xfId="5149" xr:uid="{00000000-0005-0000-0000-0000F2040000}"/>
    <cellStyle name="20% - Énfasis1 3 2 2 2 2 2 2" xfId="15127" xr:uid="{00000000-0005-0000-0000-0000F3040000}"/>
    <cellStyle name="20% - Énfasis1 3 2 2 2 2 2 3" xfId="28235" xr:uid="{00000000-0005-0000-0000-0000F4040000}"/>
    <cellStyle name="20% - Énfasis1 3 2 2 2 2 2 4" xfId="46349" xr:uid="{00000000-0005-0000-0000-0000F5040000}"/>
    <cellStyle name="20% - Énfasis1 3 2 2 2 2 3" xfId="10052" xr:uid="{00000000-0005-0000-0000-0000F6040000}"/>
    <cellStyle name="20% - Énfasis1 3 2 2 2 2 3 2" xfId="36130" xr:uid="{00000000-0005-0000-0000-0000F7040000}"/>
    <cellStyle name="20% - Énfasis1 3 2 2 2 2 4" xfId="20919" xr:uid="{00000000-0005-0000-0000-0000F8040000}"/>
    <cellStyle name="20% - Énfasis1 3 2 2 2 2 5" xfId="43699" xr:uid="{00000000-0005-0000-0000-0000F9040000}"/>
    <cellStyle name="20% - Énfasis1 3 2 2 2 3" xfId="3408" xr:uid="{00000000-0005-0000-0000-0000FA040000}"/>
    <cellStyle name="20% - Énfasis1 3 2 2 2 3 2" xfId="13392" xr:uid="{00000000-0005-0000-0000-0000FB040000}"/>
    <cellStyle name="20% - Énfasis1 3 2 2 2 3 2 2" xfId="29719" xr:uid="{00000000-0005-0000-0000-0000FC040000}"/>
    <cellStyle name="20% - Énfasis1 3 2 2 2 3 3" xfId="37615" xr:uid="{00000000-0005-0000-0000-0000FD040000}"/>
    <cellStyle name="20% - Énfasis1 3 2 2 2 3 4" xfId="22402" xr:uid="{00000000-0005-0000-0000-0000FE040000}"/>
    <cellStyle name="20% - Énfasis1 3 2 2 2 3 5" xfId="44613" xr:uid="{00000000-0005-0000-0000-0000FF040000}"/>
    <cellStyle name="20% - Énfasis1 3 2 2 2 4" xfId="8500" xr:uid="{00000000-0005-0000-0000-000000050000}"/>
    <cellStyle name="20% - Énfasis1 3 2 2 2 4 2" xfId="17467" xr:uid="{00000000-0005-0000-0000-000001050000}"/>
    <cellStyle name="20% - Énfasis1 3 2 2 2 4 2 2" xfId="31204" xr:uid="{00000000-0005-0000-0000-000002050000}"/>
    <cellStyle name="20% - Énfasis1 3 2 2 2 4 3" xfId="39101" xr:uid="{00000000-0005-0000-0000-000003050000}"/>
    <cellStyle name="20% - Énfasis1 3 2 2 2 4 4" xfId="23886" xr:uid="{00000000-0005-0000-0000-000004050000}"/>
    <cellStyle name="20% - Énfasis1 3 2 2 2 4 5" xfId="48692" xr:uid="{00000000-0005-0000-0000-000005050000}"/>
    <cellStyle name="20% - Énfasis1 3 2 2 2 5" xfId="10053" xr:uid="{00000000-0005-0000-0000-000006050000}"/>
    <cellStyle name="20% - Énfasis1 3 2 2 2 5 2" xfId="32689" xr:uid="{00000000-0005-0000-0000-000007050000}"/>
    <cellStyle name="20% - Énfasis1 3 2 2 2 5 3" xfId="40586" xr:uid="{00000000-0005-0000-0000-000008050000}"/>
    <cellStyle name="20% - Énfasis1 3 2 2 2 5 4" xfId="25273" xr:uid="{00000000-0005-0000-0000-000009050000}"/>
    <cellStyle name="20% - Énfasis1 3 2 2 2 5 5" xfId="50335" xr:uid="{00000000-0005-0000-0000-00000A050000}"/>
    <cellStyle name="20% - Énfasis1 3 2 2 2 6" xfId="26273" xr:uid="{00000000-0005-0000-0000-00000B050000}"/>
    <cellStyle name="20% - Énfasis1 3 2 2 2 7" xfId="34173" xr:uid="{00000000-0005-0000-0000-00000C050000}"/>
    <cellStyle name="20% - Énfasis1 3 2 2 2 8" xfId="19435" xr:uid="{00000000-0005-0000-0000-00000D050000}"/>
    <cellStyle name="20% - Énfasis1 3 2 2 2 9" xfId="42153" xr:uid="{00000000-0005-0000-0000-00000E050000}"/>
    <cellStyle name="20% - Énfasis1 3 2 2 3" xfId="1262" xr:uid="{00000000-0005-0000-0000-00000F050000}"/>
    <cellStyle name="20% - Énfasis1 3 2 2 3 2" xfId="6352" xr:uid="{00000000-0005-0000-0000-000010050000}"/>
    <cellStyle name="20% - Énfasis1 3 2 2 3 2 2" xfId="27368" xr:uid="{00000000-0005-0000-0000-000011050000}"/>
    <cellStyle name="20% - Énfasis1 3 2 2 3 3" xfId="10054" xr:uid="{00000000-0005-0000-0000-000012050000}"/>
    <cellStyle name="20% - Énfasis1 3 2 2 3 3 2" xfId="35263" xr:uid="{00000000-0005-0000-0000-000013050000}"/>
    <cellStyle name="20% - Énfasis1 3 2 2 3 4" xfId="19150" xr:uid="{00000000-0005-0000-0000-000014050000}"/>
    <cellStyle name="20% - Énfasis1 3 2 2 3 5" xfId="43134" xr:uid="{00000000-0005-0000-0000-000015050000}"/>
    <cellStyle name="20% - Énfasis1 3 2 2 4" xfId="6613" xr:uid="{00000000-0005-0000-0000-000016050000}"/>
    <cellStyle name="20% - Énfasis1 3 2 2 4 2" xfId="15592" xr:uid="{00000000-0005-0000-0000-000017050000}"/>
    <cellStyle name="20% - Énfasis1 3 2 2 4 2 2" xfId="27950" xr:uid="{00000000-0005-0000-0000-000018050000}"/>
    <cellStyle name="20% - Énfasis1 3 2 2 4 3" xfId="35845" xr:uid="{00000000-0005-0000-0000-000019050000}"/>
    <cellStyle name="20% - Énfasis1 3 2 2 4 4" xfId="20634" xr:uid="{00000000-0005-0000-0000-00001A050000}"/>
    <cellStyle name="20% - Énfasis1 3 2 2 4 5" xfId="46816" xr:uid="{00000000-0005-0000-0000-00001B050000}"/>
    <cellStyle name="20% - Énfasis1 3 2 2 5" xfId="4310" xr:uid="{00000000-0005-0000-0000-00001C050000}"/>
    <cellStyle name="20% - Énfasis1 3 2 2 5 2" xfId="14290" xr:uid="{00000000-0005-0000-0000-00001D050000}"/>
    <cellStyle name="20% - Énfasis1 3 2 2 5 2 2" xfId="29434" xr:uid="{00000000-0005-0000-0000-00001E050000}"/>
    <cellStyle name="20% - Énfasis1 3 2 2 5 3" xfId="37330" xr:uid="{00000000-0005-0000-0000-00001F050000}"/>
    <cellStyle name="20% - Énfasis1 3 2 2 5 4" xfId="22118" xr:uid="{00000000-0005-0000-0000-000020050000}"/>
    <cellStyle name="20% - Énfasis1 3 2 2 5 5" xfId="45512" xr:uid="{00000000-0005-0000-0000-000021050000}"/>
    <cellStyle name="20% - Énfasis1 3 2 2 6" xfId="7150" xr:uid="{00000000-0005-0000-0000-000022050000}"/>
    <cellStyle name="20% - Énfasis1 3 2 2 6 2" xfId="16127" xr:uid="{00000000-0005-0000-0000-000023050000}"/>
    <cellStyle name="20% - Énfasis1 3 2 2 6 2 2" xfId="30919" xr:uid="{00000000-0005-0000-0000-000024050000}"/>
    <cellStyle name="20% - Énfasis1 3 2 2 6 3" xfId="38816" xr:uid="{00000000-0005-0000-0000-000025050000}"/>
    <cellStyle name="20% - Énfasis1 3 2 2 6 4" xfId="23602" xr:uid="{00000000-0005-0000-0000-000026050000}"/>
    <cellStyle name="20% - Énfasis1 3 2 2 6 5" xfId="47352" xr:uid="{00000000-0005-0000-0000-000027050000}"/>
    <cellStyle name="20% - Énfasis1 3 2 2 7" xfId="3058" xr:uid="{00000000-0005-0000-0000-000028050000}"/>
    <cellStyle name="20% - Énfasis1 3 2 2 7 2" xfId="13042" xr:uid="{00000000-0005-0000-0000-000029050000}"/>
    <cellStyle name="20% - Énfasis1 3 2 2 7 2 2" xfId="32404" xr:uid="{00000000-0005-0000-0000-00002A050000}"/>
    <cellStyle name="20% - Énfasis1 3 2 2 7 3" xfId="40301" xr:uid="{00000000-0005-0000-0000-00002B050000}"/>
    <cellStyle name="20% - Énfasis1 3 2 2 7 4" xfId="25019" xr:uid="{00000000-0005-0000-0000-00002C050000}"/>
    <cellStyle name="20% - Énfasis1 3 2 2 7 5" xfId="44263" xr:uid="{00000000-0005-0000-0000-00002D050000}"/>
    <cellStyle name="20% - Énfasis1 3 2 2 8" xfId="7824" xr:uid="{00000000-0005-0000-0000-00002E050000}"/>
    <cellStyle name="20% - Énfasis1 3 2 2 8 2" xfId="16791" xr:uid="{00000000-0005-0000-0000-00002F050000}"/>
    <cellStyle name="20% - Énfasis1 3 2 2 8 3" xfId="25988" xr:uid="{00000000-0005-0000-0000-000030050000}"/>
    <cellStyle name="20% - Énfasis1 3 2 2 8 4" xfId="48016" xr:uid="{00000000-0005-0000-0000-000031050000}"/>
    <cellStyle name="20% - Énfasis1 3 2 2 9" xfId="10055" xr:uid="{00000000-0005-0000-0000-000032050000}"/>
    <cellStyle name="20% - Énfasis1 3 2 2 9 2" xfId="33888" xr:uid="{00000000-0005-0000-0000-000033050000}"/>
    <cellStyle name="20% - Énfasis1 3 2 2 9 3" xfId="49659" xr:uid="{00000000-0005-0000-0000-000034050000}"/>
    <cellStyle name="20% - Énfasis1 3 2 3" xfId="745" xr:uid="{00000000-0005-0000-0000-000035050000}"/>
    <cellStyle name="20% - Énfasis1 3 2 3 10" xfId="41651" xr:uid="{00000000-0005-0000-0000-000036050000}"/>
    <cellStyle name="20% - Énfasis1 3 2 3 2" xfId="916" xr:uid="{00000000-0005-0000-0000-000037050000}"/>
    <cellStyle name="20% - Énfasis1 3 2 3 2 2" xfId="2690" xr:uid="{00000000-0005-0000-0000-000038050000}"/>
    <cellStyle name="20% - Énfasis1 3 2 3 2 2 2" xfId="6263" xr:uid="{00000000-0005-0000-0000-000039050000}"/>
    <cellStyle name="20% - Énfasis1 3 2 3 2 2 3" xfId="10056" xr:uid="{00000000-0005-0000-0000-00003A050000}"/>
    <cellStyle name="20% - Énfasis1 3 2 3 2 2 4" xfId="27443" xr:uid="{00000000-0005-0000-0000-00003B050000}"/>
    <cellStyle name="20% - Énfasis1 3 2 3 2 2 5" xfId="43900" xr:uid="{00000000-0005-0000-0000-00003C050000}"/>
    <cellStyle name="20% - Énfasis1 3 2 3 2 3" xfId="3409" xr:uid="{00000000-0005-0000-0000-00003D050000}"/>
    <cellStyle name="20% - Énfasis1 3 2 3 2 3 2" xfId="13393" xr:uid="{00000000-0005-0000-0000-00003E050000}"/>
    <cellStyle name="20% - Énfasis1 3 2 3 2 3 3" xfId="35338" xr:uid="{00000000-0005-0000-0000-00003F050000}"/>
    <cellStyle name="20% - Énfasis1 3 2 3 2 3 4" xfId="44614" xr:uid="{00000000-0005-0000-0000-000040050000}"/>
    <cellStyle name="20% - Énfasis1 3 2 3 2 4" xfId="9133" xr:uid="{00000000-0005-0000-0000-000041050000}"/>
    <cellStyle name="20% - Énfasis1 3 2 3 2 4 2" xfId="18099" xr:uid="{00000000-0005-0000-0000-000042050000}"/>
    <cellStyle name="20% - Énfasis1 3 2 3 2 4 3" xfId="49325" xr:uid="{00000000-0005-0000-0000-000043050000}"/>
    <cellStyle name="20% - Énfasis1 3 2 3 2 5" xfId="10057" xr:uid="{00000000-0005-0000-0000-000044050000}"/>
    <cellStyle name="20% - Énfasis1 3 2 3 2 5 2" xfId="50968" xr:uid="{00000000-0005-0000-0000-000045050000}"/>
    <cellStyle name="20% - Énfasis1 3 2 3 2 6" xfId="19434" xr:uid="{00000000-0005-0000-0000-000046050000}"/>
    <cellStyle name="20% - Énfasis1 3 2 3 2 7" xfId="42786" xr:uid="{00000000-0005-0000-0000-000047050000}"/>
    <cellStyle name="20% - Énfasis1 3 2 3 3" xfId="1436" xr:uid="{00000000-0005-0000-0000-000048050000}"/>
    <cellStyle name="20% - Énfasis1 3 2 3 3 2" xfId="6788" xr:uid="{00000000-0005-0000-0000-000049050000}"/>
    <cellStyle name="20% - Énfasis1 3 2 3 3 2 2" xfId="15766" xr:uid="{00000000-0005-0000-0000-00004A050000}"/>
    <cellStyle name="20% - Énfasis1 3 2 3 3 2 3" xfId="28234" xr:uid="{00000000-0005-0000-0000-00004B050000}"/>
    <cellStyle name="20% - Énfasis1 3 2 3 3 2 4" xfId="46990" xr:uid="{00000000-0005-0000-0000-00004C050000}"/>
    <cellStyle name="20% - Énfasis1 3 2 3 3 3" xfId="10058" xr:uid="{00000000-0005-0000-0000-00004D050000}"/>
    <cellStyle name="20% - Énfasis1 3 2 3 3 3 2" xfId="36129" xr:uid="{00000000-0005-0000-0000-00004E050000}"/>
    <cellStyle name="20% - Énfasis1 3 2 3 3 4" xfId="20918" xr:uid="{00000000-0005-0000-0000-00004F050000}"/>
    <cellStyle name="20% - Énfasis1 3 2 3 3 5" xfId="43308" xr:uid="{00000000-0005-0000-0000-000050050000}"/>
    <cellStyle name="20% - Énfasis1 3 2 3 4" xfId="4870" xr:uid="{00000000-0005-0000-0000-000051050000}"/>
    <cellStyle name="20% - Énfasis1 3 2 3 4 2" xfId="14848" xr:uid="{00000000-0005-0000-0000-000052050000}"/>
    <cellStyle name="20% - Énfasis1 3 2 3 4 2 2" xfId="29718" xr:uid="{00000000-0005-0000-0000-000053050000}"/>
    <cellStyle name="20% - Énfasis1 3 2 3 4 3" xfId="37614" xr:uid="{00000000-0005-0000-0000-000054050000}"/>
    <cellStyle name="20% - Énfasis1 3 2 3 4 4" xfId="22401" xr:uid="{00000000-0005-0000-0000-000055050000}"/>
    <cellStyle name="20% - Énfasis1 3 2 3 4 5" xfId="46070" xr:uid="{00000000-0005-0000-0000-000056050000}"/>
    <cellStyle name="20% - Énfasis1 3 2 3 5" xfId="7324" xr:uid="{00000000-0005-0000-0000-000057050000}"/>
    <cellStyle name="20% - Énfasis1 3 2 3 5 2" xfId="16300" xr:uid="{00000000-0005-0000-0000-000058050000}"/>
    <cellStyle name="20% - Énfasis1 3 2 3 5 2 2" xfId="31203" xr:uid="{00000000-0005-0000-0000-000059050000}"/>
    <cellStyle name="20% - Énfasis1 3 2 3 5 3" xfId="39100" xr:uid="{00000000-0005-0000-0000-00005A050000}"/>
    <cellStyle name="20% - Énfasis1 3 2 3 5 4" xfId="23885" xr:uid="{00000000-0005-0000-0000-00005B050000}"/>
    <cellStyle name="20% - Énfasis1 3 2 3 5 5" xfId="47525" xr:uid="{00000000-0005-0000-0000-00005C050000}"/>
    <cellStyle name="20% - Énfasis1 3 2 3 6" xfId="3232" xr:uid="{00000000-0005-0000-0000-00005D050000}"/>
    <cellStyle name="20% - Énfasis1 3 2 3 6 2" xfId="13216" xr:uid="{00000000-0005-0000-0000-00005E050000}"/>
    <cellStyle name="20% - Énfasis1 3 2 3 6 2 2" xfId="32688" xr:uid="{00000000-0005-0000-0000-00005F050000}"/>
    <cellStyle name="20% - Énfasis1 3 2 3 6 3" xfId="40585" xr:uid="{00000000-0005-0000-0000-000060050000}"/>
    <cellStyle name="20% - Énfasis1 3 2 3 6 4" xfId="25272" xr:uid="{00000000-0005-0000-0000-000061050000}"/>
    <cellStyle name="20% - Énfasis1 3 2 3 6 5" xfId="44437" xr:uid="{00000000-0005-0000-0000-000062050000}"/>
    <cellStyle name="20% - Énfasis1 3 2 3 7" xfId="7998" xr:uid="{00000000-0005-0000-0000-000063050000}"/>
    <cellStyle name="20% - Énfasis1 3 2 3 7 2" xfId="16965" xr:uid="{00000000-0005-0000-0000-000064050000}"/>
    <cellStyle name="20% - Énfasis1 3 2 3 7 3" xfId="26272" xr:uid="{00000000-0005-0000-0000-000065050000}"/>
    <cellStyle name="20% - Énfasis1 3 2 3 7 4" xfId="48190" xr:uid="{00000000-0005-0000-0000-000066050000}"/>
    <cellStyle name="20% - Énfasis1 3 2 3 8" xfId="10059" xr:uid="{00000000-0005-0000-0000-000067050000}"/>
    <cellStyle name="20% - Énfasis1 3 2 3 8 2" xfId="34172" xr:uid="{00000000-0005-0000-0000-000068050000}"/>
    <cellStyle name="20% - Énfasis1 3 2 3 8 3" xfId="49833" xr:uid="{00000000-0005-0000-0000-000069050000}"/>
    <cellStyle name="20% - Énfasis1 3 2 3 9" xfId="18624" xr:uid="{00000000-0005-0000-0000-00006A050000}"/>
    <cellStyle name="20% - Énfasis1 3 2 4" xfId="463" xr:uid="{00000000-0005-0000-0000-00006B050000}"/>
    <cellStyle name="20% - Énfasis1 3 2 4 2" xfId="2591" xr:uid="{00000000-0005-0000-0000-00006C050000}"/>
    <cellStyle name="20% - Énfasis1 3 2 4 2 2" xfId="6184" xr:uid="{00000000-0005-0000-0000-00006D050000}"/>
    <cellStyle name="20% - Énfasis1 3 2 4 2 3" xfId="10060" xr:uid="{00000000-0005-0000-0000-00006E050000}"/>
    <cellStyle name="20% - Énfasis1 3 2 4 2 4" xfId="27136" xr:uid="{00000000-0005-0000-0000-00006F050000}"/>
    <cellStyle name="20% - Énfasis1 3 2 4 2 5" xfId="43801" xr:uid="{00000000-0005-0000-0000-000070050000}"/>
    <cellStyle name="20% - Énfasis1 3 2 4 3" xfId="5246" xr:uid="{00000000-0005-0000-0000-000071050000}"/>
    <cellStyle name="20% - Énfasis1 3 2 4 3 2" xfId="15223" xr:uid="{00000000-0005-0000-0000-000072050000}"/>
    <cellStyle name="20% - Énfasis1 3 2 4 3 3" xfId="35031" xr:uid="{00000000-0005-0000-0000-000073050000}"/>
    <cellStyle name="20% - Énfasis1 3 2 4 3 4" xfId="46446" xr:uid="{00000000-0005-0000-0000-000074050000}"/>
    <cellStyle name="20% - Énfasis1 3 2 4 4" xfId="2953" xr:uid="{00000000-0005-0000-0000-000075050000}"/>
    <cellStyle name="20% - Énfasis1 3 2 4 4 2" xfId="12937" xr:uid="{00000000-0005-0000-0000-000076050000}"/>
    <cellStyle name="20% - Énfasis1 3 2 4 4 3" xfId="44158" xr:uid="{00000000-0005-0000-0000-000077050000}"/>
    <cellStyle name="20% - Énfasis1 3 2 4 5" xfId="9134" xr:uid="{00000000-0005-0000-0000-000078050000}"/>
    <cellStyle name="20% - Énfasis1 3 2 4 5 2" xfId="18100" xr:uid="{00000000-0005-0000-0000-000079050000}"/>
    <cellStyle name="20% - Énfasis1 3 2 4 5 3" xfId="49326" xr:uid="{00000000-0005-0000-0000-00007A050000}"/>
    <cellStyle name="20% - Énfasis1 3 2 4 6" xfId="10061" xr:uid="{00000000-0005-0000-0000-00007B050000}"/>
    <cellStyle name="20% - Énfasis1 3 2 4 6 2" xfId="50969" xr:uid="{00000000-0005-0000-0000-00007C050000}"/>
    <cellStyle name="20% - Énfasis1 3 2 4 7" xfId="18832" xr:uid="{00000000-0005-0000-0000-00007D050000}"/>
    <cellStyle name="20% - Énfasis1 3 2 4 8" xfId="42787" xr:uid="{00000000-0005-0000-0000-00007E050000}"/>
    <cellStyle name="20% - Énfasis1 3 2 5" xfId="1157" xr:uid="{00000000-0005-0000-0000-00007F050000}"/>
    <cellStyle name="20% - Énfasis1 3 2 5 2" xfId="4491" xr:uid="{00000000-0005-0000-0000-000080050000}"/>
    <cellStyle name="20% - Énfasis1 3 2 5 2 2" xfId="14470" xr:uid="{00000000-0005-0000-0000-000081050000}"/>
    <cellStyle name="20% - Énfasis1 3 2 5 2 3" xfId="27632" xr:uid="{00000000-0005-0000-0000-000082050000}"/>
    <cellStyle name="20% - Énfasis1 3 2 5 2 4" xfId="45692" xr:uid="{00000000-0005-0000-0000-000083050000}"/>
    <cellStyle name="20% - Énfasis1 3 2 5 3" xfId="10062" xr:uid="{00000000-0005-0000-0000-000084050000}"/>
    <cellStyle name="20% - Énfasis1 3 2 5 3 2" xfId="35527" xr:uid="{00000000-0005-0000-0000-000085050000}"/>
    <cellStyle name="20% - Énfasis1 3 2 5 4" xfId="20316" xr:uid="{00000000-0005-0000-0000-000086050000}"/>
    <cellStyle name="20% - Énfasis1 3 2 5 5" xfId="43030" xr:uid="{00000000-0005-0000-0000-000087050000}"/>
    <cellStyle name="20% - Énfasis1 3 2 6" xfId="5803" xr:uid="{00000000-0005-0000-0000-000088050000}"/>
    <cellStyle name="20% - Énfasis1 3 2 6 2" xfId="29116" xr:uid="{00000000-0005-0000-0000-000089050000}"/>
    <cellStyle name="20% - Énfasis1 3 2 6 2 2" xfId="51395" xr:uid="{00000000-0005-0000-0000-00008A050000}"/>
    <cellStyle name="20% - Énfasis1 3 2 6 3" xfId="37012" xr:uid="{00000000-0005-0000-0000-00008B050000}"/>
    <cellStyle name="20% - Énfasis1 3 2 6 3 2" xfId="51248" xr:uid="{00000000-0005-0000-0000-00008C050000}"/>
    <cellStyle name="20% - Énfasis1 3 2 6 4" xfId="21800" xr:uid="{00000000-0005-0000-0000-00008D050000}"/>
    <cellStyle name="20% - Énfasis1 3 2 7" xfId="6506" xr:uid="{00000000-0005-0000-0000-00008E050000}"/>
    <cellStyle name="20% - Énfasis1 3 2 7 2" xfId="15488" xr:uid="{00000000-0005-0000-0000-00008F050000}"/>
    <cellStyle name="20% - Énfasis1 3 2 7 2 2" xfId="30601" xr:uid="{00000000-0005-0000-0000-000090050000}"/>
    <cellStyle name="20% - Énfasis1 3 2 7 3" xfId="38498" xr:uid="{00000000-0005-0000-0000-000091050000}"/>
    <cellStyle name="20% - Énfasis1 3 2 7 4" xfId="23284" xr:uid="{00000000-0005-0000-0000-000092050000}"/>
    <cellStyle name="20% - Énfasis1 3 2 7 5" xfId="46711" xr:uid="{00000000-0005-0000-0000-000093050000}"/>
    <cellStyle name="20% - Énfasis1 3 2 8" xfId="4030" xr:uid="{00000000-0005-0000-0000-000094050000}"/>
    <cellStyle name="20% - Énfasis1 3 2 8 2" xfId="14011" xr:uid="{00000000-0005-0000-0000-000095050000}"/>
    <cellStyle name="20% - Énfasis1 3 2 8 2 2" xfId="32086" xr:uid="{00000000-0005-0000-0000-000096050000}"/>
    <cellStyle name="20% - Énfasis1 3 2 8 3" xfId="39983" xr:uid="{00000000-0005-0000-0000-000097050000}"/>
    <cellStyle name="20% - Énfasis1 3 2 8 4" xfId="24718" xr:uid="{00000000-0005-0000-0000-000098050000}"/>
    <cellStyle name="20% - Énfasis1 3 2 8 5" xfId="45233" xr:uid="{00000000-0005-0000-0000-000099050000}"/>
    <cellStyle name="20% - Énfasis1 3 2 9" xfId="7045" xr:uid="{00000000-0005-0000-0000-00009A050000}"/>
    <cellStyle name="20% - Énfasis1 3 2 9 2" xfId="16022" xr:uid="{00000000-0005-0000-0000-00009B050000}"/>
    <cellStyle name="20% - Énfasis1 3 2 9 3" xfId="25671" xr:uid="{00000000-0005-0000-0000-00009C050000}"/>
    <cellStyle name="20% - Énfasis1 3 2 9 4" xfId="47247" xr:uid="{00000000-0005-0000-0000-00009D050000}"/>
    <cellStyle name="20% - Énfasis1 3 3" xfId="306" xr:uid="{00000000-0005-0000-0000-00009E050000}"/>
    <cellStyle name="20% - Énfasis1 3 3 10" xfId="7784" xr:uid="{00000000-0005-0000-0000-00009F050000}"/>
    <cellStyle name="20% - Énfasis1 3 3 10 2" xfId="16751" xr:uid="{00000000-0005-0000-0000-0000A0050000}"/>
    <cellStyle name="20% - Énfasis1 3 3 10 3" xfId="33571" xr:uid="{00000000-0005-0000-0000-0000A1050000}"/>
    <cellStyle name="20% - Énfasis1 3 3 10 4" xfId="47976" xr:uid="{00000000-0005-0000-0000-0000A2050000}"/>
    <cellStyle name="20% - Énfasis1 3 3 11" xfId="10063" xr:uid="{00000000-0005-0000-0000-0000A3050000}"/>
    <cellStyle name="20% - Énfasis1 3 3 11 2" xfId="49619" xr:uid="{00000000-0005-0000-0000-0000A4050000}"/>
    <cellStyle name="20% - Énfasis1 3 3 12" xfId="18390" xr:uid="{00000000-0005-0000-0000-0000A5050000}"/>
    <cellStyle name="20% - Énfasis1 3 3 13" xfId="41437" xr:uid="{00000000-0005-0000-0000-0000A6050000}"/>
    <cellStyle name="20% - Énfasis1 3 3 2" xfId="571" xr:uid="{00000000-0005-0000-0000-0000A7050000}"/>
    <cellStyle name="20% - Énfasis1 3 3 2 10" xfId="41478" xr:uid="{00000000-0005-0000-0000-0000A8050000}"/>
    <cellStyle name="20% - Énfasis1 3 3 2 2" xfId="1954" xr:uid="{00000000-0005-0000-0000-0000A9050000}"/>
    <cellStyle name="20% - Énfasis1 3 3 2 2 2" xfId="5053" xr:uid="{00000000-0005-0000-0000-0000AA050000}"/>
    <cellStyle name="20% - Énfasis1 3 3 2 2 2 2" xfId="15031" xr:uid="{00000000-0005-0000-0000-0000AB050000}"/>
    <cellStyle name="20% - Énfasis1 3 3 2 2 2 2 2" xfId="28237" xr:uid="{00000000-0005-0000-0000-0000AC050000}"/>
    <cellStyle name="20% - Énfasis1 3 3 2 2 2 3" xfId="36132" xr:uid="{00000000-0005-0000-0000-0000AD050000}"/>
    <cellStyle name="20% - Énfasis1 3 3 2 2 2 4" xfId="20921" xr:uid="{00000000-0005-0000-0000-0000AE050000}"/>
    <cellStyle name="20% - Énfasis1 3 3 2 2 2 5" xfId="46253" xr:uid="{00000000-0005-0000-0000-0000AF050000}"/>
    <cellStyle name="20% - Énfasis1 3 3 2 2 3" xfId="8501" xr:uid="{00000000-0005-0000-0000-0000B0050000}"/>
    <cellStyle name="20% - Énfasis1 3 3 2 2 3 2" xfId="17468" xr:uid="{00000000-0005-0000-0000-0000B1050000}"/>
    <cellStyle name="20% - Énfasis1 3 3 2 2 3 2 2" xfId="29721" xr:uid="{00000000-0005-0000-0000-0000B2050000}"/>
    <cellStyle name="20% - Énfasis1 3 3 2 2 3 3" xfId="37617" xr:uid="{00000000-0005-0000-0000-0000B3050000}"/>
    <cellStyle name="20% - Énfasis1 3 3 2 2 3 4" xfId="22404" xr:uid="{00000000-0005-0000-0000-0000B4050000}"/>
    <cellStyle name="20% - Énfasis1 3 3 2 2 3 5" xfId="48693" xr:uid="{00000000-0005-0000-0000-0000B5050000}"/>
    <cellStyle name="20% - Énfasis1 3 3 2 2 4" xfId="9380" xr:uid="{00000000-0005-0000-0000-0000B6050000}"/>
    <cellStyle name="20% - Énfasis1 3 3 2 2 4 2" xfId="31206" xr:uid="{00000000-0005-0000-0000-0000B7050000}"/>
    <cellStyle name="20% - Énfasis1 3 3 2 2 4 3" xfId="39103" xr:uid="{00000000-0005-0000-0000-0000B8050000}"/>
    <cellStyle name="20% - Énfasis1 3 3 2 2 4 4" xfId="23888" xr:uid="{00000000-0005-0000-0000-0000B9050000}"/>
    <cellStyle name="20% - Énfasis1 3 3 2 2 4 5" xfId="50336" xr:uid="{00000000-0005-0000-0000-0000BA050000}"/>
    <cellStyle name="20% - Énfasis1 3 3 2 2 5" xfId="12116" xr:uid="{00000000-0005-0000-0000-0000BB050000}"/>
    <cellStyle name="20% - Énfasis1 3 3 2 2 5 2" xfId="32691" xr:uid="{00000000-0005-0000-0000-0000BC050000}"/>
    <cellStyle name="20% - Énfasis1 3 3 2 2 5 3" xfId="40588" xr:uid="{00000000-0005-0000-0000-0000BD050000}"/>
    <cellStyle name="20% - Énfasis1 3 3 2 2 6" xfId="26275" xr:uid="{00000000-0005-0000-0000-0000BE050000}"/>
    <cellStyle name="20% - Énfasis1 3 3 2 2 7" xfId="34175" xr:uid="{00000000-0005-0000-0000-0000BF050000}"/>
    <cellStyle name="20% - Énfasis1 3 3 2 2 8" xfId="19437" xr:uid="{00000000-0005-0000-0000-0000C0050000}"/>
    <cellStyle name="20% - Énfasis1 3 3 2 2 9" xfId="42154" xr:uid="{00000000-0005-0000-0000-0000C1050000}"/>
    <cellStyle name="20% - Énfasis1 3 3 2 3" xfId="1263" xr:uid="{00000000-0005-0000-0000-0000C2050000}"/>
    <cellStyle name="20% - Énfasis1 3 3 2 3 2" xfId="6614" xr:uid="{00000000-0005-0000-0000-0000C3050000}"/>
    <cellStyle name="20% - Énfasis1 3 3 2 3 2 2" xfId="15593" xr:uid="{00000000-0005-0000-0000-0000C4050000}"/>
    <cellStyle name="20% - Énfasis1 3 3 2 3 2 3" xfId="27951" xr:uid="{00000000-0005-0000-0000-0000C5050000}"/>
    <cellStyle name="20% - Énfasis1 3 3 2 3 2 4" xfId="46817" xr:uid="{00000000-0005-0000-0000-0000C6050000}"/>
    <cellStyle name="20% - Énfasis1 3 3 2 3 3" xfId="10064" xr:uid="{00000000-0005-0000-0000-0000C7050000}"/>
    <cellStyle name="20% - Énfasis1 3 3 2 3 3 2" xfId="35846" xr:uid="{00000000-0005-0000-0000-0000C8050000}"/>
    <cellStyle name="20% - Énfasis1 3 3 2 3 4" xfId="20635" xr:uid="{00000000-0005-0000-0000-0000C9050000}"/>
    <cellStyle name="20% - Énfasis1 3 3 2 3 5" xfId="43135" xr:uid="{00000000-0005-0000-0000-0000CA050000}"/>
    <cellStyle name="20% - Énfasis1 3 3 2 4" xfId="4214" xr:uid="{00000000-0005-0000-0000-0000CB050000}"/>
    <cellStyle name="20% - Énfasis1 3 3 2 4 2" xfId="14194" xr:uid="{00000000-0005-0000-0000-0000CC050000}"/>
    <cellStyle name="20% - Énfasis1 3 3 2 4 2 2" xfId="29435" xr:uid="{00000000-0005-0000-0000-0000CD050000}"/>
    <cellStyle name="20% - Énfasis1 3 3 2 4 3" xfId="37331" xr:uid="{00000000-0005-0000-0000-0000CE050000}"/>
    <cellStyle name="20% - Énfasis1 3 3 2 4 4" xfId="22119" xr:uid="{00000000-0005-0000-0000-0000CF050000}"/>
    <cellStyle name="20% - Énfasis1 3 3 2 4 5" xfId="45416" xr:uid="{00000000-0005-0000-0000-0000D0050000}"/>
    <cellStyle name="20% - Énfasis1 3 3 2 5" xfId="7151" xr:uid="{00000000-0005-0000-0000-0000D1050000}"/>
    <cellStyle name="20% - Énfasis1 3 3 2 5 2" xfId="16128" xr:uid="{00000000-0005-0000-0000-0000D2050000}"/>
    <cellStyle name="20% - Énfasis1 3 3 2 5 2 2" xfId="30920" xr:uid="{00000000-0005-0000-0000-0000D3050000}"/>
    <cellStyle name="20% - Énfasis1 3 3 2 5 3" xfId="38817" xr:uid="{00000000-0005-0000-0000-0000D4050000}"/>
    <cellStyle name="20% - Énfasis1 3 3 2 5 4" xfId="23603" xr:uid="{00000000-0005-0000-0000-0000D5050000}"/>
    <cellStyle name="20% - Énfasis1 3 3 2 5 5" xfId="47353" xr:uid="{00000000-0005-0000-0000-0000D6050000}"/>
    <cellStyle name="20% - Énfasis1 3 3 2 6" xfId="3059" xr:uid="{00000000-0005-0000-0000-0000D7050000}"/>
    <cellStyle name="20% - Énfasis1 3 3 2 6 2" xfId="13043" xr:uid="{00000000-0005-0000-0000-0000D8050000}"/>
    <cellStyle name="20% - Énfasis1 3 3 2 6 2 2" xfId="32405" xr:uid="{00000000-0005-0000-0000-0000D9050000}"/>
    <cellStyle name="20% - Énfasis1 3 3 2 6 3" xfId="40302" xr:uid="{00000000-0005-0000-0000-0000DA050000}"/>
    <cellStyle name="20% - Énfasis1 3 3 2 6 4" xfId="25020" xr:uid="{00000000-0005-0000-0000-0000DB050000}"/>
    <cellStyle name="20% - Énfasis1 3 3 2 6 5" xfId="44264" xr:uid="{00000000-0005-0000-0000-0000DC050000}"/>
    <cellStyle name="20% - Énfasis1 3 3 2 7" xfId="7825" xr:uid="{00000000-0005-0000-0000-0000DD050000}"/>
    <cellStyle name="20% - Énfasis1 3 3 2 7 2" xfId="16792" xr:uid="{00000000-0005-0000-0000-0000DE050000}"/>
    <cellStyle name="20% - Énfasis1 3 3 2 7 3" xfId="25989" xr:uid="{00000000-0005-0000-0000-0000DF050000}"/>
    <cellStyle name="20% - Énfasis1 3 3 2 7 4" xfId="48017" xr:uid="{00000000-0005-0000-0000-0000E0050000}"/>
    <cellStyle name="20% - Énfasis1 3 3 2 8" xfId="10065" xr:uid="{00000000-0005-0000-0000-0000E1050000}"/>
    <cellStyle name="20% - Énfasis1 3 3 2 8 2" xfId="33889" xr:uid="{00000000-0005-0000-0000-0000E2050000}"/>
    <cellStyle name="20% - Énfasis1 3 3 2 8 3" xfId="49660" xr:uid="{00000000-0005-0000-0000-0000E3050000}"/>
    <cellStyle name="20% - Énfasis1 3 3 2 9" xfId="19151" xr:uid="{00000000-0005-0000-0000-0000E4050000}"/>
    <cellStyle name="20% - Énfasis1 3 3 3" xfId="746" xr:uid="{00000000-0005-0000-0000-0000E5050000}"/>
    <cellStyle name="20% - Énfasis1 3 3 3 2" xfId="1437" xr:uid="{00000000-0005-0000-0000-0000E6050000}"/>
    <cellStyle name="20% - Énfasis1 3 3 3 2 2" xfId="6789" xr:uid="{00000000-0005-0000-0000-0000E7050000}"/>
    <cellStyle name="20% - Énfasis1 3 3 3 2 2 2" xfId="15767" xr:uid="{00000000-0005-0000-0000-0000E8050000}"/>
    <cellStyle name="20% - Énfasis1 3 3 3 2 2 3" xfId="28236" xr:uid="{00000000-0005-0000-0000-0000E9050000}"/>
    <cellStyle name="20% - Énfasis1 3 3 3 2 2 4" xfId="46991" xr:uid="{00000000-0005-0000-0000-0000EA050000}"/>
    <cellStyle name="20% - Énfasis1 3 3 3 2 3" xfId="10066" xr:uid="{00000000-0005-0000-0000-0000EB050000}"/>
    <cellStyle name="20% - Énfasis1 3 3 3 2 3 2" xfId="36131" xr:uid="{00000000-0005-0000-0000-0000EC050000}"/>
    <cellStyle name="20% - Énfasis1 3 3 3 2 4" xfId="20920" xr:uid="{00000000-0005-0000-0000-0000ED050000}"/>
    <cellStyle name="20% - Énfasis1 3 3 3 2 5" xfId="43309" xr:uid="{00000000-0005-0000-0000-0000EE050000}"/>
    <cellStyle name="20% - Énfasis1 3 3 3 3" xfId="4774" xr:uid="{00000000-0005-0000-0000-0000EF050000}"/>
    <cellStyle name="20% - Énfasis1 3 3 3 3 2" xfId="14752" xr:uid="{00000000-0005-0000-0000-0000F0050000}"/>
    <cellStyle name="20% - Énfasis1 3 3 3 3 2 2" xfId="29720" xr:uid="{00000000-0005-0000-0000-0000F1050000}"/>
    <cellStyle name="20% - Énfasis1 3 3 3 3 3" xfId="37616" xr:uid="{00000000-0005-0000-0000-0000F2050000}"/>
    <cellStyle name="20% - Énfasis1 3 3 3 3 4" xfId="22403" xr:uid="{00000000-0005-0000-0000-0000F3050000}"/>
    <cellStyle name="20% - Énfasis1 3 3 3 3 5" xfId="45974" xr:uid="{00000000-0005-0000-0000-0000F4050000}"/>
    <cellStyle name="20% - Énfasis1 3 3 3 4" xfId="7325" xr:uid="{00000000-0005-0000-0000-0000F5050000}"/>
    <cellStyle name="20% - Énfasis1 3 3 3 4 2" xfId="16301" xr:uid="{00000000-0005-0000-0000-0000F6050000}"/>
    <cellStyle name="20% - Énfasis1 3 3 3 4 2 2" xfId="31205" xr:uid="{00000000-0005-0000-0000-0000F7050000}"/>
    <cellStyle name="20% - Énfasis1 3 3 3 4 3" xfId="39102" xr:uid="{00000000-0005-0000-0000-0000F8050000}"/>
    <cellStyle name="20% - Énfasis1 3 3 3 4 4" xfId="23887" xr:uid="{00000000-0005-0000-0000-0000F9050000}"/>
    <cellStyle name="20% - Énfasis1 3 3 3 4 5" xfId="47526" xr:uid="{00000000-0005-0000-0000-0000FA050000}"/>
    <cellStyle name="20% - Énfasis1 3 3 3 5" xfId="3233" xr:uid="{00000000-0005-0000-0000-0000FB050000}"/>
    <cellStyle name="20% - Énfasis1 3 3 3 5 2" xfId="13217" xr:uid="{00000000-0005-0000-0000-0000FC050000}"/>
    <cellStyle name="20% - Énfasis1 3 3 3 5 2 2" xfId="32690" xr:uid="{00000000-0005-0000-0000-0000FD050000}"/>
    <cellStyle name="20% - Énfasis1 3 3 3 5 3" xfId="40587" xr:uid="{00000000-0005-0000-0000-0000FE050000}"/>
    <cellStyle name="20% - Énfasis1 3 3 3 5 4" xfId="25274" xr:uid="{00000000-0005-0000-0000-0000FF050000}"/>
    <cellStyle name="20% - Énfasis1 3 3 3 5 5" xfId="44438" xr:uid="{00000000-0005-0000-0000-000000060000}"/>
    <cellStyle name="20% - Énfasis1 3 3 3 6" xfId="7999" xr:uid="{00000000-0005-0000-0000-000001060000}"/>
    <cellStyle name="20% - Énfasis1 3 3 3 6 2" xfId="16966" xr:uid="{00000000-0005-0000-0000-000002060000}"/>
    <cellStyle name="20% - Énfasis1 3 3 3 6 3" xfId="26274" xr:uid="{00000000-0005-0000-0000-000003060000}"/>
    <cellStyle name="20% - Énfasis1 3 3 3 6 4" xfId="48191" xr:uid="{00000000-0005-0000-0000-000004060000}"/>
    <cellStyle name="20% - Énfasis1 3 3 3 7" xfId="10067" xr:uid="{00000000-0005-0000-0000-000005060000}"/>
    <cellStyle name="20% - Énfasis1 3 3 3 7 2" xfId="34174" xr:uid="{00000000-0005-0000-0000-000006060000}"/>
    <cellStyle name="20% - Énfasis1 3 3 3 7 3" xfId="49834" xr:uid="{00000000-0005-0000-0000-000007060000}"/>
    <cellStyle name="20% - Énfasis1 3 3 3 8" xfId="19436" xr:uid="{00000000-0005-0000-0000-000008060000}"/>
    <cellStyle name="20% - Énfasis1 3 3 3 9" xfId="41652" xr:uid="{00000000-0005-0000-0000-000009060000}"/>
    <cellStyle name="20% - Énfasis1 3 3 4" xfId="530" xr:uid="{00000000-0005-0000-0000-00000A060000}"/>
    <cellStyle name="20% - Énfasis1 3 3 4 2" xfId="2641" xr:uid="{00000000-0005-0000-0000-00000B060000}"/>
    <cellStyle name="20% - Énfasis1 3 3 4 2 2" xfId="4501" xr:uid="{00000000-0005-0000-0000-00000C060000}"/>
    <cellStyle name="20% - Énfasis1 3 3 4 2 2 2" xfId="14479" xr:uid="{00000000-0005-0000-0000-00000D060000}"/>
    <cellStyle name="20% - Énfasis1 3 3 4 2 2 3" xfId="45701" xr:uid="{00000000-0005-0000-0000-00000E060000}"/>
    <cellStyle name="20% - Énfasis1 3 3 4 2 3" xfId="10068" xr:uid="{00000000-0005-0000-0000-00000F060000}"/>
    <cellStyle name="20% - Énfasis1 3 3 4 2 4" xfId="27137" xr:uid="{00000000-0005-0000-0000-000010060000}"/>
    <cellStyle name="20% - Énfasis1 3 3 4 2 5" xfId="43851" xr:uid="{00000000-0005-0000-0000-000011060000}"/>
    <cellStyle name="20% - Énfasis1 3 3 4 3" xfId="3410" xr:uid="{00000000-0005-0000-0000-000012060000}"/>
    <cellStyle name="20% - Énfasis1 3 3 4 3 2" xfId="13394" xr:uid="{00000000-0005-0000-0000-000013060000}"/>
    <cellStyle name="20% - Énfasis1 3 3 4 3 3" xfId="35032" xr:uid="{00000000-0005-0000-0000-000014060000}"/>
    <cellStyle name="20% - Énfasis1 3 3 4 3 4" xfId="44615" xr:uid="{00000000-0005-0000-0000-000015060000}"/>
    <cellStyle name="20% - Énfasis1 3 3 4 4" xfId="9135" xr:uid="{00000000-0005-0000-0000-000016060000}"/>
    <cellStyle name="20% - Énfasis1 3 3 4 4 2" xfId="18101" xr:uid="{00000000-0005-0000-0000-000017060000}"/>
    <cellStyle name="20% - Énfasis1 3 3 4 4 3" xfId="49327" xr:uid="{00000000-0005-0000-0000-000018060000}"/>
    <cellStyle name="20% - Énfasis1 3 3 4 5" xfId="10069" xr:uid="{00000000-0005-0000-0000-000019060000}"/>
    <cellStyle name="20% - Énfasis1 3 3 4 5 2" xfId="50970" xr:uid="{00000000-0005-0000-0000-00001A060000}"/>
    <cellStyle name="20% - Énfasis1 3 3 4 6" xfId="18833" xr:uid="{00000000-0005-0000-0000-00001B060000}"/>
    <cellStyle name="20% - Énfasis1 3 3 4 7" xfId="42788" xr:uid="{00000000-0005-0000-0000-00001C060000}"/>
    <cellStyle name="20% - Énfasis1 3 3 5" xfId="1222" xr:uid="{00000000-0005-0000-0000-00001D060000}"/>
    <cellStyle name="20% - Énfasis1 3 3 5 2" xfId="5640" xr:uid="{00000000-0005-0000-0000-00001E060000}"/>
    <cellStyle name="20% - Énfasis1 3 3 5 2 2" xfId="27633" xr:uid="{00000000-0005-0000-0000-00001F060000}"/>
    <cellStyle name="20% - Énfasis1 3 3 5 3" xfId="10070" xr:uid="{00000000-0005-0000-0000-000020060000}"/>
    <cellStyle name="20% - Énfasis1 3 3 5 3 2" xfId="35528" xr:uid="{00000000-0005-0000-0000-000021060000}"/>
    <cellStyle name="20% - Énfasis1 3 3 5 4" xfId="20317" xr:uid="{00000000-0005-0000-0000-000022060000}"/>
    <cellStyle name="20% - Énfasis1 3 3 5 5" xfId="43094" xr:uid="{00000000-0005-0000-0000-000023060000}"/>
    <cellStyle name="20% - Énfasis1 3 3 6" xfId="6573" xr:uid="{00000000-0005-0000-0000-000024060000}"/>
    <cellStyle name="20% - Énfasis1 3 3 6 2" xfId="15553" xr:uid="{00000000-0005-0000-0000-000025060000}"/>
    <cellStyle name="20% - Énfasis1 3 3 6 2 2" xfId="29117" xr:uid="{00000000-0005-0000-0000-000026060000}"/>
    <cellStyle name="20% - Énfasis1 3 3 6 3" xfId="37013" xr:uid="{00000000-0005-0000-0000-000027060000}"/>
    <cellStyle name="20% - Énfasis1 3 3 6 4" xfId="21801" xr:uid="{00000000-0005-0000-0000-000028060000}"/>
    <cellStyle name="20% - Énfasis1 3 3 6 5" xfId="46776" xr:uid="{00000000-0005-0000-0000-000029060000}"/>
    <cellStyle name="20% - Énfasis1 3 3 7" xfId="3933" xr:uid="{00000000-0005-0000-0000-00002A060000}"/>
    <cellStyle name="20% - Énfasis1 3 3 7 2" xfId="13915" xr:uid="{00000000-0005-0000-0000-00002B060000}"/>
    <cellStyle name="20% - Énfasis1 3 3 7 2 2" xfId="30602" xr:uid="{00000000-0005-0000-0000-00002C060000}"/>
    <cellStyle name="20% - Énfasis1 3 3 7 3" xfId="38499" xr:uid="{00000000-0005-0000-0000-00002D060000}"/>
    <cellStyle name="20% - Énfasis1 3 3 7 4" xfId="23285" xr:uid="{00000000-0005-0000-0000-00002E060000}"/>
    <cellStyle name="20% - Énfasis1 3 3 7 5" xfId="45137" xr:uid="{00000000-0005-0000-0000-00002F060000}"/>
    <cellStyle name="20% - Énfasis1 3 3 8" xfId="7110" xr:uid="{00000000-0005-0000-0000-000030060000}"/>
    <cellStyle name="20% - Énfasis1 3 3 8 2" xfId="16087" xr:uid="{00000000-0005-0000-0000-000031060000}"/>
    <cellStyle name="20% - Énfasis1 3 3 8 2 2" xfId="32087" xr:uid="{00000000-0005-0000-0000-000032060000}"/>
    <cellStyle name="20% - Énfasis1 3 3 8 3" xfId="39984" xr:uid="{00000000-0005-0000-0000-000033060000}"/>
    <cellStyle name="20% - Énfasis1 3 3 8 4" xfId="24719" xr:uid="{00000000-0005-0000-0000-000034060000}"/>
    <cellStyle name="20% - Énfasis1 3 3 8 5" xfId="47312" xr:uid="{00000000-0005-0000-0000-000035060000}"/>
    <cellStyle name="20% - Énfasis1 3 3 9" xfId="3018" xr:uid="{00000000-0005-0000-0000-000036060000}"/>
    <cellStyle name="20% - Énfasis1 3 3 9 2" xfId="13002" xr:uid="{00000000-0005-0000-0000-000037060000}"/>
    <cellStyle name="20% - Énfasis1 3 3 9 3" xfId="25672" xr:uid="{00000000-0005-0000-0000-000038060000}"/>
    <cellStyle name="20% - Énfasis1 3 3 9 4" xfId="44223" xr:uid="{00000000-0005-0000-0000-000039060000}"/>
    <cellStyle name="20% - Énfasis1 3 4" xfId="569" xr:uid="{00000000-0005-0000-0000-00003A060000}"/>
    <cellStyle name="20% - Énfasis1 3 4 10" xfId="33569" xr:uid="{00000000-0005-0000-0000-00003B060000}"/>
    <cellStyle name="20% - Énfasis1 3 4 11" xfId="18534" xr:uid="{00000000-0005-0000-0000-00003C060000}"/>
    <cellStyle name="20% - Énfasis1 3 4 12" xfId="41476" xr:uid="{00000000-0005-0000-0000-00003D060000}"/>
    <cellStyle name="20% - Énfasis1 3 4 2" xfId="917" xr:uid="{00000000-0005-0000-0000-00003E060000}"/>
    <cellStyle name="20% - Énfasis1 3 4 2 10" xfId="41987" xr:uid="{00000000-0005-0000-0000-00003F060000}"/>
    <cellStyle name="20% - Énfasis1 3 4 2 2" xfId="1956" xr:uid="{00000000-0005-0000-0000-000040060000}"/>
    <cellStyle name="20% - Énfasis1 3 4 2 2 2" xfId="4970" xr:uid="{00000000-0005-0000-0000-000041060000}"/>
    <cellStyle name="20% - Énfasis1 3 4 2 2 2 2" xfId="14948" xr:uid="{00000000-0005-0000-0000-000042060000}"/>
    <cellStyle name="20% - Énfasis1 3 4 2 2 2 2 2" xfId="28239" xr:uid="{00000000-0005-0000-0000-000043060000}"/>
    <cellStyle name="20% - Énfasis1 3 4 2 2 2 3" xfId="36134" xr:uid="{00000000-0005-0000-0000-000044060000}"/>
    <cellStyle name="20% - Énfasis1 3 4 2 2 2 4" xfId="20923" xr:uid="{00000000-0005-0000-0000-000045060000}"/>
    <cellStyle name="20% - Énfasis1 3 4 2 2 2 5" xfId="46170" xr:uid="{00000000-0005-0000-0000-000046060000}"/>
    <cellStyle name="20% - Énfasis1 3 4 2 2 3" xfId="8503" xr:uid="{00000000-0005-0000-0000-000047060000}"/>
    <cellStyle name="20% - Énfasis1 3 4 2 2 3 2" xfId="17470" xr:uid="{00000000-0005-0000-0000-000048060000}"/>
    <cellStyle name="20% - Énfasis1 3 4 2 2 3 2 2" xfId="29723" xr:uid="{00000000-0005-0000-0000-000049060000}"/>
    <cellStyle name="20% - Énfasis1 3 4 2 2 3 3" xfId="37619" xr:uid="{00000000-0005-0000-0000-00004A060000}"/>
    <cellStyle name="20% - Énfasis1 3 4 2 2 3 4" xfId="22406" xr:uid="{00000000-0005-0000-0000-00004B060000}"/>
    <cellStyle name="20% - Énfasis1 3 4 2 2 3 5" xfId="48695" xr:uid="{00000000-0005-0000-0000-00004C060000}"/>
    <cellStyle name="20% - Énfasis1 3 4 2 2 4" xfId="9398" xr:uid="{00000000-0005-0000-0000-00004D060000}"/>
    <cellStyle name="20% - Énfasis1 3 4 2 2 4 2" xfId="31208" xr:uid="{00000000-0005-0000-0000-00004E060000}"/>
    <cellStyle name="20% - Énfasis1 3 4 2 2 4 3" xfId="39105" xr:uid="{00000000-0005-0000-0000-00004F060000}"/>
    <cellStyle name="20% - Énfasis1 3 4 2 2 4 4" xfId="23890" xr:uid="{00000000-0005-0000-0000-000050060000}"/>
    <cellStyle name="20% - Énfasis1 3 4 2 2 4 5" xfId="50338" xr:uid="{00000000-0005-0000-0000-000051060000}"/>
    <cellStyle name="20% - Énfasis1 3 4 2 2 5" xfId="12117" xr:uid="{00000000-0005-0000-0000-000052060000}"/>
    <cellStyle name="20% - Énfasis1 3 4 2 2 5 2" xfId="32693" xr:uid="{00000000-0005-0000-0000-000053060000}"/>
    <cellStyle name="20% - Énfasis1 3 4 2 2 5 3" xfId="40590" xr:uid="{00000000-0005-0000-0000-000054060000}"/>
    <cellStyle name="20% - Énfasis1 3 4 2 2 6" xfId="26277" xr:uid="{00000000-0005-0000-0000-000055060000}"/>
    <cellStyle name="20% - Énfasis1 3 4 2 2 7" xfId="34177" xr:uid="{00000000-0005-0000-0000-000056060000}"/>
    <cellStyle name="20% - Énfasis1 3 4 2 2 8" xfId="19439" xr:uid="{00000000-0005-0000-0000-000057060000}"/>
    <cellStyle name="20% - Énfasis1 3 4 2 2 9" xfId="42156" xr:uid="{00000000-0005-0000-0000-000058060000}"/>
    <cellStyle name="20% - Énfasis1 3 4 2 3" xfId="1786" xr:uid="{00000000-0005-0000-0000-000059060000}"/>
    <cellStyle name="20% - Énfasis1 3 4 2 3 2" xfId="10071" xr:uid="{00000000-0005-0000-0000-00005A060000}"/>
    <cellStyle name="20% - Énfasis1 3 4 2 3 2 2" xfId="27952" xr:uid="{00000000-0005-0000-0000-00005B060000}"/>
    <cellStyle name="20% - Énfasis1 3 4 2 3 3" xfId="35847" xr:uid="{00000000-0005-0000-0000-00005C060000}"/>
    <cellStyle name="20% - Énfasis1 3 4 2 3 4" xfId="20636" xr:uid="{00000000-0005-0000-0000-00005D060000}"/>
    <cellStyle name="20% - Énfasis1 3 4 2 3 5" xfId="43573" xr:uid="{00000000-0005-0000-0000-00005E060000}"/>
    <cellStyle name="20% - Énfasis1 3 4 2 4" xfId="3411" xr:uid="{00000000-0005-0000-0000-00005F060000}"/>
    <cellStyle name="20% - Énfasis1 3 4 2 4 2" xfId="13395" xr:uid="{00000000-0005-0000-0000-000060060000}"/>
    <cellStyle name="20% - Énfasis1 3 4 2 4 2 2" xfId="29436" xr:uid="{00000000-0005-0000-0000-000061060000}"/>
    <cellStyle name="20% - Énfasis1 3 4 2 4 3" xfId="37332" xr:uid="{00000000-0005-0000-0000-000062060000}"/>
    <cellStyle name="20% - Énfasis1 3 4 2 4 4" xfId="22120" xr:uid="{00000000-0005-0000-0000-000063060000}"/>
    <cellStyle name="20% - Énfasis1 3 4 2 4 5" xfId="44616" xr:uid="{00000000-0005-0000-0000-000064060000}"/>
    <cellStyle name="20% - Énfasis1 3 4 2 5" xfId="8334" xr:uid="{00000000-0005-0000-0000-000065060000}"/>
    <cellStyle name="20% - Énfasis1 3 4 2 5 2" xfId="17301" xr:uid="{00000000-0005-0000-0000-000066060000}"/>
    <cellStyle name="20% - Énfasis1 3 4 2 5 2 2" xfId="30921" xr:uid="{00000000-0005-0000-0000-000067060000}"/>
    <cellStyle name="20% - Énfasis1 3 4 2 5 3" xfId="38818" xr:uid="{00000000-0005-0000-0000-000068060000}"/>
    <cellStyle name="20% - Énfasis1 3 4 2 5 4" xfId="23604" xr:uid="{00000000-0005-0000-0000-000069060000}"/>
    <cellStyle name="20% - Énfasis1 3 4 2 5 5" xfId="48526" xr:uid="{00000000-0005-0000-0000-00006A060000}"/>
    <cellStyle name="20% - Énfasis1 3 4 2 6" xfId="10072" xr:uid="{00000000-0005-0000-0000-00006B060000}"/>
    <cellStyle name="20% - Énfasis1 3 4 2 6 2" xfId="32406" xr:uid="{00000000-0005-0000-0000-00006C060000}"/>
    <cellStyle name="20% - Énfasis1 3 4 2 6 3" xfId="40303" xr:uid="{00000000-0005-0000-0000-00006D060000}"/>
    <cellStyle name="20% - Énfasis1 3 4 2 6 4" xfId="25021" xr:uid="{00000000-0005-0000-0000-00006E060000}"/>
    <cellStyle name="20% - Énfasis1 3 4 2 6 5" xfId="50169" xr:uid="{00000000-0005-0000-0000-00006F060000}"/>
    <cellStyle name="20% - Énfasis1 3 4 2 7" xfId="25990" xr:uid="{00000000-0005-0000-0000-000070060000}"/>
    <cellStyle name="20% - Énfasis1 3 4 2 8" xfId="33890" xr:uid="{00000000-0005-0000-0000-000071060000}"/>
    <cellStyle name="20% - Énfasis1 3 4 2 9" xfId="19152" xr:uid="{00000000-0005-0000-0000-000072060000}"/>
    <cellStyle name="20% - Énfasis1 3 4 3" xfId="1955" xr:uid="{00000000-0005-0000-0000-000073060000}"/>
    <cellStyle name="20% - Énfasis1 3 4 3 2" xfId="5998" xr:uid="{00000000-0005-0000-0000-000074060000}"/>
    <cellStyle name="20% - Énfasis1 3 4 3 2 2" xfId="28238" xr:uid="{00000000-0005-0000-0000-000075060000}"/>
    <cellStyle name="20% - Énfasis1 3 4 3 2 2 2" xfId="51434" xr:uid="{00000000-0005-0000-0000-000076060000}"/>
    <cellStyle name="20% - Énfasis1 3 4 3 2 3" xfId="36133" xr:uid="{00000000-0005-0000-0000-000077060000}"/>
    <cellStyle name="20% - Énfasis1 3 4 3 2 3 2" xfId="51201" xr:uid="{00000000-0005-0000-0000-000078060000}"/>
    <cellStyle name="20% - Énfasis1 3 4 3 2 4" xfId="20922" xr:uid="{00000000-0005-0000-0000-000079060000}"/>
    <cellStyle name="20% - Énfasis1 3 4 3 3" xfId="7501" xr:uid="{00000000-0005-0000-0000-00007A060000}"/>
    <cellStyle name="20% - Énfasis1 3 4 3 3 2" xfId="16476" xr:uid="{00000000-0005-0000-0000-00007B060000}"/>
    <cellStyle name="20% - Énfasis1 3 4 3 3 2 2" xfId="29722" xr:uid="{00000000-0005-0000-0000-00007C060000}"/>
    <cellStyle name="20% - Énfasis1 3 4 3 3 3" xfId="37618" xr:uid="{00000000-0005-0000-0000-00007D060000}"/>
    <cellStyle name="20% - Énfasis1 3 4 3 3 4" xfId="22405" xr:uid="{00000000-0005-0000-0000-00007E060000}"/>
    <cellStyle name="20% - Énfasis1 3 4 3 3 5" xfId="47701" xr:uid="{00000000-0005-0000-0000-00007F060000}"/>
    <cellStyle name="20% - Énfasis1 3 4 3 4" xfId="8502" xr:uid="{00000000-0005-0000-0000-000080060000}"/>
    <cellStyle name="20% - Énfasis1 3 4 3 4 2" xfId="17469" xr:uid="{00000000-0005-0000-0000-000081060000}"/>
    <cellStyle name="20% - Énfasis1 3 4 3 4 2 2" xfId="31207" xr:uid="{00000000-0005-0000-0000-000082060000}"/>
    <cellStyle name="20% - Énfasis1 3 4 3 4 3" xfId="39104" xr:uid="{00000000-0005-0000-0000-000083060000}"/>
    <cellStyle name="20% - Énfasis1 3 4 3 4 4" xfId="23889" xr:uid="{00000000-0005-0000-0000-000084060000}"/>
    <cellStyle name="20% - Énfasis1 3 4 3 4 5" xfId="48694" xr:uid="{00000000-0005-0000-0000-000085060000}"/>
    <cellStyle name="20% - Énfasis1 3 4 3 5" xfId="10073" xr:uid="{00000000-0005-0000-0000-000086060000}"/>
    <cellStyle name="20% - Énfasis1 3 4 3 5 2" xfId="32692" xr:uid="{00000000-0005-0000-0000-000087060000}"/>
    <cellStyle name="20% - Énfasis1 3 4 3 5 3" xfId="40589" xr:uid="{00000000-0005-0000-0000-000088060000}"/>
    <cellStyle name="20% - Énfasis1 3 4 3 5 4" xfId="25275" xr:uid="{00000000-0005-0000-0000-000089060000}"/>
    <cellStyle name="20% - Énfasis1 3 4 3 5 5" xfId="50337" xr:uid="{00000000-0005-0000-0000-00008A060000}"/>
    <cellStyle name="20% - Énfasis1 3 4 3 6" xfId="26276" xr:uid="{00000000-0005-0000-0000-00008B060000}"/>
    <cellStyle name="20% - Énfasis1 3 4 3 7" xfId="34176" xr:uid="{00000000-0005-0000-0000-00008C060000}"/>
    <cellStyle name="20% - Énfasis1 3 4 3 8" xfId="19438" xr:uid="{00000000-0005-0000-0000-00008D060000}"/>
    <cellStyle name="20% - Énfasis1 3 4 3 9" xfId="42155" xr:uid="{00000000-0005-0000-0000-00008E060000}"/>
    <cellStyle name="20% - Énfasis1 3 4 4" xfId="1261" xr:uid="{00000000-0005-0000-0000-00008F060000}"/>
    <cellStyle name="20% - Énfasis1 3 4 4 2" xfId="6612" xr:uid="{00000000-0005-0000-0000-000090060000}"/>
    <cellStyle name="20% - Énfasis1 3 4 4 2 2" xfId="15591" xr:uid="{00000000-0005-0000-0000-000091060000}"/>
    <cellStyle name="20% - Énfasis1 3 4 4 2 3" xfId="27135" xr:uid="{00000000-0005-0000-0000-000092060000}"/>
    <cellStyle name="20% - Énfasis1 3 4 4 2 4" xfId="46815" xr:uid="{00000000-0005-0000-0000-000093060000}"/>
    <cellStyle name="20% - Énfasis1 3 4 4 3" xfId="10074" xr:uid="{00000000-0005-0000-0000-000094060000}"/>
    <cellStyle name="20% - Énfasis1 3 4 4 3 2" xfId="35030" xr:uid="{00000000-0005-0000-0000-000095060000}"/>
    <cellStyle name="20% - Énfasis1 3 4 4 4" xfId="18831" xr:uid="{00000000-0005-0000-0000-000096060000}"/>
    <cellStyle name="20% - Énfasis1 3 4 4 5" xfId="43133" xr:uid="{00000000-0005-0000-0000-000097060000}"/>
    <cellStyle name="20% - Énfasis1 3 4 5" xfId="4130" xr:uid="{00000000-0005-0000-0000-000098060000}"/>
    <cellStyle name="20% - Énfasis1 3 4 5 2" xfId="14111" xr:uid="{00000000-0005-0000-0000-000099060000}"/>
    <cellStyle name="20% - Énfasis1 3 4 5 2 2" xfId="27631" xr:uid="{00000000-0005-0000-0000-00009A060000}"/>
    <cellStyle name="20% - Énfasis1 3 4 5 3" xfId="35526" xr:uid="{00000000-0005-0000-0000-00009B060000}"/>
    <cellStyle name="20% - Énfasis1 3 4 5 4" xfId="20315" xr:uid="{00000000-0005-0000-0000-00009C060000}"/>
    <cellStyle name="20% - Énfasis1 3 4 5 5" xfId="45333" xr:uid="{00000000-0005-0000-0000-00009D060000}"/>
    <cellStyle name="20% - Énfasis1 3 4 6" xfId="7149" xr:uid="{00000000-0005-0000-0000-00009E060000}"/>
    <cellStyle name="20% - Énfasis1 3 4 6 2" xfId="16126" xr:uid="{00000000-0005-0000-0000-00009F060000}"/>
    <cellStyle name="20% - Énfasis1 3 4 6 2 2" xfId="29115" xr:uid="{00000000-0005-0000-0000-0000A0060000}"/>
    <cellStyle name="20% - Énfasis1 3 4 6 3" xfId="37011" xr:uid="{00000000-0005-0000-0000-0000A1060000}"/>
    <cellStyle name="20% - Énfasis1 3 4 6 4" xfId="21799" xr:uid="{00000000-0005-0000-0000-0000A2060000}"/>
    <cellStyle name="20% - Énfasis1 3 4 6 5" xfId="47351" xr:uid="{00000000-0005-0000-0000-0000A3060000}"/>
    <cellStyle name="20% - Énfasis1 3 4 7" xfId="3057" xr:uid="{00000000-0005-0000-0000-0000A4060000}"/>
    <cellStyle name="20% - Énfasis1 3 4 7 2" xfId="13041" xr:uid="{00000000-0005-0000-0000-0000A5060000}"/>
    <cellStyle name="20% - Énfasis1 3 4 7 2 2" xfId="30600" xr:uid="{00000000-0005-0000-0000-0000A6060000}"/>
    <cellStyle name="20% - Énfasis1 3 4 7 3" xfId="38497" xr:uid="{00000000-0005-0000-0000-0000A7060000}"/>
    <cellStyle name="20% - Énfasis1 3 4 7 4" xfId="23283" xr:uid="{00000000-0005-0000-0000-0000A8060000}"/>
    <cellStyle name="20% - Énfasis1 3 4 7 5" xfId="44262" xr:uid="{00000000-0005-0000-0000-0000A9060000}"/>
    <cellStyle name="20% - Énfasis1 3 4 8" xfId="7823" xr:uid="{00000000-0005-0000-0000-0000AA060000}"/>
    <cellStyle name="20% - Énfasis1 3 4 8 2" xfId="16790" xr:uid="{00000000-0005-0000-0000-0000AB060000}"/>
    <cellStyle name="20% - Énfasis1 3 4 8 2 2" xfId="32085" xr:uid="{00000000-0005-0000-0000-0000AC060000}"/>
    <cellStyle name="20% - Énfasis1 3 4 8 3" xfId="39982" xr:uid="{00000000-0005-0000-0000-0000AD060000}"/>
    <cellStyle name="20% - Énfasis1 3 4 8 4" xfId="24717" xr:uid="{00000000-0005-0000-0000-0000AE060000}"/>
    <cellStyle name="20% - Énfasis1 3 4 8 5" xfId="48015" xr:uid="{00000000-0005-0000-0000-0000AF060000}"/>
    <cellStyle name="20% - Énfasis1 3 4 9" xfId="10075" xr:uid="{00000000-0005-0000-0000-0000B0060000}"/>
    <cellStyle name="20% - Énfasis1 3 4 9 2" xfId="25670" xr:uid="{00000000-0005-0000-0000-0000B1060000}"/>
    <cellStyle name="20% - Énfasis1 3 4 9 3" xfId="49658" xr:uid="{00000000-0005-0000-0000-0000B2060000}"/>
    <cellStyle name="20% - Énfasis1 3 5" xfId="744" xr:uid="{00000000-0005-0000-0000-0000B3060000}"/>
    <cellStyle name="20% - Énfasis1 3 5 10" xfId="41650" xr:uid="{00000000-0005-0000-0000-0000B4060000}"/>
    <cellStyle name="20% - Énfasis1 3 5 2" xfId="1957" xr:uid="{00000000-0005-0000-0000-0000B5060000}"/>
    <cellStyle name="20% - Énfasis1 3 5 2 2" xfId="6787" xr:uid="{00000000-0005-0000-0000-0000B6060000}"/>
    <cellStyle name="20% - Énfasis1 3 5 2 2 2" xfId="15765" xr:uid="{00000000-0005-0000-0000-0000B7060000}"/>
    <cellStyle name="20% - Énfasis1 3 5 2 2 2 2" xfId="28240" xr:uid="{00000000-0005-0000-0000-0000B8060000}"/>
    <cellStyle name="20% - Énfasis1 3 5 2 2 3" xfId="36135" xr:uid="{00000000-0005-0000-0000-0000B9060000}"/>
    <cellStyle name="20% - Énfasis1 3 5 2 2 4" xfId="20924" xr:uid="{00000000-0005-0000-0000-0000BA060000}"/>
    <cellStyle name="20% - Énfasis1 3 5 2 2 5" xfId="46989" xr:uid="{00000000-0005-0000-0000-0000BB060000}"/>
    <cellStyle name="20% - Énfasis1 3 5 2 3" xfId="8504" xr:uid="{00000000-0005-0000-0000-0000BC060000}"/>
    <cellStyle name="20% - Énfasis1 3 5 2 3 2" xfId="17471" xr:uid="{00000000-0005-0000-0000-0000BD060000}"/>
    <cellStyle name="20% - Énfasis1 3 5 2 3 2 2" xfId="29724" xr:uid="{00000000-0005-0000-0000-0000BE060000}"/>
    <cellStyle name="20% - Énfasis1 3 5 2 3 3" xfId="37620" xr:uid="{00000000-0005-0000-0000-0000BF060000}"/>
    <cellStyle name="20% - Énfasis1 3 5 2 3 4" xfId="22407" xr:uid="{00000000-0005-0000-0000-0000C0060000}"/>
    <cellStyle name="20% - Énfasis1 3 5 2 3 5" xfId="48696" xr:uid="{00000000-0005-0000-0000-0000C1060000}"/>
    <cellStyle name="20% - Énfasis1 3 5 2 4" xfId="9395" xr:uid="{00000000-0005-0000-0000-0000C2060000}"/>
    <cellStyle name="20% - Énfasis1 3 5 2 4 2" xfId="31209" xr:uid="{00000000-0005-0000-0000-0000C3060000}"/>
    <cellStyle name="20% - Énfasis1 3 5 2 4 3" xfId="39106" xr:uid="{00000000-0005-0000-0000-0000C4060000}"/>
    <cellStyle name="20% - Énfasis1 3 5 2 4 4" xfId="23891" xr:uid="{00000000-0005-0000-0000-0000C5060000}"/>
    <cellStyle name="20% - Énfasis1 3 5 2 4 5" xfId="50339" xr:uid="{00000000-0005-0000-0000-0000C6060000}"/>
    <cellStyle name="20% - Énfasis1 3 5 2 5" xfId="12118" xr:uid="{00000000-0005-0000-0000-0000C7060000}"/>
    <cellStyle name="20% - Énfasis1 3 5 2 5 2" xfId="32694" xr:uid="{00000000-0005-0000-0000-0000C8060000}"/>
    <cellStyle name="20% - Énfasis1 3 5 2 5 3" xfId="40591" xr:uid="{00000000-0005-0000-0000-0000C9060000}"/>
    <cellStyle name="20% - Énfasis1 3 5 2 6" xfId="26278" xr:uid="{00000000-0005-0000-0000-0000CA060000}"/>
    <cellStyle name="20% - Énfasis1 3 5 2 7" xfId="34178" xr:uid="{00000000-0005-0000-0000-0000CB060000}"/>
    <cellStyle name="20% - Énfasis1 3 5 2 8" xfId="19440" xr:uid="{00000000-0005-0000-0000-0000CC060000}"/>
    <cellStyle name="20% - Énfasis1 3 5 2 9" xfId="42157" xr:uid="{00000000-0005-0000-0000-0000CD060000}"/>
    <cellStyle name="20% - Énfasis1 3 5 3" xfId="1435" xr:uid="{00000000-0005-0000-0000-0000CE060000}"/>
    <cellStyle name="20% - Énfasis1 3 5 3 2" xfId="4691" xr:uid="{00000000-0005-0000-0000-0000CF060000}"/>
    <cellStyle name="20% - Énfasis1 3 5 3 2 2" xfId="14669" xr:uid="{00000000-0005-0000-0000-0000D0060000}"/>
    <cellStyle name="20% - Énfasis1 3 5 3 2 3" xfId="27895" xr:uid="{00000000-0005-0000-0000-0000D1060000}"/>
    <cellStyle name="20% - Énfasis1 3 5 3 2 4" xfId="45891" xr:uid="{00000000-0005-0000-0000-0000D2060000}"/>
    <cellStyle name="20% - Énfasis1 3 5 3 3" xfId="10076" xr:uid="{00000000-0005-0000-0000-0000D3060000}"/>
    <cellStyle name="20% - Énfasis1 3 5 3 3 2" xfId="35790" xr:uid="{00000000-0005-0000-0000-0000D4060000}"/>
    <cellStyle name="20% - Énfasis1 3 5 3 4" xfId="20579" xr:uid="{00000000-0005-0000-0000-0000D5060000}"/>
    <cellStyle name="20% - Énfasis1 3 5 3 5" xfId="43307" xr:uid="{00000000-0005-0000-0000-0000D6060000}"/>
    <cellStyle name="20% - Énfasis1 3 5 4" xfId="7323" xr:uid="{00000000-0005-0000-0000-0000D7060000}"/>
    <cellStyle name="20% - Énfasis1 3 5 4 2" xfId="16299" xr:uid="{00000000-0005-0000-0000-0000D8060000}"/>
    <cellStyle name="20% - Énfasis1 3 5 4 2 2" xfId="29379" xr:uid="{00000000-0005-0000-0000-0000D9060000}"/>
    <cellStyle name="20% - Énfasis1 3 5 4 3" xfId="37275" xr:uid="{00000000-0005-0000-0000-0000DA060000}"/>
    <cellStyle name="20% - Énfasis1 3 5 4 4" xfId="22063" xr:uid="{00000000-0005-0000-0000-0000DB060000}"/>
    <cellStyle name="20% - Énfasis1 3 5 4 5" xfId="47524" xr:uid="{00000000-0005-0000-0000-0000DC060000}"/>
    <cellStyle name="20% - Énfasis1 3 5 5" xfId="3231" xr:uid="{00000000-0005-0000-0000-0000DD060000}"/>
    <cellStyle name="20% - Énfasis1 3 5 5 2" xfId="13215" xr:uid="{00000000-0005-0000-0000-0000DE060000}"/>
    <cellStyle name="20% - Énfasis1 3 5 5 2 2" xfId="30864" xr:uid="{00000000-0005-0000-0000-0000DF060000}"/>
    <cellStyle name="20% - Énfasis1 3 5 5 3" xfId="38761" xr:uid="{00000000-0005-0000-0000-0000E0060000}"/>
    <cellStyle name="20% - Énfasis1 3 5 5 4" xfId="23547" xr:uid="{00000000-0005-0000-0000-0000E1060000}"/>
    <cellStyle name="20% - Énfasis1 3 5 5 5" xfId="44436" xr:uid="{00000000-0005-0000-0000-0000E2060000}"/>
    <cellStyle name="20% - Énfasis1 3 5 6" xfId="7997" xr:uid="{00000000-0005-0000-0000-0000E3060000}"/>
    <cellStyle name="20% - Énfasis1 3 5 6 2" xfId="16964" xr:uid="{00000000-0005-0000-0000-0000E4060000}"/>
    <cellStyle name="20% - Énfasis1 3 5 6 2 2" xfId="32349" xr:uid="{00000000-0005-0000-0000-0000E5060000}"/>
    <cellStyle name="20% - Énfasis1 3 5 6 3" xfId="40246" xr:uid="{00000000-0005-0000-0000-0000E6060000}"/>
    <cellStyle name="20% - Énfasis1 3 5 6 4" xfId="24979" xr:uid="{00000000-0005-0000-0000-0000E7060000}"/>
    <cellStyle name="20% - Énfasis1 3 5 6 5" xfId="48189" xr:uid="{00000000-0005-0000-0000-0000E8060000}"/>
    <cellStyle name="20% - Énfasis1 3 5 7" xfId="10077" xr:uid="{00000000-0005-0000-0000-0000E9060000}"/>
    <cellStyle name="20% - Énfasis1 3 5 7 2" xfId="25933" xr:uid="{00000000-0005-0000-0000-0000EA060000}"/>
    <cellStyle name="20% - Énfasis1 3 5 7 3" xfId="49832" xr:uid="{00000000-0005-0000-0000-0000EB060000}"/>
    <cellStyle name="20% - Énfasis1 3 5 8" xfId="33833" xr:uid="{00000000-0005-0000-0000-0000EC060000}"/>
    <cellStyle name="20% - Énfasis1 3 5 9" xfId="19095" xr:uid="{00000000-0005-0000-0000-0000ED060000}"/>
    <cellStyle name="20% - Énfasis1 3 6" xfId="426" xr:uid="{00000000-0005-0000-0000-0000EE060000}"/>
    <cellStyle name="20% - Énfasis1 3 6 10" xfId="41899" xr:uid="{00000000-0005-0000-0000-0000EF060000}"/>
    <cellStyle name="20% - Énfasis1 3 6 2" xfId="1958" xr:uid="{00000000-0005-0000-0000-0000F0060000}"/>
    <cellStyle name="20% - Énfasis1 3 6 2 2" xfId="5171" xr:uid="{00000000-0005-0000-0000-0000F1060000}"/>
    <cellStyle name="20% - Énfasis1 3 6 2 2 2" xfId="15148" xr:uid="{00000000-0005-0000-0000-0000F2060000}"/>
    <cellStyle name="20% - Énfasis1 3 6 2 2 2 2" xfId="28241" xr:uid="{00000000-0005-0000-0000-0000F3060000}"/>
    <cellStyle name="20% - Énfasis1 3 6 2 2 3" xfId="36136" xr:uid="{00000000-0005-0000-0000-0000F4060000}"/>
    <cellStyle name="20% - Énfasis1 3 6 2 2 4" xfId="20925" xr:uid="{00000000-0005-0000-0000-0000F5060000}"/>
    <cellStyle name="20% - Énfasis1 3 6 2 2 5" xfId="46371" xr:uid="{00000000-0005-0000-0000-0000F6060000}"/>
    <cellStyle name="20% - Énfasis1 3 6 2 3" xfId="8505" xr:uid="{00000000-0005-0000-0000-0000F7060000}"/>
    <cellStyle name="20% - Énfasis1 3 6 2 3 2" xfId="17472" xr:uid="{00000000-0005-0000-0000-0000F8060000}"/>
    <cellStyle name="20% - Énfasis1 3 6 2 3 2 2" xfId="29725" xr:uid="{00000000-0005-0000-0000-0000F9060000}"/>
    <cellStyle name="20% - Énfasis1 3 6 2 3 3" xfId="37621" xr:uid="{00000000-0005-0000-0000-0000FA060000}"/>
    <cellStyle name="20% - Énfasis1 3 6 2 3 4" xfId="22408" xr:uid="{00000000-0005-0000-0000-0000FB060000}"/>
    <cellStyle name="20% - Énfasis1 3 6 2 3 5" xfId="48697" xr:uid="{00000000-0005-0000-0000-0000FC060000}"/>
    <cellStyle name="20% - Énfasis1 3 6 2 4" xfId="9384" xr:uid="{00000000-0005-0000-0000-0000FD060000}"/>
    <cellStyle name="20% - Énfasis1 3 6 2 4 2" xfId="31210" xr:uid="{00000000-0005-0000-0000-0000FE060000}"/>
    <cellStyle name="20% - Énfasis1 3 6 2 4 3" xfId="39107" xr:uid="{00000000-0005-0000-0000-0000FF060000}"/>
    <cellStyle name="20% - Énfasis1 3 6 2 4 4" xfId="23892" xr:uid="{00000000-0005-0000-0000-000000070000}"/>
    <cellStyle name="20% - Énfasis1 3 6 2 4 5" xfId="50340" xr:uid="{00000000-0005-0000-0000-000001070000}"/>
    <cellStyle name="20% - Énfasis1 3 6 2 5" xfId="12119" xr:uid="{00000000-0005-0000-0000-000002070000}"/>
    <cellStyle name="20% - Énfasis1 3 6 2 5 2" xfId="32695" xr:uid="{00000000-0005-0000-0000-000003070000}"/>
    <cellStyle name="20% - Énfasis1 3 6 2 5 3" xfId="40592" xr:uid="{00000000-0005-0000-0000-000004070000}"/>
    <cellStyle name="20% - Énfasis1 3 6 2 6" xfId="26279" xr:uid="{00000000-0005-0000-0000-000005070000}"/>
    <cellStyle name="20% - Énfasis1 3 6 2 7" xfId="34179" xr:uid="{00000000-0005-0000-0000-000006070000}"/>
    <cellStyle name="20% - Énfasis1 3 6 2 8" xfId="19441" xr:uid="{00000000-0005-0000-0000-000007070000}"/>
    <cellStyle name="20% - Énfasis1 3 6 2 9" xfId="42158" xr:uid="{00000000-0005-0000-0000-000008070000}"/>
    <cellStyle name="20% - Énfasis1 3 6 3" xfId="1688" xr:uid="{00000000-0005-0000-0000-000009070000}"/>
    <cellStyle name="20% - Énfasis1 3 6 3 2" xfId="10078" xr:uid="{00000000-0005-0000-0000-00000A070000}"/>
    <cellStyle name="20% - Énfasis1 3 6 3 2 2" xfId="27594" xr:uid="{00000000-0005-0000-0000-00000B070000}"/>
    <cellStyle name="20% - Énfasis1 3 6 3 3" xfId="35489" xr:uid="{00000000-0005-0000-0000-00000C070000}"/>
    <cellStyle name="20% - Énfasis1 3 6 3 4" xfId="20278" xr:uid="{00000000-0005-0000-0000-00000D070000}"/>
    <cellStyle name="20% - Énfasis1 3 6 3 5" xfId="43507" xr:uid="{00000000-0005-0000-0000-00000E070000}"/>
    <cellStyle name="20% - Énfasis1 3 6 4" xfId="2919" xr:uid="{00000000-0005-0000-0000-00000F070000}"/>
    <cellStyle name="20% - Énfasis1 3 6 4 2" xfId="12903" xr:uid="{00000000-0005-0000-0000-000010070000}"/>
    <cellStyle name="20% - Énfasis1 3 6 4 2 2" xfId="29078" xr:uid="{00000000-0005-0000-0000-000011070000}"/>
    <cellStyle name="20% - Énfasis1 3 6 4 3" xfId="36974" xr:uid="{00000000-0005-0000-0000-000012070000}"/>
    <cellStyle name="20% - Énfasis1 3 6 4 4" xfId="21762" xr:uid="{00000000-0005-0000-0000-000013070000}"/>
    <cellStyle name="20% - Énfasis1 3 6 4 5" xfId="44124" xr:uid="{00000000-0005-0000-0000-000014070000}"/>
    <cellStyle name="20% - Énfasis1 3 6 5" xfId="8246" xr:uid="{00000000-0005-0000-0000-000015070000}"/>
    <cellStyle name="20% - Énfasis1 3 6 5 2" xfId="17213" xr:uid="{00000000-0005-0000-0000-000016070000}"/>
    <cellStyle name="20% - Énfasis1 3 6 5 2 2" xfId="30563" xr:uid="{00000000-0005-0000-0000-000017070000}"/>
    <cellStyle name="20% - Énfasis1 3 6 5 3" xfId="38460" xr:uid="{00000000-0005-0000-0000-000018070000}"/>
    <cellStyle name="20% - Énfasis1 3 6 5 4" xfId="23246" xr:uid="{00000000-0005-0000-0000-000019070000}"/>
    <cellStyle name="20% - Énfasis1 3 6 5 5" xfId="48438" xr:uid="{00000000-0005-0000-0000-00001A070000}"/>
    <cellStyle name="20% - Énfasis1 3 6 6" xfId="10079" xr:uid="{00000000-0005-0000-0000-00001B070000}"/>
    <cellStyle name="20% - Énfasis1 3 6 6 2" xfId="32048" xr:uid="{00000000-0005-0000-0000-00001C070000}"/>
    <cellStyle name="20% - Énfasis1 3 6 6 3" xfId="39945" xr:uid="{00000000-0005-0000-0000-00001D070000}"/>
    <cellStyle name="20% - Énfasis1 3 6 6 4" xfId="24681" xr:uid="{00000000-0005-0000-0000-00001E070000}"/>
    <cellStyle name="20% - Énfasis1 3 6 6 5" xfId="50081" xr:uid="{00000000-0005-0000-0000-00001F070000}"/>
    <cellStyle name="20% - Énfasis1 3 6 7" xfId="25633" xr:uid="{00000000-0005-0000-0000-000020070000}"/>
    <cellStyle name="20% - Énfasis1 3 6 8" xfId="33532" xr:uid="{00000000-0005-0000-0000-000021070000}"/>
    <cellStyle name="20% - Énfasis1 3 6 9" xfId="18794" xr:uid="{00000000-0005-0000-0000-000022070000}"/>
    <cellStyle name="20% - Énfasis1 3 7" xfId="1624" xr:uid="{00000000-0005-0000-0000-000023070000}"/>
    <cellStyle name="20% - Énfasis1 3 7 10" xfId="41835" xr:uid="{00000000-0005-0000-0000-000024070000}"/>
    <cellStyle name="20% - Énfasis1 3 7 2" xfId="1959" xr:uid="{00000000-0005-0000-0000-000025070000}"/>
    <cellStyle name="20% - Énfasis1 3 7 2 2" xfId="7502" xr:uid="{00000000-0005-0000-0000-000026070000}"/>
    <cellStyle name="20% - Énfasis1 3 7 2 2 2" xfId="16477" xr:uid="{00000000-0005-0000-0000-000027070000}"/>
    <cellStyle name="20% - Énfasis1 3 7 2 2 2 2" xfId="28242" xr:uid="{00000000-0005-0000-0000-000028070000}"/>
    <cellStyle name="20% - Énfasis1 3 7 2 2 3" xfId="36137" xr:uid="{00000000-0005-0000-0000-000029070000}"/>
    <cellStyle name="20% - Énfasis1 3 7 2 2 4" xfId="20926" xr:uid="{00000000-0005-0000-0000-00002A070000}"/>
    <cellStyle name="20% - Énfasis1 3 7 2 2 5" xfId="47702" xr:uid="{00000000-0005-0000-0000-00002B070000}"/>
    <cellStyle name="20% - Énfasis1 3 7 2 3" xfId="8506" xr:uid="{00000000-0005-0000-0000-00002C070000}"/>
    <cellStyle name="20% - Énfasis1 3 7 2 3 2" xfId="17473" xr:uid="{00000000-0005-0000-0000-00002D070000}"/>
    <cellStyle name="20% - Énfasis1 3 7 2 3 2 2" xfId="29726" xr:uid="{00000000-0005-0000-0000-00002E070000}"/>
    <cellStyle name="20% - Énfasis1 3 7 2 3 3" xfId="37622" xr:uid="{00000000-0005-0000-0000-00002F070000}"/>
    <cellStyle name="20% - Énfasis1 3 7 2 3 4" xfId="22409" xr:uid="{00000000-0005-0000-0000-000030070000}"/>
    <cellStyle name="20% - Énfasis1 3 7 2 3 5" xfId="48698" xr:uid="{00000000-0005-0000-0000-000031070000}"/>
    <cellStyle name="20% - Énfasis1 3 7 2 4" xfId="9358" xr:uid="{00000000-0005-0000-0000-000032070000}"/>
    <cellStyle name="20% - Énfasis1 3 7 2 4 2" xfId="31211" xr:uid="{00000000-0005-0000-0000-000033070000}"/>
    <cellStyle name="20% - Énfasis1 3 7 2 4 3" xfId="39108" xr:uid="{00000000-0005-0000-0000-000034070000}"/>
    <cellStyle name="20% - Énfasis1 3 7 2 4 4" xfId="23893" xr:uid="{00000000-0005-0000-0000-000035070000}"/>
    <cellStyle name="20% - Énfasis1 3 7 2 4 5" xfId="50341" xr:uid="{00000000-0005-0000-0000-000036070000}"/>
    <cellStyle name="20% - Énfasis1 3 7 2 5" xfId="12120" xr:uid="{00000000-0005-0000-0000-000037070000}"/>
    <cellStyle name="20% - Énfasis1 3 7 2 5 2" xfId="32696" xr:uid="{00000000-0005-0000-0000-000038070000}"/>
    <cellStyle name="20% - Énfasis1 3 7 2 5 3" xfId="40593" xr:uid="{00000000-0005-0000-0000-000039070000}"/>
    <cellStyle name="20% - Énfasis1 3 7 2 6" xfId="26280" xr:uid="{00000000-0005-0000-0000-00003A070000}"/>
    <cellStyle name="20% - Énfasis1 3 7 2 7" xfId="34180" xr:uid="{00000000-0005-0000-0000-00003B070000}"/>
    <cellStyle name="20% - Énfasis1 3 7 2 8" xfId="19442" xr:uid="{00000000-0005-0000-0000-00003C070000}"/>
    <cellStyle name="20% - Énfasis1 3 7 2 9" xfId="42159" xr:uid="{00000000-0005-0000-0000-00003D070000}"/>
    <cellStyle name="20% - Énfasis1 3 7 3" xfId="4395" xr:uid="{00000000-0005-0000-0000-00003E070000}"/>
    <cellStyle name="20% - Énfasis1 3 7 3 2" xfId="14374" xr:uid="{00000000-0005-0000-0000-00003F070000}"/>
    <cellStyle name="20% - Énfasis1 3 7 3 2 2" xfId="27529" xr:uid="{00000000-0005-0000-0000-000040070000}"/>
    <cellStyle name="20% - Énfasis1 3 7 3 3" xfId="35424" xr:uid="{00000000-0005-0000-0000-000041070000}"/>
    <cellStyle name="20% - Énfasis1 3 7 3 4" xfId="20214" xr:uid="{00000000-0005-0000-0000-000042070000}"/>
    <cellStyle name="20% - Énfasis1 3 7 3 5" xfId="45596" xr:uid="{00000000-0005-0000-0000-000043070000}"/>
    <cellStyle name="20% - Énfasis1 3 7 4" xfId="8182" xr:uid="{00000000-0005-0000-0000-000044070000}"/>
    <cellStyle name="20% - Énfasis1 3 7 4 2" xfId="17149" xr:uid="{00000000-0005-0000-0000-000045070000}"/>
    <cellStyle name="20% - Énfasis1 3 7 4 2 2" xfId="29013" xr:uid="{00000000-0005-0000-0000-000046070000}"/>
    <cellStyle name="20% - Énfasis1 3 7 4 3" xfId="36909" xr:uid="{00000000-0005-0000-0000-000047070000}"/>
    <cellStyle name="20% - Énfasis1 3 7 4 4" xfId="21698" xr:uid="{00000000-0005-0000-0000-000048070000}"/>
    <cellStyle name="20% - Énfasis1 3 7 4 5" xfId="48374" xr:uid="{00000000-0005-0000-0000-000049070000}"/>
    <cellStyle name="20% - Énfasis1 3 7 5" xfId="9411" xr:uid="{00000000-0005-0000-0000-00004A070000}"/>
    <cellStyle name="20% - Énfasis1 3 7 5 2" xfId="30498" xr:uid="{00000000-0005-0000-0000-00004B070000}"/>
    <cellStyle name="20% - Énfasis1 3 7 5 3" xfId="38395" xr:uid="{00000000-0005-0000-0000-00004C070000}"/>
    <cellStyle name="20% - Énfasis1 3 7 5 4" xfId="23182" xr:uid="{00000000-0005-0000-0000-00004D070000}"/>
    <cellStyle name="20% - Énfasis1 3 7 5 5" xfId="50017" xr:uid="{00000000-0005-0000-0000-00004E070000}"/>
    <cellStyle name="20% - Énfasis1 3 7 6" xfId="12019" xr:uid="{00000000-0005-0000-0000-00004F070000}"/>
    <cellStyle name="20% - Énfasis1 3 7 6 2" xfId="31983" xr:uid="{00000000-0005-0000-0000-000050070000}"/>
    <cellStyle name="20% - Énfasis1 3 7 6 3" xfId="39880" xr:uid="{00000000-0005-0000-0000-000051070000}"/>
    <cellStyle name="20% - Énfasis1 3 7 7" xfId="25568" xr:uid="{00000000-0005-0000-0000-000052070000}"/>
    <cellStyle name="20% - Énfasis1 3 7 8" xfId="33467" xr:uid="{00000000-0005-0000-0000-000053070000}"/>
    <cellStyle name="20% - Énfasis1 3 7 9" xfId="18729" xr:uid="{00000000-0005-0000-0000-000054070000}"/>
    <cellStyle name="20% - Énfasis1 3 8" xfId="1952" xr:uid="{00000000-0005-0000-0000-000055070000}"/>
    <cellStyle name="20% - Énfasis1 3 8 2" xfId="5307" xr:uid="{00000000-0005-0000-0000-000056070000}"/>
    <cellStyle name="20% - Énfasis1 3 8 2 2" xfId="28233" xr:uid="{00000000-0005-0000-0000-000057070000}"/>
    <cellStyle name="20% - Énfasis1 3 8 2 2 2" xfId="51334" xr:uid="{00000000-0005-0000-0000-000058070000}"/>
    <cellStyle name="20% - Énfasis1 3 8 2 3" xfId="36128" xr:uid="{00000000-0005-0000-0000-000059070000}"/>
    <cellStyle name="20% - Énfasis1 3 8 2 3 2" xfId="51200" xr:uid="{00000000-0005-0000-0000-00005A070000}"/>
    <cellStyle name="20% - Énfasis1 3 8 2 4" xfId="20917" xr:uid="{00000000-0005-0000-0000-00005B070000}"/>
    <cellStyle name="20% - Énfasis1 3 8 3" xfId="7500" xr:uid="{00000000-0005-0000-0000-00005C070000}"/>
    <cellStyle name="20% - Énfasis1 3 8 3 2" xfId="16475" xr:uid="{00000000-0005-0000-0000-00005D070000}"/>
    <cellStyle name="20% - Énfasis1 3 8 3 2 2" xfId="29717" xr:uid="{00000000-0005-0000-0000-00005E070000}"/>
    <cellStyle name="20% - Énfasis1 3 8 3 3" xfId="37613" xr:uid="{00000000-0005-0000-0000-00005F070000}"/>
    <cellStyle name="20% - Énfasis1 3 8 3 4" xfId="22400" xr:uid="{00000000-0005-0000-0000-000060070000}"/>
    <cellStyle name="20% - Énfasis1 3 8 3 5" xfId="47700" xr:uid="{00000000-0005-0000-0000-000061070000}"/>
    <cellStyle name="20% - Énfasis1 3 8 4" xfId="8499" xr:uid="{00000000-0005-0000-0000-000062070000}"/>
    <cellStyle name="20% - Énfasis1 3 8 4 2" xfId="17466" xr:uid="{00000000-0005-0000-0000-000063070000}"/>
    <cellStyle name="20% - Énfasis1 3 8 4 2 2" xfId="31202" xr:uid="{00000000-0005-0000-0000-000064070000}"/>
    <cellStyle name="20% - Énfasis1 3 8 4 3" xfId="39099" xr:uid="{00000000-0005-0000-0000-000065070000}"/>
    <cellStyle name="20% - Énfasis1 3 8 4 4" xfId="23884" xr:uid="{00000000-0005-0000-0000-000066070000}"/>
    <cellStyle name="20% - Énfasis1 3 8 4 5" xfId="48691" xr:uid="{00000000-0005-0000-0000-000067070000}"/>
    <cellStyle name="20% - Énfasis1 3 8 5" xfId="10080" xr:uid="{00000000-0005-0000-0000-000068070000}"/>
    <cellStyle name="20% - Énfasis1 3 8 5 2" xfId="32687" xr:uid="{00000000-0005-0000-0000-000069070000}"/>
    <cellStyle name="20% - Énfasis1 3 8 5 3" xfId="40584" xr:uid="{00000000-0005-0000-0000-00006A070000}"/>
    <cellStyle name="20% - Énfasis1 3 8 5 4" xfId="25271" xr:uid="{00000000-0005-0000-0000-00006B070000}"/>
    <cellStyle name="20% - Énfasis1 3 8 5 5" xfId="50334" xr:uid="{00000000-0005-0000-0000-00006C070000}"/>
    <cellStyle name="20% - Énfasis1 3 8 6" xfId="26271" xr:uid="{00000000-0005-0000-0000-00006D070000}"/>
    <cellStyle name="20% - Énfasis1 3 8 7" xfId="34171" xr:uid="{00000000-0005-0000-0000-00006E070000}"/>
    <cellStyle name="20% - Énfasis1 3 8 8" xfId="19433" xr:uid="{00000000-0005-0000-0000-00006F070000}"/>
    <cellStyle name="20% - Énfasis1 3 8 9" xfId="42152" xr:uid="{00000000-0005-0000-0000-000070070000}"/>
    <cellStyle name="20% - Énfasis1 3 9" xfId="1123" xr:uid="{00000000-0005-0000-0000-000071070000}"/>
    <cellStyle name="20% - Énfasis1 3 9 2" xfId="6472" xr:uid="{00000000-0005-0000-0000-000072070000}"/>
    <cellStyle name="20% - Énfasis1 3 9 2 2" xfId="15454" xr:uid="{00000000-0005-0000-0000-000073070000}"/>
    <cellStyle name="20% - Énfasis1 3 9 2 3" xfId="27054" xr:uid="{00000000-0005-0000-0000-000074070000}"/>
    <cellStyle name="20% - Énfasis1 3 9 2 4" xfId="46677" xr:uid="{00000000-0005-0000-0000-000075070000}"/>
    <cellStyle name="20% - Énfasis1 3 9 3" xfId="10081" xr:uid="{00000000-0005-0000-0000-000076070000}"/>
    <cellStyle name="20% - Énfasis1 3 9 3 2" xfId="34949" xr:uid="{00000000-0005-0000-0000-000077070000}"/>
    <cellStyle name="20% - Énfasis1 3 9 4" xfId="18681" xr:uid="{00000000-0005-0000-0000-000078070000}"/>
    <cellStyle name="20% - Énfasis1 3 9 5" xfId="42996" xr:uid="{00000000-0005-0000-0000-000079070000}"/>
    <cellStyle name="20% - Énfasis1 4" xfId="121" xr:uid="{00000000-0005-0000-0000-00007A070000}"/>
    <cellStyle name="20% - Énfasis1 4 10" xfId="3805" xr:uid="{00000000-0005-0000-0000-00007B070000}"/>
    <cellStyle name="20% - Énfasis1 4 10 2" xfId="13788" xr:uid="{00000000-0005-0000-0000-00007C070000}"/>
    <cellStyle name="20% - Énfasis1 4 10 2 2" xfId="32088" xr:uid="{00000000-0005-0000-0000-00007D070000}"/>
    <cellStyle name="20% - Énfasis1 4 10 3" xfId="39985" xr:uid="{00000000-0005-0000-0000-00007E070000}"/>
    <cellStyle name="20% - Énfasis1 4 10 4" xfId="24720" xr:uid="{00000000-0005-0000-0000-00007F070000}"/>
    <cellStyle name="20% - Énfasis1 4 10 5" xfId="45010" xr:uid="{00000000-0005-0000-0000-000080070000}"/>
    <cellStyle name="20% - Énfasis1 4 11" xfId="7061" xr:uid="{00000000-0005-0000-0000-000081070000}"/>
    <cellStyle name="20% - Énfasis1 4 11 2" xfId="16038" xr:uid="{00000000-0005-0000-0000-000082070000}"/>
    <cellStyle name="20% - Énfasis1 4 11 3" xfId="25673" xr:uid="{00000000-0005-0000-0000-000083070000}"/>
    <cellStyle name="20% - Énfasis1 4 11 4" xfId="47263" xr:uid="{00000000-0005-0000-0000-000084070000}"/>
    <cellStyle name="20% - Énfasis1 4 12" xfId="2777" xr:uid="{00000000-0005-0000-0000-000085070000}"/>
    <cellStyle name="20% - Énfasis1 4 12 2" xfId="12761" xr:uid="{00000000-0005-0000-0000-000086070000}"/>
    <cellStyle name="20% - Énfasis1 4 12 3" xfId="33572" xr:uid="{00000000-0005-0000-0000-000087070000}"/>
    <cellStyle name="20% - Énfasis1 4 12 4" xfId="43982" xr:uid="{00000000-0005-0000-0000-000088070000}"/>
    <cellStyle name="20% - Énfasis1 4 13" xfId="7735" xr:uid="{00000000-0005-0000-0000-000089070000}"/>
    <cellStyle name="20% - Énfasis1 4 13 2" xfId="16702" xr:uid="{00000000-0005-0000-0000-00008A070000}"/>
    <cellStyle name="20% - Énfasis1 4 13 3" xfId="47927" xr:uid="{00000000-0005-0000-0000-00008B070000}"/>
    <cellStyle name="20% - Énfasis1 4 14" xfId="10082" xr:uid="{00000000-0005-0000-0000-00008C070000}"/>
    <cellStyle name="20% - Énfasis1 4 14 2" xfId="49570" xr:uid="{00000000-0005-0000-0000-00008D070000}"/>
    <cellStyle name="20% - Énfasis1 4 15" xfId="18283" xr:uid="{00000000-0005-0000-0000-00008E070000}"/>
    <cellStyle name="20% - Énfasis1 4 16" xfId="41388" xr:uid="{00000000-0005-0000-0000-00008F070000}"/>
    <cellStyle name="20% - Énfasis1 4 2" xfId="229" xr:uid="{00000000-0005-0000-0000-000090070000}"/>
    <cellStyle name="20% - Énfasis1 4 2 10" xfId="7800" xr:uid="{00000000-0005-0000-0000-000091070000}"/>
    <cellStyle name="20% - Énfasis1 4 2 10 2" xfId="16767" xr:uid="{00000000-0005-0000-0000-000092070000}"/>
    <cellStyle name="20% - Énfasis1 4 2 10 3" xfId="33573" xr:uid="{00000000-0005-0000-0000-000093070000}"/>
    <cellStyle name="20% - Énfasis1 4 2 10 4" xfId="47992" xr:uid="{00000000-0005-0000-0000-000094070000}"/>
    <cellStyle name="20% - Énfasis1 4 2 11" xfId="10083" xr:uid="{00000000-0005-0000-0000-000095070000}"/>
    <cellStyle name="20% - Énfasis1 4 2 11 2" xfId="49635" xr:uid="{00000000-0005-0000-0000-000096070000}"/>
    <cellStyle name="20% - Énfasis1 4 2 12" xfId="18420" xr:uid="{00000000-0005-0000-0000-000097070000}"/>
    <cellStyle name="20% - Énfasis1 4 2 13" xfId="41453" xr:uid="{00000000-0005-0000-0000-000098070000}"/>
    <cellStyle name="20% - Énfasis1 4 2 2" xfId="573" xr:uid="{00000000-0005-0000-0000-000099070000}"/>
    <cellStyle name="20% - Énfasis1 4 2 2 10" xfId="41480" xr:uid="{00000000-0005-0000-0000-00009A070000}"/>
    <cellStyle name="20% - Énfasis1 4 2 2 2" xfId="1961" xr:uid="{00000000-0005-0000-0000-00009B070000}"/>
    <cellStyle name="20% - Énfasis1 4 2 2 2 2" xfId="5105" xr:uid="{00000000-0005-0000-0000-00009C070000}"/>
    <cellStyle name="20% - Énfasis1 4 2 2 2 2 2" xfId="15083" xr:uid="{00000000-0005-0000-0000-00009D070000}"/>
    <cellStyle name="20% - Énfasis1 4 2 2 2 2 2 2" xfId="28245" xr:uid="{00000000-0005-0000-0000-00009E070000}"/>
    <cellStyle name="20% - Énfasis1 4 2 2 2 2 3" xfId="36140" xr:uid="{00000000-0005-0000-0000-00009F070000}"/>
    <cellStyle name="20% - Énfasis1 4 2 2 2 2 4" xfId="20929" xr:uid="{00000000-0005-0000-0000-0000A0070000}"/>
    <cellStyle name="20% - Énfasis1 4 2 2 2 2 5" xfId="46305" xr:uid="{00000000-0005-0000-0000-0000A1070000}"/>
    <cellStyle name="20% - Énfasis1 4 2 2 2 3" xfId="8508" xr:uid="{00000000-0005-0000-0000-0000A2070000}"/>
    <cellStyle name="20% - Énfasis1 4 2 2 2 3 2" xfId="17475" xr:uid="{00000000-0005-0000-0000-0000A3070000}"/>
    <cellStyle name="20% - Énfasis1 4 2 2 2 3 2 2" xfId="29729" xr:uid="{00000000-0005-0000-0000-0000A4070000}"/>
    <cellStyle name="20% - Énfasis1 4 2 2 2 3 3" xfId="37625" xr:uid="{00000000-0005-0000-0000-0000A5070000}"/>
    <cellStyle name="20% - Énfasis1 4 2 2 2 3 4" xfId="22412" xr:uid="{00000000-0005-0000-0000-0000A6070000}"/>
    <cellStyle name="20% - Énfasis1 4 2 2 2 3 5" xfId="48700" xr:uid="{00000000-0005-0000-0000-0000A7070000}"/>
    <cellStyle name="20% - Énfasis1 4 2 2 2 4" xfId="9387" xr:uid="{00000000-0005-0000-0000-0000A8070000}"/>
    <cellStyle name="20% - Énfasis1 4 2 2 2 4 2" xfId="31214" xr:uid="{00000000-0005-0000-0000-0000A9070000}"/>
    <cellStyle name="20% - Énfasis1 4 2 2 2 4 3" xfId="39111" xr:uid="{00000000-0005-0000-0000-0000AA070000}"/>
    <cellStyle name="20% - Énfasis1 4 2 2 2 4 4" xfId="23896" xr:uid="{00000000-0005-0000-0000-0000AB070000}"/>
    <cellStyle name="20% - Énfasis1 4 2 2 2 4 5" xfId="50343" xr:uid="{00000000-0005-0000-0000-0000AC070000}"/>
    <cellStyle name="20% - Énfasis1 4 2 2 2 5" xfId="12121" xr:uid="{00000000-0005-0000-0000-0000AD070000}"/>
    <cellStyle name="20% - Énfasis1 4 2 2 2 5 2" xfId="32699" xr:uid="{00000000-0005-0000-0000-0000AE070000}"/>
    <cellStyle name="20% - Énfasis1 4 2 2 2 5 3" xfId="40596" xr:uid="{00000000-0005-0000-0000-0000AF070000}"/>
    <cellStyle name="20% - Énfasis1 4 2 2 2 6" xfId="26283" xr:uid="{00000000-0005-0000-0000-0000B0070000}"/>
    <cellStyle name="20% - Énfasis1 4 2 2 2 7" xfId="34183" xr:uid="{00000000-0005-0000-0000-0000B1070000}"/>
    <cellStyle name="20% - Énfasis1 4 2 2 2 8" xfId="19445" xr:uid="{00000000-0005-0000-0000-0000B2070000}"/>
    <cellStyle name="20% - Énfasis1 4 2 2 2 9" xfId="42161" xr:uid="{00000000-0005-0000-0000-0000B3070000}"/>
    <cellStyle name="20% - Énfasis1 4 2 2 3" xfId="1265" xr:uid="{00000000-0005-0000-0000-0000B4070000}"/>
    <cellStyle name="20% - Énfasis1 4 2 2 3 2" xfId="6616" xr:uid="{00000000-0005-0000-0000-0000B5070000}"/>
    <cellStyle name="20% - Énfasis1 4 2 2 3 2 2" xfId="15595" xr:uid="{00000000-0005-0000-0000-0000B6070000}"/>
    <cellStyle name="20% - Énfasis1 4 2 2 3 2 3" xfId="27954" xr:uid="{00000000-0005-0000-0000-0000B7070000}"/>
    <cellStyle name="20% - Énfasis1 4 2 2 3 2 4" xfId="46819" xr:uid="{00000000-0005-0000-0000-0000B8070000}"/>
    <cellStyle name="20% - Énfasis1 4 2 2 3 3" xfId="10084" xr:uid="{00000000-0005-0000-0000-0000B9070000}"/>
    <cellStyle name="20% - Énfasis1 4 2 2 3 3 2" xfId="35849" xr:uid="{00000000-0005-0000-0000-0000BA070000}"/>
    <cellStyle name="20% - Énfasis1 4 2 2 3 4" xfId="20638" xr:uid="{00000000-0005-0000-0000-0000BB070000}"/>
    <cellStyle name="20% - Énfasis1 4 2 2 3 5" xfId="43137" xr:uid="{00000000-0005-0000-0000-0000BC070000}"/>
    <cellStyle name="20% - Énfasis1 4 2 2 4" xfId="4266" xr:uid="{00000000-0005-0000-0000-0000BD070000}"/>
    <cellStyle name="20% - Énfasis1 4 2 2 4 2" xfId="14246" xr:uid="{00000000-0005-0000-0000-0000BE070000}"/>
    <cellStyle name="20% - Énfasis1 4 2 2 4 2 2" xfId="29438" xr:uid="{00000000-0005-0000-0000-0000BF070000}"/>
    <cellStyle name="20% - Énfasis1 4 2 2 4 3" xfId="37334" xr:uid="{00000000-0005-0000-0000-0000C0070000}"/>
    <cellStyle name="20% - Énfasis1 4 2 2 4 4" xfId="22122" xr:uid="{00000000-0005-0000-0000-0000C1070000}"/>
    <cellStyle name="20% - Énfasis1 4 2 2 4 5" xfId="45468" xr:uid="{00000000-0005-0000-0000-0000C2070000}"/>
    <cellStyle name="20% - Énfasis1 4 2 2 5" xfId="7153" xr:uid="{00000000-0005-0000-0000-0000C3070000}"/>
    <cellStyle name="20% - Énfasis1 4 2 2 5 2" xfId="16130" xr:uid="{00000000-0005-0000-0000-0000C4070000}"/>
    <cellStyle name="20% - Énfasis1 4 2 2 5 2 2" xfId="30923" xr:uid="{00000000-0005-0000-0000-0000C5070000}"/>
    <cellStyle name="20% - Énfasis1 4 2 2 5 3" xfId="38820" xr:uid="{00000000-0005-0000-0000-0000C6070000}"/>
    <cellStyle name="20% - Énfasis1 4 2 2 5 4" xfId="23606" xr:uid="{00000000-0005-0000-0000-0000C7070000}"/>
    <cellStyle name="20% - Énfasis1 4 2 2 5 5" xfId="47355" xr:uid="{00000000-0005-0000-0000-0000C8070000}"/>
    <cellStyle name="20% - Énfasis1 4 2 2 6" xfId="3061" xr:uid="{00000000-0005-0000-0000-0000C9070000}"/>
    <cellStyle name="20% - Énfasis1 4 2 2 6 2" xfId="13045" xr:uid="{00000000-0005-0000-0000-0000CA070000}"/>
    <cellStyle name="20% - Énfasis1 4 2 2 6 2 2" xfId="32408" xr:uid="{00000000-0005-0000-0000-0000CB070000}"/>
    <cellStyle name="20% - Énfasis1 4 2 2 6 3" xfId="40305" xr:uid="{00000000-0005-0000-0000-0000CC070000}"/>
    <cellStyle name="20% - Énfasis1 4 2 2 6 4" xfId="25023" xr:uid="{00000000-0005-0000-0000-0000CD070000}"/>
    <cellStyle name="20% - Énfasis1 4 2 2 6 5" xfId="44266" xr:uid="{00000000-0005-0000-0000-0000CE070000}"/>
    <cellStyle name="20% - Énfasis1 4 2 2 7" xfId="7827" xr:uid="{00000000-0005-0000-0000-0000CF070000}"/>
    <cellStyle name="20% - Énfasis1 4 2 2 7 2" xfId="16794" xr:uid="{00000000-0005-0000-0000-0000D0070000}"/>
    <cellStyle name="20% - Énfasis1 4 2 2 7 3" xfId="25992" xr:uid="{00000000-0005-0000-0000-0000D1070000}"/>
    <cellStyle name="20% - Énfasis1 4 2 2 7 4" xfId="48019" xr:uid="{00000000-0005-0000-0000-0000D2070000}"/>
    <cellStyle name="20% - Énfasis1 4 2 2 8" xfId="10085" xr:uid="{00000000-0005-0000-0000-0000D3070000}"/>
    <cellStyle name="20% - Énfasis1 4 2 2 8 2" xfId="33892" xr:uid="{00000000-0005-0000-0000-0000D4070000}"/>
    <cellStyle name="20% - Énfasis1 4 2 2 8 3" xfId="49662" xr:uid="{00000000-0005-0000-0000-0000D5070000}"/>
    <cellStyle name="20% - Énfasis1 4 2 2 9" xfId="19154" xr:uid="{00000000-0005-0000-0000-0000D6070000}"/>
    <cellStyle name="20% - Énfasis1 4 2 3" xfId="748" xr:uid="{00000000-0005-0000-0000-0000D7070000}"/>
    <cellStyle name="20% - Énfasis1 4 2 3 2" xfId="1439" xr:uid="{00000000-0005-0000-0000-0000D8070000}"/>
    <cellStyle name="20% - Énfasis1 4 2 3 2 2" xfId="6791" xr:uid="{00000000-0005-0000-0000-0000D9070000}"/>
    <cellStyle name="20% - Énfasis1 4 2 3 2 2 2" xfId="15769" xr:uid="{00000000-0005-0000-0000-0000DA070000}"/>
    <cellStyle name="20% - Énfasis1 4 2 3 2 2 3" xfId="28244" xr:uid="{00000000-0005-0000-0000-0000DB070000}"/>
    <cellStyle name="20% - Énfasis1 4 2 3 2 2 4" xfId="46993" xr:uid="{00000000-0005-0000-0000-0000DC070000}"/>
    <cellStyle name="20% - Énfasis1 4 2 3 2 3" xfId="10086" xr:uid="{00000000-0005-0000-0000-0000DD070000}"/>
    <cellStyle name="20% - Énfasis1 4 2 3 2 3 2" xfId="36139" xr:uid="{00000000-0005-0000-0000-0000DE070000}"/>
    <cellStyle name="20% - Énfasis1 4 2 3 2 4" xfId="20928" xr:uid="{00000000-0005-0000-0000-0000DF070000}"/>
    <cellStyle name="20% - Énfasis1 4 2 3 2 5" xfId="43311" xr:uid="{00000000-0005-0000-0000-0000E0070000}"/>
    <cellStyle name="20% - Énfasis1 4 2 3 3" xfId="4826" xr:uid="{00000000-0005-0000-0000-0000E1070000}"/>
    <cellStyle name="20% - Énfasis1 4 2 3 3 2" xfId="14804" xr:uid="{00000000-0005-0000-0000-0000E2070000}"/>
    <cellStyle name="20% - Énfasis1 4 2 3 3 2 2" xfId="29728" xr:uid="{00000000-0005-0000-0000-0000E3070000}"/>
    <cellStyle name="20% - Énfasis1 4 2 3 3 3" xfId="37624" xr:uid="{00000000-0005-0000-0000-0000E4070000}"/>
    <cellStyle name="20% - Énfasis1 4 2 3 3 4" xfId="22411" xr:uid="{00000000-0005-0000-0000-0000E5070000}"/>
    <cellStyle name="20% - Énfasis1 4 2 3 3 5" xfId="46026" xr:uid="{00000000-0005-0000-0000-0000E6070000}"/>
    <cellStyle name="20% - Énfasis1 4 2 3 4" xfId="7327" xr:uid="{00000000-0005-0000-0000-0000E7070000}"/>
    <cellStyle name="20% - Énfasis1 4 2 3 4 2" xfId="16303" xr:uid="{00000000-0005-0000-0000-0000E8070000}"/>
    <cellStyle name="20% - Énfasis1 4 2 3 4 2 2" xfId="31213" xr:uid="{00000000-0005-0000-0000-0000E9070000}"/>
    <cellStyle name="20% - Énfasis1 4 2 3 4 3" xfId="39110" xr:uid="{00000000-0005-0000-0000-0000EA070000}"/>
    <cellStyle name="20% - Énfasis1 4 2 3 4 4" xfId="23895" xr:uid="{00000000-0005-0000-0000-0000EB070000}"/>
    <cellStyle name="20% - Énfasis1 4 2 3 4 5" xfId="47528" xr:uid="{00000000-0005-0000-0000-0000EC070000}"/>
    <cellStyle name="20% - Énfasis1 4 2 3 5" xfId="3235" xr:uid="{00000000-0005-0000-0000-0000ED070000}"/>
    <cellStyle name="20% - Énfasis1 4 2 3 5 2" xfId="13219" xr:uid="{00000000-0005-0000-0000-0000EE070000}"/>
    <cellStyle name="20% - Énfasis1 4 2 3 5 2 2" xfId="32698" xr:uid="{00000000-0005-0000-0000-0000EF070000}"/>
    <cellStyle name="20% - Énfasis1 4 2 3 5 3" xfId="40595" xr:uid="{00000000-0005-0000-0000-0000F0070000}"/>
    <cellStyle name="20% - Énfasis1 4 2 3 5 4" xfId="25277" xr:uid="{00000000-0005-0000-0000-0000F1070000}"/>
    <cellStyle name="20% - Énfasis1 4 2 3 5 5" xfId="44440" xr:uid="{00000000-0005-0000-0000-0000F2070000}"/>
    <cellStyle name="20% - Énfasis1 4 2 3 6" xfId="8001" xr:uid="{00000000-0005-0000-0000-0000F3070000}"/>
    <cellStyle name="20% - Énfasis1 4 2 3 6 2" xfId="16968" xr:uid="{00000000-0005-0000-0000-0000F4070000}"/>
    <cellStyle name="20% - Énfasis1 4 2 3 6 3" xfId="26282" xr:uid="{00000000-0005-0000-0000-0000F5070000}"/>
    <cellStyle name="20% - Énfasis1 4 2 3 6 4" xfId="48193" xr:uid="{00000000-0005-0000-0000-0000F6070000}"/>
    <cellStyle name="20% - Énfasis1 4 2 3 7" xfId="10087" xr:uid="{00000000-0005-0000-0000-0000F7070000}"/>
    <cellStyle name="20% - Énfasis1 4 2 3 7 2" xfId="34182" xr:uid="{00000000-0005-0000-0000-0000F8070000}"/>
    <cellStyle name="20% - Énfasis1 4 2 3 7 3" xfId="49836" xr:uid="{00000000-0005-0000-0000-0000F9070000}"/>
    <cellStyle name="20% - Énfasis1 4 2 3 8" xfId="19444" xr:uid="{00000000-0005-0000-0000-0000FA070000}"/>
    <cellStyle name="20% - Énfasis1 4 2 3 9" xfId="41654" xr:uid="{00000000-0005-0000-0000-0000FB070000}"/>
    <cellStyle name="20% - Énfasis1 4 2 4" xfId="546" xr:uid="{00000000-0005-0000-0000-0000FC070000}"/>
    <cellStyle name="20% - Énfasis1 4 2 4 2" xfId="2657" xr:uid="{00000000-0005-0000-0000-0000FD070000}"/>
    <cellStyle name="20% - Énfasis1 4 2 4 2 2" xfId="4447" xr:uid="{00000000-0005-0000-0000-0000FE070000}"/>
    <cellStyle name="20% - Énfasis1 4 2 4 2 2 2" xfId="14426" xr:uid="{00000000-0005-0000-0000-0000FF070000}"/>
    <cellStyle name="20% - Énfasis1 4 2 4 2 2 3" xfId="45648" xr:uid="{00000000-0005-0000-0000-000000080000}"/>
    <cellStyle name="20% - Énfasis1 4 2 4 2 3" xfId="10088" xr:uid="{00000000-0005-0000-0000-000001080000}"/>
    <cellStyle name="20% - Énfasis1 4 2 4 2 4" xfId="27139" xr:uid="{00000000-0005-0000-0000-000002080000}"/>
    <cellStyle name="20% - Énfasis1 4 2 4 2 5" xfId="43867" xr:uid="{00000000-0005-0000-0000-000003080000}"/>
    <cellStyle name="20% - Énfasis1 4 2 4 3" xfId="3412" xr:uid="{00000000-0005-0000-0000-000004080000}"/>
    <cellStyle name="20% - Énfasis1 4 2 4 3 2" xfId="13396" xr:uid="{00000000-0005-0000-0000-000005080000}"/>
    <cellStyle name="20% - Énfasis1 4 2 4 3 3" xfId="35034" xr:uid="{00000000-0005-0000-0000-000006080000}"/>
    <cellStyle name="20% - Énfasis1 4 2 4 3 4" xfId="44617" xr:uid="{00000000-0005-0000-0000-000007080000}"/>
    <cellStyle name="20% - Énfasis1 4 2 4 4" xfId="9136" xr:uid="{00000000-0005-0000-0000-000008080000}"/>
    <cellStyle name="20% - Énfasis1 4 2 4 4 2" xfId="18102" xr:uid="{00000000-0005-0000-0000-000009080000}"/>
    <cellStyle name="20% - Énfasis1 4 2 4 4 3" xfId="49328" xr:uid="{00000000-0005-0000-0000-00000A080000}"/>
    <cellStyle name="20% - Énfasis1 4 2 4 5" xfId="10089" xr:uid="{00000000-0005-0000-0000-00000B080000}"/>
    <cellStyle name="20% - Énfasis1 4 2 4 5 2" xfId="50971" xr:uid="{00000000-0005-0000-0000-00000C080000}"/>
    <cellStyle name="20% - Énfasis1 4 2 4 6" xfId="18835" xr:uid="{00000000-0005-0000-0000-00000D080000}"/>
    <cellStyle name="20% - Énfasis1 4 2 4 7" xfId="42789" xr:uid="{00000000-0005-0000-0000-00000E080000}"/>
    <cellStyle name="20% - Énfasis1 4 2 5" xfId="1238" xr:uid="{00000000-0005-0000-0000-00000F080000}"/>
    <cellStyle name="20% - Énfasis1 4 2 5 2" xfId="5999" xr:uid="{00000000-0005-0000-0000-000010080000}"/>
    <cellStyle name="20% - Énfasis1 4 2 5 2 2" xfId="27635" xr:uid="{00000000-0005-0000-0000-000011080000}"/>
    <cellStyle name="20% - Énfasis1 4 2 5 3" xfId="10090" xr:uid="{00000000-0005-0000-0000-000012080000}"/>
    <cellStyle name="20% - Énfasis1 4 2 5 3 2" xfId="35530" xr:uid="{00000000-0005-0000-0000-000013080000}"/>
    <cellStyle name="20% - Énfasis1 4 2 5 4" xfId="20319" xr:uid="{00000000-0005-0000-0000-000014080000}"/>
    <cellStyle name="20% - Énfasis1 4 2 5 5" xfId="43110" xr:uid="{00000000-0005-0000-0000-000015080000}"/>
    <cellStyle name="20% - Énfasis1 4 2 6" xfId="6589" xr:uid="{00000000-0005-0000-0000-000016080000}"/>
    <cellStyle name="20% - Énfasis1 4 2 6 2" xfId="15569" xr:uid="{00000000-0005-0000-0000-000017080000}"/>
    <cellStyle name="20% - Énfasis1 4 2 6 2 2" xfId="29119" xr:uid="{00000000-0005-0000-0000-000018080000}"/>
    <cellStyle name="20% - Énfasis1 4 2 6 3" xfId="37015" xr:uid="{00000000-0005-0000-0000-000019080000}"/>
    <cellStyle name="20% - Énfasis1 4 2 6 4" xfId="21803" xr:uid="{00000000-0005-0000-0000-00001A080000}"/>
    <cellStyle name="20% - Énfasis1 4 2 6 5" xfId="46792" xr:uid="{00000000-0005-0000-0000-00001B080000}"/>
    <cellStyle name="20% - Énfasis1 4 2 7" xfId="3986" xr:uid="{00000000-0005-0000-0000-00001C080000}"/>
    <cellStyle name="20% - Énfasis1 4 2 7 2" xfId="13967" xr:uid="{00000000-0005-0000-0000-00001D080000}"/>
    <cellStyle name="20% - Énfasis1 4 2 7 2 2" xfId="30604" xr:uid="{00000000-0005-0000-0000-00001E080000}"/>
    <cellStyle name="20% - Énfasis1 4 2 7 3" xfId="38501" xr:uid="{00000000-0005-0000-0000-00001F080000}"/>
    <cellStyle name="20% - Énfasis1 4 2 7 4" xfId="23287" xr:uid="{00000000-0005-0000-0000-000020080000}"/>
    <cellStyle name="20% - Énfasis1 4 2 7 5" xfId="45189" xr:uid="{00000000-0005-0000-0000-000021080000}"/>
    <cellStyle name="20% - Énfasis1 4 2 8" xfId="7126" xr:uid="{00000000-0005-0000-0000-000022080000}"/>
    <cellStyle name="20% - Énfasis1 4 2 8 2" xfId="16103" xr:uid="{00000000-0005-0000-0000-000023080000}"/>
    <cellStyle name="20% - Énfasis1 4 2 8 2 2" xfId="32089" xr:uid="{00000000-0005-0000-0000-000024080000}"/>
    <cellStyle name="20% - Énfasis1 4 2 8 3" xfId="39986" xr:uid="{00000000-0005-0000-0000-000025080000}"/>
    <cellStyle name="20% - Énfasis1 4 2 8 4" xfId="24721" xr:uid="{00000000-0005-0000-0000-000026080000}"/>
    <cellStyle name="20% - Énfasis1 4 2 8 5" xfId="47328" xr:uid="{00000000-0005-0000-0000-000027080000}"/>
    <cellStyle name="20% - Énfasis1 4 2 9" xfId="3034" xr:uid="{00000000-0005-0000-0000-000028080000}"/>
    <cellStyle name="20% - Énfasis1 4 2 9 2" xfId="13018" xr:uid="{00000000-0005-0000-0000-000029080000}"/>
    <cellStyle name="20% - Énfasis1 4 2 9 3" xfId="25674" xr:uid="{00000000-0005-0000-0000-00002A080000}"/>
    <cellStyle name="20% - Énfasis1 4 2 9 4" xfId="44239" xr:uid="{00000000-0005-0000-0000-00002B080000}"/>
    <cellStyle name="20% - Énfasis1 4 3" xfId="337" xr:uid="{00000000-0005-0000-0000-00002C080000}"/>
    <cellStyle name="20% - Énfasis1 4 3 10" xfId="7826" xr:uid="{00000000-0005-0000-0000-00002D080000}"/>
    <cellStyle name="20% - Énfasis1 4 3 10 2" xfId="16793" xr:uid="{00000000-0005-0000-0000-00002E080000}"/>
    <cellStyle name="20% - Énfasis1 4 3 10 3" xfId="33574" xr:uid="{00000000-0005-0000-0000-00002F080000}"/>
    <cellStyle name="20% - Énfasis1 4 3 10 4" xfId="48018" xr:uid="{00000000-0005-0000-0000-000030080000}"/>
    <cellStyle name="20% - Énfasis1 4 3 11" xfId="10091" xr:uid="{00000000-0005-0000-0000-000031080000}"/>
    <cellStyle name="20% - Énfasis1 4 3 11 2" xfId="49661" xr:uid="{00000000-0005-0000-0000-000032080000}"/>
    <cellStyle name="20% - Énfasis1 4 3 12" xfId="18580" xr:uid="{00000000-0005-0000-0000-000033080000}"/>
    <cellStyle name="20% - Énfasis1 4 3 13" xfId="41479" xr:uid="{00000000-0005-0000-0000-000034080000}"/>
    <cellStyle name="20% - Énfasis1 4 3 2" xfId="572" xr:uid="{00000000-0005-0000-0000-000035080000}"/>
    <cellStyle name="20% - Énfasis1 4 3 2 10" xfId="41988" xr:uid="{00000000-0005-0000-0000-000036080000}"/>
    <cellStyle name="20% - Énfasis1 4 3 2 2" xfId="1963" xr:uid="{00000000-0005-0000-0000-000037080000}"/>
    <cellStyle name="20% - Énfasis1 4 3 2 2 2" xfId="5010" xr:uid="{00000000-0005-0000-0000-000038080000}"/>
    <cellStyle name="20% - Énfasis1 4 3 2 2 2 2" xfId="14988" xr:uid="{00000000-0005-0000-0000-000039080000}"/>
    <cellStyle name="20% - Énfasis1 4 3 2 2 2 2 2" xfId="28247" xr:uid="{00000000-0005-0000-0000-00003A080000}"/>
    <cellStyle name="20% - Énfasis1 4 3 2 2 2 3" xfId="36142" xr:uid="{00000000-0005-0000-0000-00003B080000}"/>
    <cellStyle name="20% - Énfasis1 4 3 2 2 2 4" xfId="20931" xr:uid="{00000000-0005-0000-0000-00003C080000}"/>
    <cellStyle name="20% - Énfasis1 4 3 2 2 2 5" xfId="46210" xr:uid="{00000000-0005-0000-0000-00003D080000}"/>
    <cellStyle name="20% - Énfasis1 4 3 2 2 3" xfId="8510" xr:uid="{00000000-0005-0000-0000-00003E080000}"/>
    <cellStyle name="20% - Énfasis1 4 3 2 2 3 2" xfId="17477" xr:uid="{00000000-0005-0000-0000-00003F080000}"/>
    <cellStyle name="20% - Énfasis1 4 3 2 2 3 2 2" xfId="29731" xr:uid="{00000000-0005-0000-0000-000040080000}"/>
    <cellStyle name="20% - Énfasis1 4 3 2 2 3 3" xfId="37627" xr:uid="{00000000-0005-0000-0000-000041080000}"/>
    <cellStyle name="20% - Énfasis1 4 3 2 2 3 4" xfId="22414" xr:uid="{00000000-0005-0000-0000-000042080000}"/>
    <cellStyle name="20% - Énfasis1 4 3 2 2 3 5" xfId="48702" xr:uid="{00000000-0005-0000-0000-000043080000}"/>
    <cellStyle name="20% - Énfasis1 4 3 2 2 4" xfId="9363" xr:uid="{00000000-0005-0000-0000-000044080000}"/>
    <cellStyle name="20% - Énfasis1 4 3 2 2 4 2" xfId="31216" xr:uid="{00000000-0005-0000-0000-000045080000}"/>
    <cellStyle name="20% - Énfasis1 4 3 2 2 4 3" xfId="39113" xr:uid="{00000000-0005-0000-0000-000046080000}"/>
    <cellStyle name="20% - Énfasis1 4 3 2 2 4 4" xfId="23898" xr:uid="{00000000-0005-0000-0000-000047080000}"/>
    <cellStyle name="20% - Énfasis1 4 3 2 2 4 5" xfId="50345" xr:uid="{00000000-0005-0000-0000-000048080000}"/>
    <cellStyle name="20% - Énfasis1 4 3 2 2 5" xfId="12123" xr:uid="{00000000-0005-0000-0000-000049080000}"/>
    <cellStyle name="20% - Énfasis1 4 3 2 2 5 2" xfId="32701" xr:uid="{00000000-0005-0000-0000-00004A080000}"/>
    <cellStyle name="20% - Énfasis1 4 3 2 2 5 3" xfId="40598" xr:uid="{00000000-0005-0000-0000-00004B080000}"/>
    <cellStyle name="20% - Énfasis1 4 3 2 2 6" xfId="26285" xr:uid="{00000000-0005-0000-0000-00004C080000}"/>
    <cellStyle name="20% - Énfasis1 4 3 2 2 7" xfId="34185" xr:uid="{00000000-0005-0000-0000-00004D080000}"/>
    <cellStyle name="20% - Énfasis1 4 3 2 2 8" xfId="19447" xr:uid="{00000000-0005-0000-0000-00004E080000}"/>
    <cellStyle name="20% - Énfasis1 4 3 2 2 9" xfId="42163" xr:uid="{00000000-0005-0000-0000-00004F080000}"/>
    <cellStyle name="20% - Énfasis1 4 3 2 3" xfId="1787" xr:uid="{00000000-0005-0000-0000-000050080000}"/>
    <cellStyle name="20% - Énfasis1 4 3 2 3 2" xfId="4171" xr:uid="{00000000-0005-0000-0000-000051080000}"/>
    <cellStyle name="20% - Énfasis1 4 3 2 3 2 2" xfId="14151" xr:uid="{00000000-0005-0000-0000-000052080000}"/>
    <cellStyle name="20% - Énfasis1 4 3 2 3 2 3" xfId="27955" xr:uid="{00000000-0005-0000-0000-000053080000}"/>
    <cellStyle name="20% - Énfasis1 4 3 2 3 2 4" xfId="45373" xr:uid="{00000000-0005-0000-0000-000054080000}"/>
    <cellStyle name="20% - Énfasis1 4 3 2 3 3" xfId="10092" xr:uid="{00000000-0005-0000-0000-000055080000}"/>
    <cellStyle name="20% - Énfasis1 4 3 2 3 3 2" xfId="35850" xr:uid="{00000000-0005-0000-0000-000056080000}"/>
    <cellStyle name="20% - Énfasis1 4 3 2 3 4" xfId="20639" xr:uid="{00000000-0005-0000-0000-000057080000}"/>
    <cellStyle name="20% - Énfasis1 4 3 2 3 5" xfId="43574" xr:uid="{00000000-0005-0000-0000-000058080000}"/>
    <cellStyle name="20% - Énfasis1 4 3 2 4" xfId="3413" xr:uid="{00000000-0005-0000-0000-000059080000}"/>
    <cellStyle name="20% - Énfasis1 4 3 2 4 2" xfId="13397" xr:uid="{00000000-0005-0000-0000-00005A080000}"/>
    <cellStyle name="20% - Énfasis1 4 3 2 4 2 2" xfId="29439" xr:uid="{00000000-0005-0000-0000-00005B080000}"/>
    <cellStyle name="20% - Énfasis1 4 3 2 4 3" xfId="37335" xr:uid="{00000000-0005-0000-0000-00005C080000}"/>
    <cellStyle name="20% - Énfasis1 4 3 2 4 4" xfId="22123" xr:uid="{00000000-0005-0000-0000-00005D080000}"/>
    <cellStyle name="20% - Énfasis1 4 3 2 4 5" xfId="44618" xr:uid="{00000000-0005-0000-0000-00005E080000}"/>
    <cellStyle name="20% - Énfasis1 4 3 2 5" xfId="8335" xr:uid="{00000000-0005-0000-0000-00005F080000}"/>
    <cellStyle name="20% - Énfasis1 4 3 2 5 2" xfId="17302" xr:uid="{00000000-0005-0000-0000-000060080000}"/>
    <cellStyle name="20% - Énfasis1 4 3 2 5 2 2" xfId="30924" xr:uid="{00000000-0005-0000-0000-000061080000}"/>
    <cellStyle name="20% - Énfasis1 4 3 2 5 3" xfId="38821" xr:uid="{00000000-0005-0000-0000-000062080000}"/>
    <cellStyle name="20% - Énfasis1 4 3 2 5 4" xfId="23607" xr:uid="{00000000-0005-0000-0000-000063080000}"/>
    <cellStyle name="20% - Énfasis1 4 3 2 5 5" xfId="48527" xr:uid="{00000000-0005-0000-0000-000064080000}"/>
    <cellStyle name="20% - Énfasis1 4 3 2 6" xfId="10093" xr:uid="{00000000-0005-0000-0000-000065080000}"/>
    <cellStyle name="20% - Énfasis1 4 3 2 6 2" xfId="32409" xr:uid="{00000000-0005-0000-0000-000066080000}"/>
    <cellStyle name="20% - Énfasis1 4 3 2 6 3" xfId="40306" xr:uid="{00000000-0005-0000-0000-000067080000}"/>
    <cellStyle name="20% - Énfasis1 4 3 2 6 4" xfId="25024" xr:uid="{00000000-0005-0000-0000-000068080000}"/>
    <cellStyle name="20% - Énfasis1 4 3 2 6 5" xfId="50170" xr:uid="{00000000-0005-0000-0000-000069080000}"/>
    <cellStyle name="20% - Énfasis1 4 3 2 7" xfId="25993" xr:uid="{00000000-0005-0000-0000-00006A080000}"/>
    <cellStyle name="20% - Énfasis1 4 3 2 8" xfId="33893" xr:uid="{00000000-0005-0000-0000-00006B080000}"/>
    <cellStyle name="20% - Énfasis1 4 3 2 9" xfId="19155" xr:uid="{00000000-0005-0000-0000-00006C080000}"/>
    <cellStyle name="20% - Énfasis1 4 3 3" xfId="1962" xr:uid="{00000000-0005-0000-0000-00006D080000}"/>
    <cellStyle name="20% - Énfasis1 4 3 3 2" xfId="4731" xr:uid="{00000000-0005-0000-0000-00006E080000}"/>
    <cellStyle name="20% - Énfasis1 4 3 3 2 2" xfId="14709" xr:uid="{00000000-0005-0000-0000-00006F080000}"/>
    <cellStyle name="20% - Énfasis1 4 3 3 2 2 2" xfId="28246" xr:uid="{00000000-0005-0000-0000-000070080000}"/>
    <cellStyle name="20% - Énfasis1 4 3 3 2 3" xfId="36141" xr:uid="{00000000-0005-0000-0000-000071080000}"/>
    <cellStyle name="20% - Énfasis1 4 3 3 2 4" xfId="20930" xr:uid="{00000000-0005-0000-0000-000072080000}"/>
    <cellStyle name="20% - Énfasis1 4 3 3 2 5" xfId="45931" xr:uid="{00000000-0005-0000-0000-000073080000}"/>
    <cellStyle name="20% - Énfasis1 4 3 3 3" xfId="8509" xr:uid="{00000000-0005-0000-0000-000074080000}"/>
    <cellStyle name="20% - Énfasis1 4 3 3 3 2" xfId="17476" xr:uid="{00000000-0005-0000-0000-000075080000}"/>
    <cellStyle name="20% - Énfasis1 4 3 3 3 2 2" xfId="29730" xr:uid="{00000000-0005-0000-0000-000076080000}"/>
    <cellStyle name="20% - Énfasis1 4 3 3 3 3" xfId="37626" xr:uid="{00000000-0005-0000-0000-000077080000}"/>
    <cellStyle name="20% - Énfasis1 4 3 3 3 4" xfId="22413" xr:uid="{00000000-0005-0000-0000-000078080000}"/>
    <cellStyle name="20% - Énfasis1 4 3 3 3 5" xfId="48701" xr:uid="{00000000-0005-0000-0000-000079080000}"/>
    <cellStyle name="20% - Énfasis1 4 3 3 4" xfId="9409" xr:uid="{00000000-0005-0000-0000-00007A080000}"/>
    <cellStyle name="20% - Énfasis1 4 3 3 4 2" xfId="31215" xr:uid="{00000000-0005-0000-0000-00007B080000}"/>
    <cellStyle name="20% - Énfasis1 4 3 3 4 3" xfId="39112" xr:uid="{00000000-0005-0000-0000-00007C080000}"/>
    <cellStyle name="20% - Énfasis1 4 3 3 4 4" xfId="23897" xr:uid="{00000000-0005-0000-0000-00007D080000}"/>
    <cellStyle name="20% - Énfasis1 4 3 3 4 5" xfId="50344" xr:uid="{00000000-0005-0000-0000-00007E080000}"/>
    <cellStyle name="20% - Énfasis1 4 3 3 5" xfId="12122" xr:uid="{00000000-0005-0000-0000-00007F080000}"/>
    <cellStyle name="20% - Énfasis1 4 3 3 5 2" xfId="32700" xr:uid="{00000000-0005-0000-0000-000080080000}"/>
    <cellStyle name="20% - Énfasis1 4 3 3 5 3" xfId="40597" xr:uid="{00000000-0005-0000-0000-000081080000}"/>
    <cellStyle name="20% - Énfasis1 4 3 3 6" xfId="26284" xr:uid="{00000000-0005-0000-0000-000082080000}"/>
    <cellStyle name="20% - Énfasis1 4 3 3 7" xfId="34184" xr:uid="{00000000-0005-0000-0000-000083080000}"/>
    <cellStyle name="20% - Énfasis1 4 3 3 8" xfId="19446" xr:uid="{00000000-0005-0000-0000-000084080000}"/>
    <cellStyle name="20% - Énfasis1 4 3 3 9" xfId="42162" xr:uid="{00000000-0005-0000-0000-000085080000}"/>
    <cellStyle name="20% - Énfasis1 4 3 4" xfId="1264" xr:uid="{00000000-0005-0000-0000-000086080000}"/>
    <cellStyle name="20% - Énfasis1 4 3 4 2" xfId="4502" xr:uid="{00000000-0005-0000-0000-000087080000}"/>
    <cellStyle name="20% - Énfasis1 4 3 4 2 2" xfId="14480" xr:uid="{00000000-0005-0000-0000-000088080000}"/>
    <cellStyle name="20% - Énfasis1 4 3 4 2 3" xfId="27140" xr:uid="{00000000-0005-0000-0000-000089080000}"/>
    <cellStyle name="20% - Énfasis1 4 3 4 2 4" xfId="45702" xr:uid="{00000000-0005-0000-0000-00008A080000}"/>
    <cellStyle name="20% - Énfasis1 4 3 4 3" xfId="10094" xr:uid="{00000000-0005-0000-0000-00008B080000}"/>
    <cellStyle name="20% - Énfasis1 4 3 4 3 2" xfId="35035" xr:uid="{00000000-0005-0000-0000-00008C080000}"/>
    <cellStyle name="20% - Énfasis1 4 3 4 4" xfId="18836" xr:uid="{00000000-0005-0000-0000-00008D080000}"/>
    <cellStyle name="20% - Énfasis1 4 3 4 5" xfId="43136" xr:uid="{00000000-0005-0000-0000-00008E080000}"/>
    <cellStyle name="20% - Énfasis1 4 3 5" xfId="6261" xr:uid="{00000000-0005-0000-0000-00008F080000}"/>
    <cellStyle name="20% - Énfasis1 4 3 5 2" xfId="27636" xr:uid="{00000000-0005-0000-0000-000090080000}"/>
    <cellStyle name="20% - Énfasis1 4 3 5 2 2" xfId="51486" xr:uid="{00000000-0005-0000-0000-000091080000}"/>
    <cellStyle name="20% - Énfasis1 4 3 5 3" xfId="35531" xr:uid="{00000000-0005-0000-0000-000092080000}"/>
    <cellStyle name="20% - Énfasis1 4 3 5 3 2" xfId="51151" xr:uid="{00000000-0005-0000-0000-000093080000}"/>
    <cellStyle name="20% - Énfasis1 4 3 5 4" xfId="20320" xr:uid="{00000000-0005-0000-0000-000094080000}"/>
    <cellStyle name="20% - Énfasis1 4 3 6" xfId="6615" xr:uid="{00000000-0005-0000-0000-000095080000}"/>
    <cellStyle name="20% - Énfasis1 4 3 6 2" xfId="15594" xr:uid="{00000000-0005-0000-0000-000096080000}"/>
    <cellStyle name="20% - Énfasis1 4 3 6 2 2" xfId="29120" xr:uid="{00000000-0005-0000-0000-000097080000}"/>
    <cellStyle name="20% - Énfasis1 4 3 6 3" xfId="37016" xr:uid="{00000000-0005-0000-0000-000098080000}"/>
    <cellStyle name="20% - Énfasis1 4 3 6 4" xfId="21804" xr:uid="{00000000-0005-0000-0000-000099080000}"/>
    <cellStyle name="20% - Énfasis1 4 3 6 5" xfId="46818" xr:uid="{00000000-0005-0000-0000-00009A080000}"/>
    <cellStyle name="20% - Énfasis1 4 3 7" xfId="3890" xr:uid="{00000000-0005-0000-0000-00009B080000}"/>
    <cellStyle name="20% - Énfasis1 4 3 7 2" xfId="13872" xr:uid="{00000000-0005-0000-0000-00009C080000}"/>
    <cellStyle name="20% - Énfasis1 4 3 7 2 2" xfId="30605" xr:uid="{00000000-0005-0000-0000-00009D080000}"/>
    <cellStyle name="20% - Énfasis1 4 3 7 3" xfId="38502" xr:uid="{00000000-0005-0000-0000-00009E080000}"/>
    <cellStyle name="20% - Énfasis1 4 3 7 4" xfId="23288" xr:uid="{00000000-0005-0000-0000-00009F080000}"/>
    <cellStyle name="20% - Énfasis1 4 3 7 5" xfId="45094" xr:uid="{00000000-0005-0000-0000-0000A0080000}"/>
    <cellStyle name="20% - Énfasis1 4 3 8" xfId="7152" xr:uid="{00000000-0005-0000-0000-0000A1080000}"/>
    <cellStyle name="20% - Énfasis1 4 3 8 2" xfId="16129" xr:uid="{00000000-0005-0000-0000-0000A2080000}"/>
    <cellStyle name="20% - Énfasis1 4 3 8 2 2" xfId="32090" xr:uid="{00000000-0005-0000-0000-0000A3080000}"/>
    <cellStyle name="20% - Énfasis1 4 3 8 3" xfId="39987" xr:uid="{00000000-0005-0000-0000-0000A4080000}"/>
    <cellStyle name="20% - Énfasis1 4 3 8 4" xfId="24722" xr:uid="{00000000-0005-0000-0000-0000A5080000}"/>
    <cellStyle name="20% - Énfasis1 4 3 8 5" xfId="47354" xr:uid="{00000000-0005-0000-0000-0000A6080000}"/>
    <cellStyle name="20% - Énfasis1 4 3 9" xfId="3060" xr:uid="{00000000-0005-0000-0000-0000A7080000}"/>
    <cellStyle name="20% - Énfasis1 4 3 9 2" xfId="13044" xr:uid="{00000000-0005-0000-0000-0000A8080000}"/>
    <cellStyle name="20% - Énfasis1 4 3 9 3" xfId="25675" xr:uid="{00000000-0005-0000-0000-0000A9080000}"/>
    <cellStyle name="20% - Énfasis1 4 3 9 4" xfId="44265" xr:uid="{00000000-0005-0000-0000-0000AA080000}"/>
    <cellStyle name="20% - Énfasis1 4 4" xfId="747" xr:uid="{00000000-0005-0000-0000-0000AB080000}"/>
    <cellStyle name="20% - Énfasis1 4 4 10" xfId="41653" xr:uid="{00000000-0005-0000-0000-0000AC080000}"/>
    <cellStyle name="20% - Énfasis1 4 4 2" xfId="1964" xr:uid="{00000000-0005-0000-0000-0000AD080000}"/>
    <cellStyle name="20% - Énfasis1 4 4 2 2" xfId="4926" xr:uid="{00000000-0005-0000-0000-0000AE080000}"/>
    <cellStyle name="20% - Énfasis1 4 4 2 2 2" xfId="14904" xr:uid="{00000000-0005-0000-0000-0000AF080000}"/>
    <cellStyle name="20% - Énfasis1 4 4 2 2 2 2" xfId="28248" xr:uid="{00000000-0005-0000-0000-0000B0080000}"/>
    <cellStyle name="20% - Énfasis1 4 4 2 2 3" xfId="36143" xr:uid="{00000000-0005-0000-0000-0000B1080000}"/>
    <cellStyle name="20% - Énfasis1 4 4 2 2 4" xfId="20932" xr:uid="{00000000-0005-0000-0000-0000B2080000}"/>
    <cellStyle name="20% - Énfasis1 4 4 2 2 5" xfId="46126" xr:uid="{00000000-0005-0000-0000-0000B3080000}"/>
    <cellStyle name="20% - Énfasis1 4 4 2 3" xfId="8511" xr:uid="{00000000-0005-0000-0000-0000B4080000}"/>
    <cellStyle name="20% - Énfasis1 4 4 2 3 2" xfId="17478" xr:uid="{00000000-0005-0000-0000-0000B5080000}"/>
    <cellStyle name="20% - Énfasis1 4 4 2 3 2 2" xfId="29732" xr:uid="{00000000-0005-0000-0000-0000B6080000}"/>
    <cellStyle name="20% - Énfasis1 4 4 2 3 3" xfId="37628" xr:uid="{00000000-0005-0000-0000-0000B7080000}"/>
    <cellStyle name="20% - Énfasis1 4 4 2 3 4" xfId="22415" xr:uid="{00000000-0005-0000-0000-0000B8080000}"/>
    <cellStyle name="20% - Énfasis1 4 4 2 3 5" xfId="48703" xr:uid="{00000000-0005-0000-0000-0000B9080000}"/>
    <cellStyle name="20% - Énfasis1 4 4 2 4" xfId="9375" xr:uid="{00000000-0005-0000-0000-0000BA080000}"/>
    <cellStyle name="20% - Énfasis1 4 4 2 4 2" xfId="31217" xr:uid="{00000000-0005-0000-0000-0000BB080000}"/>
    <cellStyle name="20% - Énfasis1 4 4 2 4 3" xfId="39114" xr:uid="{00000000-0005-0000-0000-0000BC080000}"/>
    <cellStyle name="20% - Énfasis1 4 4 2 4 4" xfId="23899" xr:uid="{00000000-0005-0000-0000-0000BD080000}"/>
    <cellStyle name="20% - Énfasis1 4 4 2 4 5" xfId="50346" xr:uid="{00000000-0005-0000-0000-0000BE080000}"/>
    <cellStyle name="20% - Énfasis1 4 4 2 5" xfId="12124" xr:uid="{00000000-0005-0000-0000-0000BF080000}"/>
    <cellStyle name="20% - Énfasis1 4 4 2 5 2" xfId="32702" xr:uid="{00000000-0005-0000-0000-0000C0080000}"/>
    <cellStyle name="20% - Énfasis1 4 4 2 5 3" xfId="40599" xr:uid="{00000000-0005-0000-0000-0000C1080000}"/>
    <cellStyle name="20% - Énfasis1 4 4 2 6" xfId="26286" xr:uid="{00000000-0005-0000-0000-0000C2080000}"/>
    <cellStyle name="20% - Énfasis1 4 4 2 7" xfId="34186" xr:uid="{00000000-0005-0000-0000-0000C3080000}"/>
    <cellStyle name="20% - Énfasis1 4 4 2 8" xfId="19448" xr:uid="{00000000-0005-0000-0000-0000C4080000}"/>
    <cellStyle name="20% - Énfasis1 4 4 2 9" xfId="42164" xr:uid="{00000000-0005-0000-0000-0000C5080000}"/>
    <cellStyle name="20% - Énfasis1 4 4 3" xfId="1438" xr:uid="{00000000-0005-0000-0000-0000C6080000}"/>
    <cellStyle name="20% - Énfasis1 4 4 3 2" xfId="6790" xr:uid="{00000000-0005-0000-0000-0000C7080000}"/>
    <cellStyle name="20% - Énfasis1 4 4 3 2 2" xfId="15768" xr:uid="{00000000-0005-0000-0000-0000C8080000}"/>
    <cellStyle name="20% - Énfasis1 4 4 3 2 3" xfId="27953" xr:uid="{00000000-0005-0000-0000-0000C9080000}"/>
    <cellStyle name="20% - Énfasis1 4 4 3 2 4" xfId="46992" xr:uid="{00000000-0005-0000-0000-0000CA080000}"/>
    <cellStyle name="20% - Énfasis1 4 4 3 3" xfId="10095" xr:uid="{00000000-0005-0000-0000-0000CB080000}"/>
    <cellStyle name="20% - Énfasis1 4 4 3 3 2" xfId="35848" xr:uid="{00000000-0005-0000-0000-0000CC080000}"/>
    <cellStyle name="20% - Énfasis1 4 4 3 4" xfId="20637" xr:uid="{00000000-0005-0000-0000-0000CD080000}"/>
    <cellStyle name="20% - Énfasis1 4 4 3 5" xfId="43310" xr:uid="{00000000-0005-0000-0000-0000CE080000}"/>
    <cellStyle name="20% - Énfasis1 4 4 4" xfId="4086" xr:uid="{00000000-0005-0000-0000-0000CF080000}"/>
    <cellStyle name="20% - Énfasis1 4 4 4 2" xfId="14067" xr:uid="{00000000-0005-0000-0000-0000D0080000}"/>
    <cellStyle name="20% - Énfasis1 4 4 4 2 2" xfId="29437" xr:uid="{00000000-0005-0000-0000-0000D1080000}"/>
    <cellStyle name="20% - Énfasis1 4 4 4 3" xfId="37333" xr:uid="{00000000-0005-0000-0000-0000D2080000}"/>
    <cellStyle name="20% - Énfasis1 4 4 4 4" xfId="22121" xr:uid="{00000000-0005-0000-0000-0000D3080000}"/>
    <cellStyle name="20% - Énfasis1 4 4 4 5" xfId="45289" xr:uid="{00000000-0005-0000-0000-0000D4080000}"/>
    <cellStyle name="20% - Énfasis1 4 4 5" xfId="7326" xr:uid="{00000000-0005-0000-0000-0000D5080000}"/>
    <cellStyle name="20% - Énfasis1 4 4 5 2" xfId="16302" xr:uid="{00000000-0005-0000-0000-0000D6080000}"/>
    <cellStyle name="20% - Énfasis1 4 4 5 2 2" xfId="30922" xr:uid="{00000000-0005-0000-0000-0000D7080000}"/>
    <cellStyle name="20% - Énfasis1 4 4 5 3" xfId="38819" xr:uid="{00000000-0005-0000-0000-0000D8080000}"/>
    <cellStyle name="20% - Énfasis1 4 4 5 4" xfId="23605" xr:uid="{00000000-0005-0000-0000-0000D9080000}"/>
    <cellStyle name="20% - Énfasis1 4 4 5 5" xfId="47527" xr:uid="{00000000-0005-0000-0000-0000DA080000}"/>
    <cellStyle name="20% - Énfasis1 4 4 6" xfId="3234" xr:uid="{00000000-0005-0000-0000-0000DB080000}"/>
    <cellStyle name="20% - Énfasis1 4 4 6 2" xfId="13218" xr:uid="{00000000-0005-0000-0000-0000DC080000}"/>
    <cellStyle name="20% - Énfasis1 4 4 6 2 2" xfId="32407" xr:uid="{00000000-0005-0000-0000-0000DD080000}"/>
    <cellStyle name="20% - Énfasis1 4 4 6 3" xfId="40304" xr:uid="{00000000-0005-0000-0000-0000DE080000}"/>
    <cellStyle name="20% - Énfasis1 4 4 6 4" xfId="25022" xr:uid="{00000000-0005-0000-0000-0000DF080000}"/>
    <cellStyle name="20% - Énfasis1 4 4 6 5" xfId="44439" xr:uid="{00000000-0005-0000-0000-0000E0080000}"/>
    <cellStyle name="20% - Énfasis1 4 4 7" xfId="8000" xr:uid="{00000000-0005-0000-0000-0000E1080000}"/>
    <cellStyle name="20% - Énfasis1 4 4 7 2" xfId="16967" xr:uid="{00000000-0005-0000-0000-0000E2080000}"/>
    <cellStyle name="20% - Énfasis1 4 4 7 3" xfId="25991" xr:uid="{00000000-0005-0000-0000-0000E3080000}"/>
    <cellStyle name="20% - Énfasis1 4 4 7 4" xfId="48192" xr:uid="{00000000-0005-0000-0000-0000E4080000}"/>
    <cellStyle name="20% - Énfasis1 4 4 8" xfId="10096" xr:uid="{00000000-0005-0000-0000-0000E5080000}"/>
    <cellStyle name="20% - Énfasis1 4 4 8 2" xfId="33891" xr:uid="{00000000-0005-0000-0000-0000E6080000}"/>
    <cellStyle name="20% - Énfasis1 4 4 8 3" xfId="49835" xr:uid="{00000000-0005-0000-0000-0000E7080000}"/>
    <cellStyle name="20% - Énfasis1 4 4 9" xfId="19153" xr:uid="{00000000-0005-0000-0000-0000E8080000}"/>
    <cellStyle name="20% - Énfasis1 4 5" xfId="479" xr:uid="{00000000-0005-0000-0000-0000E9080000}"/>
    <cellStyle name="20% - Énfasis1 4 5 2" xfId="1960" xr:uid="{00000000-0005-0000-0000-0000EA080000}"/>
    <cellStyle name="20% - Énfasis1 4 5 2 2" xfId="4647" xr:uid="{00000000-0005-0000-0000-0000EB080000}"/>
    <cellStyle name="20% - Énfasis1 4 5 2 2 2" xfId="14625" xr:uid="{00000000-0005-0000-0000-0000EC080000}"/>
    <cellStyle name="20% - Énfasis1 4 5 2 2 3" xfId="28243" xr:uid="{00000000-0005-0000-0000-0000ED080000}"/>
    <cellStyle name="20% - Énfasis1 4 5 2 2 4" xfId="45847" xr:uid="{00000000-0005-0000-0000-0000EE080000}"/>
    <cellStyle name="20% - Énfasis1 4 5 2 3" xfId="10097" xr:uid="{00000000-0005-0000-0000-0000EF080000}"/>
    <cellStyle name="20% - Énfasis1 4 5 2 3 2" xfId="36138" xr:uid="{00000000-0005-0000-0000-0000F0080000}"/>
    <cellStyle name="20% - Énfasis1 4 5 2 4" xfId="20927" xr:uid="{00000000-0005-0000-0000-0000F1080000}"/>
    <cellStyle name="20% - Énfasis1 4 5 2 5" xfId="43700" xr:uid="{00000000-0005-0000-0000-0000F2080000}"/>
    <cellStyle name="20% - Énfasis1 4 5 3" xfId="2969" xr:uid="{00000000-0005-0000-0000-0000F3080000}"/>
    <cellStyle name="20% - Énfasis1 4 5 3 2" xfId="12953" xr:uid="{00000000-0005-0000-0000-0000F4080000}"/>
    <cellStyle name="20% - Énfasis1 4 5 3 2 2" xfId="29727" xr:uid="{00000000-0005-0000-0000-0000F5080000}"/>
    <cellStyle name="20% - Énfasis1 4 5 3 3" xfId="37623" xr:uid="{00000000-0005-0000-0000-0000F6080000}"/>
    <cellStyle name="20% - Énfasis1 4 5 3 4" xfId="22410" xr:uid="{00000000-0005-0000-0000-0000F7080000}"/>
    <cellStyle name="20% - Énfasis1 4 5 3 5" xfId="44174" xr:uid="{00000000-0005-0000-0000-0000F8080000}"/>
    <cellStyle name="20% - Énfasis1 4 5 4" xfId="8507" xr:uid="{00000000-0005-0000-0000-0000F9080000}"/>
    <cellStyle name="20% - Énfasis1 4 5 4 2" xfId="17474" xr:uid="{00000000-0005-0000-0000-0000FA080000}"/>
    <cellStyle name="20% - Énfasis1 4 5 4 2 2" xfId="31212" xr:uid="{00000000-0005-0000-0000-0000FB080000}"/>
    <cellStyle name="20% - Énfasis1 4 5 4 3" xfId="39109" xr:uid="{00000000-0005-0000-0000-0000FC080000}"/>
    <cellStyle name="20% - Énfasis1 4 5 4 4" xfId="23894" xr:uid="{00000000-0005-0000-0000-0000FD080000}"/>
    <cellStyle name="20% - Énfasis1 4 5 4 5" xfId="48699" xr:uid="{00000000-0005-0000-0000-0000FE080000}"/>
    <cellStyle name="20% - Énfasis1 4 5 5" xfId="10098" xr:uid="{00000000-0005-0000-0000-0000FF080000}"/>
    <cellStyle name="20% - Énfasis1 4 5 5 2" xfId="32697" xr:uid="{00000000-0005-0000-0000-000000090000}"/>
    <cellStyle name="20% - Énfasis1 4 5 5 3" xfId="40594" xr:uid="{00000000-0005-0000-0000-000001090000}"/>
    <cellStyle name="20% - Énfasis1 4 5 5 4" xfId="25276" xr:uid="{00000000-0005-0000-0000-000002090000}"/>
    <cellStyle name="20% - Énfasis1 4 5 5 5" xfId="50342" xr:uid="{00000000-0005-0000-0000-000003090000}"/>
    <cellStyle name="20% - Énfasis1 4 5 6" xfId="26281" xr:uid="{00000000-0005-0000-0000-000004090000}"/>
    <cellStyle name="20% - Énfasis1 4 5 7" xfId="34181" xr:uid="{00000000-0005-0000-0000-000005090000}"/>
    <cellStyle name="20% - Énfasis1 4 5 8" xfId="19443" xr:uid="{00000000-0005-0000-0000-000006090000}"/>
    <cellStyle name="20% - Énfasis1 4 5 9" xfId="42160" xr:uid="{00000000-0005-0000-0000-000007090000}"/>
    <cellStyle name="20% - Énfasis1 4 6" xfId="1173" xr:uid="{00000000-0005-0000-0000-000008090000}"/>
    <cellStyle name="20% - Énfasis1 4 6 2" xfId="5231" xr:uid="{00000000-0005-0000-0000-000009090000}"/>
    <cellStyle name="20% - Énfasis1 4 6 2 2" xfId="15208" xr:uid="{00000000-0005-0000-0000-00000A090000}"/>
    <cellStyle name="20% - Énfasis1 4 6 2 3" xfId="27138" xr:uid="{00000000-0005-0000-0000-00000B090000}"/>
    <cellStyle name="20% - Énfasis1 4 6 2 4" xfId="46431" xr:uid="{00000000-0005-0000-0000-00000C090000}"/>
    <cellStyle name="20% - Énfasis1 4 6 3" xfId="10099" xr:uid="{00000000-0005-0000-0000-00000D090000}"/>
    <cellStyle name="20% - Énfasis1 4 6 3 2" xfId="35033" xr:uid="{00000000-0005-0000-0000-00000E090000}"/>
    <cellStyle name="20% - Énfasis1 4 6 4" xfId="18834" xr:uid="{00000000-0005-0000-0000-00000F090000}"/>
    <cellStyle name="20% - Énfasis1 4 6 5" xfId="43046" xr:uid="{00000000-0005-0000-0000-000010090000}"/>
    <cellStyle name="20% - Énfasis1 4 7" xfId="4351" xr:uid="{00000000-0005-0000-0000-000011090000}"/>
    <cellStyle name="20% - Énfasis1 4 7 2" xfId="14331" xr:uid="{00000000-0005-0000-0000-000012090000}"/>
    <cellStyle name="20% - Énfasis1 4 7 2 2" xfId="27634" xr:uid="{00000000-0005-0000-0000-000013090000}"/>
    <cellStyle name="20% - Énfasis1 4 7 3" xfId="35529" xr:uid="{00000000-0005-0000-0000-000014090000}"/>
    <cellStyle name="20% - Énfasis1 4 7 4" xfId="20318" xr:uid="{00000000-0005-0000-0000-000015090000}"/>
    <cellStyle name="20% - Énfasis1 4 7 5" xfId="45553" xr:uid="{00000000-0005-0000-0000-000016090000}"/>
    <cellStyle name="20% - Énfasis1 4 8" xfId="5801" xr:uid="{00000000-0005-0000-0000-000017090000}"/>
    <cellStyle name="20% - Énfasis1 4 8 2" xfId="29118" xr:uid="{00000000-0005-0000-0000-000018090000}"/>
    <cellStyle name="20% - Énfasis1 4 8 2 2" xfId="51393" xr:uid="{00000000-0005-0000-0000-000019090000}"/>
    <cellStyle name="20% - Énfasis1 4 8 3" xfId="37014" xr:uid="{00000000-0005-0000-0000-00001A090000}"/>
    <cellStyle name="20% - Énfasis1 4 8 3 2" xfId="51249" xr:uid="{00000000-0005-0000-0000-00001B090000}"/>
    <cellStyle name="20% - Énfasis1 4 8 4" xfId="21802" xr:uid="{00000000-0005-0000-0000-00001C090000}"/>
    <cellStyle name="20% - Énfasis1 4 9" xfId="6522" xr:uid="{00000000-0005-0000-0000-00001D090000}"/>
    <cellStyle name="20% - Énfasis1 4 9 2" xfId="15504" xr:uid="{00000000-0005-0000-0000-00001E090000}"/>
    <cellStyle name="20% - Énfasis1 4 9 2 2" xfId="30603" xr:uid="{00000000-0005-0000-0000-00001F090000}"/>
    <cellStyle name="20% - Énfasis1 4 9 3" xfId="38500" xr:uid="{00000000-0005-0000-0000-000020090000}"/>
    <cellStyle name="20% - Énfasis1 4 9 4" xfId="23286" xr:uid="{00000000-0005-0000-0000-000021090000}"/>
    <cellStyle name="20% - Énfasis1 4 9 5" xfId="46727" xr:uid="{00000000-0005-0000-0000-000022090000}"/>
    <cellStyle name="20% - Énfasis1 5" xfId="75" xr:uid="{00000000-0005-0000-0000-000023090000}"/>
    <cellStyle name="20% - Énfasis1 5 10" xfId="7014" xr:uid="{00000000-0005-0000-0000-000024090000}"/>
    <cellStyle name="20% - Énfasis1 5 10 2" xfId="15991" xr:uid="{00000000-0005-0000-0000-000025090000}"/>
    <cellStyle name="20% - Énfasis1 5 10 3" xfId="25676" xr:uid="{00000000-0005-0000-0000-000026090000}"/>
    <cellStyle name="20% - Énfasis1 5 10 4" xfId="47216" xr:uid="{00000000-0005-0000-0000-000027090000}"/>
    <cellStyle name="20% - Énfasis1 5 11" xfId="2822" xr:uid="{00000000-0005-0000-0000-000028090000}"/>
    <cellStyle name="20% - Énfasis1 5 11 2" xfId="12806" xr:uid="{00000000-0005-0000-0000-000029090000}"/>
    <cellStyle name="20% - Énfasis1 5 11 3" xfId="33575" xr:uid="{00000000-0005-0000-0000-00002A090000}"/>
    <cellStyle name="20% - Énfasis1 5 11 4" xfId="44027" xr:uid="{00000000-0005-0000-0000-00002B090000}"/>
    <cellStyle name="20% - Énfasis1 5 12" xfId="7688" xr:uid="{00000000-0005-0000-0000-00002C090000}"/>
    <cellStyle name="20% - Énfasis1 5 12 2" xfId="16655" xr:uid="{00000000-0005-0000-0000-00002D090000}"/>
    <cellStyle name="20% - Énfasis1 5 12 3" xfId="47880" xr:uid="{00000000-0005-0000-0000-00002E090000}"/>
    <cellStyle name="20% - Énfasis1 5 13" xfId="10100" xr:uid="{00000000-0005-0000-0000-00002F090000}"/>
    <cellStyle name="20% - Énfasis1 5 13 2" xfId="49523" xr:uid="{00000000-0005-0000-0000-000030090000}"/>
    <cellStyle name="20% - Énfasis1 5 14" xfId="12649" xr:uid="{00000000-0005-0000-0000-000031090000}"/>
    <cellStyle name="20% - Énfasis1 5 15" xfId="12637" xr:uid="{00000000-0005-0000-0000-000032090000}"/>
    <cellStyle name="20% - Énfasis1 5 15 2" xfId="41341" xr:uid="{00000000-0005-0000-0000-000033090000}"/>
    <cellStyle name="20% - Énfasis1 5 2" xfId="183" xr:uid="{00000000-0005-0000-0000-000034090000}"/>
    <cellStyle name="20% - Énfasis1 5 2 10" xfId="10101" xr:uid="{00000000-0005-0000-0000-000035090000}"/>
    <cellStyle name="20% - Énfasis1 5 2 10 2" xfId="33576" xr:uid="{00000000-0005-0000-0000-000036090000}"/>
    <cellStyle name="20% - Énfasis1 5 2 10 3" xfId="49663" xr:uid="{00000000-0005-0000-0000-000037090000}"/>
    <cellStyle name="20% - Énfasis1 5 2 11" xfId="18421" xr:uid="{00000000-0005-0000-0000-000038090000}"/>
    <cellStyle name="20% - Énfasis1 5 2 12" xfId="41481" xr:uid="{00000000-0005-0000-0000-000039090000}"/>
    <cellStyle name="20% - Énfasis1 5 2 2" xfId="574" xr:uid="{00000000-0005-0000-0000-00003A090000}"/>
    <cellStyle name="20% - Énfasis1 5 2 2 10" xfId="41989" xr:uid="{00000000-0005-0000-0000-00003B090000}"/>
    <cellStyle name="20% - Énfasis1 5 2 2 2" xfId="1967" xr:uid="{00000000-0005-0000-0000-00003C090000}"/>
    <cellStyle name="20% - Énfasis1 5 2 2 2 2" xfId="5089" xr:uid="{00000000-0005-0000-0000-00003D090000}"/>
    <cellStyle name="20% - Énfasis1 5 2 2 2 2 2" xfId="15067" xr:uid="{00000000-0005-0000-0000-00003E090000}"/>
    <cellStyle name="20% - Énfasis1 5 2 2 2 2 2 2" xfId="28251" xr:uid="{00000000-0005-0000-0000-00003F090000}"/>
    <cellStyle name="20% - Énfasis1 5 2 2 2 2 3" xfId="36146" xr:uid="{00000000-0005-0000-0000-000040090000}"/>
    <cellStyle name="20% - Énfasis1 5 2 2 2 2 4" xfId="20935" xr:uid="{00000000-0005-0000-0000-000041090000}"/>
    <cellStyle name="20% - Énfasis1 5 2 2 2 2 5" xfId="46289" xr:uid="{00000000-0005-0000-0000-000042090000}"/>
    <cellStyle name="20% - Énfasis1 5 2 2 2 3" xfId="8514" xr:uid="{00000000-0005-0000-0000-000043090000}"/>
    <cellStyle name="20% - Énfasis1 5 2 2 2 3 2" xfId="17481" xr:uid="{00000000-0005-0000-0000-000044090000}"/>
    <cellStyle name="20% - Énfasis1 5 2 2 2 3 2 2" xfId="29735" xr:uid="{00000000-0005-0000-0000-000045090000}"/>
    <cellStyle name="20% - Énfasis1 5 2 2 2 3 3" xfId="37631" xr:uid="{00000000-0005-0000-0000-000046090000}"/>
    <cellStyle name="20% - Énfasis1 5 2 2 2 3 4" xfId="22418" xr:uid="{00000000-0005-0000-0000-000047090000}"/>
    <cellStyle name="20% - Énfasis1 5 2 2 2 3 5" xfId="48706" xr:uid="{00000000-0005-0000-0000-000048090000}"/>
    <cellStyle name="20% - Énfasis1 5 2 2 2 4" xfId="9382" xr:uid="{00000000-0005-0000-0000-000049090000}"/>
    <cellStyle name="20% - Énfasis1 5 2 2 2 4 2" xfId="31220" xr:uid="{00000000-0005-0000-0000-00004A090000}"/>
    <cellStyle name="20% - Énfasis1 5 2 2 2 4 3" xfId="39117" xr:uid="{00000000-0005-0000-0000-00004B090000}"/>
    <cellStyle name="20% - Énfasis1 5 2 2 2 4 4" xfId="23902" xr:uid="{00000000-0005-0000-0000-00004C090000}"/>
    <cellStyle name="20% - Énfasis1 5 2 2 2 4 5" xfId="50349" xr:uid="{00000000-0005-0000-0000-00004D090000}"/>
    <cellStyle name="20% - Énfasis1 5 2 2 2 5" xfId="12126" xr:uid="{00000000-0005-0000-0000-00004E090000}"/>
    <cellStyle name="20% - Énfasis1 5 2 2 2 5 2" xfId="32705" xr:uid="{00000000-0005-0000-0000-00004F090000}"/>
    <cellStyle name="20% - Énfasis1 5 2 2 2 5 3" xfId="40602" xr:uid="{00000000-0005-0000-0000-000050090000}"/>
    <cellStyle name="20% - Énfasis1 5 2 2 2 6" xfId="26289" xr:uid="{00000000-0005-0000-0000-000051090000}"/>
    <cellStyle name="20% - Énfasis1 5 2 2 2 7" xfId="34189" xr:uid="{00000000-0005-0000-0000-000052090000}"/>
    <cellStyle name="20% - Énfasis1 5 2 2 2 8" xfId="19451" xr:uid="{00000000-0005-0000-0000-000053090000}"/>
    <cellStyle name="20% - Énfasis1 5 2 2 2 9" xfId="42167" xr:uid="{00000000-0005-0000-0000-000054090000}"/>
    <cellStyle name="20% - Énfasis1 5 2 2 3" xfId="1788" xr:uid="{00000000-0005-0000-0000-000055090000}"/>
    <cellStyle name="20% - Énfasis1 5 2 2 3 2" xfId="4250" xr:uid="{00000000-0005-0000-0000-000056090000}"/>
    <cellStyle name="20% - Énfasis1 5 2 2 3 2 2" xfId="14230" xr:uid="{00000000-0005-0000-0000-000057090000}"/>
    <cellStyle name="20% - Énfasis1 5 2 2 3 2 3" xfId="27957" xr:uid="{00000000-0005-0000-0000-000058090000}"/>
    <cellStyle name="20% - Énfasis1 5 2 2 3 2 4" xfId="45452" xr:uid="{00000000-0005-0000-0000-000059090000}"/>
    <cellStyle name="20% - Énfasis1 5 2 2 3 3" xfId="10102" xr:uid="{00000000-0005-0000-0000-00005A090000}"/>
    <cellStyle name="20% - Énfasis1 5 2 2 3 3 2" xfId="35852" xr:uid="{00000000-0005-0000-0000-00005B090000}"/>
    <cellStyle name="20% - Énfasis1 5 2 2 3 4" xfId="20641" xr:uid="{00000000-0005-0000-0000-00005C090000}"/>
    <cellStyle name="20% - Énfasis1 5 2 2 3 5" xfId="43575" xr:uid="{00000000-0005-0000-0000-00005D090000}"/>
    <cellStyle name="20% - Énfasis1 5 2 2 4" xfId="3414" xr:uid="{00000000-0005-0000-0000-00005E090000}"/>
    <cellStyle name="20% - Énfasis1 5 2 2 4 2" xfId="13398" xr:uid="{00000000-0005-0000-0000-00005F090000}"/>
    <cellStyle name="20% - Énfasis1 5 2 2 4 2 2" xfId="29441" xr:uid="{00000000-0005-0000-0000-000060090000}"/>
    <cellStyle name="20% - Énfasis1 5 2 2 4 3" xfId="37337" xr:uid="{00000000-0005-0000-0000-000061090000}"/>
    <cellStyle name="20% - Énfasis1 5 2 2 4 4" xfId="22125" xr:uid="{00000000-0005-0000-0000-000062090000}"/>
    <cellStyle name="20% - Énfasis1 5 2 2 4 5" xfId="44619" xr:uid="{00000000-0005-0000-0000-000063090000}"/>
    <cellStyle name="20% - Énfasis1 5 2 2 5" xfId="8336" xr:uid="{00000000-0005-0000-0000-000064090000}"/>
    <cellStyle name="20% - Énfasis1 5 2 2 5 2" xfId="17303" xr:uid="{00000000-0005-0000-0000-000065090000}"/>
    <cellStyle name="20% - Énfasis1 5 2 2 5 2 2" xfId="30926" xr:uid="{00000000-0005-0000-0000-000066090000}"/>
    <cellStyle name="20% - Énfasis1 5 2 2 5 3" xfId="38823" xr:uid="{00000000-0005-0000-0000-000067090000}"/>
    <cellStyle name="20% - Énfasis1 5 2 2 5 4" xfId="23609" xr:uid="{00000000-0005-0000-0000-000068090000}"/>
    <cellStyle name="20% - Énfasis1 5 2 2 5 5" xfId="48528" xr:uid="{00000000-0005-0000-0000-000069090000}"/>
    <cellStyle name="20% - Énfasis1 5 2 2 6" xfId="10103" xr:uid="{00000000-0005-0000-0000-00006A090000}"/>
    <cellStyle name="20% - Énfasis1 5 2 2 6 2" xfId="32411" xr:uid="{00000000-0005-0000-0000-00006B090000}"/>
    <cellStyle name="20% - Énfasis1 5 2 2 6 3" xfId="40308" xr:uid="{00000000-0005-0000-0000-00006C090000}"/>
    <cellStyle name="20% - Énfasis1 5 2 2 6 4" xfId="25026" xr:uid="{00000000-0005-0000-0000-00006D090000}"/>
    <cellStyle name="20% - Énfasis1 5 2 2 6 5" xfId="50171" xr:uid="{00000000-0005-0000-0000-00006E090000}"/>
    <cellStyle name="20% - Énfasis1 5 2 2 7" xfId="25995" xr:uid="{00000000-0005-0000-0000-00006F090000}"/>
    <cellStyle name="20% - Énfasis1 5 2 2 8" xfId="33895" xr:uid="{00000000-0005-0000-0000-000070090000}"/>
    <cellStyle name="20% - Énfasis1 5 2 2 9" xfId="19157" xr:uid="{00000000-0005-0000-0000-000071090000}"/>
    <cellStyle name="20% - Énfasis1 5 2 3" xfId="1966" xr:uid="{00000000-0005-0000-0000-000072090000}"/>
    <cellStyle name="20% - Énfasis1 5 2 3 2" xfId="4810" xr:uid="{00000000-0005-0000-0000-000073090000}"/>
    <cellStyle name="20% - Énfasis1 5 2 3 2 2" xfId="14788" xr:uid="{00000000-0005-0000-0000-000074090000}"/>
    <cellStyle name="20% - Énfasis1 5 2 3 2 2 2" xfId="28250" xr:uid="{00000000-0005-0000-0000-000075090000}"/>
    <cellStyle name="20% - Énfasis1 5 2 3 2 3" xfId="36145" xr:uid="{00000000-0005-0000-0000-000076090000}"/>
    <cellStyle name="20% - Énfasis1 5 2 3 2 4" xfId="20934" xr:uid="{00000000-0005-0000-0000-000077090000}"/>
    <cellStyle name="20% - Énfasis1 5 2 3 2 5" xfId="46010" xr:uid="{00000000-0005-0000-0000-000078090000}"/>
    <cellStyle name="20% - Énfasis1 5 2 3 3" xfId="8513" xr:uid="{00000000-0005-0000-0000-000079090000}"/>
    <cellStyle name="20% - Énfasis1 5 2 3 3 2" xfId="17480" xr:uid="{00000000-0005-0000-0000-00007A090000}"/>
    <cellStyle name="20% - Énfasis1 5 2 3 3 2 2" xfId="29734" xr:uid="{00000000-0005-0000-0000-00007B090000}"/>
    <cellStyle name="20% - Énfasis1 5 2 3 3 3" xfId="37630" xr:uid="{00000000-0005-0000-0000-00007C090000}"/>
    <cellStyle name="20% - Énfasis1 5 2 3 3 4" xfId="22417" xr:uid="{00000000-0005-0000-0000-00007D090000}"/>
    <cellStyle name="20% - Énfasis1 5 2 3 3 5" xfId="48705" xr:uid="{00000000-0005-0000-0000-00007E090000}"/>
    <cellStyle name="20% - Énfasis1 5 2 3 4" xfId="9361" xr:uid="{00000000-0005-0000-0000-00007F090000}"/>
    <cellStyle name="20% - Énfasis1 5 2 3 4 2" xfId="31219" xr:uid="{00000000-0005-0000-0000-000080090000}"/>
    <cellStyle name="20% - Énfasis1 5 2 3 4 3" xfId="39116" xr:uid="{00000000-0005-0000-0000-000081090000}"/>
    <cellStyle name="20% - Énfasis1 5 2 3 4 4" xfId="23901" xr:uid="{00000000-0005-0000-0000-000082090000}"/>
    <cellStyle name="20% - Énfasis1 5 2 3 4 5" xfId="50348" xr:uid="{00000000-0005-0000-0000-000083090000}"/>
    <cellStyle name="20% - Énfasis1 5 2 3 5" xfId="12125" xr:uid="{00000000-0005-0000-0000-000084090000}"/>
    <cellStyle name="20% - Énfasis1 5 2 3 5 2" xfId="32704" xr:uid="{00000000-0005-0000-0000-000085090000}"/>
    <cellStyle name="20% - Énfasis1 5 2 3 5 3" xfId="40601" xr:uid="{00000000-0005-0000-0000-000086090000}"/>
    <cellStyle name="20% - Énfasis1 5 2 3 6" xfId="26288" xr:uid="{00000000-0005-0000-0000-000087090000}"/>
    <cellStyle name="20% - Énfasis1 5 2 3 7" xfId="34188" xr:uid="{00000000-0005-0000-0000-000088090000}"/>
    <cellStyle name="20% - Énfasis1 5 2 3 8" xfId="19450" xr:uid="{00000000-0005-0000-0000-000089090000}"/>
    <cellStyle name="20% - Énfasis1 5 2 3 9" xfId="42166" xr:uid="{00000000-0005-0000-0000-00008A090000}"/>
    <cellStyle name="20% - Énfasis1 5 2 4" xfId="1266" xr:uid="{00000000-0005-0000-0000-00008B090000}"/>
    <cellStyle name="20% - Énfasis1 5 2 4 2" xfId="4503" xr:uid="{00000000-0005-0000-0000-00008C090000}"/>
    <cellStyle name="20% - Énfasis1 5 2 4 2 2" xfId="14481" xr:uid="{00000000-0005-0000-0000-00008D090000}"/>
    <cellStyle name="20% - Énfasis1 5 2 4 2 3" xfId="27142" xr:uid="{00000000-0005-0000-0000-00008E090000}"/>
    <cellStyle name="20% - Énfasis1 5 2 4 2 4" xfId="45703" xr:uid="{00000000-0005-0000-0000-00008F090000}"/>
    <cellStyle name="20% - Énfasis1 5 2 4 3" xfId="10104" xr:uid="{00000000-0005-0000-0000-000090090000}"/>
    <cellStyle name="20% - Énfasis1 5 2 4 3 2" xfId="35037" xr:uid="{00000000-0005-0000-0000-000091090000}"/>
    <cellStyle name="20% - Énfasis1 5 2 4 4" xfId="18838" xr:uid="{00000000-0005-0000-0000-000092090000}"/>
    <cellStyle name="20% - Énfasis1 5 2 4 5" xfId="43138" xr:uid="{00000000-0005-0000-0000-000093090000}"/>
    <cellStyle name="20% - Énfasis1 5 2 5" xfId="6617" xr:uid="{00000000-0005-0000-0000-000094090000}"/>
    <cellStyle name="20% - Énfasis1 5 2 5 2" xfId="15596" xr:uid="{00000000-0005-0000-0000-000095090000}"/>
    <cellStyle name="20% - Énfasis1 5 2 5 2 2" xfId="27638" xr:uid="{00000000-0005-0000-0000-000096090000}"/>
    <cellStyle name="20% - Énfasis1 5 2 5 3" xfId="35533" xr:uid="{00000000-0005-0000-0000-000097090000}"/>
    <cellStyle name="20% - Énfasis1 5 2 5 4" xfId="20322" xr:uid="{00000000-0005-0000-0000-000098090000}"/>
    <cellStyle name="20% - Énfasis1 5 2 5 5" xfId="46820" xr:uid="{00000000-0005-0000-0000-000099090000}"/>
    <cellStyle name="20% - Énfasis1 5 2 6" xfId="3970" xr:uid="{00000000-0005-0000-0000-00009A090000}"/>
    <cellStyle name="20% - Énfasis1 5 2 6 2" xfId="13951" xr:uid="{00000000-0005-0000-0000-00009B090000}"/>
    <cellStyle name="20% - Énfasis1 5 2 6 2 2" xfId="29122" xr:uid="{00000000-0005-0000-0000-00009C090000}"/>
    <cellStyle name="20% - Énfasis1 5 2 6 3" xfId="37018" xr:uid="{00000000-0005-0000-0000-00009D090000}"/>
    <cellStyle name="20% - Énfasis1 5 2 6 4" xfId="21806" xr:uid="{00000000-0005-0000-0000-00009E090000}"/>
    <cellStyle name="20% - Énfasis1 5 2 6 5" xfId="45173" xr:uid="{00000000-0005-0000-0000-00009F090000}"/>
    <cellStyle name="20% - Énfasis1 5 2 7" xfId="7154" xr:uid="{00000000-0005-0000-0000-0000A0090000}"/>
    <cellStyle name="20% - Énfasis1 5 2 7 2" xfId="16131" xr:uid="{00000000-0005-0000-0000-0000A1090000}"/>
    <cellStyle name="20% - Énfasis1 5 2 7 2 2" xfId="30607" xr:uid="{00000000-0005-0000-0000-0000A2090000}"/>
    <cellStyle name="20% - Énfasis1 5 2 7 3" xfId="38504" xr:uid="{00000000-0005-0000-0000-0000A3090000}"/>
    <cellStyle name="20% - Énfasis1 5 2 7 4" xfId="23290" xr:uid="{00000000-0005-0000-0000-0000A4090000}"/>
    <cellStyle name="20% - Énfasis1 5 2 7 5" xfId="47356" xr:uid="{00000000-0005-0000-0000-0000A5090000}"/>
    <cellStyle name="20% - Énfasis1 5 2 8" xfId="3062" xr:uid="{00000000-0005-0000-0000-0000A6090000}"/>
    <cellStyle name="20% - Énfasis1 5 2 8 2" xfId="13046" xr:uid="{00000000-0005-0000-0000-0000A7090000}"/>
    <cellStyle name="20% - Énfasis1 5 2 8 2 2" xfId="32092" xr:uid="{00000000-0005-0000-0000-0000A8090000}"/>
    <cellStyle name="20% - Énfasis1 5 2 8 3" xfId="39989" xr:uid="{00000000-0005-0000-0000-0000A9090000}"/>
    <cellStyle name="20% - Énfasis1 5 2 8 4" xfId="24724" xr:uid="{00000000-0005-0000-0000-0000AA090000}"/>
    <cellStyle name="20% - Énfasis1 5 2 8 5" xfId="44267" xr:uid="{00000000-0005-0000-0000-0000AB090000}"/>
    <cellStyle name="20% - Énfasis1 5 2 9" xfId="7828" xr:uid="{00000000-0005-0000-0000-0000AC090000}"/>
    <cellStyle name="20% - Énfasis1 5 2 9 2" xfId="16795" xr:uid="{00000000-0005-0000-0000-0000AD090000}"/>
    <cellStyle name="20% - Énfasis1 5 2 9 3" xfId="25677" xr:uid="{00000000-0005-0000-0000-0000AE090000}"/>
    <cellStyle name="20% - Énfasis1 5 2 9 4" xfId="48020" xr:uid="{00000000-0005-0000-0000-0000AF090000}"/>
    <cellStyle name="20% - Énfasis1 5 3" xfId="291" xr:uid="{00000000-0005-0000-0000-0000B0090000}"/>
    <cellStyle name="20% - Énfasis1 5 3 10" xfId="18564" xr:uid="{00000000-0005-0000-0000-0000B1090000}"/>
    <cellStyle name="20% - Énfasis1 5 3 11" xfId="41655" xr:uid="{00000000-0005-0000-0000-0000B2090000}"/>
    <cellStyle name="20% - Énfasis1 5 3 2" xfId="749" xr:uid="{00000000-0005-0000-0000-0000B3090000}"/>
    <cellStyle name="20% - Énfasis1 5 3 2 2" xfId="1968" xr:uid="{00000000-0005-0000-0000-0000B4090000}"/>
    <cellStyle name="20% - Énfasis1 5 3 2 2 2" xfId="4910" xr:uid="{00000000-0005-0000-0000-0000B5090000}"/>
    <cellStyle name="20% - Énfasis1 5 3 2 2 2 2" xfId="14888" xr:uid="{00000000-0005-0000-0000-0000B6090000}"/>
    <cellStyle name="20% - Énfasis1 5 3 2 2 2 3" xfId="28252" xr:uid="{00000000-0005-0000-0000-0000B7090000}"/>
    <cellStyle name="20% - Énfasis1 5 3 2 2 2 4" xfId="46110" xr:uid="{00000000-0005-0000-0000-0000B8090000}"/>
    <cellStyle name="20% - Énfasis1 5 3 2 2 3" xfId="10105" xr:uid="{00000000-0005-0000-0000-0000B9090000}"/>
    <cellStyle name="20% - Énfasis1 5 3 2 2 3 2" xfId="36147" xr:uid="{00000000-0005-0000-0000-0000BA090000}"/>
    <cellStyle name="20% - Énfasis1 5 3 2 2 4" xfId="20936" xr:uid="{00000000-0005-0000-0000-0000BB090000}"/>
    <cellStyle name="20% - Énfasis1 5 3 2 2 5" xfId="43702" xr:uid="{00000000-0005-0000-0000-0000BC090000}"/>
    <cellStyle name="20% - Énfasis1 5 3 2 3" xfId="3415" xr:uid="{00000000-0005-0000-0000-0000BD090000}"/>
    <cellStyle name="20% - Énfasis1 5 3 2 3 2" xfId="13399" xr:uid="{00000000-0005-0000-0000-0000BE090000}"/>
    <cellStyle name="20% - Énfasis1 5 3 2 3 2 2" xfId="29736" xr:uid="{00000000-0005-0000-0000-0000BF090000}"/>
    <cellStyle name="20% - Énfasis1 5 3 2 3 3" xfId="37632" xr:uid="{00000000-0005-0000-0000-0000C0090000}"/>
    <cellStyle name="20% - Énfasis1 5 3 2 3 4" xfId="22419" xr:uid="{00000000-0005-0000-0000-0000C1090000}"/>
    <cellStyle name="20% - Énfasis1 5 3 2 3 5" xfId="44620" xr:uid="{00000000-0005-0000-0000-0000C2090000}"/>
    <cellStyle name="20% - Énfasis1 5 3 2 4" xfId="8515" xr:uid="{00000000-0005-0000-0000-0000C3090000}"/>
    <cellStyle name="20% - Énfasis1 5 3 2 4 2" xfId="17482" xr:uid="{00000000-0005-0000-0000-0000C4090000}"/>
    <cellStyle name="20% - Énfasis1 5 3 2 4 2 2" xfId="31221" xr:uid="{00000000-0005-0000-0000-0000C5090000}"/>
    <cellStyle name="20% - Énfasis1 5 3 2 4 3" xfId="39118" xr:uid="{00000000-0005-0000-0000-0000C6090000}"/>
    <cellStyle name="20% - Énfasis1 5 3 2 4 4" xfId="23903" xr:uid="{00000000-0005-0000-0000-0000C7090000}"/>
    <cellStyle name="20% - Énfasis1 5 3 2 4 5" xfId="48707" xr:uid="{00000000-0005-0000-0000-0000C8090000}"/>
    <cellStyle name="20% - Énfasis1 5 3 2 5" xfId="10106" xr:uid="{00000000-0005-0000-0000-0000C9090000}"/>
    <cellStyle name="20% - Énfasis1 5 3 2 5 2" xfId="32706" xr:uid="{00000000-0005-0000-0000-0000CA090000}"/>
    <cellStyle name="20% - Énfasis1 5 3 2 5 3" xfId="40603" xr:uid="{00000000-0005-0000-0000-0000CB090000}"/>
    <cellStyle name="20% - Énfasis1 5 3 2 5 4" xfId="25279" xr:uid="{00000000-0005-0000-0000-0000CC090000}"/>
    <cellStyle name="20% - Énfasis1 5 3 2 5 5" xfId="50350" xr:uid="{00000000-0005-0000-0000-0000CD090000}"/>
    <cellStyle name="20% - Énfasis1 5 3 2 6" xfId="26290" xr:uid="{00000000-0005-0000-0000-0000CE090000}"/>
    <cellStyle name="20% - Énfasis1 5 3 2 7" xfId="34190" xr:uid="{00000000-0005-0000-0000-0000CF090000}"/>
    <cellStyle name="20% - Énfasis1 5 3 2 8" xfId="19452" xr:uid="{00000000-0005-0000-0000-0000D0090000}"/>
    <cellStyle name="20% - Énfasis1 5 3 2 9" xfId="42168" xr:uid="{00000000-0005-0000-0000-0000D1090000}"/>
    <cellStyle name="20% - Énfasis1 5 3 3" xfId="1440" xr:uid="{00000000-0005-0000-0000-0000D2090000}"/>
    <cellStyle name="20% - Énfasis1 5 3 3 2" xfId="6792" xr:uid="{00000000-0005-0000-0000-0000D3090000}"/>
    <cellStyle name="20% - Énfasis1 5 3 3 2 2" xfId="15770" xr:uid="{00000000-0005-0000-0000-0000D4090000}"/>
    <cellStyle name="20% - Énfasis1 5 3 3 2 3" xfId="27369" xr:uid="{00000000-0005-0000-0000-0000D5090000}"/>
    <cellStyle name="20% - Énfasis1 5 3 3 2 4" xfId="46994" xr:uid="{00000000-0005-0000-0000-0000D6090000}"/>
    <cellStyle name="20% - Énfasis1 5 3 3 3" xfId="10107" xr:uid="{00000000-0005-0000-0000-0000D7090000}"/>
    <cellStyle name="20% - Énfasis1 5 3 3 3 2" xfId="35264" xr:uid="{00000000-0005-0000-0000-0000D8090000}"/>
    <cellStyle name="20% - Énfasis1 5 3 3 4" xfId="19156" xr:uid="{00000000-0005-0000-0000-0000D9090000}"/>
    <cellStyle name="20% - Énfasis1 5 3 3 5" xfId="43312" xr:uid="{00000000-0005-0000-0000-0000DA090000}"/>
    <cellStyle name="20% - Énfasis1 5 3 4" xfId="4070" xr:uid="{00000000-0005-0000-0000-0000DB090000}"/>
    <cellStyle name="20% - Énfasis1 5 3 4 2" xfId="14051" xr:uid="{00000000-0005-0000-0000-0000DC090000}"/>
    <cellStyle name="20% - Énfasis1 5 3 4 2 2" xfId="27956" xr:uid="{00000000-0005-0000-0000-0000DD090000}"/>
    <cellStyle name="20% - Énfasis1 5 3 4 3" xfId="35851" xr:uid="{00000000-0005-0000-0000-0000DE090000}"/>
    <cellStyle name="20% - Énfasis1 5 3 4 4" xfId="20640" xr:uid="{00000000-0005-0000-0000-0000DF090000}"/>
    <cellStyle name="20% - Énfasis1 5 3 4 5" xfId="45273" xr:uid="{00000000-0005-0000-0000-0000E0090000}"/>
    <cellStyle name="20% - Énfasis1 5 3 5" xfId="7328" xr:uid="{00000000-0005-0000-0000-0000E1090000}"/>
    <cellStyle name="20% - Énfasis1 5 3 5 2" xfId="16304" xr:uid="{00000000-0005-0000-0000-0000E2090000}"/>
    <cellStyle name="20% - Énfasis1 5 3 5 2 2" xfId="29440" xr:uid="{00000000-0005-0000-0000-0000E3090000}"/>
    <cellStyle name="20% - Énfasis1 5 3 5 3" xfId="37336" xr:uid="{00000000-0005-0000-0000-0000E4090000}"/>
    <cellStyle name="20% - Énfasis1 5 3 5 4" xfId="22124" xr:uid="{00000000-0005-0000-0000-0000E5090000}"/>
    <cellStyle name="20% - Énfasis1 5 3 5 5" xfId="47529" xr:uid="{00000000-0005-0000-0000-0000E6090000}"/>
    <cellStyle name="20% - Énfasis1 5 3 6" xfId="3236" xr:uid="{00000000-0005-0000-0000-0000E7090000}"/>
    <cellStyle name="20% - Énfasis1 5 3 6 2" xfId="13220" xr:uid="{00000000-0005-0000-0000-0000E8090000}"/>
    <cellStyle name="20% - Énfasis1 5 3 6 2 2" xfId="30925" xr:uid="{00000000-0005-0000-0000-0000E9090000}"/>
    <cellStyle name="20% - Énfasis1 5 3 6 3" xfId="38822" xr:uid="{00000000-0005-0000-0000-0000EA090000}"/>
    <cellStyle name="20% - Énfasis1 5 3 6 4" xfId="23608" xr:uid="{00000000-0005-0000-0000-0000EB090000}"/>
    <cellStyle name="20% - Énfasis1 5 3 6 5" xfId="44441" xr:uid="{00000000-0005-0000-0000-0000EC090000}"/>
    <cellStyle name="20% - Énfasis1 5 3 7" xfId="8002" xr:uid="{00000000-0005-0000-0000-0000ED090000}"/>
    <cellStyle name="20% - Énfasis1 5 3 7 2" xfId="16969" xr:uid="{00000000-0005-0000-0000-0000EE090000}"/>
    <cellStyle name="20% - Énfasis1 5 3 7 2 2" xfId="32410" xr:uid="{00000000-0005-0000-0000-0000EF090000}"/>
    <cellStyle name="20% - Énfasis1 5 3 7 3" xfId="40307" xr:uid="{00000000-0005-0000-0000-0000F0090000}"/>
    <cellStyle name="20% - Énfasis1 5 3 7 4" xfId="25025" xr:uid="{00000000-0005-0000-0000-0000F1090000}"/>
    <cellStyle name="20% - Énfasis1 5 3 7 5" xfId="48194" xr:uid="{00000000-0005-0000-0000-0000F2090000}"/>
    <cellStyle name="20% - Énfasis1 5 3 8" xfId="10108" xr:uid="{00000000-0005-0000-0000-0000F3090000}"/>
    <cellStyle name="20% - Énfasis1 5 3 8 2" xfId="25994" xr:uid="{00000000-0005-0000-0000-0000F4090000}"/>
    <cellStyle name="20% - Énfasis1 5 3 8 3" xfId="49837" xr:uid="{00000000-0005-0000-0000-0000F5090000}"/>
    <cellStyle name="20% - Énfasis1 5 3 9" xfId="33894" xr:uid="{00000000-0005-0000-0000-0000F6090000}"/>
    <cellStyle name="20% - Énfasis1 5 4" xfId="432" xr:uid="{00000000-0005-0000-0000-0000F7090000}"/>
    <cellStyle name="20% - Énfasis1 5 4 2" xfId="1965" xr:uid="{00000000-0005-0000-0000-0000F8090000}"/>
    <cellStyle name="20% - Énfasis1 5 4 2 2" xfId="4631" xr:uid="{00000000-0005-0000-0000-0000F9090000}"/>
    <cellStyle name="20% - Énfasis1 5 4 2 2 2" xfId="14609" xr:uid="{00000000-0005-0000-0000-0000FA090000}"/>
    <cellStyle name="20% - Énfasis1 5 4 2 2 3" xfId="28249" xr:uid="{00000000-0005-0000-0000-0000FB090000}"/>
    <cellStyle name="20% - Énfasis1 5 4 2 2 4" xfId="45831" xr:uid="{00000000-0005-0000-0000-0000FC090000}"/>
    <cellStyle name="20% - Énfasis1 5 4 2 3" xfId="10109" xr:uid="{00000000-0005-0000-0000-0000FD090000}"/>
    <cellStyle name="20% - Énfasis1 5 4 2 3 2" xfId="36144" xr:uid="{00000000-0005-0000-0000-0000FE090000}"/>
    <cellStyle name="20% - Énfasis1 5 4 2 4" xfId="20933" xr:uid="{00000000-0005-0000-0000-0000FF090000}"/>
    <cellStyle name="20% - Énfasis1 5 4 2 5" xfId="43701" xr:uid="{00000000-0005-0000-0000-0000000A0000}"/>
    <cellStyle name="20% - Énfasis1 5 4 3" xfId="2922" xr:uid="{00000000-0005-0000-0000-0000010A0000}"/>
    <cellStyle name="20% - Énfasis1 5 4 3 2" xfId="12906" xr:uid="{00000000-0005-0000-0000-0000020A0000}"/>
    <cellStyle name="20% - Énfasis1 5 4 3 2 2" xfId="29733" xr:uid="{00000000-0005-0000-0000-0000030A0000}"/>
    <cellStyle name="20% - Énfasis1 5 4 3 3" xfId="37629" xr:uid="{00000000-0005-0000-0000-0000040A0000}"/>
    <cellStyle name="20% - Énfasis1 5 4 3 4" xfId="22416" xr:uid="{00000000-0005-0000-0000-0000050A0000}"/>
    <cellStyle name="20% - Énfasis1 5 4 3 5" xfId="44127" xr:uid="{00000000-0005-0000-0000-0000060A0000}"/>
    <cellStyle name="20% - Énfasis1 5 4 4" xfId="8512" xr:uid="{00000000-0005-0000-0000-0000070A0000}"/>
    <cellStyle name="20% - Énfasis1 5 4 4 2" xfId="17479" xr:uid="{00000000-0005-0000-0000-0000080A0000}"/>
    <cellStyle name="20% - Énfasis1 5 4 4 2 2" xfId="31218" xr:uid="{00000000-0005-0000-0000-0000090A0000}"/>
    <cellStyle name="20% - Énfasis1 5 4 4 3" xfId="39115" xr:uid="{00000000-0005-0000-0000-00000A0A0000}"/>
    <cellStyle name="20% - Énfasis1 5 4 4 4" xfId="23900" xr:uid="{00000000-0005-0000-0000-00000B0A0000}"/>
    <cellStyle name="20% - Énfasis1 5 4 4 5" xfId="48704" xr:uid="{00000000-0005-0000-0000-00000C0A0000}"/>
    <cellStyle name="20% - Énfasis1 5 4 5" xfId="10110" xr:uid="{00000000-0005-0000-0000-00000D0A0000}"/>
    <cellStyle name="20% - Énfasis1 5 4 5 2" xfId="32703" xr:uid="{00000000-0005-0000-0000-00000E0A0000}"/>
    <cellStyle name="20% - Énfasis1 5 4 5 3" xfId="40600" xr:uid="{00000000-0005-0000-0000-00000F0A0000}"/>
    <cellStyle name="20% - Énfasis1 5 4 5 4" xfId="25278" xr:uid="{00000000-0005-0000-0000-0000100A0000}"/>
    <cellStyle name="20% - Énfasis1 5 4 5 5" xfId="50347" xr:uid="{00000000-0005-0000-0000-0000110A0000}"/>
    <cellStyle name="20% - Énfasis1 5 4 6" xfId="26287" xr:uid="{00000000-0005-0000-0000-0000120A0000}"/>
    <cellStyle name="20% - Énfasis1 5 4 7" xfId="34187" xr:uid="{00000000-0005-0000-0000-0000130A0000}"/>
    <cellStyle name="20% - Énfasis1 5 4 8" xfId="19449" xr:uid="{00000000-0005-0000-0000-0000140A0000}"/>
    <cellStyle name="20% - Énfasis1 5 4 9" xfId="42165" xr:uid="{00000000-0005-0000-0000-0000150A0000}"/>
    <cellStyle name="20% - Énfasis1 5 5" xfId="1126" xr:uid="{00000000-0005-0000-0000-0000160A0000}"/>
    <cellStyle name="20% - Énfasis1 5 5 2" xfId="5201" xr:uid="{00000000-0005-0000-0000-0000170A0000}"/>
    <cellStyle name="20% - Énfasis1 5 5 2 2" xfId="15178" xr:uid="{00000000-0005-0000-0000-0000180A0000}"/>
    <cellStyle name="20% - Énfasis1 5 5 2 3" xfId="27141" xr:uid="{00000000-0005-0000-0000-0000190A0000}"/>
    <cellStyle name="20% - Énfasis1 5 5 2 4" xfId="46401" xr:uid="{00000000-0005-0000-0000-00001A0A0000}"/>
    <cellStyle name="20% - Énfasis1 5 5 3" xfId="10111" xr:uid="{00000000-0005-0000-0000-00001B0A0000}"/>
    <cellStyle name="20% - Énfasis1 5 5 3 2" xfId="35036" xr:uid="{00000000-0005-0000-0000-00001C0A0000}"/>
    <cellStyle name="20% - Énfasis1 5 5 4" xfId="18837" xr:uid="{00000000-0005-0000-0000-00001D0A0000}"/>
    <cellStyle name="20% - Énfasis1 5 5 5" xfId="42999" xr:uid="{00000000-0005-0000-0000-00001E0A0000}"/>
    <cellStyle name="20% - Énfasis1 5 6" xfId="4431" xr:uid="{00000000-0005-0000-0000-00001F0A0000}"/>
    <cellStyle name="20% - Énfasis1 5 6 2" xfId="14410" xr:uid="{00000000-0005-0000-0000-0000200A0000}"/>
    <cellStyle name="20% - Énfasis1 5 6 2 2" xfId="27637" xr:uid="{00000000-0005-0000-0000-0000210A0000}"/>
    <cellStyle name="20% - Énfasis1 5 6 3" xfId="35532" xr:uid="{00000000-0005-0000-0000-0000220A0000}"/>
    <cellStyle name="20% - Énfasis1 5 6 4" xfId="20321" xr:uid="{00000000-0005-0000-0000-0000230A0000}"/>
    <cellStyle name="20% - Énfasis1 5 6 5" xfId="45632" xr:uid="{00000000-0005-0000-0000-0000240A0000}"/>
    <cellStyle name="20% - Énfasis1 5 7" xfId="6000" xr:uid="{00000000-0005-0000-0000-0000250A0000}"/>
    <cellStyle name="20% - Énfasis1 5 7 2" xfId="29121" xr:uid="{00000000-0005-0000-0000-0000260A0000}"/>
    <cellStyle name="20% - Énfasis1 5 7 2 2" xfId="51435" xr:uid="{00000000-0005-0000-0000-0000270A0000}"/>
    <cellStyle name="20% - Énfasis1 5 7 3" xfId="37017" xr:uid="{00000000-0005-0000-0000-0000280A0000}"/>
    <cellStyle name="20% - Énfasis1 5 7 3 2" xfId="51250" xr:uid="{00000000-0005-0000-0000-0000290A0000}"/>
    <cellStyle name="20% - Énfasis1 5 7 4" xfId="21805" xr:uid="{00000000-0005-0000-0000-00002A0A0000}"/>
    <cellStyle name="20% - Énfasis1 5 8" xfId="6475" xr:uid="{00000000-0005-0000-0000-00002B0A0000}"/>
    <cellStyle name="20% - Énfasis1 5 8 2" xfId="15457" xr:uid="{00000000-0005-0000-0000-00002C0A0000}"/>
    <cellStyle name="20% - Énfasis1 5 8 2 2" xfId="30606" xr:uid="{00000000-0005-0000-0000-00002D0A0000}"/>
    <cellStyle name="20% - Énfasis1 5 8 3" xfId="38503" xr:uid="{00000000-0005-0000-0000-00002E0A0000}"/>
    <cellStyle name="20% - Énfasis1 5 8 4" xfId="23289" xr:uid="{00000000-0005-0000-0000-00002F0A0000}"/>
    <cellStyle name="20% - Énfasis1 5 8 5" xfId="46680" xr:uid="{00000000-0005-0000-0000-0000300A0000}"/>
    <cellStyle name="20% - Énfasis1 5 9" xfId="3789" xr:uid="{00000000-0005-0000-0000-0000310A0000}"/>
    <cellStyle name="20% - Énfasis1 5 9 2" xfId="13772" xr:uid="{00000000-0005-0000-0000-0000320A0000}"/>
    <cellStyle name="20% - Énfasis1 5 9 2 2" xfId="32091" xr:uid="{00000000-0005-0000-0000-0000330A0000}"/>
    <cellStyle name="20% - Énfasis1 5 9 3" xfId="39988" xr:uid="{00000000-0005-0000-0000-0000340A0000}"/>
    <cellStyle name="20% - Énfasis1 5 9 4" xfId="24723" xr:uid="{00000000-0005-0000-0000-0000350A0000}"/>
    <cellStyle name="20% - Énfasis1 5 9 5" xfId="44994" xr:uid="{00000000-0005-0000-0000-0000360A0000}"/>
    <cellStyle name="20% - Énfasis1 6" xfId="152" xr:uid="{00000000-0005-0000-0000-0000370A0000}"/>
    <cellStyle name="20% - Énfasis1 6 10" xfId="7753" xr:uid="{00000000-0005-0000-0000-0000380A0000}"/>
    <cellStyle name="20% - Énfasis1 6 10 2" xfId="16720" xr:uid="{00000000-0005-0000-0000-0000390A0000}"/>
    <cellStyle name="20% - Énfasis1 6 10 3" xfId="33577" xr:uid="{00000000-0005-0000-0000-00003A0A0000}"/>
    <cellStyle name="20% - Énfasis1 6 10 4" xfId="47945" xr:uid="{00000000-0005-0000-0000-00003B0A0000}"/>
    <cellStyle name="20% - Énfasis1 6 11" xfId="10112" xr:uid="{00000000-0005-0000-0000-00003C0A0000}"/>
    <cellStyle name="20% - Énfasis1 6 11 2" xfId="49588" xr:uid="{00000000-0005-0000-0000-00003D0A0000}"/>
    <cellStyle name="20% - Énfasis1 6 12" xfId="18306" xr:uid="{00000000-0005-0000-0000-00003E0A0000}"/>
    <cellStyle name="20% - Énfasis1 6 13" xfId="41406" xr:uid="{00000000-0005-0000-0000-00003F0A0000}"/>
    <cellStyle name="20% - Énfasis1 6 2" xfId="575" xr:uid="{00000000-0005-0000-0000-0000400A0000}"/>
    <cellStyle name="20% - Énfasis1 6 2 10" xfId="18422" xr:uid="{00000000-0005-0000-0000-0000410A0000}"/>
    <cellStyle name="20% - Énfasis1 6 2 11" xfId="41482" xr:uid="{00000000-0005-0000-0000-0000420A0000}"/>
    <cellStyle name="20% - Énfasis1 6 2 2" xfId="918" xr:uid="{00000000-0005-0000-0000-0000430A0000}"/>
    <cellStyle name="20% - Énfasis1 6 2 2 2" xfId="1969" xr:uid="{00000000-0005-0000-0000-0000440A0000}"/>
    <cellStyle name="20% - Énfasis1 6 2 2 2 2" xfId="5056" xr:uid="{00000000-0005-0000-0000-0000450A0000}"/>
    <cellStyle name="20% - Énfasis1 6 2 2 2 2 2" xfId="15034" xr:uid="{00000000-0005-0000-0000-0000460A0000}"/>
    <cellStyle name="20% - Énfasis1 6 2 2 2 2 3" xfId="28254" xr:uid="{00000000-0005-0000-0000-0000470A0000}"/>
    <cellStyle name="20% - Énfasis1 6 2 2 2 2 4" xfId="46256" xr:uid="{00000000-0005-0000-0000-0000480A0000}"/>
    <cellStyle name="20% - Énfasis1 6 2 2 2 3" xfId="10113" xr:uid="{00000000-0005-0000-0000-0000490A0000}"/>
    <cellStyle name="20% - Énfasis1 6 2 2 2 3 2" xfId="36149" xr:uid="{00000000-0005-0000-0000-00004A0A0000}"/>
    <cellStyle name="20% - Énfasis1 6 2 2 2 4" xfId="20938" xr:uid="{00000000-0005-0000-0000-00004B0A0000}"/>
    <cellStyle name="20% - Énfasis1 6 2 2 2 5" xfId="43703" xr:uid="{00000000-0005-0000-0000-00004C0A0000}"/>
    <cellStyle name="20% - Énfasis1 6 2 2 3" xfId="3416" xr:uid="{00000000-0005-0000-0000-00004D0A0000}"/>
    <cellStyle name="20% - Énfasis1 6 2 2 3 2" xfId="13400" xr:uid="{00000000-0005-0000-0000-00004E0A0000}"/>
    <cellStyle name="20% - Énfasis1 6 2 2 3 2 2" xfId="29738" xr:uid="{00000000-0005-0000-0000-00004F0A0000}"/>
    <cellStyle name="20% - Énfasis1 6 2 2 3 3" xfId="37634" xr:uid="{00000000-0005-0000-0000-0000500A0000}"/>
    <cellStyle name="20% - Énfasis1 6 2 2 3 4" xfId="22421" xr:uid="{00000000-0005-0000-0000-0000510A0000}"/>
    <cellStyle name="20% - Énfasis1 6 2 2 3 5" xfId="44621" xr:uid="{00000000-0005-0000-0000-0000520A0000}"/>
    <cellStyle name="20% - Énfasis1 6 2 2 4" xfId="8516" xr:uid="{00000000-0005-0000-0000-0000530A0000}"/>
    <cellStyle name="20% - Énfasis1 6 2 2 4 2" xfId="17483" xr:uid="{00000000-0005-0000-0000-0000540A0000}"/>
    <cellStyle name="20% - Énfasis1 6 2 2 4 2 2" xfId="31223" xr:uid="{00000000-0005-0000-0000-0000550A0000}"/>
    <cellStyle name="20% - Énfasis1 6 2 2 4 3" xfId="39120" xr:uid="{00000000-0005-0000-0000-0000560A0000}"/>
    <cellStyle name="20% - Énfasis1 6 2 2 4 4" xfId="23905" xr:uid="{00000000-0005-0000-0000-0000570A0000}"/>
    <cellStyle name="20% - Énfasis1 6 2 2 4 5" xfId="48708" xr:uid="{00000000-0005-0000-0000-0000580A0000}"/>
    <cellStyle name="20% - Énfasis1 6 2 2 5" xfId="10114" xr:uid="{00000000-0005-0000-0000-0000590A0000}"/>
    <cellStyle name="20% - Énfasis1 6 2 2 5 2" xfId="32708" xr:uid="{00000000-0005-0000-0000-00005A0A0000}"/>
    <cellStyle name="20% - Énfasis1 6 2 2 5 3" xfId="40605" xr:uid="{00000000-0005-0000-0000-00005B0A0000}"/>
    <cellStyle name="20% - Énfasis1 6 2 2 5 4" xfId="25281" xr:uid="{00000000-0005-0000-0000-00005C0A0000}"/>
    <cellStyle name="20% - Énfasis1 6 2 2 5 5" xfId="50351" xr:uid="{00000000-0005-0000-0000-00005D0A0000}"/>
    <cellStyle name="20% - Énfasis1 6 2 2 6" xfId="26292" xr:uid="{00000000-0005-0000-0000-00005E0A0000}"/>
    <cellStyle name="20% - Énfasis1 6 2 2 7" xfId="34192" xr:uid="{00000000-0005-0000-0000-00005F0A0000}"/>
    <cellStyle name="20% - Énfasis1 6 2 2 8" xfId="19454" xr:uid="{00000000-0005-0000-0000-0000600A0000}"/>
    <cellStyle name="20% - Énfasis1 6 2 2 9" xfId="42169" xr:uid="{00000000-0005-0000-0000-0000610A0000}"/>
    <cellStyle name="20% - Énfasis1 6 2 3" xfId="1267" xr:uid="{00000000-0005-0000-0000-0000620A0000}"/>
    <cellStyle name="20% - Énfasis1 6 2 3 2" xfId="6618" xr:uid="{00000000-0005-0000-0000-0000630A0000}"/>
    <cellStyle name="20% - Énfasis1 6 2 3 2 2" xfId="15597" xr:uid="{00000000-0005-0000-0000-0000640A0000}"/>
    <cellStyle name="20% - Énfasis1 6 2 3 2 3" xfId="27370" xr:uid="{00000000-0005-0000-0000-0000650A0000}"/>
    <cellStyle name="20% - Énfasis1 6 2 3 2 4" xfId="46821" xr:uid="{00000000-0005-0000-0000-0000660A0000}"/>
    <cellStyle name="20% - Énfasis1 6 2 3 3" xfId="10115" xr:uid="{00000000-0005-0000-0000-0000670A0000}"/>
    <cellStyle name="20% - Énfasis1 6 2 3 3 2" xfId="35265" xr:uid="{00000000-0005-0000-0000-0000680A0000}"/>
    <cellStyle name="20% - Énfasis1 6 2 3 4" xfId="19158" xr:uid="{00000000-0005-0000-0000-0000690A0000}"/>
    <cellStyle name="20% - Énfasis1 6 2 3 5" xfId="43139" xr:uid="{00000000-0005-0000-0000-00006A0A0000}"/>
    <cellStyle name="20% - Énfasis1 6 2 4" xfId="4217" xr:uid="{00000000-0005-0000-0000-00006B0A0000}"/>
    <cellStyle name="20% - Énfasis1 6 2 4 2" xfId="14197" xr:uid="{00000000-0005-0000-0000-00006C0A0000}"/>
    <cellStyle name="20% - Énfasis1 6 2 4 2 2" xfId="27958" xr:uid="{00000000-0005-0000-0000-00006D0A0000}"/>
    <cellStyle name="20% - Énfasis1 6 2 4 3" xfId="35853" xr:uid="{00000000-0005-0000-0000-00006E0A0000}"/>
    <cellStyle name="20% - Énfasis1 6 2 4 4" xfId="20642" xr:uid="{00000000-0005-0000-0000-00006F0A0000}"/>
    <cellStyle name="20% - Énfasis1 6 2 4 5" xfId="45419" xr:uid="{00000000-0005-0000-0000-0000700A0000}"/>
    <cellStyle name="20% - Énfasis1 6 2 5" xfId="7155" xr:uid="{00000000-0005-0000-0000-0000710A0000}"/>
    <cellStyle name="20% - Énfasis1 6 2 5 2" xfId="16132" xr:uid="{00000000-0005-0000-0000-0000720A0000}"/>
    <cellStyle name="20% - Énfasis1 6 2 5 2 2" xfId="29442" xr:uid="{00000000-0005-0000-0000-0000730A0000}"/>
    <cellStyle name="20% - Énfasis1 6 2 5 3" xfId="37338" xr:uid="{00000000-0005-0000-0000-0000740A0000}"/>
    <cellStyle name="20% - Énfasis1 6 2 5 4" xfId="22126" xr:uid="{00000000-0005-0000-0000-0000750A0000}"/>
    <cellStyle name="20% - Énfasis1 6 2 5 5" xfId="47357" xr:uid="{00000000-0005-0000-0000-0000760A0000}"/>
    <cellStyle name="20% - Énfasis1 6 2 6" xfId="3063" xr:uid="{00000000-0005-0000-0000-0000770A0000}"/>
    <cellStyle name="20% - Énfasis1 6 2 6 2" xfId="13047" xr:uid="{00000000-0005-0000-0000-0000780A0000}"/>
    <cellStyle name="20% - Énfasis1 6 2 6 2 2" xfId="30927" xr:uid="{00000000-0005-0000-0000-0000790A0000}"/>
    <cellStyle name="20% - Énfasis1 6 2 6 3" xfId="38824" xr:uid="{00000000-0005-0000-0000-00007A0A0000}"/>
    <cellStyle name="20% - Énfasis1 6 2 6 4" xfId="23610" xr:uid="{00000000-0005-0000-0000-00007B0A0000}"/>
    <cellStyle name="20% - Énfasis1 6 2 6 5" xfId="44268" xr:uid="{00000000-0005-0000-0000-00007C0A0000}"/>
    <cellStyle name="20% - Énfasis1 6 2 7" xfId="7829" xr:uid="{00000000-0005-0000-0000-00007D0A0000}"/>
    <cellStyle name="20% - Énfasis1 6 2 7 2" xfId="16796" xr:uid="{00000000-0005-0000-0000-00007E0A0000}"/>
    <cellStyle name="20% - Énfasis1 6 2 7 2 2" xfId="32412" xr:uid="{00000000-0005-0000-0000-00007F0A0000}"/>
    <cellStyle name="20% - Énfasis1 6 2 7 3" xfId="40309" xr:uid="{00000000-0005-0000-0000-0000800A0000}"/>
    <cellStyle name="20% - Énfasis1 6 2 7 4" xfId="25027" xr:uid="{00000000-0005-0000-0000-0000810A0000}"/>
    <cellStyle name="20% - Énfasis1 6 2 7 5" xfId="48021" xr:uid="{00000000-0005-0000-0000-0000820A0000}"/>
    <cellStyle name="20% - Énfasis1 6 2 8" xfId="10116" xr:uid="{00000000-0005-0000-0000-0000830A0000}"/>
    <cellStyle name="20% - Énfasis1 6 2 8 2" xfId="25996" xr:uid="{00000000-0005-0000-0000-0000840A0000}"/>
    <cellStyle name="20% - Énfasis1 6 2 8 3" xfId="49664" xr:uid="{00000000-0005-0000-0000-0000850A0000}"/>
    <cellStyle name="20% - Énfasis1 6 2 9" xfId="33896" xr:uid="{00000000-0005-0000-0000-0000860A0000}"/>
    <cellStyle name="20% - Énfasis1 6 3" xfId="750" xr:uid="{00000000-0005-0000-0000-0000870A0000}"/>
    <cellStyle name="20% - Énfasis1 6 3 2" xfId="1441" xr:uid="{00000000-0005-0000-0000-0000880A0000}"/>
    <cellStyle name="20% - Énfasis1 6 3 2 2" xfId="6793" xr:uid="{00000000-0005-0000-0000-0000890A0000}"/>
    <cellStyle name="20% - Énfasis1 6 3 2 2 2" xfId="15771" xr:uid="{00000000-0005-0000-0000-00008A0A0000}"/>
    <cellStyle name="20% - Énfasis1 6 3 2 2 3" xfId="28253" xr:uid="{00000000-0005-0000-0000-00008B0A0000}"/>
    <cellStyle name="20% - Énfasis1 6 3 2 2 4" xfId="46995" xr:uid="{00000000-0005-0000-0000-00008C0A0000}"/>
    <cellStyle name="20% - Énfasis1 6 3 2 3" xfId="10117" xr:uid="{00000000-0005-0000-0000-00008D0A0000}"/>
    <cellStyle name="20% - Énfasis1 6 3 2 3 2" xfId="36148" xr:uid="{00000000-0005-0000-0000-00008E0A0000}"/>
    <cellStyle name="20% - Énfasis1 6 3 2 4" xfId="20937" xr:uid="{00000000-0005-0000-0000-00008F0A0000}"/>
    <cellStyle name="20% - Énfasis1 6 3 2 5" xfId="43313" xr:uid="{00000000-0005-0000-0000-0000900A0000}"/>
    <cellStyle name="20% - Énfasis1 6 3 3" xfId="4777" xr:uid="{00000000-0005-0000-0000-0000910A0000}"/>
    <cellStyle name="20% - Énfasis1 6 3 3 2" xfId="14755" xr:uid="{00000000-0005-0000-0000-0000920A0000}"/>
    <cellStyle name="20% - Énfasis1 6 3 3 2 2" xfId="29737" xr:uid="{00000000-0005-0000-0000-0000930A0000}"/>
    <cellStyle name="20% - Énfasis1 6 3 3 3" xfId="37633" xr:uid="{00000000-0005-0000-0000-0000940A0000}"/>
    <cellStyle name="20% - Énfasis1 6 3 3 4" xfId="22420" xr:uid="{00000000-0005-0000-0000-0000950A0000}"/>
    <cellStyle name="20% - Énfasis1 6 3 3 5" xfId="45977" xr:uid="{00000000-0005-0000-0000-0000960A0000}"/>
    <cellStyle name="20% - Énfasis1 6 3 4" xfId="7329" xr:uid="{00000000-0005-0000-0000-0000970A0000}"/>
    <cellStyle name="20% - Énfasis1 6 3 4 2" xfId="16305" xr:uid="{00000000-0005-0000-0000-0000980A0000}"/>
    <cellStyle name="20% - Énfasis1 6 3 4 2 2" xfId="31222" xr:uid="{00000000-0005-0000-0000-0000990A0000}"/>
    <cellStyle name="20% - Énfasis1 6 3 4 3" xfId="39119" xr:uid="{00000000-0005-0000-0000-00009A0A0000}"/>
    <cellStyle name="20% - Énfasis1 6 3 4 4" xfId="23904" xr:uid="{00000000-0005-0000-0000-00009B0A0000}"/>
    <cellStyle name="20% - Énfasis1 6 3 4 5" xfId="47530" xr:uid="{00000000-0005-0000-0000-00009C0A0000}"/>
    <cellStyle name="20% - Énfasis1 6 3 5" xfId="3237" xr:uid="{00000000-0005-0000-0000-00009D0A0000}"/>
    <cellStyle name="20% - Énfasis1 6 3 5 2" xfId="13221" xr:uid="{00000000-0005-0000-0000-00009E0A0000}"/>
    <cellStyle name="20% - Énfasis1 6 3 5 2 2" xfId="32707" xr:uid="{00000000-0005-0000-0000-00009F0A0000}"/>
    <cellStyle name="20% - Énfasis1 6 3 5 3" xfId="40604" xr:uid="{00000000-0005-0000-0000-0000A00A0000}"/>
    <cellStyle name="20% - Énfasis1 6 3 5 4" xfId="25280" xr:uid="{00000000-0005-0000-0000-0000A10A0000}"/>
    <cellStyle name="20% - Énfasis1 6 3 5 5" xfId="44442" xr:uid="{00000000-0005-0000-0000-0000A20A0000}"/>
    <cellStyle name="20% - Énfasis1 6 3 6" xfId="8003" xr:uid="{00000000-0005-0000-0000-0000A30A0000}"/>
    <cellStyle name="20% - Énfasis1 6 3 6 2" xfId="16970" xr:uid="{00000000-0005-0000-0000-0000A40A0000}"/>
    <cellStyle name="20% - Énfasis1 6 3 6 3" xfId="26291" xr:uid="{00000000-0005-0000-0000-0000A50A0000}"/>
    <cellStyle name="20% - Énfasis1 6 3 6 4" xfId="48195" xr:uid="{00000000-0005-0000-0000-0000A60A0000}"/>
    <cellStyle name="20% - Énfasis1 6 3 7" xfId="10118" xr:uid="{00000000-0005-0000-0000-0000A70A0000}"/>
    <cellStyle name="20% - Énfasis1 6 3 7 2" xfId="34191" xr:uid="{00000000-0005-0000-0000-0000A80A0000}"/>
    <cellStyle name="20% - Énfasis1 6 3 7 3" xfId="49838" xr:uid="{00000000-0005-0000-0000-0000A90A0000}"/>
    <cellStyle name="20% - Énfasis1 6 3 8" xfId="19453" xr:uid="{00000000-0005-0000-0000-0000AA0A0000}"/>
    <cellStyle name="20% - Énfasis1 6 3 9" xfId="41656" xr:uid="{00000000-0005-0000-0000-0000AB0A0000}"/>
    <cellStyle name="20% - Énfasis1 6 4" xfId="499" xr:uid="{00000000-0005-0000-0000-0000AC0A0000}"/>
    <cellStyle name="20% - Énfasis1 6 4 2" xfId="2610" xr:uid="{00000000-0005-0000-0000-0000AD0A0000}"/>
    <cellStyle name="20% - Énfasis1 6 4 2 2" xfId="4398" xr:uid="{00000000-0005-0000-0000-0000AE0A0000}"/>
    <cellStyle name="20% - Énfasis1 6 4 2 2 2" xfId="14377" xr:uid="{00000000-0005-0000-0000-0000AF0A0000}"/>
    <cellStyle name="20% - Énfasis1 6 4 2 2 3" xfId="45599" xr:uid="{00000000-0005-0000-0000-0000B00A0000}"/>
    <cellStyle name="20% - Énfasis1 6 4 2 3" xfId="10119" xr:uid="{00000000-0005-0000-0000-0000B10A0000}"/>
    <cellStyle name="20% - Énfasis1 6 4 2 4" xfId="27143" xr:uid="{00000000-0005-0000-0000-0000B20A0000}"/>
    <cellStyle name="20% - Énfasis1 6 4 2 5" xfId="43820" xr:uid="{00000000-0005-0000-0000-0000B30A0000}"/>
    <cellStyle name="20% - Énfasis1 6 4 3" xfId="3417" xr:uid="{00000000-0005-0000-0000-0000B40A0000}"/>
    <cellStyle name="20% - Énfasis1 6 4 3 2" xfId="13401" xr:uid="{00000000-0005-0000-0000-0000B50A0000}"/>
    <cellStyle name="20% - Énfasis1 6 4 3 3" xfId="35038" xr:uid="{00000000-0005-0000-0000-0000B60A0000}"/>
    <cellStyle name="20% - Énfasis1 6 4 3 4" xfId="44622" xr:uid="{00000000-0005-0000-0000-0000B70A0000}"/>
    <cellStyle name="20% - Énfasis1 6 4 4" xfId="9137" xr:uid="{00000000-0005-0000-0000-0000B80A0000}"/>
    <cellStyle name="20% - Énfasis1 6 4 4 2" xfId="18103" xr:uid="{00000000-0005-0000-0000-0000B90A0000}"/>
    <cellStyle name="20% - Énfasis1 6 4 4 3" xfId="49329" xr:uid="{00000000-0005-0000-0000-0000BA0A0000}"/>
    <cellStyle name="20% - Énfasis1 6 4 5" xfId="10120" xr:uid="{00000000-0005-0000-0000-0000BB0A0000}"/>
    <cellStyle name="20% - Énfasis1 6 4 5 2" xfId="50972" xr:uid="{00000000-0005-0000-0000-0000BC0A0000}"/>
    <cellStyle name="20% - Énfasis1 6 4 6" xfId="18839" xr:uid="{00000000-0005-0000-0000-0000BD0A0000}"/>
    <cellStyle name="20% - Énfasis1 6 4 7" xfId="42790" xr:uid="{00000000-0005-0000-0000-0000BE0A0000}"/>
    <cellStyle name="20% - Énfasis1 6 5" xfId="1191" xr:uid="{00000000-0005-0000-0000-0000BF0A0000}"/>
    <cellStyle name="20% - Énfasis1 6 5 2" xfId="6150" xr:uid="{00000000-0005-0000-0000-0000C00A0000}"/>
    <cellStyle name="20% - Énfasis1 6 5 2 2" xfId="27639" xr:uid="{00000000-0005-0000-0000-0000C10A0000}"/>
    <cellStyle name="20% - Énfasis1 6 5 3" xfId="10121" xr:uid="{00000000-0005-0000-0000-0000C20A0000}"/>
    <cellStyle name="20% - Énfasis1 6 5 3 2" xfId="35534" xr:uid="{00000000-0005-0000-0000-0000C30A0000}"/>
    <cellStyle name="20% - Énfasis1 6 5 4" xfId="20323" xr:uid="{00000000-0005-0000-0000-0000C40A0000}"/>
    <cellStyle name="20% - Énfasis1 6 5 5" xfId="43063" xr:uid="{00000000-0005-0000-0000-0000C50A0000}"/>
    <cellStyle name="20% - Énfasis1 6 6" xfId="6542" xr:uid="{00000000-0005-0000-0000-0000C60A0000}"/>
    <cellStyle name="20% - Énfasis1 6 6 2" xfId="15522" xr:uid="{00000000-0005-0000-0000-0000C70A0000}"/>
    <cellStyle name="20% - Énfasis1 6 6 2 2" xfId="29123" xr:uid="{00000000-0005-0000-0000-0000C80A0000}"/>
    <cellStyle name="20% - Énfasis1 6 6 3" xfId="37019" xr:uid="{00000000-0005-0000-0000-0000C90A0000}"/>
    <cellStyle name="20% - Énfasis1 6 6 4" xfId="21807" xr:uid="{00000000-0005-0000-0000-0000CA0A0000}"/>
    <cellStyle name="20% - Énfasis1 6 6 5" xfId="46745" xr:uid="{00000000-0005-0000-0000-0000CB0A0000}"/>
    <cellStyle name="20% - Énfasis1 6 7" xfId="3936" xr:uid="{00000000-0005-0000-0000-0000CC0A0000}"/>
    <cellStyle name="20% - Énfasis1 6 7 2" xfId="13918" xr:uid="{00000000-0005-0000-0000-0000CD0A0000}"/>
    <cellStyle name="20% - Énfasis1 6 7 2 2" xfId="30608" xr:uid="{00000000-0005-0000-0000-0000CE0A0000}"/>
    <cellStyle name="20% - Énfasis1 6 7 3" xfId="38505" xr:uid="{00000000-0005-0000-0000-0000CF0A0000}"/>
    <cellStyle name="20% - Énfasis1 6 7 4" xfId="23291" xr:uid="{00000000-0005-0000-0000-0000D00A0000}"/>
    <cellStyle name="20% - Énfasis1 6 7 5" xfId="45140" xr:uid="{00000000-0005-0000-0000-0000D10A0000}"/>
    <cellStyle name="20% - Énfasis1 6 8" xfId="7079" xr:uid="{00000000-0005-0000-0000-0000D20A0000}"/>
    <cellStyle name="20% - Énfasis1 6 8 2" xfId="16056" xr:uid="{00000000-0005-0000-0000-0000D30A0000}"/>
    <cellStyle name="20% - Énfasis1 6 8 2 2" xfId="32093" xr:uid="{00000000-0005-0000-0000-0000D40A0000}"/>
    <cellStyle name="20% - Énfasis1 6 8 3" xfId="39990" xr:uid="{00000000-0005-0000-0000-0000D50A0000}"/>
    <cellStyle name="20% - Énfasis1 6 8 4" xfId="24725" xr:uid="{00000000-0005-0000-0000-0000D60A0000}"/>
    <cellStyle name="20% - Énfasis1 6 8 5" xfId="47281" xr:uid="{00000000-0005-0000-0000-0000D70A0000}"/>
    <cellStyle name="20% - Énfasis1 6 9" xfId="2987" xr:uid="{00000000-0005-0000-0000-0000D80A0000}"/>
    <cellStyle name="20% - Énfasis1 6 9 2" xfId="12971" xr:uid="{00000000-0005-0000-0000-0000D90A0000}"/>
    <cellStyle name="20% - Énfasis1 6 9 3" xfId="25678" xr:uid="{00000000-0005-0000-0000-0000DA0A0000}"/>
    <cellStyle name="20% - Énfasis1 6 9 4" xfId="44192" xr:uid="{00000000-0005-0000-0000-0000DB0A0000}"/>
    <cellStyle name="20% - Énfasis1 7" xfId="260" xr:uid="{00000000-0005-0000-0000-0000DC0A0000}"/>
    <cellStyle name="20% - Énfasis1 7 10" xfId="33578" xr:uid="{00000000-0005-0000-0000-0000DD0A0000}"/>
    <cellStyle name="20% - Énfasis1 7 11" xfId="18324" xr:uid="{00000000-0005-0000-0000-0000DE0A0000}"/>
    <cellStyle name="20% - Énfasis1 7 12" xfId="41916" xr:uid="{00000000-0005-0000-0000-0000DF0A0000}"/>
    <cellStyle name="20% - Énfasis1 7 2" xfId="919" xr:uid="{00000000-0005-0000-0000-0000E00A0000}"/>
    <cellStyle name="20% - Énfasis1 7 2 10" xfId="18423" xr:uid="{00000000-0005-0000-0000-0000E10A0000}"/>
    <cellStyle name="20% - Énfasis1 7 2 11" xfId="41990" xr:uid="{00000000-0005-0000-0000-0000E20A0000}"/>
    <cellStyle name="20% - Énfasis1 7 2 2" xfId="1971" xr:uid="{00000000-0005-0000-0000-0000E30A0000}"/>
    <cellStyle name="20% - Énfasis1 7 2 2 2" xfId="4976" xr:uid="{00000000-0005-0000-0000-0000E40A0000}"/>
    <cellStyle name="20% - Énfasis1 7 2 2 2 2" xfId="14954" xr:uid="{00000000-0005-0000-0000-0000E50A0000}"/>
    <cellStyle name="20% - Énfasis1 7 2 2 2 2 2" xfId="28256" xr:uid="{00000000-0005-0000-0000-0000E60A0000}"/>
    <cellStyle name="20% - Énfasis1 7 2 2 2 3" xfId="36151" xr:uid="{00000000-0005-0000-0000-0000E70A0000}"/>
    <cellStyle name="20% - Énfasis1 7 2 2 2 4" xfId="20940" xr:uid="{00000000-0005-0000-0000-0000E80A0000}"/>
    <cellStyle name="20% - Énfasis1 7 2 2 2 5" xfId="46176" xr:uid="{00000000-0005-0000-0000-0000E90A0000}"/>
    <cellStyle name="20% - Énfasis1 7 2 2 3" xfId="8518" xr:uid="{00000000-0005-0000-0000-0000EA0A0000}"/>
    <cellStyle name="20% - Énfasis1 7 2 2 3 2" xfId="17485" xr:uid="{00000000-0005-0000-0000-0000EB0A0000}"/>
    <cellStyle name="20% - Énfasis1 7 2 2 3 2 2" xfId="29740" xr:uid="{00000000-0005-0000-0000-0000EC0A0000}"/>
    <cellStyle name="20% - Énfasis1 7 2 2 3 3" xfId="37636" xr:uid="{00000000-0005-0000-0000-0000ED0A0000}"/>
    <cellStyle name="20% - Énfasis1 7 2 2 3 4" xfId="22423" xr:uid="{00000000-0005-0000-0000-0000EE0A0000}"/>
    <cellStyle name="20% - Énfasis1 7 2 2 3 5" xfId="48710" xr:uid="{00000000-0005-0000-0000-0000EF0A0000}"/>
    <cellStyle name="20% - Énfasis1 7 2 2 4" xfId="9412" xr:uid="{00000000-0005-0000-0000-0000F00A0000}"/>
    <cellStyle name="20% - Énfasis1 7 2 2 4 2" xfId="31225" xr:uid="{00000000-0005-0000-0000-0000F10A0000}"/>
    <cellStyle name="20% - Énfasis1 7 2 2 4 3" xfId="39122" xr:uid="{00000000-0005-0000-0000-0000F20A0000}"/>
    <cellStyle name="20% - Énfasis1 7 2 2 4 4" xfId="23907" xr:uid="{00000000-0005-0000-0000-0000F30A0000}"/>
    <cellStyle name="20% - Énfasis1 7 2 2 4 5" xfId="50353" xr:uid="{00000000-0005-0000-0000-0000F40A0000}"/>
    <cellStyle name="20% - Énfasis1 7 2 2 5" xfId="12128" xr:uid="{00000000-0005-0000-0000-0000F50A0000}"/>
    <cellStyle name="20% - Énfasis1 7 2 2 5 2" xfId="32710" xr:uid="{00000000-0005-0000-0000-0000F60A0000}"/>
    <cellStyle name="20% - Énfasis1 7 2 2 5 3" xfId="40607" xr:uid="{00000000-0005-0000-0000-0000F70A0000}"/>
    <cellStyle name="20% - Énfasis1 7 2 2 6" xfId="26294" xr:uid="{00000000-0005-0000-0000-0000F80A0000}"/>
    <cellStyle name="20% - Énfasis1 7 2 2 7" xfId="34194" xr:uid="{00000000-0005-0000-0000-0000F90A0000}"/>
    <cellStyle name="20% - Énfasis1 7 2 2 8" xfId="19456" xr:uid="{00000000-0005-0000-0000-0000FA0A0000}"/>
    <cellStyle name="20% - Énfasis1 7 2 2 9" xfId="42171" xr:uid="{00000000-0005-0000-0000-0000FB0A0000}"/>
    <cellStyle name="20% - Énfasis1 7 2 3" xfId="1789" xr:uid="{00000000-0005-0000-0000-0000FC0A0000}"/>
    <cellStyle name="20% - Énfasis1 7 2 3 2" xfId="4137" xr:uid="{00000000-0005-0000-0000-0000FD0A0000}"/>
    <cellStyle name="20% - Énfasis1 7 2 3 2 2" xfId="14117" xr:uid="{00000000-0005-0000-0000-0000FE0A0000}"/>
    <cellStyle name="20% - Énfasis1 7 2 3 2 3" xfId="27371" xr:uid="{00000000-0005-0000-0000-0000FF0A0000}"/>
    <cellStyle name="20% - Énfasis1 7 2 3 2 4" xfId="45339" xr:uid="{00000000-0005-0000-0000-0000000B0000}"/>
    <cellStyle name="20% - Énfasis1 7 2 3 3" xfId="10122" xr:uid="{00000000-0005-0000-0000-0000010B0000}"/>
    <cellStyle name="20% - Énfasis1 7 2 3 3 2" xfId="35266" xr:uid="{00000000-0005-0000-0000-0000020B0000}"/>
    <cellStyle name="20% - Énfasis1 7 2 3 4" xfId="19159" xr:uid="{00000000-0005-0000-0000-0000030B0000}"/>
    <cellStyle name="20% - Énfasis1 7 2 3 5" xfId="43576" xr:uid="{00000000-0005-0000-0000-0000040B0000}"/>
    <cellStyle name="20% - Énfasis1 7 2 4" xfId="3418" xr:uid="{00000000-0005-0000-0000-0000050B0000}"/>
    <cellStyle name="20% - Énfasis1 7 2 4 2" xfId="13402" xr:uid="{00000000-0005-0000-0000-0000060B0000}"/>
    <cellStyle name="20% - Énfasis1 7 2 4 2 2" xfId="27959" xr:uid="{00000000-0005-0000-0000-0000070B0000}"/>
    <cellStyle name="20% - Énfasis1 7 2 4 3" xfId="35854" xr:uid="{00000000-0005-0000-0000-0000080B0000}"/>
    <cellStyle name="20% - Énfasis1 7 2 4 4" xfId="20643" xr:uid="{00000000-0005-0000-0000-0000090B0000}"/>
    <cellStyle name="20% - Énfasis1 7 2 4 5" xfId="44623" xr:uid="{00000000-0005-0000-0000-00000A0B0000}"/>
    <cellStyle name="20% - Énfasis1 7 2 5" xfId="8337" xr:uid="{00000000-0005-0000-0000-00000B0B0000}"/>
    <cellStyle name="20% - Énfasis1 7 2 5 2" xfId="17304" xr:uid="{00000000-0005-0000-0000-00000C0B0000}"/>
    <cellStyle name="20% - Énfasis1 7 2 5 2 2" xfId="29443" xr:uid="{00000000-0005-0000-0000-00000D0B0000}"/>
    <cellStyle name="20% - Énfasis1 7 2 5 3" xfId="37339" xr:uid="{00000000-0005-0000-0000-00000E0B0000}"/>
    <cellStyle name="20% - Énfasis1 7 2 5 4" xfId="22127" xr:uid="{00000000-0005-0000-0000-00000F0B0000}"/>
    <cellStyle name="20% - Énfasis1 7 2 5 5" xfId="48529" xr:uid="{00000000-0005-0000-0000-0000100B0000}"/>
    <cellStyle name="20% - Énfasis1 7 2 6" xfId="9389" xr:uid="{00000000-0005-0000-0000-0000110B0000}"/>
    <cellStyle name="20% - Énfasis1 7 2 6 2" xfId="30928" xr:uid="{00000000-0005-0000-0000-0000120B0000}"/>
    <cellStyle name="20% - Énfasis1 7 2 6 3" xfId="38825" xr:uid="{00000000-0005-0000-0000-0000130B0000}"/>
    <cellStyle name="20% - Énfasis1 7 2 6 4" xfId="23611" xr:uid="{00000000-0005-0000-0000-0000140B0000}"/>
    <cellStyle name="20% - Énfasis1 7 2 6 5" xfId="50172" xr:uid="{00000000-0005-0000-0000-0000150B0000}"/>
    <cellStyle name="20% - Énfasis1 7 2 7" xfId="25028" xr:uid="{00000000-0005-0000-0000-0000160B0000}"/>
    <cellStyle name="20% - Énfasis1 7 2 7 2" xfId="32413" xr:uid="{00000000-0005-0000-0000-0000170B0000}"/>
    <cellStyle name="20% - Énfasis1 7 2 7 3" xfId="40310" xr:uid="{00000000-0005-0000-0000-0000180B0000}"/>
    <cellStyle name="20% - Énfasis1 7 2 8" xfId="25997" xr:uid="{00000000-0005-0000-0000-0000190B0000}"/>
    <cellStyle name="20% - Énfasis1 7 2 9" xfId="33897" xr:uid="{00000000-0005-0000-0000-00001A0B0000}"/>
    <cellStyle name="20% - Énfasis1 7 3" xfId="1970" xr:uid="{00000000-0005-0000-0000-00001B0B0000}"/>
    <cellStyle name="20% - Énfasis1 7 3 2" xfId="4697" xr:uid="{00000000-0005-0000-0000-00001C0B0000}"/>
    <cellStyle name="20% - Énfasis1 7 3 2 2" xfId="14675" xr:uid="{00000000-0005-0000-0000-00001D0B0000}"/>
    <cellStyle name="20% - Énfasis1 7 3 2 2 2" xfId="28255" xr:uid="{00000000-0005-0000-0000-00001E0B0000}"/>
    <cellStyle name="20% - Énfasis1 7 3 2 3" xfId="36150" xr:uid="{00000000-0005-0000-0000-00001F0B0000}"/>
    <cellStyle name="20% - Énfasis1 7 3 2 4" xfId="20939" xr:uid="{00000000-0005-0000-0000-0000200B0000}"/>
    <cellStyle name="20% - Énfasis1 7 3 2 5" xfId="45897" xr:uid="{00000000-0005-0000-0000-0000210B0000}"/>
    <cellStyle name="20% - Énfasis1 7 3 3" xfId="8517" xr:uid="{00000000-0005-0000-0000-0000220B0000}"/>
    <cellStyle name="20% - Énfasis1 7 3 3 2" xfId="17484" xr:uid="{00000000-0005-0000-0000-0000230B0000}"/>
    <cellStyle name="20% - Énfasis1 7 3 3 2 2" xfId="29739" xr:uid="{00000000-0005-0000-0000-0000240B0000}"/>
    <cellStyle name="20% - Énfasis1 7 3 3 3" xfId="37635" xr:uid="{00000000-0005-0000-0000-0000250B0000}"/>
    <cellStyle name="20% - Énfasis1 7 3 3 4" xfId="22422" xr:uid="{00000000-0005-0000-0000-0000260B0000}"/>
    <cellStyle name="20% - Énfasis1 7 3 3 5" xfId="48709" xr:uid="{00000000-0005-0000-0000-0000270B0000}"/>
    <cellStyle name="20% - Énfasis1 7 3 4" xfId="9364" xr:uid="{00000000-0005-0000-0000-0000280B0000}"/>
    <cellStyle name="20% - Énfasis1 7 3 4 2" xfId="31224" xr:uid="{00000000-0005-0000-0000-0000290B0000}"/>
    <cellStyle name="20% - Énfasis1 7 3 4 3" xfId="39121" xr:uid="{00000000-0005-0000-0000-00002A0B0000}"/>
    <cellStyle name="20% - Énfasis1 7 3 4 4" xfId="23906" xr:uid="{00000000-0005-0000-0000-00002B0B0000}"/>
    <cellStyle name="20% - Énfasis1 7 3 4 5" xfId="50352" xr:uid="{00000000-0005-0000-0000-00002C0B0000}"/>
    <cellStyle name="20% - Énfasis1 7 3 5" xfId="12127" xr:uid="{00000000-0005-0000-0000-00002D0B0000}"/>
    <cellStyle name="20% - Énfasis1 7 3 5 2" xfId="32709" xr:uid="{00000000-0005-0000-0000-00002E0B0000}"/>
    <cellStyle name="20% - Énfasis1 7 3 5 3" xfId="40606" xr:uid="{00000000-0005-0000-0000-00002F0B0000}"/>
    <cellStyle name="20% - Énfasis1 7 3 6" xfId="26293" xr:uid="{00000000-0005-0000-0000-0000300B0000}"/>
    <cellStyle name="20% - Énfasis1 7 3 7" xfId="34193" xr:uid="{00000000-0005-0000-0000-0000310B0000}"/>
    <cellStyle name="20% - Énfasis1 7 3 8" xfId="19455" xr:uid="{00000000-0005-0000-0000-0000320B0000}"/>
    <cellStyle name="20% - Énfasis1 7 3 9" xfId="42170" xr:uid="{00000000-0005-0000-0000-0000330B0000}"/>
    <cellStyle name="20% - Énfasis1 7 4" xfId="1707" xr:uid="{00000000-0005-0000-0000-0000340B0000}"/>
    <cellStyle name="20% - Énfasis1 7 4 2" xfId="4504" xr:uid="{00000000-0005-0000-0000-0000350B0000}"/>
    <cellStyle name="20% - Énfasis1 7 4 2 2" xfId="14482" xr:uid="{00000000-0005-0000-0000-0000360B0000}"/>
    <cellStyle name="20% - Énfasis1 7 4 2 3" xfId="27144" xr:uid="{00000000-0005-0000-0000-0000370B0000}"/>
    <cellStyle name="20% - Énfasis1 7 4 2 4" xfId="45704" xr:uid="{00000000-0005-0000-0000-0000380B0000}"/>
    <cellStyle name="20% - Énfasis1 7 4 3" xfId="10123" xr:uid="{00000000-0005-0000-0000-0000390B0000}"/>
    <cellStyle name="20% - Énfasis1 7 4 3 2" xfId="35039" xr:uid="{00000000-0005-0000-0000-00003A0B0000}"/>
    <cellStyle name="20% - Énfasis1 7 4 4" xfId="18840" xr:uid="{00000000-0005-0000-0000-00003B0B0000}"/>
    <cellStyle name="20% - Énfasis1 7 4 5" xfId="43523" xr:uid="{00000000-0005-0000-0000-00003C0B0000}"/>
    <cellStyle name="20% - Énfasis1 7 5" xfId="5556" xr:uid="{00000000-0005-0000-0000-00003D0B0000}"/>
    <cellStyle name="20% - Énfasis1 7 5 2" xfId="15318" xr:uid="{00000000-0005-0000-0000-00003E0B0000}"/>
    <cellStyle name="20% - Énfasis1 7 5 2 2" xfId="27640" xr:uid="{00000000-0005-0000-0000-00003F0B0000}"/>
    <cellStyle name="20% - Énfasis1 7 5 3" xfId="35535" xr:uid="{00000000-0005-0000-0000-0000400B0000}"/>
    <cellStyle name="20% - Énfasis1 7 5 4" xfId="20324" xr:uid="{00000000-0005-0000-0000-0000410B0000}"/>
    <cellStyle name="20% - Énfasis1 7 5 5" xfId="46541" xr:uid="{00000000-0005-0000-0000-0000420B0000}"/>
    <cellStyle name="20% - Énfasis1 7 6" xfId="3856" xr:uid="{00000000-0005-0000-0000-0000430B0000}"/>
    <cellStyle name="20% - Énfasis1 7 6 2" xfId="13838" xr:uid="{00000000-0005-0000-0000-0000440B0000}"/>
    <cellStyle name="20% - Énfasis1 7 6 2 2" xfId="29124" xr:uid="{00000000-0005-0000-0000-0000450B0000}"/>
    <cellStyle name="20% - Énfasis1 7 6 3" xfId="37020" xr:uid="{00000000-0005-0000-0000-0000460B0000}"/>
    <cellStyle name="20% - Énfasis1 7 6 4" xfId="21808" xr:uid="{00000000-0005-0000-0000-0000470B0000}"/>
    <cellStyle name="20% - Énfasis1 7 6 5" xfId="45060" xr:uid="{00000000-0005-0000-0000-0000480B0000}"/>
    <cellStyle name="20% - Énfasis1 7 7" xfId="2868" xr:uid="{00000000-0005-0000-0000-0000490B0000}"/>
    <cellStyle name="20% - Énfasis1 7 7 2" xfId="12852" xr:uid="{00000000-0005-0000-0000-00004A0B0000}"/>
    <cellStyle name="20% - Énfasis1 7 7 2 2" xfId="30609" xr:uid="{00000000-0005-0000-0000-00004B0B0000}"/>
    <cellStyle name="20% - Énfasis1 7 7 3" xfId="38506" xr:uid="{00000000-0005-0000-0000-00004C0B0000}"/>
    <cellStyle name="20% - Énfasis1 7 7 4" xfId="23292" xr:uid="{00000000-0005-0000-0000-00004D0B0000}"/>
    <cellStyle name="20% - Énfasis1 7 7 5" xfId="44073" xr:uid="{00000000-0005-0000-0000-00004E0B0000}"/>
    <cellStyle name="20% - Énfasis1 7 8" xfId="8263" xr:uid="{00000000-0005-0000-0000-00004F0B0000}"/>
    <cellStyle name="20% - Énfasis1 7 8 2" xfId="17230" xr:uid="{00000000-0005-0000-0000-0000500B0000}"/>
    <cellStyle name="20% - Énfasis1 7 8 2 2" xfId="32094" xr:uid="{00000000-0005-0000-0000-0000510B0000}"/>
    <cellStyle name="20% - Énfasis1 7 8 3" xfId="39991" xr:uid="{00000000-0005-0000-0000-0000520B0000}"/>
    <cellStyle name="20% - Énfasis1 7 8 4" xfId="24726" xr:uid="{00000000-0005-0000-0000-0000530B0000}"/>
    <cellStyle name="20% - Énfasis1 7 8 5" xfId="48455" xr:uid="{00000000-0005-0000-0000-0000540B0000}"/>
    <cellStyle name="20% - Énfasis1 7 9" xfId="10124" xr:uid="{00000000-0005-0000-0000-0000550B0000}"/>
    <cellStyle name="20% - Énfasis1 7 9 2" xfId="25679" xr:uid="{00000000-0005-0000-0000-0000560B0000}"/>
    <cellStyle name="20% - Énfasis1 7 9 3" xfId="50098" xr:uid="{00000000-0005-0000-0000-0000570B0000}"/>
    <cellStyle name="20% - Énfasis1 8" xfId="369" xr:uid="{00000000-0005-0000-0000-0000580B0000}"/>
    <cellStyle name="20% - Énfasis1 8 10" xfId="18372" xr:uid="{00000000-0005-0000-0000-0000590B0000}"/>
    <cellStyle name="20% - Énfasis1 8 11" xfId="41867" xr:uid="{00000000-0005-0000-0000-00005A0B0000}"/>
    <cellStyle name="20% - Énfasis1 8 2" xfId="1972" xr:uid="{00000000-0005-0000-0000-00005B0B0000}"/>
    <cellStyle name="20% - Énfasis1 8 2 2" xfId="4877" xr:uid="{00000000-0005-0000-0000-00005C0B0000}"/>
    <cellStyle name="20% - Énfasis1 8 2 2 2" xfId="14855" xr:uid="{00000000-0005-0000-0000-00005D0B0000}"/>
    <cellStyle name="20% - Énfasis1 8 2 2 2 2" xfId="28257" xr:uid="{00000000-0005-0000-0000-00005E0B0000}"/>
    <cellStyle name="20% - Énfasis1 8 2 2 3" xfId="36152" xr:uid="{00000000-0005-0000-0000-00005F0B0000}"/>
    <cellStyle name="20% - Énfasis1 8 2 2 4" xfId="20941" xr:uid="{00000000-0005-0000-0000-0000600B0000}"/>
    <cellStyle name="20% - Énfasis1 8 2 2 5" xfId="46077" xr:uid="{00000000-0005-0000-0000-0000610B0000}"/>
    <cellStyle name="20% - Énfasis1 8 2 3" xfId="8519" xr:uid="{00000000-0005-0000-0000-0000620B0000}"/>
    <cellStyle name="20% - Énfasis1 8 2 3 2" xfId="17486" xr:uid="{00000000-0005-0000-0000-0000630B0000}"/>
    <cellStyle name="20% - Énfasis1 8 2 3 2 2" xfId="29741" xr:uid="{00000000-0005-0000-0000-0000640B0000}"/>
    <cellStyle name="20% - Énfasis1 8 2 3 3" xfId="37637" xr:uid="{00000000-0005-0000-0000-0000650B0000}"/>
    <cellStyle name="20% - Énfasis1 8 2 3 4" xfId="22424" xr:uid="{00000000-0005-0000-0000-0000660B0000}"/>
    <cellStyle name="20% - Énfasis1 8 2 3 5" xfId="48711" xr:uid="{00000000-0005-0000-0000-0000670B0000}"/>
    <cellStyle name="20% - Énfasis1 8 2 4" xfId="9352" xr:uid="{00000000-0005-0000-0000-0000680B0000}"/>
    <cellStyle name="20% - Énfasis1 8 2 4 2" xfId="31226" xr:uid="{00000000-0005-0000-0000-0000690B0000}"/>
    <cellStyle name="20% - Énfasis1 8 2 4 3" xfId="39123" xr:uid="{00000000-0005-0000-0000-00006A0B0000}"/>
    <cellStyle name="20% - Énfasis1 8 2 4 4" xfId="23908" xr:uid="{00000000-0005-0000-0000-00006B0B0000}"/>
    <cellStyle name="20% - Énfasis1 8 2 4 5" xfId="50354" xr:uid="{00000000-0005-0000-0000-00006C0B0000}"/>
    <cellStyle name="20% - Énfasis1 8 2 5" xfId="12129" xr:uid="{00000000-0005-0000-0000-00006D0B0000}"/>
    <cellStyle name="20% - Énfasis1 8 2 5 2" xfId="32711" xr:uid="{00000000-0005-0000-0000-00006E0B0000}"/>
    <cellStyle name="20% - Énfasis1 8 2 5 3" xfId="40608" xr:uid="{00000000-0005-0000-0000-00006F0B0000}"/>
    <cellStyle name="20% - Énfasis1 8 2 6" xfId="26295" xr:uid="{00000000-0005-0000-0000-0000700B0000}"/>
    <cellStyle name="20% - Énfasis1 8 2 7" xfId="34195" xr:uid="{00000000-0005-0000-0000-0000710B0000}"/>
    <cellStyle name="20% - Énfasis1 8 2 8" xfId="19457" xr:uid="{00000000-0005-0000-0000-0000720B0000}"/>
    <cellStyle name="20% - Énfasis1 8 2 9" xfId="42172" xr:uid="{00000000-0005-0000-0000-0000730B0000}"/>
    <cellStyle name="20% - Énfasis1 8 3" xfId="1656" xr:uid="{00000000-0005-0000-0000-0000740B0000}"/>
    <cellStyle name="20% - Énfasis1 8 3 2" xfId="4037" xr:uid="{00000000-0005-0000-0000-0000750B0000}"/>
    <cellStyle name="20% - Énfasis1 8 3 2 2" xfId="14018" xr:uid="{00000000-0005-0000-0000-0000760B0000}"/>
    <cellStyle name="20% - Énfasis1 8 3 2 3" xfId="27100" xr:uid="{00000000-0005-0000-0000-0000770B0000}"/>
    <cellStyle name="20% - Énfasis1 8 3 2 4" xfId="45240" xr:uid="{00000000-0005-0000-0000-0000780B0000}"/>
    <cellStyle name="20% - Énfasis1 8 3 3" xfId="10125" xr:uid="{00000000-0005-0000-0000-0000790B0000}"/>
    <cellStyle name="20% - Énfasis1 8 3 3 2" xfId="34995" xr:uid="{00000000-0005-0000-0000-00007A0B0000}"/>
    <cellStyle name="20% - Énfasis1 8 3 4" xfId="18762" xr:uid="{00000000-0005-0000-0000-00007B0B0000}"/>
    <cellStyle name="20% - Énfasis1 8 3 5" xfId="43491" xr:uid="{00000000-0005-0000-0000-00007C0B0000}"/>
    <cellStyle name="20% - Énfasis1 8 4" xfId="3419" xr:uid="{00000000-0005-0000-0000-00007D0B0000}"/>
    <cellStyle name="20% - Énfasis1 8 4 2" xfId="13403" xr:uid="{00000000-0005-0000-0000-00007E0B0000}"/>
    <cellStyle name="20% - Énfasis1 8 4 2 2" xfId="27562" xr:uid="{00000000-0005-0000-0000-00007F0B0000}"/>
    <cellStyle name="20% - Énfasis1 8 4 3" xfId="35457" xr:uid="{00000000-0005-0000-0000-0000800B0000}"/>
    <cellStyle name="20% - Énfasis1 8 4 4" xfId="20246" xr:uid="{00000000-0005-0000-0000-0000810B0000}"/>
    <cellStyle name="20% - Énfasis1 8 4 5" xfId="44624" xr:uid="{00000000-0005-0000-0000-0000820B0000}"/>
    <cellStyle name="20% - Énfasis1 8 5" xfId="8214" xr:uid="{00000000-0005-0000-0000-0000830B0000}"/>
    <cellStyle name="20% - Énfasis1 8 5 2" xfId="17181" xr:uid="{00000000-0005-0000-0000-0000840B0000}"/>
    <cellStyle name="20% - Énfasis1 8 5 2 2" xfId="29046" xr:uid="{00000000-0005-0000-0000-0000850B0000}"/>
    <cellStyle name="20% - Énfasis1 8 5 3" xfId="36942" xr:uid="{00000000-0005-0000-0000-0000860B0000}"/>
    <cellStyle name="20% - Énfasis1 8 5 4" xfId="21730" xr:uid="{00000000-0005-0000-0000-0000870B0000}"/>
    <cellStyle name="20% - Énfasis1 8 5 5" xfId="48406" xr:uid="{00000000-0005-0000-0000-0000880B0000}"/>
    <cellStyle name="20% - Énfasis1 8 6" xfId="9407" xr:uid="{00000000-0005-0000-0000-0000890B0000}"/>
    <cellStyle name="20% - Énfasis1 8 6 2" xfId="30531" xr:uid="{00000000-0005-0000-0000-00008A0B0000}"/>
    <cellStyle name="20% - Énfasis1 8 6 3" xfId="38428" xr:uid="{00000000-0005-0000-0000-00008B0B0000}"/>
    <cellStyle name="20% - Énfasis1 8 6 4" xfId="23214" xr:uid="{00000000-0005-0000-0000-00008C0B0000}"/>
    <cellStyle name="20% - Énfasis1 8 6 5" xfId="50049" xr:uid="{00000000-0005-0000-0000-00008D0B0000}"/>
    <cellStyle name="20% - Énfasis1 8 7" xfId="24665" xr:uid="{00000000-0005-0000-0000-00008E0B0000}"/>
    <cellStyle name="20% - Énfasis1 8 7 2" xfId="32016" xr:uid="{00000000-0005-0000-0000-00008F0B0000}"/>
    <cellStyle name="20% - Énfasis1 8 7 3" xfId="39913" xr:uid="{00000000-0005-0000-0000-0000900B0000}"/>
    <cellStyle name="20% - Énfasis1 8 8" xfId="25601" xr:uid="{00000000-0005-0000-0000-0000910B0000}"/>
    <cellStyle name="20% - Énfasis1 8 9" xfId="33500" xr:uid="{00000000-0005-0000-0000-0000920B0000}"/>
    <cellStyle name="20% - Énfasis1 9" xfId="920" xr:uid="{00000000-0005-0000-0000-0000930B0000}"/>
    <cellStyle name="20% - Énfasis1 9 10" xfId="18519" xr:uid="{00000000-0005-0000-0000-0000940B0000}"/>
    <cellStyle name="20% - Énfasis1 9 11" xfId="41819" xr:uid="{00000000-0005-0000-0000-0000950B0000}"/>
    <cellStyle name="20% - Énfasis1 9 2" xfId="1973" xr:uid="{00000000-0005-0000-0000-0000960B0000}"/>
    <cellStyle name="20% - Énfasis1 9 2 2" xfId="4598" xr:uid="{00000000-0005-0000-0000-0000970B0000}"/>
    <cellStyle name="20% - Énfasis1 9 2 2 2" xfId="14576" xr:uid="{00000000-0005-0000-0000-0000980B0000}"/>
    <cellStyle name="20% - Énfasis1 9 2 2 2 2" xfId="28258" xr:uid="{00000000-0005-0000-0000-0000990B0000}"/>
    <cellStyle name="20% - Énfasis1 9 2 2 3" xfId="36153" xr:uid="{00000000-0005-0000-0000-00009A0B0000}"/>
    <cellStyle name="20% - Énfasis1 9 2 2 4" xfId="20942" xr:uid="{00000000-0005-0000-0000-00009B0B0000}"/>
    <cellStyle name="20% - Énfasis1 9 2 2 5" xfId="45798" xr:uid="{00000000-0005-0000-0000-00009C0B0000}"/>
    <cellStyle name="20% - Énfasis1 9 2 3" xfId="8520" xr:uid="{00000000-0005-0000-0000-00009D0B0000}"/>
    <cellStyle name="20% - Énfasis1 9 2 3 2" xfId="17487" xr:uid="{00000000-0005-0000-0000-00009E0B0000}"/>
    <cellStyle name="20% - Énfasis1 9 2 3 2 2" xfId="29742" xr:uid="{00000000-0005-0000-0000-00009F0B0000}"/>
    <cellStyle name="20% - Énfasis1 9 2 3 3" xfId="37638" xr:uid="{00000000-0005-0000-0000-0000A00B0000}"/>
    <cellStyle name="20% - Énfasis1 9 2 3 4" xfId="22425" xr:uid="{00000000-0005-0000-0000-0000A10B0000}"/>
    <cellStyle name="20% - Énfasis1 9 2 3 5" xfId="48712" xr:uid="{00000000-0005-0000-0000-0000A20B0000}"/>
    <cellStyle name="20% - Énfasis1 9 2 4" xfId="9350" xr:uid="{00000000-0005-0000-0000-0000A30B0000}"/>
    <cellStyle name="20% - Énfasis1 9 2 4 2" xfId="31227" xr:uid="{00000000-0005-0000-0000-0000A40B0000}"/>
    <cellStyle name="20% - Énfasis1 9 2 4 3" xfId="39124" xr:uid="{00000000-0005-0000-0000-0000A50B0000}"/>
    <cellStyle name="20% - Énfasis1 9 2 4 4" xfId="23909" xr:uid="{00000000-0005-0000-0000-0000A60B0000}"/>
    <cellStyle name="20% - Énfasis1 9 2 4 5" xfId="50355" xr:uid="{00000000-0005-0000-0000-0000A70B0000}"/>
    <cellStyle name="20% - Énfasis1 9 2 5" xfId="12130" xr:uid="{00000000-0005-0000-0000-0000A80B0000}"/>
    <cellStyle name="20% - Énfasis1 9 2 5 2" xfId="32712" xr:uid="{00000000-0005-0000-0000-0000A90B0000}"/>
    <cellStyle name="20% - Énfasis1 9 2 5 3" xfId="40609" xr:uid="{00000000-0005-0000-0000-0000AA0B0000}"/>
    <cellStyle name="20% - Énfasis1 9 2 6" xfId="26296" xr:uid="{00000000-0005-0000-0000-0000AB0B0000}"/>
    <cellStyle name="20% - Énfasis1 9 2 7" xfId="34196" xr:uid="{00000000-0005-0000-0000-0000AC0B0000}"/>
    <cellStyle name="20% - Énfasis1 9 2 8" xfId="19458" xr:uid="{00000000-0005-0000-0000-0000AD0B0000}"/>
    <cellStyle name="20% - Énfasis1 9 2 9" xfId="42173" xr:uid="{00000000-0005-0000-0000-0000AE0B0000}"/>
    <cellStyle name="20% - Énfasis1 9 3" xfId="1608" xr:uid="{00000000-0005-0000-0000-0000AF0B0000}"/>
    <cellStyle name="20% - Énfasis1 9 3 2" xfId="10126" xr:uid="{00000000-0005-0000-0000-0000B00B0000}"/>
    <cellStyle name="20% - Énfasis1 9 3 2 2" xfId="27085" xr:uid="{00000000-0005-0000-0000-0000B10B0000}"/>
    <cellStyle name="20% - Énfasis1 9 3 3" xfId="34980" xr:uid="{00000000-0005-0000-0000-0000B20B0000}"/>
    <cellStyle name="20% - Énfasis1 9 3 4" xfId="18713" xr:uid="{00000000-0005-0000-0000-0000B30B0000}"/>
    <cellStyle name="20% - Énfasis1 9 3 5" xfId="43476" xr:uid="{00000000-0005-0000-0000-0000B40B0000}"/>
    <cellStyle name="20% - Énfasis1 9 4" xfId="3420" xr:uid="{00000000-0005-0000-0000-0000B50B0000}"/>
    <cellStyle name="20% - Énfasis1 9 4 2" xfId="13404" xr:uid="{00000000-0005-0000-0000-0000B60B0000}"/>
    <cellStyle name="20% - Énfasis1 9 4 2 2" xfId="27513" xr:uid="{00000000-0005-0000-0000-0000B70B0000}"/>
    <cellStyle name="20% - Énfasis1 9 4 3" xfId="35408" xr:uid="{00000000-0005-0000-0000-0000B80B0000}"/>
    <cellStyle name="20% - Énfasis1 9 4 4" xfId="20198" xr:uid="{00000000-0005-0000-0000-0000B90B0000}"/>
    <cellStyle name="20% - Énfasis1 9 4 5" xfId="44625" xr:uid="{00000000-0005-0000-0000-0000BA0B0000}"/>
    <cellStyle name="20% - Énfasis1 9 5" xfId="8166" xr:uid="{00000000-0005-0000-0000-0000BB0B0000}"/>
    <cellStyle name="20% - Énfasis1 9 5 2" xfId="17133" xr:uid="{00000000-0005-0000-0000-0000BC0B0000}"/>
    <cellStyle name="20% - Énfasis1 9 5 2 2" xfId="28997" xr:uid="{00000000-0005-0000-0000-0000BD0B0000}"/>
    <cellStyle name="20% - Énfasis1 9 5 3" xfId="36893" xr:uid="{00000000-0005-0000-0000-0000BE0B0000}"/>
    <cellStyle name="20% - Énfasis1 9 5 4" xfId="21682" xr:uid="{00000000-0005-0000-0000-0000BF0B0000}"/>
    <cellStyle name="20% - Énfasis1 9 5 5" xfId="48358" xr:uid="{00000000-0005-0000-0000-0000C00B0000}"/>
    <cellStyle name="20% - Énfasis1 9 6" xfId="9406" xr:uid="{00000000-0005-0000-0000-0000C10B0000}"/>
    <cellStyle name="20% - Énfasis1 9 6 2" xfId="30482" xr:uid="{00000000-0005-0000-0000-0000C20B0000}"/>
    <cellStyle name="20% - Énfasis1 9 6 3" xfId="38379" xr:uid="{00000000-0005-0000-0000-0000C30B0000}"/>
    <cellStyle name="20% - Énfasis1 9 6 4" xfId="23166" xr:uid="{00000000-0005-0000-0000-0000C40B0000}"/>
    <cellStyle name="20% - Énfasis1 9 6 5" xfId="50001" xr:uid="{00000000-0005-0000-0000-0000C50B0000}"/>
    <cellStyle name="20% - Énfasis1 9 7" xfId="24649" xr:uid="{00000000-0005-0000-0000-0000C60B0000}"/>
    <cellStyle name="20% - Énfasis1 9 7 2" xfId="31967" xr:uid="{00000000-0005-0000-0000-0000C70B0000}"/>
    <cellStyle name="20% - Énfasis1 9 7 3" xfId="39864" xr:uid="{00000000-0005-0000-0000-0000C80B0000}"/>
    <cellStyle name="20% - Énfasis1 9 8" xfId="25552" xr:uid="{00000000-0005-0000-0000-0000C90B0000}"/>
    <cellStyle name="20% - Énfasis1 9 9" xfId="33451" xr:uid="{00000000-0005-0000-0000-0000CA0B0000}"/>
    <cellStyle name="20% - Énfasis2" xfId="25" builtinId="34" customBuiltin="1"/>
    <cellStyle name="20% - Énfasis2 10" xfId="921" xr:uid="{00000000-0005-0000-0000-0000CC0B0000}"/>
    <cellStyle name="20% - Énfasis2 10 2" xfId="2691" xr:uid="{00000000-0005-0000-0000-0000CD0B0000}"/>
    <cellStyle name="20% - Énfasis2 10 2 2" xfId="5157" xr:uid="{00000000-0005-0000-0000-0000CE0B0000}"/>
    <cellStyle name="20% - Énfasis2 10 2 2 2" xfId="15134" xr:uid="{00000000-0005-0000-0000-0000CF0B0000}"/>
    <cellStyle name="20% - Énfasis2 10 2 2 3" xfId="46357" xr:uid="{00000000-0005-0000-0000-0000D00B0000}"/>
    <cellStyle name="20% - Énfasis2 10 2 3" xfId="10127" xr:uid="{00000000-0005-0000-0000-0000D10B0000}"/>
    <cellStyle name="20% - Énfasis2 10 2 4" xfId="27009" xr:uid="{00000000-0005-0000-0000-0000D20B0000}"/>
    <cellStyle name="20% - Énfasis2 10 2 5" xfId="43901" xr:uid="{00000000-0005-0000-0000-0000D30B0000}"/>
    <cellStyle name="20% - Énfasis2 10 3" xfId="3421" xr:uid="{00000000-0005-0000-0000-0000D40B0000}"/>
    <cellStyle name="20% - Énfasis2 10 3 2" xfId="13405" xr:uid="{00000000-0005-0000-0000-0000D50B0000}"/>
    <cellStyle name="20% - Énfasis2 10 3 3" xfId="34904" xr:uid="{00000000-0005-0000-0000-0000D60B0000}"/>
    <cellStyle name="20% - Énfasis2 10 3 4" xfId="44626" xr:uid="{00000000-0005-0000-0000-0000D70B0000}"/>
    <cellStyle name="20% - Énfasis2 10 4" xfId="9138" xr:uid="{00000000-0005-0000-0000-0000D80B0000}"/>
    <cellStyle name="20% - Énfasis2 10 4 2" xfId="18104" xr:uid="{00000000-0005-0000-0000-0000D90B0000}"/>
    <cellStyle name="20% - Énfasis2 10 4 3" xfId="49330" xr:uid="{00000000-0005-0000-0000-0000DA0B0000}"/>
    <cellStyle name="20% - Énfasis2 10 5" xfId="10128" xr:uid="{00000000-0005-0000-0000-0000DB0B0000}"/>
    <cellStyle name="20% - Énfasis2 10 5 2" xfId="50973" xr:uid="{00000000-0005-0000-0000-0000DC0B0000}"/>
    <cellStyle name="20% - Énfasis2 10 6" xfId="18630" xr:uid="{00000000-0005-0000-0000-0000DD0B0000}"/>
    <cellStyle name="20% - Énfasis2 10 7" xfId="42791" xr:uid="{00000000-0005-0000-0000-0000DE0B0000}"/>
    <cellStyle name="20% - Énfasis2 11" xfId="922" xr:uid="{00000000-0005-0000-0000-0000DF0B0000}"/>
    <cellStyle name="20% - Énfasis2 11 2" xfId="2692" xr:uid="{00000000-0005-0000-0000-0000E00B0000}"/>
    <cellStyle name="20% - Énfasis2 11 2 2" xfId="4318" xr:uid="{00000000-0005-0000-0000-0000E10B0000}"/>
    <cellStyle name="20% - Énfasis2 11 2 2 2" xfId="14298" xr:uid="{00000000-0005-0000-0000-0000E20B0000}"/>
    <cellStyle name="20% - Énfasis2 11 2 2 3" xfId="45520" xr:uid="{00000000-0005-0000-0000-0000E30B0000}"/>
    <cellStyle name="20% - Énfasis2 11 2 3" xfId="10129" xr:uid="{00000000-0005-0000-0000-0000E40B0000}"/>
    <cellStyle name="20% - Énfasis2 11 2 4" xfId="27023" xr:uid="{00000000-0005-0000-0000-0000E50B0000}"/>
    <cellStyle name="20% - Énfasis2 11 2 5" xfId="43902" xr:uid="{00000000-0005-0000-0000-0000E60B0000}"/>
    <cellStyle name="20% - Énfasis2 11 3" xfId="3422" xr:uid="{00000000-0005-0000-0000-0000E70B0000}"/>
    <cellStyle name="20% - Énfasis2 11 3 2" xfId="13406" xr:uid="{00000000-0005-0000-0000-0000E80B0000}"/>
    <cellStyle name="20% - Énfasis2 11 3 3" xfId="34918" xr:uid="{00000000-0005-0000-0000-0000E90B0000}"/>
    <cellStyle name="20% - Énfasis2 11 3 4" xfId="44627" xr:uid="{00000000-0005-0000-0000-0000EA0B0000}"/>
    <cellStyle name="20% - Énfasis2 11 4" xfId="9139" xr:uid="{00000000-0005-0000-0000-0000EB0B0000}"/>
    <cellStyle name="20% - Énfasis2 11 4 2" xfId="18105" xr:uid="{00000000-0005-0000-0000-0000EC0B0000}"/>
    <cellStyle name="20% - Énfasis2 11 4 3" xfId="49331" xr:uid="{00000000-0005-0000-0000-0000ED0B0000}"/>
    <cellStyle name="20% - Énfasis2 11 5" xfId="10130" xr:uid="{00000000-0005-0000-0000-0000EE0B0000}"/>
    <cellStyle name="20% - Énfasis2 11 5 2" xfId="50974" xr:uid="{00000000-0005-0000-0000-0000EF0B0000}"/>
    <cellStyle name="20% - Énfasis2 11 6" xfId="18647" xr:uid="{00000000-0005-0000-0000-0000F00B0000}"/>
    <cellStyle name="20% - Énfasis2 11 7" xfId="42792" xr:uid="{00000000-0005-0000-0000-0000F10B0000}"/>
    <cellStyle name="20% - Énfasis2 12" xfId="1074" xr:uid="{00000000-0005-0000-0000-0000F20B0000}"/>
    <cellStyle name="20% - Énfasis2 12 2" xfId="5277" xr:uid="{00000000-0005-0000-0000-0000F30B0000}"/>
    <cellStyle name="20% - Énfasis2 12 2 2" xfId="15254" xr:uid="{00000000-0005-0000-0000-0000F40B0000}"/>
    <cellStyle name="20% - Énfasis2 12 2 3" xfId="27038" xr:uid="{00000000-0005-0000-0000-0000F50B0000}"/>
    <cellStyle name="20% - Énfasis2 12 2 4" xfId="46477" xr:uid="{00000000-0005-0000-0000-0000F60B0000}"/>
    <cellStyle name="20% - Énfasis2 12 3" xfId="10131" xr:uid="{00000000-0005-0000-0000-0000F70B0000}"/>
    <cellStyle name="20% - Énfasis2 12 3 2" xfId="34933" xr:uid="{00000000-0005-0000-0000-0000F80B0000}"/>
    <cellStyle name="20% - Énfasis2 12 4" xfId="18665" xr:uid="{00000000-0005-0000-0000-0000F90B0000}"/>
    <cellStyle name="20% - Énfasis2 12 5" xfId="42947" xr:uid="{00000000-0005-0000-0000-0000FA0B0000}"/>
    <cellStyle name="20% - Énfasis2 13" xfId="6420" xr:uid="{00000000-0005-0000-0000-0000FB0B0000}"/>
    <cellStyle name="20% - Énfasis2 13 2" xfId="15402" xr:uid="{00000000-0005-0000-0000-0000FC0B0000}"/>
    <cellStyle name="20% - Énfasis2 13 2 2" xfId="27466" xr:uid="{00000000-0005-0000-0000-0000FD0B0000}"/>
    <cellStyle name="20% - Énfasis2 13 3" xfId="35361" xr:uid="{00000000-0005-0000-0000-0000FE0B0000}"/>
    <cellStyle name="20% - Énfasis2 13 4" xfId="20151" xr:uid="{00000000-0005-0000-0000-0000FF0B0000}"/>
    <cellStyle name="20% - Énfasis2 13 5" xfId="46625" xr:uid="{00000000-0005-0000-0000-0000000C0000}"/>
    <cellStyle name="20% - Énfasis2 14" xfId="3757" xr:uid="{00000000-0005-0000-0000-0000010C0000}"/>
    <cellStyle name="20% - Énfasis2 14 2" xfId="13741" xr:uid="{00000000-0005-0000-0000-0000020C0000}"/>
    <cellStyle name="20% - Énfasis2 14 2 2" xfId="28950" xr:uid="{00000000-0005-0000-0000-0000030C0000}"/>
    <cellStyle name="20% - Énfasis2 14 3" xfId="36846" xr:uid="{00000000-0005-0000-0000-0000040C0000}"/>
    <cellStyle name="20% - Énfasis2 14 4" xfId="21635" xr:uid="{00000000-0005-0000-0000-0000050C0000}"/>
    <cellStyle name="20% - Énfasis2 14 5" xfId="44962" xr:uid="{00000000-0005-0000-0000-0000060C0000}"/>
    <cellStyle name="20% - Énfasis2 15" xfId="6962" xr:uid="{00000000-0005-0000-0000-0000070C0000}"/>
    <cellStyle name="20% - Énfasis2 15 2" xfId="15940" xr:uid="{00000000-0005-0000-0000-0000080C0000}"/>
    <cellStyle name="20% - Énfasis2 15 2 2" xfId="30435" xr:uid="{00000000-0005-0000-0000-0000090C0000}"/>
    <cellStyle name="20% - Énfasis2 15 3" xfId="38332" xr:uid="{00000000-0005-0000-0000-00000A0C0000}"/>
    <cellStyle name="20% - Énfasis2 15 4" xfId="23119" xr:uid="{00000000-0005-0000-0000-00000B0C0000}"/>
    <cellStyle name="20% - Énfasis2 15 5" xfId="47164" xr:uid="{00000000-0005-0000-0000-00000C0C0000}"/>
    <cellStyle name="20% - Énfasis2 16" xfId="2748" xr:uid="{00000000-0005-0000-0000-00000D0C0000}"/>
    <cellStyle name="20% - Énfasis2 16 2" xfId="12732" xr:uid="{00000000-0005-0000-0000-00000E0C0000}"/>
    <cellStyle name="20% - Énfasis2 16 2 2" xfId="31920" xr:uid="{00000000-0005-0000-0000-00000F0C0000}"/>
    <cellStyle name="20% - Énfasis2 16 3" xfId="39817" xr:uid="{00000000-0005-0000-0000-0000100C0000}"/>
    <cellStyle name="20% - Énfasis2 16 4" xfId="24602" xr:uid="{00000000-0005-0000-0000-0000110C0000}"/>
    <cellStyle name="20% - Énfasis2 16 5" xfId="43953" xr:uid="{00000000-0005-0000-0000-0000120C0000}"/>
    <cellStyle name="20% - Énfasis2 17" xfId="7636" xr:uid="{00000000-0005-0000-0000-0000130C0000}"/>
    <cellStyle name="20% - Énfasis2 17 2" xfId="16603" xr:uid="{00000000-0005-0000-0000-0000140C0000}"/>
    <cellStyle name="20% - Énfasis2 17 3" xfId="25505" xr:uid="{00000000-0005-0000-0000-0000150C0000}"/>
    <cellStyle name="20% - Énfasis2 17 4" xfId="47828" xr:uid="{00000000-0005-0000-0000-0000160C0000}"/>
    <cellStyle name="20% - Énfasis2 18" xfId="9279" xr:uid="{00000000-0005-0000-0000-0000170C0000}"/>
    <cellStyle name="20% - Énfasis2 18 2" xfId="33407" xr:uid="{00000000-0005-0000-0000-0000180C0000}"/>
    <cellStyle name="20% - Énfasis2 18 3" xfId="49471" xr:uid="{00000000-0005-0000-0000-0000190C0000}"/>
    <cellStyle name="20% - Énfasis2 19" xfId="9293" xr:uid="{00000000-0005-0000-0000-00001A0C0000}"/>
    <cellStyle name="20% - Énfasis2 2" xfId="60" xr:uid="{00000000-0005-0000-0000-00001B0C0000}"/>
    <cellStyle name="20% - Énfasis2 2 10" xfId="1096" xr:uid="{00000000-0005-0000-0000-00001C0C0000}"/>
    <cellStyle name="20% - Énfasis2 2 10 2" xfId="6445" xr:uid="{00000000-0005-0000-0000-00001D0C0000}"/>
    <cellStyle name="20% - Énfasis2 2 10 2 2" xfId="15427" xr:uid="{00000000-0005-0000-0000-00001E0C0000}"/>
    <cellStyle name="20% - Énfasis2 2 10 2 3" xfId="27070" xr:uid="{00000000-0005-0000-0000-00001F0C0000}"/>
    <cellStyle name="20% - Énfasis2 2 10 2 4" xfId="46650" xr:uid="{00000000-0005-0000-0000-0000200C0000}"/>
    <cellStyle name="20% - Énfasis2 2 10 3" xfId="10132" xr:uid="{00000000-0005-0000-0000-0000210C0000}"/>
    <cellStyle name="20% - Énfasis2 2 10 3 2" xfId="34965" xr:uid="{00000000-0005-0000-0000-0000220C0000}"/>
    <cellStyle name="20% - Énfasis2 2 10 4" xfId="18698" xr:uid="{00000000-0005-0000-0000-0000230C0000}"/>
    <cellStyle name="20% - Énfasis2 2 10 5" xfId="42969" xr:uid="{00000000-0005-0000-0000-0000240C0000}"/>
    <cellStyle name="20% - Énfasis2 2 11" xfId="3779" xr:uid="{00000000-0005-0000-0000-0000250C0000}"/>
    <cellStyle name="20% - Énfasis2 2 11 2" xfId="13762" xr:uid="{00000000-0005-0000-0000-0000260C0000}"/>
    <cellStyle name="20% - Énfasis2 2 11 2 2" xfId="27498" xr:uid="{00000000-0005-0000-0000-0000270C0000}"/>
    <cellStyle name="20% - Énfasis2 2 11 3" xfId="35393" xr:uid="{00000000-0005-0000-0000-0000280C0000}"/>
    <cellStyle name="20% - Énfasis2 2 11 4" xfId="20183" xr:uid="{00000000-0005-0000-0000-0000290C0000}"/>
    <cellStyle name="20% - Énfasis2 2 11 5" xfId="44984" xr:uid="{00000000-0005-0000-0000-00002A0C0000}"/>
    <cellStyle name="20% - Énfasis2 2 12" xfId="6984" xr:uid="{00000000-0005-0000-0000-00002B0C0000}"/>
    <cellStyle name="20% - Énfasis2 2 12 2" xfId="15962" xr:uid="{00000000-0005-0000-0000-00002C0C0000}"/>
    <cellStyle name="20% - Énfasis2 2 12 2 2" xfId="28982" xr:uid="{00000000-0005-0000-0000-00002D0C0000}"/>
    <cellStyle name="20% - Énfasis2 2 12 3" xfId="36878" xr:uid="{00000000-0005-0000-0000-00002E0C0000}"/>
    <cellStyle name="20% - Énfasis2 2 12 4" xfId="21667" xr:uid="{00000000-0005-0000-0000-00002F0C0000}"/>
    <cellStyle name="20% - Énfasis2 2 12 5" xfId="47186" xr:uid="{00000000-0005-0000-0000-0000300C0000}"/>
    <cellStyle name="20% - Énfasis2 2 13" xfId="2763" xr:uid="{00000000-0005-0000-0000-0000310C0000}"/>
    <cellStyle name="20% - Énfasis2 2 13 2" xfId="12747" xr:uid="{00000000-0005-0000-0000-0000320C0000}"/>
    <cellStyle name="20% - Énfasis2 2 13 2 2" xfId="30467" xr:uid="{00000000-0005-0000-0000-0000330C0000}"/>
    <cellStyle name="20% - Énfasis2 2 13 3" xfId="38364" xr:uid="{00000000-0005-0000-0000-0000340C0000}"/>
    <cellStyle name="20% - Énfasis2 2 13 4" xfId="23151" xr:uid="{00000000-0005-0000-0000-0000350C0000}"/>
    <cellStyle name="20% - Énfasis2 2 13 5" xfId="43968" xr:uid="{00000000-0005-0000-0000-0000360C0000}"/>
    <cellStyle name="20% - Énfasis2 2 14" xfId="7658" xr:uid="{00000000-0005-0000-0000-0000370C0000}"/>
    <cellStyle name="20% - Énfasis2 2 14 2" xfId="16625" xr:uid="{00000000-0005-0000-0000-0000380C0000}"/>
    <cellStyle name="20% - Énfasis2 2 14 2 2" xfId="31952" xr:uid="{00000000-0005-0000-0000-0000390C0000}"/>
    <cellStyle name="20% - Énfasis2 2 14 3" xfId="39849" xr:uid="{00000000-0005-0000-0000-00003A0C0000}"/>
    <cellStyle name="20% - Énfasis2 2 14 4" xfId="24634" xr:uid="{00000000-0005-0000-0000-00003B0C0000}"/>
    <cellStyle name="20% - Énfasis2 2 14 5" xfId="47850" xr:uid="{00000000-0005-0000-0000-00003C0C0000}"/>
    <cellStyle name="20% - Énfasis2 2 15" xfId="10133" xr:uid="{00000000-0005-0000-0000-00003D0C0000}"/>
    <cellStyle name="20% - Énfasis2 2 15 2" xfId="25537" xr:uid="{00000000-0005-0000-0000-00003E0C0000}"/>
    <cellStyle name="20% - Énfasis2 2 15 3" xfId="49493" xr:uid="{00000000-0005-0000-0000-00003F0C0000}"/>
    <cellStyle name="20% - Énfasis2 2 16" xfId="12611" xr:uid="{00000000-0005-0000-0000-0000400C0000}"/>
    <cellStyle name="20% - Énfasis2 2 16 2" xfId="33436" xr:uid="{00000000-0005-0000-0000-0000410C0000}"/>
    <cellStyle name="20% - Énfasis2 2 17" xfId="18253" xr:uid="{00000000-0005-0000-0000-0000420C0000}"/>
    <cellStyle name="20% - Énfasis2 2 18" xfId="41311" xr:uid="{00000000-0005-0000-0000-0000430C0000}"/>
    <cellStyle name="20% - Énfasis2 2 2" xfId="137" xr:uid="{00000000-0005-0000-0000-0000440C0000}"/>
    <cellStyle name="20% - Énfasis2 2 2 10" xfId="3822" xr:uid="{00000000-0005-0000-0000-0000450C0000}"/>
    <cellStyle name="20% - Énfasis2 2 2 10 2" xfId="13805" xr:uid="{00000000-0005-0000-0000-0000460C0000}"/>
    <cellStyle name="20% - Énfasis2 2 2 10 2 2" xfId="30579" xr:uid="{00000000-0005-0000-0000-0000470C0000}"/>
    <cellStyle name="20% - Énfasis2 2 2 10 3" xfId="38476" xr:uid="{00000000-0005-0000-0000-0000480C0000}"/>
    <cellStyle name="20% - Énfasis2 2 2 10 4" xfId="23262" xr:uid="{00000000-0005-0000-0000-0000490C0000}"/>
    <cellStyle name="20% - Énfasis2 2 2 10 5" xfId="45027" xr:uid="{00000000-0005-0000-0000-00004A0C0000}"/>
    <cellStyle name="20% - Énfasis2 2 2 11" xfId="7031" xr:uid="{00000000-0005-0000-0000-00004B0C0000}"/>
    <cellStyle name="20% - Énfasis2 2 2 11 2" xfId="16008" xr:uid="{00000000-0005-0000-0000-00004C0C0000}"/>
    <cellStyle name="20% - Énfasis2 2 2 11 2 2" xfId="32064" xr:uid="{00000000-0005-0000-0000-00004D0C0000}"/>
    <cellStyle name="20% - Énfasis2 2 2 11 3" xfId="39961" xr:uid="{00000000-0005-0000-0000-00004E0C0000}"/>
    <cellStyle name="20% - Énfasis2 2 2 11 4" xfId="24697" xr:uid="{00000000-0005-0000-0000-00004F0C0000}"/>
    <cellStyle name="20% - Énfasis2 2 2 11 5" xfId="47233" xr:uid="{00000000-0005-0000-0000-0000500C0000}"/>
    <cellStyle name="20% - Énfasis2 2 2 12" xfId="2808" xr:uid="{00000000-0005-0000-0000-0000510C0000}"/>
    <cellStyle name="20% - Énfasis2 2 2 12 2" xfId="12792" xr:uid="{00000000-0005-0000-0000-0000520C0000}"/>
    <cellStyle name="20% - Énfasis2 2 2 12 3" xfId="25649" xr:uid="{00000000-0005-0000-0000-0000530C0000}"/>
    <cellStyle name="20% - Énfasis2 2 2 12 4" xfId="44013" xr:uid="{00000000-0005-0000-0000-0000540C0000}"/>
    <cellStyle name="20% - Énfasis2 2 2 13" xfId="7705" xr:uid="{00000000-0005-0000-0000-0000550C0000}"/>
    <cellStyle name="20% - Énfasis2 2 2 13 2" xfId="16672" xr:uid="{00000000-0005-0000-0000-0000560C0000}"/>
    <cellStyle name="20% - Énfasis2 2 2 13 3" xfId="33548" xr:uid="{00000000-0005-0000-0000-0000570C0000}"/>
    <cellStyle name="20% - Énfasis2 2 2 13 4" xfId="47897" xr:uid="{00000000-0005-0000-0000-0000580C0000}"/>
    <cellStyle name="20% - Énfasis2 2 2 14" xfId="10134" xr:uid="{00000000-0005-0000-0000-0000590C0000}"/>
    <cellStyle name="20% - Énfasis2 2 2 14 2" xfId="49540" xr:uid="{00000000-0005-0000-0000-00005A0C0000}"/>
    <cellStyle name="20% - Énfasis2 2 2 15" xfId="12667" xr:uid="{00000000-0005-0000-0000-00005B0C0000}"/>
    <cellStyle name="20% - Énfasis2 2 2 16" xfId="12620" xr:uid="{00000000-0005-0000-0000-00005C0C0000}"/>
    <cellStyle name="20% - Énfasis2 2 2 16 2" xfId="41358" xr:uid="{00000000-0005-0000-0000-00005D0C0000}"/>
    <cellStyle name="20% - Énfasis2 2 2 2" xfId="245" xr:uid="{00000000-0005-0000-0000-00005E0C0000}"/>
    <cellStyle name="20% - Énfasis2 2 2 2 10" xfId="7831" xr:uid="{00000000-0005-0000-0000-00005F0C0000}"/>
    <cellStyle name="20% - Énfasis2 2 2 2 10 2" xfId="16798" xr:uid="{00000000-0005-0000-0000-0000600C0000}"/>
    <cellStyle name="20% - Énfasis2 2 2 2 10 3" xfId="33581" xr:uid="{00000000-0005-0000-0000-0000610C0000}"/>
    <cellStyle name="20% - Énfasis2 2 2 2 10 4" xfId="48023" xr:uid="{00000000-0005-0000-0000-0000620C0000}"/>
    <cellStyle name="20% - Énfasis2 2 2 2 11" xfId="10135" xr:uid="{00000000-0005-0000-0000-0000630C0000}"/>
    <cellStyle name="20% - Énfasis2 2 2 2 11 2" xfId="49666" xr:uid="{00000000-0005-0000-0000-0000640C0000}"/>
    <cellStyle name="20% - Énfasis2 2 2 2 12" xfId="12673" xr:uid="{00000000-0005-0000-0000-0000650C0000}"/>
    <cellStyle name="20% - Énfasis2 2 2 2 13" xfId="12630" xr:uid="{00000000-0005-0000-0000-0000660C0000}"/>
    <cellStyle name="20% - Énfasis2 2 2 2 13 2" xfId="41484" xr:uid="{00000000-0005-0000-0000-0000670C0000}"/>
    <cellStyle name="20% - Énfasis2 2 2 2 2" xfId="577" xr:uid="{00000000-0005-0000-0000-0000680C0000}"/>
    <cellStyle name="20% - Énfasis2 2 2 2 2 10" xfId="41991" xr:uid="{00000000-0005-0000-0000-0000690C0000}"/>
    <cellStyle name="20% - Énfasis2 2 2 2 2 2" xfId="1977" xr:uid="{00000000-0005-0000-0000-00006A0C0000}"/>
    <cellStyle name="20% - Énfasis2 2 2 2 2 2 2" xfId="5122" xr:uid="{00000000-0005-0000-0000-00006B0C0000}"/>
    <cellStyle name="20% - Énfasis2 2 2 2 2 2 2 2" xfId="15100" xr:uid="{00000000-0005-0000-0000-00006C0C0000}"/>
    <cellStyle name="20% - Énfasis2 2 2 2 2 2 2 2 2" xfId="28262" xr:uid="{00000000-0005-0000-0000-00006D0C0000}"/>
    <cellStyle name="20% - Énfasis2 2 2 2 2 2 2 3" xfId="36157" xr:uid="{00000000-0005-0000-0000-00006E0C0000}"/>
    <cellStyle name="20% - Énfasis2 2 2 2 2 2 2 4" xfId="20946" xr:uid="{00000000-0005-0000-0000-00006F0C0000}"/>
    <cellStyle name="20% - Énfasis2 2 2 2 2 2 2 5" xfId="46322" xr:uid="{00000000-0005-0000-0000-0000700C0000}"/>
    <cellStyle name="20% - Énfasis2 2 2 2 2 2 3" xfId="8524" xr:uid="{00000000-0005-0000-0000-0000710C0000}"/>
    <cellStyle name="20% - Énfasis2 2 2 2 2 2 3 2" xfId="17491" xr:uid="{00000000-0005-0000-0000-0000720C0000}"/>
    <cellStyle name="20% - Énfasis2 2 2 2 2 2 3 2 2" xfId="29746" xr:uid="{00000000-0005-0000-0000-0000730C0000}"/>
    <cellStyle name="20% - Énfasis2 2 2 2 2 2 3 3" xfId="37642" xr:uid="{00000000-0005-0000-0000-0000740C0000}"/>
    <cellStyle name="20% - Énfasis2 2 2 2 2 2 3 4" xfId="22429" xr:uid="{00000000-0005-0000-0000-0000750C0000}"/>
    <cellStyle name="20% - Énfasis2 2 2 2 2 2 3 5" xfId="48716" xr:uid="{00000000-0005-0000-0000-0000760C0000}"/>
    <cellStyle name="20% - Énfasis2 2 2 2 2 2 4" xfId="9371" xr:uid="{00000000-0005-0000-0000-0000770C0000}"/>
    <cellStyle name="20% - Énfasis2 2 2 2 2 2 4 2" xfId="31231" xr:uid="{00000000-0005-0000-0000-0000780C0000}"/>
    <cellStyle name="20% - Énfasis2 2 2 2 2 2 4 3" xfId="39128" xr:uid="{00000000-0005-0000-0000-0000790C0000}"/>
    <cellStyle name="20% - Énfasis2 2 2 2 2 2 4 4" xfId="23913" xr:uid="{00000000-0005-0000-0000-00007A0C0000}"/>
    <cellStyle name="20% - Énfasis2 2 2 2 2 2 4 5" xfId="50359" xr:uid="{00000000-0005-0000-0000-00007B0C0000}"/>
    <cellStyle name="20% - Énfasis2 2 2 2 2 2 5" xfId="12134" xr:uid="{00000000-0005-0000-0000-00007C0C0000}"/>
    <cellStyle name="20% - Énfasis2 2 2 2 2 2 5 2" xfId="32716" xr:uid="{00000000-0005-0000-0000-00007D0C0000}"/>
    <cellStyle name="20% - Énfasis2 2 2 2 2 2 5 3" xfId="40613" xr:uid="{00000000-0005-0000-0000-00007E0C0000}"/>
    <cellStyle name="20% - Énfasis2 2 2 2 2 2 6" xfId="26300" xr:uid="{00000000-0005-0000-0000-00007F0C0000}"/>
    <cellStyle name="20% - Énfasis2 2 2 2 2 2 7" xfId="34200" xr:uid="{00000000-0005-0000-0000-0000800C0000}"/>
    <cellStyle name="20% - Énfasis2 2 2 2 2 2 8" xfId="19462" xr:uid="{00000000-0005-0000-0000-0000810C0000}"/>
    <cellStyle name="20% - Énfasis2 2 2 2 2 2 9" xfId="42177" xr:uid="{00000000-0005-0000-0000-0000820C0000}"/>
    <cellStyle name="20% - Énfasis2 2 2 2 2 3" xfId="1790" xr:uid="{00000000-0005-0000-0000-0000830C0000}"/>
    <cellStyle name="20% - Énfasis2 2 2 2 2 3 2" xfId="4283" xr:uid="{00000000-0005-0000-0000-0000840C0000}"/>
    <cellStyle name="20% - Énfasis2 2 2 2 2 3 2 2" xfId="14263" xr:uid="{00000000-0005-0000-0000-0000850C0000}"/>
    <cellStyle name="20% - Énfasis2 2 2 2 2 3 2 3" xfId="27960" xr:uid="{00000000-0005-0000-0000-0000860C0000}"/>
    <cellStyle name="20% - Énfasis2 2 2 2 2 3 2 4" xfId="45485" xr:uid="{00000000-0005-0000-0000-0000870C0000}"/>
    <cellStyle name="20% - Énfasis2 2 2 2 2 3 3" xfId="10136" xr:uid="{00000000-0005-0000-0000-0000880C0000}"/>
    <cellStyle name="20% - Énfasis2 2 2 2 2 3 3 2" xfId="35855" xr:uid="{00000000-0005-0000-0000-0000890C0000}"/>
    <cellStyle name="20% - Énfasis2 2 2 2 2 3 4" xfId="20644" xr:uid="{00000000-0005-0000-0000-00008A0C0000}"/>
    <cellStyle name="20% - Énfasis2 2 2 2 2 3 5" xfId="43577" xr:uid="{00000000-0005-0000-0000-00008B0C0000}"/>
    <cellStyle name="20% - Énfasis2 2 2 2 2 4" xfId="3423" xr:uid="{00000000-0005-0000-0000-00008C0C0000}"/>
    <cellStyle name="20% - Énfasis2 2 2 2 2 4 2" xfId="13407" xr:uid="{00000000-0005-0000-0000-00008D0C0000}"/>
    <cellStyle name="20% - Énfasis2 2 2 2 2 4 2 2" xfId="29444" xr:uid="{00000000-0005-0000-0000-00008E0C0000}"/>
    <cellStyle name="20% - Énfasis2 2 2 2 2 4 3" xfId="37340" xr:uid="{00000000-0005-0000-0000-00008F0C0000}"/>
    <cellStyle name="20% - Énfasis2 2 2 2 2 4 4" xfId="22128" xr:uid="{00000000-0005-0000-0000-0000900C0000}"/>
    <cellStyle name="20% - Énfasis2 2 2 2 2 4 5" xfId="44628" xr:uid="{00000000-0005-0000-0000-0000910C0000}"/>
    <cellStyle name="20% - Énfasis2 2 2 2 2 5" xfId="8338" xr:uid="{00000000-0005-0000-0000-0000920C0000}"/>
    <cellStyle name="20% - Énfasis2 2 2 2 2 5 2" xfId="17305" xr:uid="{00000000-0005-0000-0000-0000930C0000}"/>
    <cellStyle name="20% - Énfasis2 2 2 2 2 5 2 2" xfId="30929" xr:uid="{00000000-0005-0000-0000-0000940C0000}"/>
    <cellStyle name="20% - Énfasis2 2 2 2 2 5 3" xfId="38826" xr:uid="{00000000-0005-0000-0000-0000950C0000}"/>
    <cellStyle name="20% - Énfasis2 2 2 2 2 5 4" xfId="23612" xr:uid="{00000000-0005-0000-0000-0000960C0000}"/>
    <cellStyle name="20% - Énfasis2 2 2 2 2 5 5" xfId="48530" xr:uid="{00000000-0005-0000-0000-0000970C0000}"/>
    <cellStyle name="20% - Énfasis2 2 2 2 2 6" xfId="10137" xr:uid="{00000000-0005-0000-0000-0000980C0000}"/>
    <cellStyle name="20% - Énfasis2 2 2 2 2 6 2" xfId="32414" xr:uid="{00000000-0005-0000-0000-0000990C0000}"/>
    <cellStyle name="20% - Énfasis2 2 2 2 2 6 3" xfId="40311" xr:uid="{00000000-0005-0000-0000-00009A0C0000}"/>
    <cellStyle name="20% - Énfasis2 2 2 2 2 6 4" xfId="25029" xr:uid="{00000000-0005-0000-0000-00009B0C0000}"/>
    <cellStyle name="20% - Énfasis2 2 2 2 2 6 5" xfId="50173" xr:uid="{00000000-0005-0000-0000-00009C0C0000}"/>
    <cellStyle name="20% - Énfasis2 2 2 2 2 7" xfId="25998" xr:uid="{00000000-0005-0000-0000-00009D0C0000}"/>
    <cellStyle name="20% - Énfasis2 2 2 2 2 8" xfId="33898" xr:uid="{00000000-0005-0000-0000-00009E0C0000}"/>
    <cellStyle name="20% - Énfasis2 2 2 2 2 9" xfId="19160" xr:uid="{00000000-0005-0000-0000-00009F0C0000}"/>
    <cellStyle name="20% - Énfasis2 2 2 2 3" xfId="1976" xr:uid="{00000000-0005-0000-0000-0000A00C0000}"/>
    <cellStyle name="20% - Énfasis2 2 2 2 3 2" xfId="4843" xr:uid="{00000000-0005-0000-0000-0000A10C0000}"/>
    <cellStyle name="20% - Énfasis2 2 2 2 3 2 2" xfId="14821" xr:uid="{00000000-0005-0000-0000-0000A20C0000}"/>
    <cellStyle name="20% - Énfasis2 2 2 2 3 2 2 2" xfId="28261" xr:uid="{00000000-0005-0000-0000-0000A30C0000}"/>
    <cellStyle name="20% - Énfasis2 2 2 2 3 2 3" xfId="36156" xr:uid="{00000000-0005-0000-0000-0000A40C0000}"/>
    <cellStyle name="20% - Énfasis2 2 2 2 3 2 4" xfId="20945" xr:uid="{00000000-0005-0000-0000-0000A50C0000}"/>
    <cellStyle name="20% - Énfasis2 2 2 2 3 2 5" xfId="46043" xr:uid="{00000000-0005-0000-0000-0000A60C0000}"/>
    <cellStyle name="20% - Énfasis2 2 2 2 3 3" xfId="8523" xr:uid="{00000000-0005-0000-0000-0000A70C0000}"/>
    <cellStyle name="20% - Énfasis2 2 2 2 3 3 2" xfId="17490" xr:uid="{00000000-0005-0000-0000-0000A80C0000}"/>
    <cellStyle name="20% - Énfasis2 2 2 2 3 3 2 2" xfId="29745" xr:uid="{00000000-0005-0000-0000-0000A90C0000}"/>
    <cellStyle name="20% - Énfasis2 2 2 2 3 3 3" xfId="37641" xr:uid="{00000000-0005-0000-0000-0000AA0C0000}"/>
    <cellStyle name="20% - Énfasis2 2 2 2 3 3 4" xfId="22428" xr:uid="{00000000-0005-0000-0000-0000AB0C0000}"/>
    <cellStyle name="20% - Énfasis2 2 2 2 3 3 5" xfId="48715" xr:uid="{00000000-0005-0000-0000-0000AC0C0000}"/>
    <cellStyle name="20% - Énfasis2 2 2 2 3 4" xfId="9402" xr:uid="{00000000-0005-0000-0000-0000AD0C0000}"/>
    <cellStyle name="20% - Énfasis2 2 2 2 3 4 2" xfId="31230" xr:uid="{00000000-0005-0000-0000-0000AE0C0000}"/>
    <cellStyle name="20% - Énfasis2 2 2 2 3 4 3" xfId="39127" xr:uid="{00000000-0005-0000-0000-0000AF0C0000}"/>
    <cellStyle name="20% - Énfasis2 2 2 2 3 4 4" xfId="23912" xr:uid="{00000000-0005-0000-0000-0000B00C0000}"/>
    <cellStyle name="20% - Énfasis2 2 2 2 3 4 5" xfId="50358" xr:uid="{00000000-0005-0000-0000-0000B10C0000}"/>
    <cellStyle name="20% - Énfasis2 2 2 2 3 5" xfId="12133" xr:uid="{00000000-0005-0000-0000-0000B20C0000}"/>
    <cellStyle name="20% - Énfasis2 2 2 2 3 5 2" xfId="32715" xr:uid="{00000000-0005-0000-0000-0000B30C0000}"/>
    <cellStyle name="20% - Énfasis2 2 2 2 3 5 3" xfId="40612" xr:uid="{00000000-0005-0000-0000-0000B40C0000}"/>
    <cellStyle name="20% - Énfasis2 2 2 2 3 6" xfId="26299" xr:uid="{00000000-0005-0000-0000-0000B50C0000}"/>
    <cellStyle name="20% - Énfasis2 2 2 2 3 7" xfId="34199" xr:uid="{00000000-0005-0000-0000-0000B60C0000}"/>
    <cellStyle name="20% - Énfasis2 2 2 2 3 8" xfId="19461" xr:uid="{00000000-0005-0000-0000-0000B70C0000}"/>
    <cellStyle name="20% - Énfasis2 2 2 2 3 9" xfId="42176" xr:uid="{00000000-0005-0000-0000-0000B80C0000}"/>
    <cellStyle name="20% - Énfasis2 2 2 2 4" xfId="1269" xr:uid="{00000000-0005-0000-0000-0000B90C0000}"/>
    <cellStyle name="20% - Énfasis2 2 2 2 4 2" xfId="4464" xr:uid="{00000000-0005-0000-0000-0000BA0C0000}"/>
    <cellStyle name="20% - Énfasis2 2 2 2 4 2 2" xfId="14443" xr:uid="{00000000-0005-0000-0000-0000BB0C0000}"/>
    <cellStyle name="20% - Énfasis2 2 2 2 4 2 3" xfId="27145" xr:uid="{00000000-0005-0000-0000-0000BC0C0000}"/>
    <cellStyle name="20% - Énfasis2 2 2 2 4 2 4" xfId="45665" xr:uid="{00000000-0005-0000-0000-0000BD0C0000}"/>
    <cellStyle name="20% - Énfasis2 2 2 2 4 3" xfId="10138" xr:uid="{00000000-0005-0000-0000-0000BE0C0000}"/>
    <cellStyle name="20% - Énfasis2 2 2 2 4 3 2" xfId="35040" xr:uid="{00000000-0005-0000-0000-0000BF0C0000}"/>
    <cellStyle name="20% - Énfasis2 2 2 2 4 4" xfId="18843" xr:uid="{00000000-0005-0000-0000-0000C00C0000}"/>
    <cellStyle name="20% - Énfasis2 2 2 2 4 5" xfId="43141" xr:uid="{00000000-0005-0000-0000-0000C10C0000}"/>
    <cellStyle name="20% - Énfasis2 2 2 2 5" xfId="6003" xr:uid="{00000000-0005-0000-0000-0000C20C0000}"/>
    <cellStyle name="20% - Énfasis2 2 2 2 5 2" xfId="27643" xr:uid="{00000000-0005-0000-0000-0000C30C0000}"/>
    <cellStyle name="20% - Énfasis2 2 2 2 5 2 2" xfId="51438" xr:uid="{00000000-0005-0000-0000-0000C40C0000}"/>
    <cellStyle name="20% - Énfasis2 2 2 2 5 3" xfId="35538" xr:uid="{00000000-0005-0000-0000-0000C50C0000}"/>
    <cellStyle name="20% - Énfasis2 2 2 2 5 3 2" xfId="51152" xr:uid="{00000000-0005-0000-0000-0000C60C0000}"/>
    <cellStyle name="20% - Énfasis2 2 2 2 5 4" xfId="20327" xr:uid="{00000000-0005-0000-0000-0000C70C0000}"/>
    <cellStyle name="20% - Énfasis2 2 2 2 6" xfId="6620" xr:uid="{00000000-0005-0000-0000-0000C80C0000}"/>
    <cellStyle name="20% - Énfasis2 2 2 2 6 2" xfId="15599" xr:uid="{00000000-0005-0000-0000-0000C90C0000}"/>
    <cellStyle name="20% - Énfasis2 2 2 2 6 2 2" xfId="29127" xr:uid="{00000000-0005-0000-0000-0000CA0C0000}"/>
    <cellStyle name="20% - Énfasis2 2 2 2 6 3" xfId="37023" xr:uid="{00000000-0005-0000-0000-0000CB0C0000}"/>
    <cellStyle name="20% - Énfasis2 2 2 2 6 4" xfId="21811" xr:uid="{00000000-0005-0000-0000-0000CC0C0000}"/>
    <cellStyle name="20% - Énfasis2 2 2 2 6 5" xfId="46823" xr:uid="{00000000-0005-0000-0000-0000CD0C0000}"/>
    <cellStyle name="20% - Énfasis2 2 2 2 7" xfId="4003" xr:uid="{00000000-0005-0000-0000-0000CE0C0000}"/>
    <cellStyle name="20% - Énfasis2 2 2 2 7 2" xfId="13984" xr:uid="{00000000-0005-0000-0000-0000CF0C0000}"/>
    <cellStyle name="20% - Énfasis2 2 2 2 7 2 2" xfId="30612" xr:uid="{00000000-0005-0000-0000-0000D00C0000}"/>
    <cellStyle name="20% - Énfasis2 2 2 2 7 3" xfId="38509" xr:uid="{00000000-0005-0000-0000-0000D10C0000}"/>
    <cellStyle name="20% - Énfasis2 2 2 2 7 4" xfId="23295" xr:uid="{00000000-0005-0000-0000-0000D20C0000}"/>
    <cellStyle name="20% - Énfasis2 2 2 2 7 5" xfId="45206" xr:uid="{00000000-0005-0000-0000-0000D30C0000}"/>
    <cellStyle name="20% - Énfasis2 2 2 2 8" xfId="7157" xr:uid="{00000000-0005-0000-0000-0000D40C0000}"/>
    <cellStyle name="20% - Énfasis2 2 2 2 8 2" xfId="16134" xr:uid="{00000000-0005-0000-0000-0000D50C0000}"/>
    <cellStyle name="20% - Énfasis2 2 2 2 8 2 2" xfId="32097" xr:uid="{00000000-0005-0000-0000-0000D60C0000}"/>
    <cellStyle name="20% - Énfasis2 2 2 2 8 3" xfId="39994" xr:uid="{00000000-0005-0000-0000-0000D70C0000}"/>
    <cellStyle name="20% - Énfasis2 2 2 2 8 4" xfId="24729" xr:uid="{00000000-0005-0000-0000-0000D80C0000}"/>
    <cellStyle name="20% - Énfasis2 2 2 2 8 5" xfId="47359" xr:uid="{00000000-0005-0000-0000-0000D90C0000}"/>
    <cellStyle name="20% - Énfasis2 2 2 2 9" xfId="3065" xr:uid="{00000000-0005-0000-0000-0000DA0C0000}"/>
    <cellStyle name="20% - Énfasis2 2 2 2 9 2" xfId="13049" xr:uid="{00000000-0005-0000-0000-0000DB0C0000}"/>
    <cellStyle name="20% - Énfasis2 2 2 2 9 3" xfId="25682" xr:uid="{00000000-0005-0000-0000-0000DC0C0000}"/>
    <cellStyle name="20% - Énfasis2 2 2 2 9 4" xfId="44270" xr:uid="{00000000-0005-0000-0000-0000DD0C0000}"/>
    <cellStyle name="20% - Énfasis2 2 2 3" xfId="353" xr:uid="{00000000-0005-0000-0000-0000DE0C0000}"/>
    <cellStyle name="20% - Énfasis2 2 2 3 10" xfId="8005" xr:uid="{00000000-0005-0000-0000-0000DF0C0000}"/>
    <cellStyle name="20% - Énfasis2 2 2 3 10 2" xfId="16972" xr:uid="{00000000-0005-0000-0000-0000E00C0000}"/>
    <cellStyle name="20% - Énfasis2 2 2 3 10 3" xfId="33582" xr:uid="{00000000-0005-0000-0000-0000E10C0000}"/>
    <cellStyle name="20% - Énfasis2 2 2 3 10 4" xfId="48197" xr:uid="{00000000-0005-0000-0000-0000E20C0000}"/>
    <cellStyle name="20% - Énfasis2 2 2 3 11" xfId="10139" xr:uid="{00000000-0005-0000-0000-0000E30C0000}"/>
    <cellStyle name="20% - Énfasis2 2 2 3 11 2" xfId="49840" xr:uid="{00000000-0005-0000-0000-0000E40C0000}"/>
    <cellStyle name="20% - Énfasis2 2 2 3 12" xfId="18597" xr:uid="{00000000-0005-0000-0000-0000E50C0000}"/>
    <cellStyle name="20% - Énfasis2 2 2 3 13" xfId="41658" xr:uid="{00000000-0005-0000-0000-0000E60C0000}"/>
    <cellStyle name="20% - Énfasis2 2 2 3 2" xfId="752" xr:uid="{00000000-0005-0000-0000-0000E70C0000}"/>
    <cellStyle name="20% - Énfasis2 2 2 3 2 10" xfId="41992" xr:uid="{00000000-0005-0000-0000-0000E80C0000}"/>
    <cellStyle name="20% - Énfasis2 2 2 3 2 2" xfId="1979" xr:uid="{00000000-0005-0000-0000-0000E90C0000}"/>
    <cellStyle name="20% - Énfasis2 2 2 3 2 2 2" xfId="5027" xr:uid="{00000000-0005-0000-0000-0000EA0C0000}"/>
    <cellStyle name="20% - Énfasis2 2 2 3 2 2 2 2" xfId="15005" xr:uid="{00000000-0005-0000-0000-0000EB0C0000}"/>
    <cellStyle name="20% - Énfasis2 2 2 3 2 2 2 2 2" xfId="28264" xr:uid="{00000000-0005-0000-0000-0000EC0C0000}"/>
    <cellStyle name="20% - Énfasis2 2 2 3 2 2 2 3" xfId="36159" xr:uid="{00000000-0005-0000-0000-0000ED0C0000}"/>
    <cellStyle name="20% - Énfasis2 2 2 3 2 2 2 4" xfId="20948" xr:uid="{00000000-0005-0000-0000-0000EE0C0000}"/>
    <cellStyle name="20% - Énfasis2 2 2 3 2 2 2 5" xfId="46227" xr:uid="{00000000-0005-0000-0000-0000EF0C0000}"/>
    <cellStyle name="20% - Énfasis2 2 2 3 2 2 3" xfId="8526" xr:uid="{00000000-0005-0000-0000-0000F00C0000}"/>
    <cellStyle name="20% - Énfasis2 2 2 3 2 2 3 2" xfId="17493" xr:uid="{00000000-0005-0000-0000-0000F10C0000}"/>
    <cellStyle name="20% - Énfasis2 2 2 3 2 2 3 2 2" xfId="29748" xr:uid="{00000000-0005-0000-0000-0000F20C0000}"/>
    <cellStyle name="20% - Énfasis2 2 2 3 2 2 3 3" xfId="37644" xr:uid="{00000000-0005-0000-0000-0000F30C0000}"/>
    <cellStyle name="20% - Énfasis2 2 2 3 2 2 3 4" xfId="22431" xr:uid="{00000000-0005-0000-0000-0000F40C0000}"/>
    <cellStyle name="20% - Énfasis2 2 2 3 2 2 3 5" xfId="48718" xr:uid="{00000000-0005-0000-0000-0000F50C0000}"/>
    <cellStyle name="20% - Énfasis2 2 2 3 2 2 4" xfId="9379" xr:uid="{00000000-0005-0000-0000-0000F60C0000}"/>
    <cellStyle name="20% - Énfasis2 2 2 3 2 2 4 2" xfId="31233" xr:uid="{00000000-0005-0000-0000-0000F70C0000}"/>
    <cellStyle name="20% - Énfasis2 2 2 3 2 2 4 3" xfId="39130" xr:uid="{00000000-0005-0000-0000-0000F80C0000}"/>
    <cellStyle name="20% - Énfasis2 2 2 3 2 2 4 4" xfId="23915" xr:uid="{00000000-0005-0000-0000-0000F90C0000}"/>
    <cellStyle name="20% - Énfasis2 2 2 3 2 2 4 5" xfId="50361" xr:uid="{00000000-0005-0000-0000-0000FA0C0000}"/>
    <cellStyle name="20% - Énfasis2 2 2 3 2 2 5" xfId="12136" xr:uid="{00000000-0005-0000-0000-0000FB0C0000}"/>
    <cellStyle name="20% - Énfasis2 2 2 3 2 2 5 2" xfId="32718" xr:uid="{00000000-0005-0000-0000-0000FC0C0000}"/>
    <cellStyle name="20% - Énfasis2 2 2 3 2 2 5 3" xfId="40615" xr:uid="{00000000-0005-0000-0000-0000FD0C0000}"/>
    <cellStyle name="20% - Énfasis2 2 2 3 2 2 6" xfId="26302" xr:uid="{00000000-0005-0000-0000-0000FE0C0000}"/>
    <cellStyle name="20% - Énfasis2 2 2 3 2 2 7" xfId="34202" xr:uid="{00000000-0005-0000-0000-0000FF0C0000}"/>
    <cellStyle name="20% - Énfasis2 2 2 3 2 2 8" xfId="19464" xr:uid="{00000000-0005-0000-0000-0000000D0000}"/>
    <cellStyle name="20% - Énfasis2 2 2 3 2 2 9" xfId="42179" xr:uid="{00000000-0005-0000-0000-0000010D0000}"/>
    <cellStyle name="20% - Énfasis2 2 2 3 2 3" xfId="1791" xr:uid="{00000000-0005-0000-0000-0000020D0000}"/>
    <cellStyle name="20% - Énfasis2 2 2 3 2 3 2" xfId="4188" xr:uid="{00000000-0005-0000-0000-0000030D0000}"/>
    <cellStyle name="20% - Énfasis2 2 2 3 2 3 2 2" xfId="14168" xr:uid="{00000000-0005-0000-0000-0000040D0000}"/>
    <cellStyle name="20% - Énfasis2 2 2 3 2 3 2 3" xfId="27961" xr:uid="{00000000-0005-0000-0000-0000050D0000}"/>
    <cellStyle name="20% - Énfasis2 2 2 3 2 3 2 4" xfId="45390" xr:uid="{00000000-0005-0000-0000-0000060D0000}"/>
    <cellStyle name="20% - Énfasis2 2 2 3 2 3 3" xfId="10140" xr:uid="{00000000-0005-0000-0000-0000070D0000}"/>
    <cellStyle name="20% - Énfasis2 2 2 3 2 3 3 2" xfId="35856" xr:uid="{00000000-0005-0000-0000-0000080D0000}"/>
    <cellStyle name="20% - Énfasis2 2 2 3 2 3 4" xfId="20645" xr:uid="{00000000-0005-0000-0000-0000090D0000}"/>
    <cellStyle name="20% - Énfasis2 2 2 3 2 3 5" xfId="43578" xr:uid="{00000000-0005-0000-0000-00000A0D0000}"/>
    <cellStyle name="20% - Énfasis2 2 2 3 2 4" xfId="3424" xr:uid="{00000000-0005-0000-0000-00000B0D0000}"/>
    <cellStyle name="20% - Énfasis2 2 2 3 2 4 2" xfId="13408" xr:uid="{00000000-0005-0000-0000-00000C0D0000}"/>
    <cellStyle name="20% - Énfasis2 2 2 3 2 4 2 2" xfId="29445" xr:uid="{00000000-0005-0000-0000-00000D0D0000}"/>
    <cellStyle name="20% - Énfasis2 2 2 3 2 4 3" xfId="37341" xr:uid="{00000000-0005-0000-0000-00000E0D0000}"/>
    <cellStyle name="20% - Énfasis2 2 2 3 2 4 4" xfId="22129" xr:uid="{00000000-0005-0000-0000-00000F0D0000}"/>
    <cellStyle name="20% - Énfasis2 2 2 3 2 4 5" xfId="44629" xr:uid="{00000000-0005-0000-0000-0000100D0000}"/>
    <cellStyle name="20% - Énfasis2 2 2 3 2 5" xfId="8339" xr:uid="{00000000-0005-0000-0000-0000110D0000}"/>
    <cellStyle name="20% - Énfasis2 2 2 3 2 5 2" xfId="17306" xr:uid="{00000000-0005-0000-0000-0000120D0000}"/>
    <cellStyle name="20% - Énfasis2 2 2 3 2 5 2 2" xfId="30930" xr:uid="{00000000-0005-0000-0000-0000130D0000}"/>
    <cellStyle name="20% - Énfasis2 2 2 3 2 5 3" xfId="38827" xr:uid="{00000000-0005-0000-0000-0000140D0000}"/>
    <cellStyle name="20% - Énfasis2 2 2 3 2 5 4" xfId="23613" xr:uid="{00000000-0005-0000-0000-0000150D0000}"/>
    <cellStyle name="20% - Énfasis2 2 2 3 2 5 5" xfId="48531" xr:uid="{00000000-0005-0000-0000-0000160D0000}"/>
    <cellStyle name="20% - Énfasis2 2 2 3 2 6" xfId="10141" xr:uid="{00000000-0005-0000-0000-0000170D0000}"/>
    <cellStyle name="20% - Énfasis2 2 2 3 2 6 2" xfId="32415" xr:uid="{00000000-0005-0000-0000-0000180D0000}"/>
    <cellStyle name="20% - Énfasis2 2 2 3 2 6 3" xfId="40312" xr:uid="{00000000-0005-0000-0000-0000190D0000}"/>
    <cellStyle name="20% - Énfasis2 2 2 3 2 6 4" xfId="25030" xr:uid="{00000000-0005-0000-0000-00001A0D0000}"/>
    <cellStyle name="20% - Énfasis2 2 2 3 2 6 5" xfId="50174" xr:uid="{00000000-0005-0000-0000-00001B0D0000}"/>
    <cellStyle name="20% - Énfasis2 2 2 3 2 7" xfId="25999" xr:uid="{00000000-0005-0000-0000-00001C0D0000}"/>
    <cellStyle name="20% - Énfasis2 2 2 3 2 8" xfId="33899" xr:uid="{00000000-0005-0000-0000-00001D0D0000}"/>
    <cellStyle name="20% - Énfasis2 2 2 3 2 9" xfId="19161" xr:uid="{00000000-0005-0000-0000-00001E0D0000}"/>
    <cellStyle name="20% - Énfasis2 2 2 3 3" xfId="1978" xr:uid="{00000000-0005-0000-0000-00001F0D0000}"/>
    <cellStyle name="20% - Énfasis2 2 2 3 3 2" xfId="4748" xr:uid="{00000000-0005-0000-0000-0000200D0000}"/>
    <cellStyle name="20% - Énfasis2 2 2 3 3 2 2" xfId="14726" xr:uid="{00000000-0005-0000-0000-0000210D0000}"/>
    <cellStyle name="20% - Énfasis2 2 2 3 3 2 2 2" xfId="28263" xr:uid="{00000000-0005-0000-0000-0000220D0000}"/>
    <cellStyle name="20% - Énfasis2 2 2 3 3 2 3" xfId="36158" xr:uid="{00000000-0005-0000-0000-0000230D0000}"/>
    <cellStyle name="20% - Énfasis2 2 2 3 3 2 4" xfId="20947" xr:uid="{00000000-0005-0000-0000-0000240D0000}"/>
    <cellStyle name="20% - Énfasis2 2 2 3 3 2 5" xfId="45948" xr:uid="{00000000-0005-0000-0000-0000250D0000}"/>
    <cellStyle name="20% - Énfasis2 2 2 3 3 3" xfId="8525" xr:uid="{00000000-0005-0000-0000-0000260D0000}"/>
    <cellStyle name="20% - Énfasis2 2 2 3 3 3 2" xfId="17492" xr:uid="{00000000-0005-0000-0000-0000270D0000}"/>
    <cellStyle name="20% - Énfasis2 2 2 3 3 3 2 2" xfId="29747" xr:uid="{00000000-0005-0000-0000-0000280D0000}"/>
    <cellStyle name="20% - Énfasis2 2 2 3 3 3 3" xfId="37643" xr:uid="{00000000-0005-0000-0000-0000290D0000}"/>
    <cellStyle name="20% - Énfasis2 2 2 3 3 3 4" xfId="22430" xr:uid="{00000000-0005-0000-0000-00002A0D0000}"/>
    <cellStyle name="20% - Énfasis2 2 2 3 3 3 5" xfId="48717" xr:uid="{00000000-0005-0000-0000-00002B0D0000}"/>
    <cellStyle name="20% - Énfasis2 2 2 3 3 4" xfId="9349" xr:uid="{00000000-0005-0000-0000-00002C0D0000}"/>
    <cellStyle name="20% - Énfasis2 2 2 3 3 4 2" xfId="31232" xr:uid="{00000000-0005-0000-0000-00002D0D0000}"/>
    <cellStyle name="20% - Énfasis2 2 2 3 3 4 3" xfId="39129" xr:uid="{00000000-0005-0000-0000-00002E0D0000}"/>
    <cellStyle name="20% - Énfasis2 2 2 3 3 4 4" xfId="23914" xr:uid="{00000000-0005-0000-0000-00002F0D0000}"/>
    <cellStyle name="20% - Énfasis2 2 2 3 3 4 5" xfId="50360" xr:uid="{00000000-0005-0000-0000-0000300D0000}"/>
    <cellStyle name="20% - Énfasis2 2 2 3 3 5" xfId="12135" xr:uid="{00000000-0005-0000-0000-0000310D0000}"/>
    <cellStyle name="20% - Énfasis2 2 2 3 3 5 2" xfId="32717" xr:uid="{00000000-0005-0000-0000-0000320D0000}"/>
    <cellStyle name="20% - Énfasis2 2 2 3 3 5 3" xfId="40614" xr:uid="{00000000-0005-0000-0000-0000330D0000}"/>
    <cellStyle name="20% - Énfasis2 2 2 3 3 6" xfId="26301" xr:uid="{00000000-0005-0000-0000-0000340D0000}"/>
    <cellStyle name="20% - Énfasis2 2 2 3 3 7" xfId="34201" xr:uid="{00000000-0005-0000-0000-0000350D0000}"/>
    <cellStyle name="20% - Énfasis2 2 2 3 3 8" xfId="19463" xr:uid="{00000000-0005-0000-0000-0000360D0000}"/>
    <cellStyle name="20% - Énfasis2 2 2 3 3 9" xfId="42178" xr:uid="{00000000-0005-0000-0000-0000370D0000}"/>
    <cellStyle name="20% - Énfasis2 2 2 3 4" xfId="1443" xr:uid="{00000000-0005-0000-0000-0000380D0000}"/>
    <cellStyle name="20% - Énfasis2 2 2 3 4 2" xfId="4505" xr:uid="{00000000-0005-0000-0000-0000390D0000}"/>
    <cellStyle name="20% - Énfasis2 2 2 3 4 2 2" xfId="14483" xr:uid="{00000000-0005-0000-0000-00003A0D0000}"/>
    <cellStyle name="20% - Énfasis2 2 2 3 4 2 3" xfId="27146" xr:uid="{00000000-0005-0000-0000-00003B0D0000}"/>
    <cellStyle name="20% - Énfasis2 2 2 3 4 2 4" xfId="45705" xr:uid="{00000000-0005-0000-0000-00003C0D0000}"/>
    <cellStyle name="20% - Énfasis2 2 2 3 4 3" xfId="10142" xr:uid="{00000000-0005-0000-0000-00003D0D0000}"/>
    <cellStyle name="20% - Énfasis2 2 2 3 4 3 2" xfId="35041" xr:uid="{00000000-0005-0000-0000-00003E0D0000}"/>
    <cellStyle name="20% - Énfasis2 2 2 3 4 4" xfId="18844" xr:uid="{00000000-0005-0000-0000-00003F0D0000}"/>
    <cellStyle name="20% - Énfasis2 2 2 3 4 5" xfId="43315" xr:uid="{00000000-0005-0000-0000-0000400D0000}"/>
    <cellStyle name="20% - Énfasis2 2 2 3 5" xfId="6002" xr:uid="{00000000-0005-0000-0000-0000410D0000}"/>
    <cellStyle name="20% - Énfasis2 2 2 3 5 2" xfId="27644" xr:uid="{00000000-0005-0000-0000-0000420D0000}"/>
    <cellStyle name="20% - Énfasis2 2 2 3 5 2 2" xfId="51437" xr:uid="{00000000-0005-0000-0000-0000430D0000}"/>
    <cellStyle name="20% - Énfasis2 2 2 3 5 3" xfId="35539" xr:uid="{00000000-0005-0000-0000-0000440D0000}"/>
    <cellStyle name="20% - Énfasis2 2 2 3 5 3 2" xfId="51153" xr:uid="{00000000-0005-0000-0000-0000450D0000}"/>
    <cellStyle name="20% - Énfasis2 2 2 3 5 4" xfId="20328" xr:uid="{00000000-0005-0000-0000-0000460D0000}"/>
    <cellStyle name="20% - Énfasis2 2 2 3 6" xfId="6795" xr:uid="{00000000-0005-0000-0000-0000470D0000}"/>
    <cellStyle name="20% - Énfasis2 2 2 3 6 2" xfId="15773" xr:uid="{00000000-0005-0000-0000-0000480D0000}"/>
    <cellStyle name="20% - Énfasis2 2 2 3 6 2 2" xfId="29128" xr:uid="{00000000-0005-0000-0000-0000490D0000}"/>
    <cellStyle name="20% - Énfasis2 2 2 3 6 3" xfId="37024" xr:uid="{00000000-0005-0000-0000-00004A0D0000}"/>
    <cellStyle name="20% - Énfasis2 2 2 3 6 4" xfId="21812" xr:uid="{00000000-0005-0000-0000-00004B0D0000}"/>
    <cellStyle name="20% - Énfasis2 2 2 3 6 5" xfId="46997" xr:uid="{00000000-0005-0000-0000-00004C0D0000}"/>
    <cellStyle name="20% - Énfasis2 2 2 3 7" xfId="3907" xr:uid="{00000000-0005-0000-0000-00004D0D0000}"/>
    <cellStyle name="20% - Énfasis2 2 2 3 7 2" xfId="13889" xr:uid="{00000000-0005-0000-0000-00004E0D0000}"/>
    <cellStyle name="20% - Énfasis2 2 2 3 7 2 2" xfId="30613" xr:uid="{00000000-0005-0000-0000-00004F0D0000}"/>
    <cellStyle name="20% - Énfasis2 2 2 3 7 3" xfId="38510" xr:uid="{00000000-0005-0000-0000-0000500D0000}"/>
    <cellStyle name="20% - Énfasis2 2 2 3 7 4" xfId="23296" xr:uid="{00000000-0005-0000-0000-0000510D0000}"/>
    <cellStyle name="20% - Énfasis2 2 2 3 7 5" xfId="45111" xr:uid="{00000000-0005-0000-0000-0000520D0000}"/>
    <cellStyle name="20% - Énfasis2 2 2 3 8" xfId="7331" xr:uid="{00000000-0005-0000-0000-0000530D0000}"/>
    <cellStyle name="20% - Énfasis2 2 2 3 8 2" xfId="16307" xr:uid="{00000000-0005-0000-0000-0000540D0000}"/>
    <cellStyle name="20% - Énfasis2 2 2 3 8 2 2" xfId="32098" xr:uid="{00000000-0005-0000-0000-0000550D0000}"/>
    <cellStyle name="20% - Énfasis2 2 2 3 8 3" xfId="39995" xr:uid="{00000000-0005-0000-0000-0000560D0000}"/>
    <cellStyle name="20% - Énfasis2 2 2 3 8 4" xfId="24730" xr:uid="{00000000-0005-0000-0000-0000570D0000}"/>
    <cellStyle name="20% - Énfasis2 2 2 3 8 5" xfId="47532" xr:uid="{00000000-0005-0000-0000-0000580D0000}"/>
    <cellStyle name="20% - Énfasis2 2 2 3 9" xfId="3239" xr:uid="{00000000-0005-0000-0000-0000590D0000}"/>
    <cellStyle name="20% - Énfasis2 2 2 3 9 2" xfId="13223" xr:uid="{00000000-0005-0000-0000-00005A0D0000}"/>
    <cellStyle name="20% - Énfasis2 2 2 3 9 3" xfId="25683" xr:uid="{00000000-0005-0000-0000-00005B0D0000}"/>
    <cellStyle name="20% - Énfasis2 2 2 3 9 4" xfId="44444" xr:uid="{00000000-0005-0000-0000-00005C0D0000}"/>
    <cellStyle name="20% - Énfasis2 2 2 4" xfId="449" xr:uid="{00000000-0005-0000-0000-00005D0D0000}"/>
    <cellStyle name="20% - Énfasis2 2 2 4 10" xfId="18842" xr:uid="{00000000-0005-0000-0000-00005E0D0000}"/>
    <cellStyle name="20% - Énfasis2 2 2 4 11" xfId="41917" xr:uid="{00000000-0005-0000-0000-00005F0D0000}"/>
    <cellStyle name="20% - Énfasis2 2 2 4 2" xfId="1792" xr:uid="{00000000-0005-0000-0000-0000600D0000}"/>
    <cellStyle name="20% - Énfasis2 2 2 4 2 10" xfId="41993" xr:uid="{00000000-0005-0000-0000-0000610D0000}"/>
    <cellStyle name="20% - Énfasis2 2 2 4 2 2" xfId="1981" xr:uid="{00000000-0005-0000-0000-0000620D0000}"/>
    <cellStyle name="20% - Énfasis2 2 2 4 2 2 2" xfId="7504" xr:uid="{00000000-0005-0000-0000-0000630D0000}"/>
    <cellStyle name="20% - Énfasis2 2 2 4 2 2 2 2" xfId="16479" xr:uid="{00000000-0005-0000-0000-0000640D0000}"/>
    <cellStyle name="20% - Énfasis2 2 2 4 2 2 2 2 2" xfId="28266" xr:uid="{00000000-0005-0000-0000-0000650D0000}"/>
    <cellStyle name="20% - Énfasis2 2 2 4 2 2 2 3" xfId="36161" xr:uid="{00000000-0005-0000-0000-0000660D0000}"/>
    <cellStyle name="20% - Énfasis2 2 2 4 2 2 2 4" xfId="20950" xr:uid="{00000000-0005-0000-0000-0000670D0000}"/>
    <cellStyle name="20% - Énfasis2 2 2 4 2 2 2 5" xfId="47704" xr:uid="{00000000-0005-0000-0000-0000680D0000}"/>
    <cellStyle name="20% - Énfasis2 2 2 4 2 2 3" xfId="8528" xr:uid="{00000000-0005-0000-0000-0000690D0000}"/>
    <cellStyle name="20% - Énfasis2 2 2 4 2 2 3 2" xfId="17495" xr:uid="{00000000-0005-0000-0000-00006A0D0000}"/>
    <cellStyle name="20% - Énfasis2 2 2 4 2 2 3 2 2" xfId="29750" xr:uid="{00000000-0005-0000-0000-00006B0D0000}"/>
    <cellStyle name="20% - Énfasis2 2 2 4 2 2 3 3" xfId="37646" xr:uid="{00000000-0005-0000-0000-00006C0D0000}"/>
    <cellStyle name="20% - Énfasis2 2 2 4 2 2 3 4" xfId="22433" xr:uid="{00000000-0005-0000-0000-00006D0D0000}"/>
    <cellStyle name="20% - Énfasis2 2 2 4 2 2 3 5" xfId="48720" xr:uid="{00000000-0005-0000-0000-00006E0D0000}"/>
    <cellStyle name="20% - Énfasis2 2 2 4 2 2 4" xfId="9405" xr:uid="{00000000-0005-0000-0000-00006F0D0000}"/>
    <cellStyle name="20% - Énfasis2 2 2 4 2 2 4 2" xfId="31235" xr:uid="{00000000-0005-0000-0000-0000700D0000}"/>
    <cellStyle name="20% - Énfasis2 2 2 4 2 2 4 3" xfId="39132" xr:uid="{00000000-0005-0000-0000-0000710D0000}"/>
    <cellStyle name="20% - Énfasis2 2 2 4 2 2 4 4" xfId="23917" xr:uid="{00000000-0005-0000-0000-0000720D0000}"/>
    <cellStyle name="20% - Énfasis2 2 2 4 2 2 4 5" xfId="50363" xr:uid="{00000000-0005-0000-0000-0000730D0000}"/>
    <cellStyle name="20% - Énfasis2 2 2 4 2 2 5" xfId="12137" xr:uid="{00000000-0005-0000-0000-0000740D0000}"/>
    <cellStyle name="20% - Énfasis2 2 2 4 2 2 5 2" xfId="32720" xr:uid="{00000000-0005-0000-0000-0000750D0000}"/>
    <cellStyle name="20% - Énfasis2 2 2 4 2 2 5 3" xfId="40617" xr:uid="{00000000-0005-0000-0000-0000760D0000}"/>
    <cellStyle name="20% - Énfasis2 2 2 4 2 2 6" xfId="26304" xr:uid="{00000000-0005-0000-0000-0000770D0000}"/>
    <cellStyle name="20% - Énfasis2 2 2 4 2 2 7" xfId="34204" xr:uid="{00000000-0005-0000-0000-0000780D0000}"/>
    <cellStyle name="20% - Énfasis2 2 2 4 2 2 8" xfId="19466" xr:uid="{00000000-0005-0000-0000-0000790D0000}"/>
    <cellStyle name="20% - Énfasis2 2 2 4 2 2 9" xfId="42181" xr:uid="{00000000-0005-0000-0000-00007A0D0000}"/>
    <cellStyle name="20% - Énfasis2 2 2 4 2 3" xfId="4943" xr:uid="{00000000-0005-0000-0000-00007B0D0000}"/>
    <cellStyle name="20% - Énfasis2 2 2 4 2 3 2" xfId="14921" xr:uid="{00000000-0005-0000-0000-00007C0D0000}"/>
    <cellStyle name="20% - Énfasis2 2 2 4 2 3 2 2" xfId="27962" xr:uid="{00000000-0005-0000-0000-00007D0D0000}"/>
    <cellStyle name="20% - Énfasis2 2 2 4 2 3 3" xfId="35857" xr:uid="{00000000-0005-0000-0000-00007E0D0000}"/>
    <cellStyle name="20% - Énfasis2 2 2 4 2 3 4" xfId="20646" xr:uid="{00000000-0005-0000-0000-00007F0D0000}"/>
    <cellStyle name="20% - Énfasis2 2 2 4 2 3 5" xfId="46143" xr:uid="{00000000-0005-0000-0000-0000800D0000}"/>
    <cellStyle name="20% - Énfasis2 2 2 4 2 4" xfId="8340" xr:uid="{00000000-0005-0000-0000-0000810D0000}"/>
    <cellStyle name="20% - Énfasis2 2 2 4 2 4 2" xfId="17307" xr:uid="{00000000-0005-0000-0000-0000820D0000}"/>
    <cellStyle name="20% - Énfasis2 2 2 4 2 4 2 2" xfId="29446" xr:uid="{00000000-0005-0000-0000-0000830D0000}"/>
    <cellStyle name="20% - Énfasis2 2 2 4 2 4 3" xfId="37342" xr:uid="{00000000-0005-0000-0000-0000840D0000}"/>
    <cellStyle name="20% - Énfasis2 2 2 4 2 4 4" xfId="22130" xr:uid="{00000000-0005-0000-0000-0000850D0000}"/>
    <cellStyle name="20% - Énfasis2 2 2 4 2 4 5" xfId="48532" xr:uid="{00000000-0005-0000-0000-0000860D0000}"/>
    <cellStyle name="20% - Énfasis2 2 2 4 2 5" xfId="9370" xr:uid="{00000000-0005-0000-0000-0000870D0000}"/>
    <cellStyle name="20% - Énfasis2 2 2 4 2 5 2" xfId="30931" xr:uid="{00000000-0005-0000-0000-0000880D0000}"/>
    <cellStyle name="20% - Énfasis2 2 2 4 2 5 3" xfId="38828" xr:uid="{00000000-0005-0000-0000-0000890D0000}"/>
    <cellStyle name="20% - Énfasis2 2 2 4 2 5 4" xfId="23614" xr:uid="{00000000-0005-0000-0000-00008A0D0000}"/>
    <cellStyle name="20% - Énfasis2 2 2 4 2 5 5" xfId="50175" xr:uid="{00000000-0005-0000-0000-00008B0D0000}"/>
    <cellStyle name="20% - Énfasis2 2 2 4 2 6" xfId="12085" xr:uid="{00000000-0005-0000-0000-00008C0D0000}"/>
    <cellStyle name="20% - Énfasis2 2 2 4 2 6 2" xfId="32416" xr:uid="{00000000-0005-0000-0000-00008D0D0000}"/>
    <cellStyle name="20% - Énfasis2 2 2 4 2 6 3" xfId="40313" xr:uid="{00000000-0005-0000-0000-00008E0D0000}"/>
    <cellStyle name="20% - Énfasis2 2 2 4 2 7" xfId="26000" xr:uid="{00000000-0005-0000-0000-00008F0D0000}"/>
    <cellStyle name="20% - Énfasis2 2 2 4 2 8" xfId="33900" xr:uid="{00000000-0005-0000-0000-0000900D0000}"/>
    <cellStyle name="20% - Énfasis2 2 2 4 2 9" xfId="19162" xr:uid="{00000000-0005-0000-0000-0000910D0000}"/>
    <cellStyle name="20% - Énfasis2 2 2 4 3" xfId="1980" xr:uid="{00000000-0005-0000-0000-0000920D0000}"/>
    <cellStyle name="20% - Énfasis2 2 2 4 3 2" xfId="6265" xr:uid="{00000000-0005-0000-0000-0000930D0000}"/>
    <cellStyle name="20% - Énfasis2 2 2 4 3 2 2" xfId="28265" xr:uid="{00000000-0005-0000-0000-0000940D0000}"/>
    <cellStyle name="20% - Énfasis2 2 2 4 3 2 2 2" xfId="51489" xr:uid="{00000000-0005-0000-0000-0000950D0000}"/>
    <cellStyle name="20% - Énfasis2 2 2 4 3 2 3" xfId="36160" xr:uid="{00000000-0005-0000-0000-0000960D0000}"/>
    <cellStyle name="20% - Énfasis2 2 2 4 3 2 3 2" xfId="51202" xr:uid="{00000000-0005-0000-0000-0000970D0000}"/>
    <cellStyle name="20% - Énfasis2 2 2 4 3 2 4" xfId="20949" xr:uid="{00000000-0005-0000-0000-0000980D0000}"/>
    <cellStyle name="20% - Énfasis2 2 2 4 3 3" xfId="7503" xr:uid="{00000000-0005-0000-0000-0000990D0000}"/>
    <cellStyle name="20% - Énfasis2 2 2 4 3 3 2" xfId="16478" xr:uid="{00000000-0005-0000-0000-00009A0D0000}"/>
    <cellStyle name="20% - Énfasis2 2 2 4 3 3 2 2" xfId="29749" xr:uid="{00000000-0005-0000-0000-00009B0D0000}"/>
    <cellStyle name="20% - Énfasis2 2 2 4 3 3 3" xfId="37645" xr:uid="{00000000-0005-0000-0000-00009C0D0000}"/>
    <cellStyle name="20% - Énfasis2 2 2 4 3 3 4" xfId="22432" xr:uid="{00000000-0005-0000-0000-00009D0D0000}"/>
    <cellStyle name="20% - Énfasis2 2 2 4 3 3 5" xfId="47703" xr:uid="{00000000-0005-0000-0000-00009E0D0000}"/>
    <cellStyle name="20% - Énfasis2 2 2 4 3 4" xfId="8527" xr:uid="{00000000-0005-0000-0000-00009F0D0000}"/>
    <cellStyle name="20% - Énfasis2 2 2 4 3 4 2" xfId="17494" xr:uid="{00000000-0005-0000-0000-0000A00D0000}"/>
    <cellStyle name="20% - Énfasis2 2 2 4 3 4 2 2" xfId="31234" xr:uid="{00000000-0005-0000-0000-0000A10D0000}"/>
    <cellStyle name="20% - Énfasis2 2 2 4 3 4 3" xfId="39131" xr:uid="{00000000-0005-0000-0000-0000A20D0000}"/>
    <cellStyle name="20% - Énfasis2 2 2 4 3 4 4" xfId="23916" xr:uid="{00000000-0005-0000-0000-0000A30D0000}"/>
    <cellStyle name="20% - Énfasis2 2 2 4 3 4 5" xfId="48719" xr:uid="{00000000-0005-0000-0000-0000A40D0000}"/>
    <cellStyle name="20% - Énfasis2 2 2 4 3 5" xfId="10143" xr:uid="{00000000-0005-0000-0000-0000A50D0000}"/>
    <cellStyle name="20% - Énfasis2 2 2 4 3 5 2" xfId="32719" xr:uid="{00000000-0005-0000-0000-0000A60D0000}"/>
    <cellStyle name="20% - Énfasis2 2 2 4 3 5 3" xfId="40616" xr:uid="{00000000-0005-0000-0000-0000A70D0000}"/>
    <cellStyle name="20% - Énfasis2 2 2 4 3 5 4" xfId="25282" xr:uid="{00000000-0005-0000-0000-0000A80D0000}"/>
    <cellStyle name="20% - Énfasis2 2 2 4 3 5 5" xfId="50362" xr:uid="{00000000-0005-0000-0000-0000A90D0000}"/>
    <cellStyle name="20% - Énfasis2 2 2 4 3 6" xfId="26303" xr:uid="{00000000-0005-0000-0000-0000AA0D0000}"/>
    <cellStyle name="20% - Énfasis2 2 2 4 3 7" xfId="34203" xr:uid="{00000000-0005-0000-0000-0000AB0D0000}"/>
    <cellStyle name="20% - Énfasis2 2 2 4 3 8" xfId="19465" xr:uid="{00000000-0005-0000-0000-0000AC0D0000}"/>
    <cellStyle name="20% - Énfasis2 2 2 4 3 9" xfId="42180" xr:uid="{00000000-0005-0000-0000-0000AD0D0000}"/>
    <cellStyle name="20% - Énfasis2 2 2 4 4" xfId="1708" xr:uid="{00000000-0005-0000-0000-0000AE0D0000}"/>
    <cellStyle name="20% - Énfasis2 2 2 4 4 2" xfId="4103" xr:uid="{00000000-0005-0000-0000-0000AF0D0000}"/>
    <cellStyle name="20% - Énfasis2 2 2 4 4 2 2" xfId="14084" xr:uid="{00000000-0005-0000-0000-0000B00D0000}"/>
    <cellStyle name="20% - Énfasis2 2 2 4 4 2 3" xfId="27642" xr:uid="{00000000-0005-0000-0000-0000B10D0000}"/>
    <cellStyle name="20% - Énfasis2 2 2 4 4 2 4" xfId="45306" xr:uid="{00000000-0005-0000-0000-0000B20D0000}"/>
    <cellStyle name="20% - Énfasis2 2 2 4 4 3" xfId="10144" xr:uid="{00000000-0005-0000-0000-0000B30D0000}"/>
    <cellStyle name="20% - Énfasis2 2 2 4 4 3 2" xfId="35537" xr:uid="{00000000-0005-0000-0000-0000B40D0000}"/>
    <cellStyle name="20% - Énfasis2 2 2 4 4 4" xfId="20326" xr:uid="{00000000-0005-0000-0000-0000B50D0000}"/>
    <cellStyle name="20% - Énfasis2 2 2 4 4 5" xfId="43524" xr:uid="{00000000-0005-0000-0000-0000B60D0000}"/>
    <cellStyle name="20% - Énfasis2 2 2 4 5" xfId="2939" xr:uid="{00000000-0005-0000-0000-0000B70D0000}"/>
    <cellStyle name="20% - Énfasis2 2 2 4 5 2" xfId="12923" xr:uid="{00000000-0005-0000-0000-0000B80D0000}"/>
    <cellStyle name="20% - Énfasis2 2 2 4 5 2 2" xfId="29126" xr:uid="{00000000-0005-0000-0000-0000B90D0000}"/>
    <cellStyle name="20% - Énfasis2 2 2 4 5 3" xfId="37022" xr:uid="{00000000-0005-0000-0000-0000BA0D0000}"/>
    <cellStyle name="20% - Énfasis2 2 2 4 5 4" xfId="21810" xr:uid="{00000000-0005-0000-0000-0000BB0D0000}"/>
    <cellStyle name="20% - Énfasis2 2 2 4 5 5" xfId="44144" xr:uid="{00000000-0005-0000-0000-0000BC0D0000}"/>
    <cellStyle name="20% - Énfasis2 2 2 4 6" xfId="8264" xr:uid="{00000000-0005-0000-0000-0000BD0D0000}"/>
    <cellStyle name="20% - Énfasis2 2 2 4 6 2" xfId="17231" xr:uid="{00000000-0005-0000-0000-0000BE0D0000}"/>
    <cellStyle name="20% - Énfasis2 2 2 4 6 2 2" xfId="30611" xr:uid="{00000000-0005-0000-0000-0000BF0D0000}"/>
    <cellStyle name="20% - Énfasis2 2 2 4 6 3" xfId="38508" xr:uid="{00000000-0005-0000-0000-0000C00D0000}"/>
    <cellStyle name="20% - Énfasis2 2 2 4 6 4" xfId="23294" xr:uid="{00000000-0005-0000-0000-0000C10D0000}"/>
    <cellStyle name="20% - Énfasis2 2 2 4 6 5" xfId="48456" xr:uid="{00000000-0005-0000-0000-0000C20D0000}"/>
    <cellStyle name="20% - Énfasis2 2 2 4 7" xfId="10145" xr:uid="{00000000-0005-0000-0000-0000C30D0000}"/>
    <cellStyle name="20% - Énfasis2 2 2 4 7 2" xfId="32096" xr:uid="{00000000-0005-0000-0000-0000C40D0000}"/>
    <cellStyle name="20% - Énfasis2 2 2 4 7 3" xfId="39993" xr:uid="{00000000-0005-0000-0000-0000C50D0000}"/>
    <cellStyle name="20% - Énfasis2 2 2 4 7 4" xfId="24728" xr:uid="{00000000-0005-0000-0000-0000C60D0000}"/>
    <cellStyle name="20% - Énfasis2 2 2 4 7 5" xfId="50099" xr:uid="{00000000-0005-0000-0000-0000C70D0000}"/>
    <cellStyle name="20% - Énfasis2 2 2 4 8" xfId="25681" xr:uid="{00000000-0005-0000-0000-0000C80D0000}"/>
    <cellStyle name="20% - Énfasis2 2 2 4 9" xfId="33580" xr:uid="{00000000-0005-0000-0000-0000C90D0000}"/>
    <cellStyle name="20% - Énfasis2 2 2 5" xfId="1749" xr:uid="{00000000-0005-0000-0000-0000CA0D0000}"/>
    <cellStyle name="20% - Énfasis2 2 2 5 10" xfId="41950" xr:uid="{00000000-0005-0000-0000-0000CB0D0000}"/>
    <cellStyle name="20% - Énfasis2 2 2 5 2" xfId="1982" xr:uid="{00000000-0005-0000-0000-0000CC0D0000}"/>
    <cellStyle name="20% - Énfasis2 2 2 5 2 2" xfId="7505" xr:uid="{00000000-0005-0000-0000-0000CD0D0000}"/>
    <cellStyle name="20% - Énfasis2 2 2 5 2 2 2" xfId="16480" xr:uid="{00000000-0005-0000-0000-0000CE0D0000}"/>
    <cellStyle name="20% - Énfasis2 2 2 5 2 2 2 2" xfId="28267" xr:uid="{00000000-0005-0000-0000-0000CF0D0000}"/>
    <cellStyle name="20% - Énfasis2 2 2 5 2 2 3" xfId="36162" xr:uid="{00000000-0005-0000-0000-0000D00D0000}"/>
    <cellStyle name="20% - Énfasis2 2 2 5 2 2 4" xfId="20951" xr:uid="{00000000-0005-0000-0000-0000D10D0000}"/>
    <cellStyle name="20% - Énfasis2 2 2 5 2 2 5" xfId="47705" xr:uid="{00000000-0005-0000-0000-0000D20D0000}"/>
    <cellStyle name="20% - Énfasis2 2 2 5 2 3" xfId="8529" xr:uid="{00000000-0005-0000-0000-0000D30D0000}"/>
    <cellStyle name="20% - Énfasis2 2 2 5 2 3 2" xfId="17496" xr:uid="{00000000-0005-0000-0000-0000D40D0000}"/>
    <cellStyle name="20% - Énfasis2 2 2 5 2 3 2 2" xfId="29751" xr:uid="{00000000-0005-0000-0000-0000D50D0000}"/>
    <cellStyle name="20% - Énfasis2 2 2 5 2 3 3" xfId="37647" xr:uid="{00000000-0005-0000-0000-0000D60D0000}"/>
    <cellStyle name="20% - Énfasis2 2 2 5 2 3 4" xfId="22434" xr:uid="{00000000-0005-0000-0000-0000D70D0000}"/>
    <cellStyle name="20% - Énfasis2 2 2 5 2 3 5" xfId="48721" xr:uid="{00000000-0005-0000-0000-0000D80D0000}"/>
    <cellStyle name="20% - Énfasis2 2 2 5 2 4" xfId="9401" xr:uid="{00000000-0005-0000-0000-0000D90D0000}"/>
    <cellStyle name="20% - Énfasis2 2 2 5 2 4 2" xfId="31236" xr:uid="{00000000-0005-0000-0000-0000DA0D0000}"/>
    <cellStyle name="20% - Énfasis2 2 2 5 2 4 3" xfId="39133" xr:uid="{00000000-0005-0000-0000-0000DB0D0000}"/>
    <cellStyle name="20% - Énfasis2 2 2 5 2 4 4" xfId="23918" xr:uid="{00000000-0005-0000-0000-0000DC0D0000}"/>
    <cellStyle name="20% - Énfasis2 2 2 5 2 4 5" xfId="50364" xr:uid="{00000000-0005-0000-0000-0000DD0D0000}"/>
    <cellStyle name="20% - Énfasis2 2 2 5 2 5" xfId="12138" xr:uid="{00000000-0005-0000-0000-0000DE0D0000}"/>
    <cellStyle name="20% - Énfasis2 2 2 5 2 5 2" xfId="32721" xr:uid="{00000000-0005-0000-0000-0000DF0D0000}"/>
    <cellStyle name="20% - Énfasis2 2 2 5 2 5 3" xfId="40618" xr:uid="{00000000-0005-0000-0000-0000E00D0000}"/>
    <cellStyle name="20% - Énfasis2 2 2 5 2 6" xfId="26305" xr:uid="{00000000-0005-0000-0000-0000E10D0000}"/>
    <cellStyle name="20% - Énfasis2 2 2 5 2 7" xfId="34205" xr:uid="{00000000-0005-0000-0000-0000E20D0000}"/>
    <cellStyle name="20% - Énfasis2 2 2 5 2 8" xfId="19467" xr:uid="{00000000-0005-0000-0000-0000E30D0000}"/>
    <cellStyle name="20% - Énfasis2 2 2 5 2 9" xfId="42182" xr:uid="{00000000-0005-0000-0000-0000E40D0000}"/>
    <cellStyle name="20% - Énfasis2 2 2 5 3" xfId="4664" xr:uid="{00000000-0005-0000-0000-0000E50D0000}"/>
    <cellStyle name="20% - Énfasis2 2 2 5 3 2" xfId="14642" xr:uid="{00000000-0005-0000-0000-0000E60D0000}"/>
    <cellStyle name="20% - Énfasis2 2 2 5 3 2 2" xfId="27897" xr:uid="{00000000-0005-0000-0000-0000E70D0000}"/>
    <cellStyle name="20% - Énfasis2 2 2 5 3 3" xfId="35792" xr:uid="{00000000-0005-0000-0000-0000E80D0000}"/>
    <cellStyle name="20% - Énfasis2 2 2 5 3 4" xfId="20581" xr:uid="{00000000-0005-0000-0000-0000E90D0000}"/>
    <cellStyle name="20% - Énfasis2 2 2 5 3 5" xfId="45864" xr:uid="{00000000-0005-0000-0000-0000EA0D0000}"/>
    <cellStyle name="20% - Énfasis2 2 2 5 4" xfId="8297" xr:uid="{00000000-0005-0000-0000-0000EB0D0000}"/>
    <cellStyle name="20% - Énfasis2 2 2 5 4 2" xfId="17264" xr:uid="{00000000-0005-0000-0000-0000EC0D0000}"/>
    <cellStyle name="20% - Énfasis2 2 2 5 4 2 2" xfId="29381" xr:uid="{00000000-0005-0000-0000-0000ED0D0000}"/>
    <cellStyle name="20% - Énfasis2 2 2 5 4 3" xfId="37277" xr:uid="{00000000-0005-0000-0000-0000EE0D0000}"/>
    <cellStyle name="20% - Énfasis2 2 2 5 4 4" xfId="22065" xr:uid="{00000000-0005-0000-0000-0000EF0D0000}"/>
    <cellStyle name="20% - Énfasis2 2 2 5 4 5" xfId="48489" xr:uid="{00000000-0005-0000-0000-0000F00D0000}"/>
    <cellStyle name="20% - Énfasis2 2 2 5 5" xfId="9378" xr:uid="{00000000-0005-0000-0000-0000F10D0000}"/>
    <cellStyle name="20% - Énfasis2 2 2 5 5 2" xfId="30866" xr:uid="{00000000-0005-0000-0000-0000F20D0000}"/>
    <cellStyle name="20% - Énfasis2 2 2 5 5 3" xfId="38763" xr:uid="{00000000-0005-0000-0000-0000F30D0000}"/>
    <cellStyle name="20% - Énfasis2 2 2 5 5 4" xfId="23549" xr:uid="{00000000-0005-0000-0000-0000F40D0000}"/>
    <cellStyle name="20% - Énfasis2 2 2 5 5 5" xfId="50132" xr:uid="{00000000-0005-0000-0000-0000F50D0000}"/>
    <cellStyle name="20% - Énfasis2 2 2 5 6" xfId="12070" xr:uid="{00000000-0005-0000-0000-0000F60D0000}"/>
    <cellStyle name="20% - Énfasis2 2 2 5 6 2" xfId="32351" xr:uid="{00000000-0005-0000-0000-0000F70D0000}"/>
    <cellStyle name="20% - Énfasis2 2 2 5 6 3" xfId="40248" xr:uid="{00000000-0005-0000-0000-0000F80D0000}"/>
    <cellStyle name="20% - Énfasis2 2 2 5 7" xfId="25935" xr:uid="{00000000-0005-0000-0000-0000F90D0000}"/>
    <cellStyle name="20% - Énfasis2 2 2 5 8" xfId="33835" xr:uid="{00000000-0005-0000-0000-0000FA0D0000}"/>
    <cellStyle name="20% - Énfasis2 2 2 5 9" xfId="19097" xr:uid="{00000000-0005-0000-0000-0000FB0D0000}"/>
    <cellStyle name="20% - Énfasis2 2 2 6" xfId="1975" xr:uid="{00000000-0005-0000-0000-0000FC0D0000}"/>
    <cellStyle name="20% - Énfasis2 2 2 6 2" xfId="5262" xr:uid="{00000000-0005-0000-0000-0000FD0D0000}"/>
    <cellStyle name="20% - Énfasis2 2 2 6 2 2" xfId="15239" xr:uid="{00000000-0005-0000-0000-0000FE0D0000}"/>
    <cellStyle name="20% - Énfasis2 2 2 6 2 2 2" xfId="28260" xr:uid="{00000000-0005-0000-0000-0000FF0D0000}"/>
    <cellStyle name="20% - Énfasis2 2 2 6 2 3" xfId="36155" xr:uid="{00000000-0005-0000-0000-0000000E0000}"/>
    <cellStyle name="20% - Énfasis2 2 2 6 2 4" xfId="20944" xr:uid="{00000000-0005-0000-0000-0000010E0000}"/>
    <cellStyle name="20% - Énfasis2 2 2 6 2 5" xfId="46462" xr:uid="{00000000-0005-0000-0000-0000020E0000}"/>
    <cellStyle name="20% - Énfasis2 2 2 6 3" xfId="8522" xr:uid="{00000000-0005-0000-0000-0000030E0000}"/>
    <cellStyle name="20% - Énfasis2 2 2 6 3 2" xfId="17489" xr:uid="{00000000-0005-0000-0000-0000040E0000}"/>
    <cellStyle name="20% - Énfasis2 2 2 6 3 2 2" xfId="29744" xr:uid="{00000000-0005-0000-0000-0000050E0000}"/>
    <cellStyle name="20% - Énfasis2 2 2 6 3 3" xfId="37640" xr:uid="{00000000-0005-0000-0000-0000060E0000}"/>
    <cellStyle name="20% - Énfasis2 2 2 6 3 4" xfId="22427" xr:uid="{00000000-0005-0000-0000-0000070E0000}"/>
    <cellStyle name="20% - Énfasis2 2 2 6 3 5" xfId="48714" xr:uid="{00000000-0005-0000-0000-0000080E0000}"/>
    <cellStyle name="20% - Énfasis2 2 2 6 4" xfId="9397" xr:uid="{00000000-0005-0000-0000-0000090E0000}"/>
    <cellStyle name="20% - Énfasis2 2 2 6 4 2" xfId="31229" xr:uid="{00000000-0005-0000-0000-00000A0E0000}"/>
    <cellStyle name="20% - Énfasis2 2 2 6 4 3" xfId="39126" xr:uid="{00000000-0005-0000-0000-00000B0E0000}"/>
    <cellStyle name="20% - Énfasis2 2 2 6 4 4" xfId="23911" xr:uid="{00000000-0005-0000-0000-00000C0E0000}"/>
    <cellStyle name="20% - Énfasis2 2 2 6 4 5" xfId="50357" xr:uid="{00000000-0005-0000-0000-00000D0E0000}"/>
    <cellStyle name="20% - Énfasis2 2 2 6 5" xfId="12132" xr:uid="{00000000-0005-0000-0000-00000E0E0000}"/>
    <cellStyle name="20% - Énfasis2 2 2 6 5 2" xfId="32714" xr:uid="{00000000-0005-0000-0000-00000F0E0000}"/>
    <cellStyle name="20% - Énfasis2 2 2 6 5 3" xfId="40611" xr:uid="{00000000-0005-0000-0000-0000100E0000}"/>
    <cellStyle name="20% - Énfasis2 2 2 6 6" xfId="26298" xr:uid="{00000000-0005-0000-0000-0000110E0000}"/>
    <cellStyle name="20% - Énfasis2 2 2 6 7" xfId="34198" xr:uid="{00000000-0005-0000-0000-0000120E0000}"/>
    <cellStyle name="20% - Énfasis2 2 2 6 8" xfId="19460" xr:uid="{00000000-0005-0000-0000-0000130E0000}"/>
    <cellStyle name="20% - Énfasis2 2 2 6 9" xfId="42175" xr:uid="{00000000-0005-0000-0000-0000140E0000}"/>
    <cellStyle name="20% - Énfasis2 2 2 7" xfId="1143" xr:uid="{00000000-0005-0000-0000-0000150E0000}"/>
    <cellStyle name="20% - Énfasis2 2 2 7 2" xfId="4368" xr:uid="{00000000-0005-0000-0000-0000160E0000}"/>
    <cellStyle name="20% - Énfasis2 2 2 7 2 2" xfId="14348" xr:uid="{00000000-0005-0000-0000-0000170E0000}"/>
    <cellStyle name="20% - Énfasis2 2 2 7 2 3" xfId="27117" xr:uid="{00000000-0005-0000-0000-0000180E0000}"/>
    <cellStyle name="20% - Énfasis2 2 2 7 2 4" xfId="45570" xr:uid="{00000000-0005-0000-0000-0000190E0000}"/>
    <cellStyle name="20% - Énfasis2 2 2 7 3" xfId="10146" xr:uid="{00000000-0005-0000-0000-00001A0E0000}"/>
    <cellStyle name="20% - Énfasis2 2 2 7 3 2" xfId="35012" xr:uid="{00000000-0005-0000-0000-00001B0E0000}"/>
    <cellStyle name="20% - Énfasis2 2 2 7 4" xfId="18810" xr:uid="{00000000-0005-0000-0000-00001C0E0000}"/>
    <cellStyle name="20% - Énfasis2 2 2 7 5" xfId="43016" xr:uid="{00000000-0005-0000-0000-00001D0E0000}"/>
    <cellStyle name="20% - Énfasis2 2 2 8" xfId="5805" xr:uid="{00000000-0005-0000-0000-00001E0E0000}"/>
    <cellStyle name="20% - Énfasis2 2 2 8 2" xfId="27610" xr:uid="{00000000-0005-0000-0000-00001F0E0000}"/>
    <cellStyle name="20% - Énfasis2 2 2 8 2 2" xfId="51397" xr:uid="{00000000-0005-0000-0000-0000200E0000}"/>
    <cellStyle name="20% - Énfasis2 2 2 8 3" xfId="35505" xr:uid="{00000000-0005-0000-0000-0000210E0000}"/>
    <cellStyle name="20% - Énfasis2 2 2 8 3 2" xfId="51135" xr:uid="{00000000-0005-0000-0000-0000220E0000}"/>
    <cellStyle name="20% - Énfasis2 2 2 8 4" xfId="20294" xr:uid="{00000000-0005-0000-0000-0000230E0000}"/>
    <cellStyle name="20% - Énfasis2 2 2 9" xfId="6492" xr:uid="{00000000-0005-0000-0000-0000240E0000}"/>
    <cellStyle name="20% - Énfasis2 2 2 9 2" xfId="15474" xr:uid="{00000000-0005-0000-0000-0000250E0000}"/>
    <cellStyle name="20% - Énfasis2 2 2 9 2 2" xfId="29094" xr:uid="{00000000-0005-0000-0000-0000260E0000}"/>
    <cellStyle name="20% - Énfasis2 2 2 9 3" xfId="36990" xr:uid="{00000000-0005-0000-0000-0000270E0000}"/>
    <cellStyle name="20% - Énfasis2 2 2 9 4" xfId="21778" xr:uid="{00000000-0005-0000-0000-0000280E0000}"/>
    <cellStyle name="20% - Énfasis2 2 2 9 5" xfId="46697" xr:uid="{00000000-0005-0000-0000-0000290E0000}"/>
    <cellStyle name="20% - Énfasis2 2 3" xfId="106" xr:uid="{00000000-0005-0000-0000-00002A0E0000}"/>
    <cellStyle name="20% - Énfasis2 2 3 10" xfId="2838" xr:uid="{00000000-0005-0000-0000-00002B0E0000}"/>
    <cellStyle name="20% - Énfasis2 2 3 10 2" xfId="12822" xr:uid="{00000000-0005-0000-0000-00002C0E0000}"/>
    <cellStyle name="20% - Énfasis2 2 3 10 3" xfId="33583" xr:uid="{00000000-0005-0000-0000-00002D0E0000}"/>
    <cellStyle name="20% - Énfasis2 2 3 10 4" xfId="44043" xr:uid="{00000000-0005-0000-0000-00002E0E0000}"/>
    <cellStyle name="20% - Énfasis2 2 3 11" xfId="7770" xr:uid="{00000000-0005-0000-0000-00002F0E0000}"/>
    <cellStyle name="20% - Énfasis2 2 3 11 2" xfId="16737" xr:uid="{00000000-0005-0000-0000-0000300E0000}"/>
    <cellStyle name="20% - Énfasis2 2 3 11 3" xfId="47962" xr:uid="{00000000-0005-0000-0000-0000310E0000}"/>
    <cellStyle name="20% - Énfasis2 2 3 12" xfId="10147" xr:uid="{00000000-0005-0000-0000-0000320E0000}"/>
    <cellStyle name="20% - Énfasis2 2 3 12 2" xfId="49605" xr:uid="{00000000-0005-0000-0000-0000330E0000}"/>
    <cellStyle name="20% - Énfasis2 2 3 13" xfId="12662" xr:uid="{00000000-0005-0000-0000-0000340E0000}"/>
    <cellStyle name="20% - Énfasis2 2 3 14" xfId="12625" xr:uid="{00000000-0005-0000-0000-0000350E0000}"/>
    <cellStyle name="20% - Énfasis2 2 3 14 2" xfId="41423" xr:uid="{00000000-0005-0000-0000-0000360E0000}"/>
    <cellStyle name="20% - Énfasis2 2 3 2" xfId="214" xr:uid="{00000000-0005-0000-0000-0000370E0000}"/>
    <cellStyle name="20% - Énfasis2 2 3 2 10" xfId="19163" xr:uid="{00000000-0005-0000-0000-0000380E0000}"/>
    <cellStyle name="20% - Énfasis2 2 3 2 11" xfId="41485" xr:uid="{00000000-0005-0000-0000-0000390E0000}"/>
    <cellStyle name="20% - Énfasis2 2 3 2 2" xfId="578" xr:uid="{00000000-0005-0000-0000-00003A0E0000}"/>
    <cellStyle name="20% - Énfasis2 2 3 2 2 2" xfId="1983" xr:uid="{00000000-0005-0000-0000-00003B0E0000}"/>
    <cellStyle name="20% - Énfasis2 2 3 2 2 2 2" xfId="5079" xr:uid="{00000000-0005-0000-0000-00003C0E0000}"/>
    <cellStyle name="20% - Énfasis2 2 3 2 2 2 2 2" xfId="15057" xr:uid="{00000000-0005-0000-0000-00003D0E0000}"/>
    <cellStyle name="20% - Énfasis2 2 3 2 2 2 2 3" xfId="28269" xr:uid="{00000000-0005-0000-0000-00003E0E0000}"/>
    <cellStyle name="20% - Énfasis2 2 3 2 2 2 2 4" xfId="46279" xr:uid="{00000000-0005-0000-0000-00003F0E0000}"/>
    <cellStyle name="20% - Énfasis2 2 3 2 2 2 3" xfId="10148" xr:uid="{00000000-0005-0000-0000-0000400E0000}"/>
    <cellStyle name="20% - Énfasis2 2 3 2 2 2 3 2" xfId="36164" xr:uid="{00000000-0005-0000-0000-0000410E0000}"/>
    <cellStyle name="20% - Énfasis2 2 3 2 2 2 4" xfId="20953" xr:uid="{00000000-0005-0000-0000-0000420E0000}"/>
    <cellStyle name="20% - Énfasis2 2 3 2 2 2 5" xfId="43704" xr:uid="{00000000-0005-0000-0000-0000430E0000}"/>
    <cellStyle name="20% - Énfasis2 2 3 2 2 3" xfId="3425" xr:uid="{00000000-0005-0000-0000-0000440E0000}"/>
    <cellStyle name="20% - Énfasis2 2 3 2 2 3 2" xfId="13409" xr:uid="{00000000-0005-0000-0000-0000450E0000}"/>
    <cellStyle name="20% - Énfasis2 2 3 2 2 3 2 2" xfId="29753" xr:uid="{00000000-0005-0000-0000-0000460E0000}"/>
    <cellStyle name="20% - Énfasis2 2 3 2 2 3 3" xfId="37649" xr:uid="{00000000-0005-0000-0000-0000470E0000}"/>
    <cellStyle name="20% - Énfasis2 2 3 2 2 3 4" xfId="22436" xr:uid="{00000000-0005-0000-0000-0000480E0000}"/>
    <cellStyle name="20% - Énfasis2 2 3 2 2 3 5" xfId="44630" xr:uid="{00000000-0005-0000-0000-0000490E0000}"/>
    <cellStyle name="20% - Énfasis2 2 3 2 2 4" xfId="8530" xr:uid="{00000000-0005-0000-0000-00004A0E0000}"/>
    <cellStyle name="20% - Énfasis2 2 3 2 2 4 2" xfId="17497" xr:uid="{00000000-0005-0000-0000-00004B0E0000}"/>
    <cellStyle name="20% - Énfasis2 2 3 2 2 4 2 2" xfId="31238" xr:uid="{00000000-0005-0000-0000-00004C0E0000}"/>
    <cellStyle name="20% - Énfasis2 2 3 2 2 4 3" xfId="39135" xr:uid="{00000000-0005-0000-0000-00004D0E0000}"/>
    <cellStyle name="20% - Énfasis2 2 3 2 2 4 4" xfId="23920" xr:uid="{00000000-0005-0000-0000-00004E0E0000}"/>
    <cellStyle name="20% - Énfasis2 2 3 2 2 4 5" xfId="48722" xr:uid="{00000000-0005-0000-0000-00004F0E0000}"/>
    <cellStyle name="20% - Énfasis2 2 3 2 2 5" xfId="10149" xr:uid="{00000000-0005-0000-0000-0000500E0000}"/>
    <cellStyle name="20% - Énfasis2 2 3 2 2 5 2" xfId="32723" xr:uid="{00000000-0005-0000-0000-0000510E0000}"/>
    <cellStyle name="20% - Énfasis2 2 3 2 2 5 3" xfId="40620" xr:uid="{00000000-0005-0000-0000-0000520E0000}"/>
    <cellStyle name="20% - Énfasis2 2 3 2 2 5 4" xfId="25284" xr:uid="{00000000-0005-0000-0000-0000530E0000}"/>
    <cellStyle name="20% - Énfasis2 2 3 2 2 5 5" xfId="50365" xr:uid="{00000000-0005-0000-0000-0000540E0000}"/>
    <cellStyle name="20% - Énfasis2 2 3 2 2 6" xfId="26307" xr:uid="{00000000-0005-0000-0000-0000550E0000}"/>
    <cellStyle name="20% - Énfasis2 2 3 2 2 7" xfId="34207" xr:uid="{00000000-0005-0000-0000-0000560E0000}"/>
    <cellStyle name="20% - Énfasis2 2 3 2 2 8" xfId="19469" xr:uid="{00000000-0005-0000-0000-0000570E0000}"/>
    <cellStyle name="20% - Énfasis2 2 3 2 2 9" xfId="42183" xr:uid="{00000000-0005-0000-0000-0000580E0000}"/>
    <cellStyle name="20% - Énfasis2 2 3 2 3" xfId="1270" xr:uid="{00000000-0005-0000-0000-0000590E0000}"/>
    <cellStyle name="20% - Énfasis2 2 3 2 3 2" xfId="6353" xr:uid="{00000000-0005-0000-0000-00005A0E0000}"/>
    <cellStyle name="20% - Énfasis2 2 3 2 3 2 2" xfId="27963" xr:uid="{00000000-0005-0000-0000-00005B0E0000}"/>
    <cellStyle name="20% - Énfasis2 2 3 2 3 3" xfId="10150" xr:uid="{00000000-0005-0000-0000-00005C0E0000}"/>
    <cellStyle name="20% - Énfasis2 2 3 2 3 3 2" xfId="35858" xr:uid="{00000000-0005-0000-0000-00005D0E0000}"/>
    <cellStyle name="20% - Énfasis2 2 3 2 3 4" xfId="20647" xr:uid="{00000000-0005-0000-0000-00005E0E0000}"/>
    <cellStyle name="20% - Énfasis2 2 3 2 3 5" xfId="43142" xr:uid="{00000000-0005-0000-0000-00005F0E0000}"/>
    <cellStyle name="20% - Énfasis2 2 3 2 4" xfId="6621" xr:uid="{00000000-0005-0000-0000-0000600E0000}"/>
    <cellStyle name="20% - Énfasis2 2 3 2 4 2" xfId="15600" xr:uid="{00000000-0005-0000-0000-0000610E0000}"/>
    <cellStyle name="20% - Énfasis2 2 3 2 4 2 2" xfId="29447" xr:uid="{00000000-0005-0000-0000-0000620E0000}"/>
    <cellStyle name="20% - Énfasis2 2 3 2 4 3" xfId="37343" xr:uid="{00000000-0005-0000-0000-0000630E0000}"/>
    <cellStyle name="20% - Énfasis2 2 3 2 4 4" xfId="22131" xr:uid="{00000000-0005-0000-0000-0000640E0000}"/>
    <cellStyle name="20% - Énfasis2 2 3 2 4 5" xfId="46824" xr:uid="{00000000-0005-0000-0000-0000650E0000}"/>
    <cellStyle name="20% - Énfasis2 2 3 2 5" xfId="4240" xr:uid="{00000000-0005-0000-0000-0000660E0000}"/>
    <cellStyle name="20% - Énfasis2 2 3 2 5 2" xfId="14220" xr:uid="{00000000-0005-0000-0000-0000670E0000}"/>
    <cellStyle name="20% - Énfasis2 2 3 2 5 2 2" xfId="30932" xr:uid="{00000000-0005-0000-0000-0000680E0000}"/>
    <cellStyle name="20% - Énfasis2 2 3 2 5 3" xfId="38829" xr:uid="{00000000-0005-0000-0000-0000690E0000}"/>
    <cellStyle name="20% - Énfasis2 2 3 2 5 4" xfId="23615" xr:uid="{00000000-0005-0000-0000-00006A0E0000}"/>
    <cellStyle name="20% - Énfasis2 2 3 2 5 5" xfId="45442" xr:uid="{00000000-0005-0000-0000-00006B0E0000}"/>
    <cellStyle name="20% - Énfasis2 2 3 2 6" xfId="7158" xr:uid="{00000000-0005-0000-0000-00006C0E0000}"/>
    <cellStyle name="20% - Énfasis2 2 3 2 6 2" xfId="16135" xr:uid="{00000000-0005-0000-0000-00006D0E0000}"/>
    <cellStyle name="20% - Énfasis2 2 3 2 6 2 2" xfId="32417" xr:uid="{00000000-0005-0000-0000-00006E0E0000}"/>
    <cellStyle name="20% - Énfasis2 2 3 2 6 3" xfId="40314" xr:uid="{00000000-0005-0000-0000-00006F0E0000}"/>
    <cellStyle name="20% - Énfasis2 2 3 2 6 4" xfId="25031" xr:uid="{00000000-0005-0000-0000-0000700E0000}"/>
    <cellStyle name="20% - Énfasis2 2 3 2 6 5" xfId="47360" xr:uid="{00000000-0005-0000-0000-0000710E0000}"/>
    <cellStyle name="20% - Énfasis2 2 3 2 7" xfId="3066" xr:uid="{00000000-0005-0000-0000-0000720E0000}"/>
    <cellStyle name="20% - Énfasis2 2 3 2 7 2" xfId="13050" xr:uid="{00000000-0005-0000-0000-0000730E0000}"/>
    <cellStyle name="20% - Énfasis2 2 3 2 7 3" xfId="26001" xr:uid="{00000000-0005-0000-0000-0000740E0000}"/>
    <cellStyle name="20% - Énfasis2 2 3 2 7 4" xfId="44271" xr:uid="{00000000-0005-0000-0000-0000750E0000}"/>
    <cellStyle name="20% - Énfasis2 2 3 2 8" xfId="7832" xr:uid="{00000000-0005-0000-0000-0000760E0000}"/>
    <cellStyle name="20% - Énfasis2 2 3 2 8 2" xfId="16799" xr:uid="{00000000-0005-0000-0000-0000770E0000}"/>
    <cellStyle name="20% - Énfasis2 2 3 2 8 3" xfId="33901" xr:uid="{00000000-0005-0000-0000-0000780E0000}"/>
    <cellStyle name="20% - Énfasis2 2 3 2 8 4" xfId="48024" xr:uid="{00000000-0005-0000-0000-0000790E0000}"/>
    <cellStyle name="20% - Énfasis2 2 3 2 9" xfId="10151" xr:uid="{00000000-0005-0000-0000-00007A0E0000}"/>
    <cellStyle name="20% - Énfasis2 2 3 2 9 2" xfId="49667" xr:uid="{00000000-0005-0000-0000-00007B0E0000}"/>
    <cellStyle name="20% - Énfasis2 2 3 3" xfId="322" xr:uid="{00000000-0005-0000-0000-00007C0E0000}"/>
    <cellStyle name="20% - Énfasis2 2 3 3 10" xfId="41659" xr:uid="{00000000-0005-0000-0000-00007D0E0000}"/>
    <cellStyle name="20% - Énfasis2 2 3 3 2" xfId="753" xr:uid="{00000000-0005-0000-0000-00007E0E0000}"/>
    <cellStyle name="20% - Énfasis2 2 3 3 2 2" xfId="2674" xr:uid="{00000000-0005-0000-0000-00007F0E0000}"/>
    <cellStyle name="20% - Énfasis2 2 3 3 2 2 2" xfId="6248" xr:uid="{00000000-0005-0000-0000-0000800E0000}"/>
    <cellStyle name="20% - Énfasis2 2 3 3 2 2 3" xfId="10152" xr:uid="{00000000-0005-0000-0000-0000810E0000}"/>
    <cellStyle name="20% - Énfasis2 2 3 3 2 2 4" xfId="28268" xr:uid="{00000000-0005-0000-0000-0000820E0000}"/>
    <cellStyle name="20% - Énfasis2 2 3 3 2 2 5" xfId="43884" xr:uid="{00000000-0005-0000-0000-0000830E0000}"/>
    <cellStyle name="20% - Énfasis2 2 3 3 2 3" xfId="3426" xr:uid="{00000000-0005-0000-0000-0000840E0000}"/>
    <cellStyle name="20% - Énfasis2 2 3 3 2 3 2" xfId="13410" xr:uid="{00000000-0005-0000-0000-0000850E0000}"/>
    <cellStyle name="20% - Énfasis2 2 3 3 2 3 3" xfId="36163" xr:uid="{00000000-0005-0000-0000-0000860E0000}"/>
    <cellStyle name="20% - Énfasis2 2 3 3 2 3 4" xfId="44631" xr:uid="{00000000-0005-0000-0000-0000870E0000}"/>
    <cellStyle name="20% - Énfasis2 2 3 3 2 4" xfId="10153" xr:uid="{00000000-0005-0000-0000-0000880E0000}"/>
    <cellStyle name="20% - Énfasis2 2 3 3 2 5" xfId="20952" xr:uid="{00000000-0005-0000-0000-0000890E0000}"/>
    <cellStyle name="20% - Énfasis2 2 3 3 2 6" xfId="42930" xr:uid="{00000000-0005-0000-0000-00008A0E0000}"/>
    <cellStyle name="20% - Énfasis2 2 3 3 3" xfId="1444" xr:uid="{00000000-0005-0000-0000-00008B0E0000}"/>
    <cellStyle name="20% - Énfasis2 2 3 3 3 2" xfId="6796" xr:uid="{00000000-0005-0000-0000-00008C0E0000}"/>
    <cellStyle name="20% - Énfasis2 2 3 3 3 2 2" xfId="15774" xr:uid="{00000000-0005-0000-0000-00008D0E0000}"/>
    <cellStyle name="20% - Énfasis2 2 3 3 3 2 3" xfId="29752" xr:uid="{00000000-0005-0000-0000-00008E0E0000}"/>
    <cellStyle name="20% - Énfasis2 2 3 3 3 2 4" xfId="46998" xr:uid="{00000000-0005-0000-0000-00008F0E0000}"/>
    <cellStyle name="20% - Énfasis2 2 3 3 3 3" xfId="10154" xr:uid="{00000000-0005-0000-0000-0000900E0000}"/>
    <cellStyle name="20% - Énfasis2 2 3 3 3 3 2" xfId="37648" xr:uid="{00000000-0005-0000-0000-0000910E0000}"/>
    <cellStyle name="20% - Énfasis2 2 3 3 3 4" xfId="22435" xr:uid="{00000000-0005-0000-0000-0000920E0000}"/>
    <cellStyle name="20% - Énfasis2 2 3 3 3 5" xfId="43316" xr:uid="{00000000-0005-0000-0000-0000930E0000}"/>
    <cellStyle name="20% - Énfasis2 2 3 3 4" xfId="4800" xr:uid="{00000000-0005-0000-0000-0000940E0000}"/>
    <cellStyle name="20% - Énfasis2 2 3 3 4 2" xfId="14778" xr:uid="{00000000-0005-0000-0000-0000950E0000}"/>
    <cellStyle name="20% - Énfasis2 2 3 3 4 2 2" xfId="31237" xr:uid="{00000000-0005-0000-0000-0000960E0000}"/>
    <cellStyle name="20% - Énfasis2 2 3 3 4 3" xfId="39134" xr:uid="{00000000-0005-0000-0000-0000970E0000}"/>
    <cellStyle name="20% - Énfasis2 2 3 3 4 4" xfId="23919" xr:uid="{00000000-0005-0000-0000-0000980E0000}"/>
    <cellStyle name="20% - Énfasis2 2 3 3 4 5" xfId="46000" xr:uid="{00000000-0005-0000-0000-0000990E0000}"/>
    <cellStyle name="20% - Énfasis2 2 3 3 5" xfId="7332" xr:uid="{00000000-0005-0000-0000-00009A0E0000}"/>
    <cellStyle name="20% - Énfasis2 2 3 3 5 2" xfId="16308" xr:uid="{00000000-0005-0000-0000-00009B0E0000}"/>
    <cellStyle name="20% - Énfasis2 2 3 3 5 2 2" xfId="32722" xr:uid="{00000000-0005-0000-0000-00009C0E0000}"/>
    <cellStyle name="20% - Énfasis2 2 3 3 5 3" xfId="40619" xr:uid="{00000000-0005-0000-0000-00009D0E0000}"/>
    <cellStyle name="20% - Énfasis2 2 3 3 5 4" xfId="25283" xr:uid="{00000000-0005-0000-0000-00009E0E0000}"/>
    <cellStyle name="20% - Énfasis2 2 3 3 5 5" xfId="47533" xr:uid="{00000000-0005-0000-0000-00009F0E0000}"/>
    <cellStyle name="20% - Énfasis2 2 3 3 6" xfId="3240" xr:uid="{00000000-0005-0000-0000-0000A00E0000}"/>
    <cellStyle name="20% - Énfasis2 2 3 3 6 2" xfId="13224" xr:uid="{00000000-0005-0000-0000-0000A10E0000}"/>
    <cellStyle name="20% - Énfasis2 2 3 3 6 3" xfId="26306" xr:uid="{00000000-0005-0000-0000-0000A20E0000}"/>
    <cellStyle name="20% - Énfasis2 2 3 3 6 4" xfId="44445" xr:uid="{00000000-0005-0000-0000-0000A30E0000}"/>
    <cellStyle name="20% - Énfasis2 2 3 3 7" xfId="8006" xr:uid="{00000000-0005-0000-0000-0000A40E0000}"/>
    <cellStyle name="20% - Énfasis2 2 3 3 7 2" xfId="16973" xr:uid="{00000000-0005-0000-0000-0000A50E0000}"/>
    <cellStyle name="20% - Énfasis2 2 3 3 7 3" xfId="34206" xr:uid="{00000000-0005-0000-0000-0000A60E0000}"/>
    <cellStyle name="20% - Énfasis2 2 3 3 7 4" xfId="48198" xr:uid="{00000000-0005-0000-0000-0000A70E0000}"/>
    <cellStyle name="20% - Énfasis2 2 3 3 8" xfId="10155" xr:uid="{00000000-0005-0000-0000-0000A80E0000}"/>
    <cellStyle name="20% - Énfasis2 2 3 3 8 2" xfId="49841" xr:uid="{00000000-0005-0000-0000-0000A90E0000}"/>
    <cellStyle name="20% - Énfasis2 2 3 3 9" xfId="19468" xr:uid="{00000000-0005-0000-0000-0000AA0E0000}"/>
    <cellStyle name="20% - Énfasis2 2 3 4" xfId="516" xr:uid="{00000000-0005-0000-0000-0000AB0E0000}"/>
    <cellStyle name="20% - Énfasis2 2 3 4 2" xfId="2627" xr:uid="{00000000-0005-0000-0000-0000AC0E0000}"/>
    <cellStyle name="20% - Énfasis2 2 3 4 2 2" xfId="6185" xr:uid="{00000000-0005-0000-0000-0000AD0E0000}"/>
    <cellStyle name="20% - Énfasis2 2 3 4 2 3" xfId="10156" xr:uid="{00000000-0005-0000-0000-0000AE0E0000}"/>
    <cellStyle name="20% - Énfasis2 2 3 4 2 4" xfId="27147" xr:uid="{00000000-0005-0000-0000-0000AF0E0000}"/>
    <cellStyle name="20% - Énfasis2 2 3 4 2 5" xfId="43837" xr:uid="{00000000-0005-0000-0000-0000B00E0000}"/>
    <cellStyle name="20% - Énfasis2 2 3 4 3" xfId="5217" xr:uid="{00000000-0005-0000-0000-0000B10E0000}"/>
    <cellStyle name="20% - Énfasis2 2 3 4 3 2" xfId="15194" xr:uid="{00000000-0005-0000-0000-0000B20E0000}"/>
    <cellStyle name="20% - Énfasis2 2 3 4 3 3" xfId="35042" xr:uid="{00000000-0005-0000-0000-0000B30E0000}"/>
    <cellStyle name="20% - Énfasis2 2 3 4 3 4" xfId="46417" xr:uid="{00000000-0005-0000-0000-0000B40E0000}"/>
    <cellStyle name="20% - Énfasis2 2 3 4 4" xfId="3004" xr:uid="{00000000-0005-0000-0000-0000B50E0000}"/>
    <cellStyle name="20% - Énfasis2 2 3 4 4 2" xfId="12988" xr:uid="{00000000-0005-0000-0000-0000B60E0000}"/>
    <cellStyle name="20% - Énfasis2 2 3 4 4 3" xfId="44209" xr:uid="{00000000-0005-0000-0000-0000B70E0000}"/>
    <cellStyle name="20% - Énfasis2 2 3 4 5" xfId="9140" xr:uid="{00000000-0005-0000-0000-0000B80E0000}"/>
    <cellStyle name="20% - Énfasis2 2 3 4 5 2" xfId="18106" xr:uid="{00000000-0005-0000-0000-0000B90E0000}"/>
    <cellStyle name="20% - Énfasis2 2 3 4 5 3" xfId="49332" xr:uid="{00000000-0005-0000-0000-0000BA0E0000}"/>
    <cellStyle name="20% - Énfasis2 2 3 4 6" xfId="10157" xr:uid="{00000000-0005-0000-0000-0000BB0E0000}"/>
    <cellStyle name="20% - Énfasis2 2 3 4 6 2" xfId="50975" xr:uid="{00000000-0005-0000-0000-0000BC0E0000}"/>
    <cellStyle name="20% - Énfasis2 2 3 4 7" xfId="18845" xr:uid="{00000000-0005-0000-0000-0000BD0E0000}"/>
    <cellStyle name="20% - Énfasis2 2 3 4 8" xfId="42793" xr:uid="{00000000-0005-0000-0000-0000BE0E0000}"/>
    <cellStyle name="20% - Énfasis2 2 3 5" xfId="1208" xr:uid="{00000000-0005-0000-0000-0000BF0E0000}"/>
    <cellStyle name="20% - Énfasis2 2 3 5 2" xfId="4421" xr:uid="{00000000-0005-0000-0000-0000C00E0000}"/>
    <cellStyle name="20% - Énfasis2 2 3 5 2 2" xfId="14400" xr:uid="{00000000-0005-0000-0000-0000C10E0000}"/>
    <cellStyle name="20% - Énfasis2 2 3 5 2 3" xfId="27645" xr:uid="{00000000-0005-0000-0000-0000C20E0000}"/>
    <cellStyle name="20% - Énfasis2 2 3 5 2 4" xfId="45622" xr:uid="{00000000-0005-0000-0000-0000C30E0000}"/>
    <cellStyle name="20% - Énfasis2 2 3 5 3" xfId="10158" xr:uid="{00000000-0005-0000-0000-0000C40E0000}"/>
    <cellStyle name="20% - Énfasis2 2 3 5 3 2" xfId="35540" xr:uid="{00000000-0005-0000-0000-0000C50E0000}"/>
    <cellStyle name="20% - Énfasis2 2 3 5 4" xfId="20329" xr:uid="{00000000-0005-0000-0000-0000C60E0000}"/>
    <cellStyle name="20% - Énfasis2 2 3 5 5" xfId="43080" xr:uid="{00000000-0005-0000-0000-0000C70E0000}"/>
    <cellStyle name="20% - Énfasis2 2 3 6" xfId="5584" xr:uid="{00000000-0005-0000-0000-0000C80E0000}"/>
    <cellStyle name="20% - Énfasis2 2 3 6 2" xfId="29129" xr:uid="{00000000-0005-0000-0000-0000C90E0000}"/>
    <cellStyle name="20% - Énfasis2 2 3 6 2 2" xfId="51369" xr:uid="{00000000-0005-0000-0000-0000CA0E0000}"/>
    <cellStyle name="20% - Énfasis2 2 3 6 3" xfId="37025" xr:uid="{00000000-0005-0000-0000-0000CB0E0000}"/>
    <cellStyle name="20% - Énfasis2 2 3 6 3 2" xfId="51251" xr:uid="{00000000-0005-0000-0000-0000CC0E0000}"/>
    <cellStyle name="20% - Énfasis2 2 3 6 4" xfId="21813" xr:uid="{00000000-0005-0000-0000-0000CD0E0000}"/>
    <cellStyle name="20% - Énfasis2 2 3 7" xfId="6559" xr:uid="{00000000-0005-0000-0000-0000CE0E0000}"/>
    <cellStyle name="20% - Énfasis2 2 3 7 2" xfId="15539" xr:uid="{00000000-0005-0000-0000-0000CF0E0000}"/>
    <cellStyle name="20% - Énfasis2 2 3 7 2 2" xfId="30614" xr:uid="{00000000-0005-0000-0000-0000D00E0000}"/>
    <cellStyle name="20% - Énfasis2 2 3 7 3" xfId="38511" xr:uid="{00000000-0005-0000-0000-0000D10E0000}"/>
    <cellStyle name="20% - Énfasis2 2 3 7 4" xfId="23297" xr:uid="{00000000-0005-0000-0000-0000D20E0000}"/>
    <cellStyle name="20% - Énfasis2 2 3 7 5" xfId="46762" xr:uid="{00000000-0005-0000-0000-0000D30E0000}"/>
    <cellStyle name="20% - Énfasis2 2 3 8" xfId="3959" xr:uid="{00000000-0005-0000-0000-0000D40E0000}"/>
    <cellStyle name="20% - Énfasis2 2 3 8 2" xfId="13941" xr:uid="{00000000-0005-0000-0000-0000D50E0000}"/>
    <cellStyle name="20% - Énfasis2 2 3 8 2 2" xfId="32099" xr:uid="{00000000-0005-0000-0000-0000D60E0000}"/>
    <cellStyle name="20% - Énfasis2 2 3 8 3" xfId="39996" xr:uid="{00000000-0005-0000-0000-0000D70E0000}"/>
    <cellStyle name="20% - Énfasis2 2 3 8 4" xfId="24731" xr:uid="{00000000-0005-0000-0000-0000D80E0000}"/>
    <cellStyle name="20% - Énfasis2 2 3 8 5" xfId="45163" xr:uid="{00000000-0005-0000-0000-0000D90E0000}"/>
    <cellStyle name="20% - Énfasis2 2 3 9" xfId="7096" xr:uid="{00000000-0005-0000-0000-0000DA0E0000}"/>
    <cellStyle name="20% - Énfasis2 2 3 9 2" xfId="16073" xr:uid="{00000000-0005-0000-0000-0000DB0E0000}"/>
    <cellStyle name="20% - Énfasis2 2 3 9 3" xfId="25684" xr:uid="{00000000-0005-0000-0000-0000DC0E0000}"/>
    <cellStyle name="20% - Énfasis2 2 3 9 4" xfId="47298" xr:uid="{00000000-0005-0000-0000-0000DD0E0000}"/>
    <cellStyle name="20% - Énfasis2 2 4" xfId="168" xr:uid="{00000000-0005-0000-0000-0000DE0E0000}"/>
    <cellStyle name="20% - Énfasis2 2 4 10" xfId="7830" xr:uid="{00000000-0005-0000-0000-0000DF0E0000}"/>
    <cellStyle name="20% - Énfasis2 2 4 10 2" xfId="16797" xr:uid="{00000000-0005-0000-0000-0000E00E0000}"/>
    <cellStyle name="20% - Énfasis2 2 4 10 3" xfId="33584" xr:uid="{00000000-0005-0000-0000-0000E10E0000}"/>
    <cellStyle name="20% - Énfasis2 2 4 10 4" xfId="48022" xr:uid="{00000000-0005-0000-0000-0000E20E0000}"/>
    <cellStyle name="20% - Énfasis2 2 4 11" xfId="10159" xr:uid="{00000000-0005-0000-0000-0000E30E0000}"/>
    <cellStyle name="20% - Énfasis2 2 4 11 2" xfId="49665" xr:uid="{00000000-0005-0000-0000-0000E40E0000}"/>
    <cellStyle name="20% - Énfasis2 2 4 12" xfId="18550" xr:uid="{00000000-0005-0000-0000-0000E50E0000}"/>
    <cellStyle name="20% - Énfasis2 2 4 13" xfId="41483" xr:uid="{00000000-0005-0000-0000-0000E60E0000}"/>
    <cellStyle name="20% - Énfasis2 2 4 2" xfId="576" xr:uid="{00000000-0005-0000-0000-0000E70E0000}"/>
    <cellStyle name="20% - Énfasis2 2 4 2 10" xfId="41994" xr:uid="{00000000-0005-0000-0000-0000E80E0000}"/>
    <cellStyle name="20% - Énfasis2 2 4 2 2" xfId="1985" xr:uid="{00000000-0005-0000-0000-0000E90E0000}"/>
    <cellStyle name="20% - Énfasis2 2 4 2 2 2" xfId="4999" xr:uid="{00000000-0005-0000-0000-0000EA0E0000}"/>
    <cellStyle name="20% - Énfasis2 2 4 2 2 2 2" xfId="14977" xr:uid="{00000000-0005-0000-0000-0000EB0E0000}"/>
    <cellStyle name="20% - Énfasis2 2 4 2 2 2 2 2" xfId="28271" xr:uid="{00000000-0005-0000-0000-0000EC0E0000}"/>
    <cellStyle name="20% - Énfasis2 2 4 2 2 2 3" xfId="36166" xr:uid="{00000000-0005-0000-0000-0000ED0E0000}"/>
    <cellStyle name="20% - Énfasis2 2 4 2 2 2 4" xfId="20955" xr:uid="{00000000-0005-0000-0000-0000EE0E0000}"/>
    <cellStyle name="20% - Énfasis2 2 4 2 2 2 5" xfId="46199" xr:uid="{00000000-0005-0000-0000-0000EF0E0000}"/>
    <cellStyle name="20% - Énfasis2 2 4 2 2 3" xfId="8532" xr:uid="{00000000-0005-0000-0000-0000F00E0000}"/>
    <cellStyle name="20% - Énfasis2 2 4 2 2 3 2" xfId="17499" xr:uid="{00000000-0005-0000-0000-0000F10E0000}"/>
    <cellStyle name="20% - Énfasis2 2 4 2 2 3 2 2" xfId="29755" xr:uid="{00000000-0005-0000-0000-0000F20E0000}"/>
    <cellStyle name="20% - Énfasis2 2 4 2 2 3 3" xfId="37651" xr:uid="{00000000-0005-0000-0000-0000F30E0000}"/>
    <cellStyle name="20% - Énfasis2 2 4 2 2 3 4" xfId="22438" xr:uid="{00000000-0005-0000-0000-0000F40E0000}"/>
    <cellStyle name="20% - Énfasis2 2 4 2 2 3 5" xfId="48724" xr:uid="{00000000-0005-0000-0000-0000F50E0000}"/>
    <cellStyle name="20% - Énfasis2 2 4 2 2 4" xfId="9357" xr:uid="{00000000-0005-0000-0000-0000F60E0000}"/>
    <cellStyle name="20% - Énfasis2 2 4 2 2 4 2" xfId="31240" xr:uid="{00000000-0005-0000-0000-0000F70E0000}"/>
    <cellStyle name="20% - Énfasis2 2 4 2 2 4 3" xfId="39137" xr:uid="{00000000-0005-0000-0000-0000F80E0000}"/>
    <cellStyle name="20% - Énfasis2 2 4 2 2 4 4" xfId="23922" xr:uid="{00000000-0005-0000-0000-0000F90E0000}"/>
    <cellStyle name="20% - Énfasis2 2 4 2 2 4 5" xfId="50367" xr:uid="{00000000-0005-0000-0000-0000FA0E0000}"/>
    <cellStyle name="20% - Énfasis2 2 4 2 2 5" xfId="12140" xr:uid="{00000000-0005-0000-0000-0000FB0E0000}"/>
    <cellStyle name="20% - Énfasis2 2 4 2 2 5 2" xfId="32725" xr:uid="{00000000-0005-0000-0000-0000FC0E0000}"/>
    <cellStyle name="20% - Énfasis2 2 4 2 2 5 3" xfId="40622" xr:uid="{00000000-0005-0000-0000-0000FD0E0000}"/>
    <cellStyle name="20% - Énfasis2 2 4 2 2 6" xfId="26309" xr:uid="{00000000-0005-0000-0000-0000FE0E0000}"/>
    <cellStyle name="20% - Énfasis2 2 4 2 2 7" xfId="34209" xr:uid="{00000000-0005-0000-0000-0000FF0E0000}"/>
    <cellStyle name="20% - Énfasis2 2 4 2 2 8" xfId="19471" xr:uid="{00000000-0005-0000-0000-0000000F0000}"/>
    <cellStyle name="20% - Énfasis2 2 4 2 2 9" xfId="42185" xr:uid="{00000000-0005-0000-0000-0000010F0000}"/>
    <cellStyle name="20% - Énfasis2 2 4 2 3" xfId="1793" xr:uid="{00000000-0005-0000-0000-0000020F0000}"/>
    <cellStyle name="20% - Énfasis2 2 4 2 3 2" xfId="4160" xr:uid="{00000000-0005-0000-0000-0000030F0000}"/>
    <cellStyle name="20% - Énfasis2 2 4 2 3 2 2" xfId="14140" xr:uid="{00000000-0005-0000-0000-0000040F0000}"/>
    <cellStyle name="20% - Énfasis2 2 4 2 3 2 3" xfId="27964" xr:uid="{00000000-0005-0000-0000-0000050F0000}"/>
    <cellStyle name="20% - Énfasis2 2 4 2 3 2 4" xfId="45362" xr:uid="{00000000-0005-0000-0000-0000060F0000}"/>
    <cellStyle name="20% - Énfasis2 2 4 2 3 3" xfId="10160" xr:uid="{00000000-0005-0000-0000-0000070F0000}"/>
    <cellStyle name="20% - Énfasis2 2 4 2 3 3 2" xfId="35859" xr:uid="{00000000-0005-0000-0000-0000080F0000}"/>
    <cellStyle name="20% - Énfasis2 2 4 2 3 4" xfId="20648" xr:uid="{00000000-0005-0000-0000-0000090F0000}"/>
    <cellStyle name="20% - Énfasis2 2 4 2 3 5" xfId="43579" xr:uid="{00000000-0005-0000-0000-00000A0F0000}"/>
    <cellStyle name="20% - Énfasis2 2 4 2 4" xfId="3427" xr:uid="{00000000-0005-0000-0000-00000B0F0000}"/>
    <cellStyle name="20% - Énfasis2 2 4 2 4 2" xfId="13411" xr:uid="{00000000-0005-0000-0000-00000C0F0000}"/>
    <cellStyle name="20% - Énfasis2 2 4 2 4 2 2" xfId="29448" xr:uid="{00000000-0005-0000-0000-00000D0F0000}"/>
    <cellStyle name="20% - Énfasis2 2 4 2 4 3" xfId="37344" xr:uid="{00000000-0005-0000-0000-00000E0F0000}"/>
    <cellStyle name="20% - Énfasis2 2 4 2 4 4" xfId="22132" xr:uid="{00000000-0005-0000-0000-00000F0F0000}"/>
    <cellStyle name="20% - Énfasis2 2 4 2 4 5" xfId="44632" xr:uid="{00000000-0005-0000-0000-0000100F0000}"/>
    <cellStyle name="20% - Énfasis2 2 4 2 5" xfId="8341" xr:uid="{00000000-0005-0000-0000-0000110F0000}"/>
    <cellStyle name="20% - Énfasis2 2 4 2 5 2" xfId="17308" xr:uid="{00000000-0005-0000-0000-0000120F0000}"/>
    <cellStyle name="20% - Énfasis2 2 4 2 5 2 2" xfId="30933" xr:uid="{00000000-0005-0000-0000-0000130F0000}"/>
    <cellStyle name="20% - Énfasis2 2 4 2 5 3" xfId="38830" xr:uid="{00000000-0005-0000-0000-0000140F0000}"/>
    <cellStyle name="20% - Énfasis2 2 4 2 5 4" xfId="23616" xr:uid="{00000000-0005-0000-0000-0000150F0000}"/>
    <cellStyle name="20% - Énfasis2 2 4 2 5 5" xfId="48533" xr:uid="{00000000-0005-0000-0000-0000160F0000}"/>
    <cellStyle name="20% - Énfasis2 2 4 2 6" xfId="10161" xr:uid="{00000000-0005-0000-0000-0000170F0000}"/>
    <cellStyle name="20% - Énfasis2 2 4 2 6 2" xfId="32418" xr:uid="{00000000-0005-0000-0000-0000180F0000}"/>
    <cellStyle name="20% - Énfasis2 2 4 2 6 3" xfId="40315" xr:uid="{00000000-0005-0000-0000-0000190F0000}"/>
    <cellStyle name="20% - Énfasis2 2 4 2 6 4" xfId="25032" xr:uid="{00000000-0005-0000-0000-00001A0F0000}"/>
    <cellStyle name="20% - Énfasis2 2 4 2 6 5" xfId="50176" xr:uid="{00000000-0005-0000-0000-00001B0F0000}"/>
    <cellStyle name="20% - Énfasis2 2 4 2 7" xfId="26002" xr:uid="{00000000-0005-0000-0000-00001C0F0000}"/>
    <cellStyle name="20% - Énfasis2 2 4 2 8" xfId="33902" xr:uid="{00000000-0005-0000-0000-00001D0F0000}"/>
    <cellStyle name="20% - Énfasis2 2 4 2 9" xfId="19164" xr:uid="{00000000-0005-0000-0000-00001E0F0000}"/>
    <cellStyle name="20% - Énfasis2 2 4 3" xfId="1984" xr:uid="{00000000-0005-0000-0000-00001F0F0000}"/>
    <cellStyle name="20% - Énfasis2 2 4 3 2" xfId="4720" xr:uid="{00000000-0005-0000-0000-0000200F0000}"/>
    <cellStyle name="20% - Énfasis2 2 4 3 2 2" xfId="14698" xr:uid="{00000000-0005-0000-0000-0000210F0000}"/>
    <cellStyle name="20% - Énfasis2 2 4 3 2 2 2" xfId="28270" xr:uid="{00000000-0005-0000-0000-0000220F0000}"/>
    <cellStyle name="20% - Énfasis2 2 4 3 2 3" xfId="36165" xr:uid="{00000000-0005-0000-0000-0000230F0000}"/>
    <cellStyle name="20% - Énfasis2 2 4 3 2 4" xfId="20954" xr:uid="{00000000-0005-0000-0000-0000240F0000}"/>
    <cellStyle name="20% - Énfasis2 2 4 3 2 5" xfId="45920" xr:uid="{00000000-0005-0000-0000-0000250F0000}"/>
    <cellStyle name="20% - Énfasis2 2 4 3 3" xfId="8531" xr:uid="{00000000-0005-0000-0000-0000260F0000}"/>
    <cellStyle name="20% - Énfasis2 2 4 3 3 2" xfId="17498" xr:uid="{00000000-0005-0000-0000-0000270F0000}"/>
    <cellStyle name="20% - Énfasis2 2 4 3 3 2 2" xfId="29754" xr:uid="{00000000-0005-0000-0000-0000280F0000}"/>
    <cellStyle name="20% - Énfasis2 2 4 3 3 3" xfId="37650" xr:uid="{00000000-0005-0000-0000-0000290F0000}"/>
    <cellStyle name="20% - Énfasis2 2 4 3 3 4" xfId="22437" xr:uid="{00000000-0005-0000-0000-00002A0F0000}"/>
    <cellStyle name="20% - Énfasis2 2 4 3 3 5" xfId="48723" xr:uid="{00000000-0005-0000-0000-00002B0F0000}"/>
    <cellStyle name="20% - Énfasis2 2 4 3 4" xfId="9348" xr:uid="{00000000-0005-0000-0000-00002C0F0000}"/>
    <cellStyle name="20% - Énfasis2 2 4 3 4 2" xfId="31239" xr:uid="{00000000-0005-0000-0000-00002D0F0000}"/>
    <cellStyle name="20% - Énfasis2 2 4 3 4 3" xfId="39136" xr:uid="{00000000-0005-0000-0000-00002E0F0000}"/>
    <cellStyle name="20% - Énfasis2 2 4 3 4 4" xfId="23921" xr:uid="{00000000-0005-0000-0000-00002F0F0000}"/>
    <cellStyle name="20% - Énfasis2 2 4 3 4 5" xfId="50366" xr:uid="{00000000-0005-0000-0000-0000300F0000}"/>
    <cellStyle name="20% - Énfasis2 2 4 3 5" xfId="12139" xr:uid="{00000000-0005-0000-0000-0000310F0000}"/>
    <cellStyle name="20% - Énfasis2 2 4 3 5 2" xfId="32724" xr:uid="{00000000-0005-0000-0000-0000320F0000}"/>
    <cellStyle name="20% - Énfasis2 2 4 3 5 3" xfId="40621" xr:uid="{00000000-0005-0000-0000-0000330F0000}"/>
    <cellStyle name="20% - Énfasis2 2 4 3 6" xfId="26308" xr:uid="{00000000-0005-0000-0000-0000340F0000}"/>
    <cellStyle name="20% - Énfasis2 2 4 3 7" xfId="34208" xr:uid="{00000000-0005-0000-0000-0000350F0000}"/>
    <cellStyle name="20% - Énfasis2 2 4 3 8" xfId="19470" xr:uid="{00000000-0005-0000-0000-0000360F0000}"/>
    <cellStyle name="20% - Énfasis2 2 4 3 9" xfId="42184" xr:uid="{00000000-0005-0000-0000-0000370F0000}"/>
    <cellStyle name="20% - Énfasis2 2 4 4" xfId="1268" xr:uid="{00000000-0005-0000-0000-0000380F0000}"/>
    <cellStyle name="20% - Énfasis2 2 4 4 2" xfId="4506" xr:uid="{00000000-0005-0000-0000-0000390F0000}"/>
    <cellStyle name="20% - Énfasis2 2 4 4 2 2" xfId="14484" xr:uid="{00000000-0005-0000-0000-00003A0F0000}"/>
    <cellStyle name="20% - Énfasis2 2 4 4 2 3" xfId="27148" xr:uid="{00000000-0005-0000-0000-00003B0F0000}"/>
    <cellStyle name="20% - Énfasis2 2 4 4 2 4" xfId="45706" xr:uid="{00000000-0005-0000-0000-00003C0F0000}"/>
    <cellStyle name="20% - Énfasis2 2 4 4 3" xfId="10162" xr:uid="{00000000-0005-0000-0000-00003D0F0000}"/>
    <cellStyle name="20% - Énfasis2 2 4 4 3 2" xfId="35043" xr:uid="{00000000-0005-0000-0000-00003E0F0000}"/>
    <cellStyle name="20% - Énfasis2 2 4 4 4" xfId="18846" xr:uid="{00000000-0005-0000-0000-00003F0F0000}"/>
    <cellStyle name="20% - Énfasis2 2 4 4 5" xfId="43140" xr:uid="{00000000-0005-0000-0000-0000400F0000}"/>
    <cellStyle name="20% - Énfasis2 2 4 5" xfId="6001" xr:uid="{00000000-0005-0000-0000-0000410F0000}"/>
    <cellStyle name="20% - Énfasis2 2 4 5 2" xfId="27646" xr:uid="{00000000-0005-0000-0000-0000420F0000}"/>
    <cellStyle name="20% - Énfasis2 2 4 5 2 2" xfId="51436" xr:uid="{00000000-0005-0000-0000-0000430F0000}"/>
    <cellStyle name="20% - Énfasis2 2 4 5 3" xfId="35541" xr:uid="{00000000-0005-0000-0000-0000440F0000}"/>
    <cellStyle name="20% - Énfasis2 2 4 5 3 2" xfId="51154" xr:uid="{00000000-0005-0000-0000-0000450F0000}"/>
    <cellStyle name="20% - Énfasis2 2 4 5 4" xfId="20330" xr:uid="{00000000-0005-0000-0000-0000460F0000}"/>
    <cellStyle name="20% - Énfasis2 2 4 6" xfId="6619" xr:uid="{00000000-0005-0000-0000-0000470F0000}"/>
    <cellStyle name="20% - Énfasis2 2 4 6 2" xfId="15598" xr:uid="{00000000-0005-0000-0000-0000480F0000}"/>
    <cellStyle name="20% - Énfasis2 2 4 6 2 2" xfId="29130" xr:uid="{00000000-0005-0000-0000-0000490F0000}"/>
    <cellStyle name="20% - Énfasis2 2 4 6 3" xfId="37026" xr:uid="{00000000-0005-0000-0000-00004A0F0000}"/>
    <cellStyle name="20% - Énfasis2 2 4 6 4" xfId="21814" xr:uid="{00000000-0005-0000-0000-00004B0F0000}"/>
    <cellStyle name="20% - Énfasis2 2 4 6 5" xfId="46822" xr:uid="{00000000-0005-0000-0000-00004C0F0000}"/>
    <cellStyle name="20% - Énfasis2 2 4 7" xfId="3879" xr:uid="{00000000-0005-0000-0000-00004D0F0000}"/>
    <cellStyle name="20% - Énfasis2 2 4 7 2" xfId="13861" xr:uid="{00000000-0005-0000-0000-00004E0F0000}"/>
    <cellStyle name="20% - Énfasis2 2 4 7 2 2" xfId="30615" xr:uid="{00000000-0005-0000-0000-00004F0F0000}"/>
    <cellStyle name="20% - Énfasis2 2 4 7 3" xfId="38512" xr:uid="{00000000-0005-0000-0000-0000500F0000}"/>
    <cellStyle name="20% - Énfasis2 2 4 7 4" xfId="23298" xr:uid="{00000000-0005-0000-0000-0000510F0000}"/>
    <cellStyle name="20% - Énfasis2 2 4 7 5" xfId="45083" xr:uid="{00000000-0005-0000-0000-0000520F0000}"/>
    <cellStyle name="20% - Énfasis2 2 4 8" xfId="7156" xr:uid="{00000000-0005-0000-0000-0000530F0000}"/>
    <cellStyle name="20% - Énfasis2 2 4 8 2" xfId="16133" xr:uid="{00000000-0005-0000-0000-0000540F0000}"/>
    <cellStyle name="20% - Énfasis2 2 4 8 2 2" xfId="32100" xr:uid="{00000000-0005-0000-0000-0000550F0000}"/>
    <cellStyle name="20% - Énfasis2 2 4 8 3" xfId="39997" xr:uid="{00000000-0005-0000-0000-0000560F0000}"/>
    <cellStyle name="20% - Énfasis2 2 4 8 4" xfId="24732" xr:uid="{00000000-0005-0000-0000-0000570F0000}"/>
    <cellStyle name="20% - Énfasis2 2 4 8 5" xfId="47358" xr:uid="{00000000-0005-0000-0000-0000580F0000}"/>
    <cellStyle name="20% - Énfasis2 2 4 9" xfId="3064" xr:uid="{00000000-0005-0000-0000-0000590F0000}"/>
    <cellStyle name="20% - Énfasis2 2 4 9 2" xfId="13048" xr:uid="{00000000-0005-0000-0000-00005A0F0000}"/>
    <cellStyle name="20% - Énfasis2 2 4 9 3" xfId="25685" xr:uid="{00000000-0005-0000-0000-00005B0F0000}"/>
    <cellStyle name="20% - Énfasis2 2 4 9 4" xfId="44269" xr:uid="{00000000-0005-0000-0000-00005C0F0000}"/>
    <cellStyle name="20% - Énfasis2 2 5" xfId="276" xr:uid="{00000000-0005-0000-0000-00005D0F0000}"/>
    <cellStyle name="20% - Énfasis2 2 5 10" xfId="18841" xr:uid="{00000000-0005-0000-0000-00005E0F0000}"/>
    <cellStyle name="20% - Énfasis2 2 5 11" xfId="41657" xr:uid="{00000000-0005-0000-0000-00005F0F0000}"/>
    <cellStyle name="20% - Énfasis2 2 5 2" xfId="751" xr:uid="{00000000-0005-0000-0000-0000600F0000}"/>
    <cellStyle name="20% - Énfasis2 2 5 2 10" xfId="41995" xr:uid="{00000000-0005-0000-0000-0000610F0000}"/>
    <cellStyle name="20% - Énfasis2 2 5 2 2" xfId="1987" xr:uid="{00000000-0005-0000-0000-0000620F0000}"/>
    <cellStyle name="20% - Énfasis2 2 5 2 2 2" xfId="4900" xr:uid="{00000000-0005-0000-0000-0000630F0000}"/>
    <cellStyle name="20% - Énfasis2 2 5 2 2 2 2" xfId="14878" xr:uid="{00000000-0005-0000-0000-0000640F0000}"/>
    <cellStyle name="20% - Énfasis2 2 5 2 2 2 2 2" xfId="28273" xr:uid="{00000000-0005-0000-0000-0000650F0000}"/>
    <cellStyle name="20% - Énfasis2 2 5 2 2 2 3" xfId="36168" xr:uid="{00000000-0005-0000-0000-0000660F0000}"/>
    <cellStyle name="20% - Énfasis2 2 5 2 2 2 4" xfId="20957" xr:uid="{00000000-0005-0000-0000-0000670F0000}"/>
    <cellStyle name="20% - Énfasis2 2 5 2 2 2 5" xfId="46100" xr:uid="{00000000-0005-0000-0000-0000680F0000}"/>
    <cellStyle name="20% - Énfasis2 2 5 2 2 3" xfId="8534" xr:uid="{00000000-0005-0000-0000-0000690F0000}"/>
    <cellStyle name="20% - Énfasis2 2 5 2 2 3 2" xfId="17501" xr:uid="{00000000-0005-0000-0000-00006A0F0000}"/>
    <cellStyle name="20% - Énfasis2 2 5 2 2 3 2 2" xfId="29757" xr:uid="{00000000-0005-0000-0000-00006B0F0000}"/>
    <cellStyle name="20% - Énfasis2 2 5 2 2 3 3" xfId="37653" xr:uid="{00000000-0005-0000-0000-00006C0F0000}"/>
    <cellStyle name="20% - Énfasis2 2 5 2 2 3 4" xfId="22440" xr:uid="{00000000-0005-0000-0000-00006D0F0000}"/>
    <cellStyle name="20% - Énfasis2 2 5 2 2 3 5" xfId="48726" xr:uid="{00000000-0005-0000-0000-00006E0F0000}"/>
    <cellStyle name="20% - Énfasis2 2 5 2 2 4" xfId="9392" xr:uid="{00000000-0005-0000-0000-00006F0F0000}"/>
    <cellStyle name="20% - Énfasis2 2 5 2 2 4 2" xfId="31242" xr:uid="{00000000-0005-0000-0000-0000700F0000}"/>
    <cellStyle name="20% - Énfasis2 2 5 2 2 4 3" xfId="39139" xr:uid="{00000000-0005-0000-0000-0000710F0000}"/>
    <cellStyle name="20% - Énfasis2 2 5 2 2 4 4" xfId="23924" xr:uid="{00000000-0005-0000-0000-0000720F0000}"/>
    <cellStyle name="20% - Énfasis2 2 5 2 2 4 5" xfId="50369" xr:uid="{00000000-0005-0000-0000-0000730F0000}"/>
    <cellStyle name="20% - Énfasis2 2 5 2 2 5" xfId="12141" xr:uid="{00000000-0005-0000-0000-0000740F0000}"/>
    <cellStyle name="20% - Énfasis2 2 5 2 2 5 2" xfId="32727" xr:uid="{00000000-0005-0000-0000-0000750F0000}"/>
    <cellStyle name="20% - Énfasis2 2 5 2 2 5 3" xfId="40624" xr:uid="{00000000-0005-0000-0000-0000760F0000}"/>
    <cellStyle name="20% - Énfasis2 2 5 2 2 6" xfId="26311" xr:uid="{00000000-0005-0000-0000-0000770F0000}"/>
    <cellStyle name="20% - Énfasis2 2 5 2 2 7" xfId="34211" xr:uid="{00000000-0005-0000-0000-0000780F0000}"/>
    <cellStyle name="20% - Énfasis2 2 5 2 2 8" xfId="19473" xr:uid="{00000000-0005-0000-0000-0000790F0000}"/>
    <cellStyle name="20% - Énfasis2 2 5 2 2 9" xfId="42187" xr:uid="{00000000-0005-0000-0000-00007A0F0000}"/>
    <cellStyle name="20% - Énfasis2 2 5 2 3" xfId="1794" xr:uid="{00000000-0005-0000-0000-00007B0F0000}"/>
    <cellStyle name="20% - Énfasis2 2 5 2 3 2" xfId="10163" xr:uid="{00000000-0005-0000-0000-00007C0F0000}"/>
    <cellStyle name="20% - Énfasis2 2 5 2 3 2 2" xfId="27965" xr:uid="{00000000-0005-0000-0000-00007D0F0000}"/>
    <cellStyle name="20% - Énfasis2 2 5 2 3 3" xfId="35860" xr:uid="{00000000-0005-0000-0000-00007E0F0000}"/>
    <cellStyle name="20% - Énfasis2 2 5 2 3 4" xfId="20649" xr:uid="{00000000-0005-0000-0000-00007F0F0000}"/>
    <cellStyle name="20% - Énfasis2 2 5 2 3 5" xfId="43580" xr:uid="{00000000-0005-0000-0000-0000800F0000}"/>
    <cellStyle name="20% - Énfasis2 2 5 2 4" xfId="3428" xr:uid="{00000000-0005-0000-0000-0000810F0000}"/>
    <cellStyle name="20% - Énfasis2 2 5 2 4 2" xfId="13412" xr:uid="{00000000-0005-0000-0000-0000820F0000}"/>
    <cellStyle name="20% - Énfasis2 2 5 2 4 2 2" xfId="29449" xr:uid="{00000000-0005-0000-0000-0000830F0000}"/>
    <cellStyle name="20% - Énfasis2 2 5 2 4 3" xfId="37345" xr:uid="{00000000-0005-0000-0000-0000840F0000}"/>
    <cellStyle name="20% - Énfasis2 2 5 2 4 4" xfId="22133" xr:uid="{00000000-0005-0000-0000-0000850F0000}"/>
    <cellStyle name="20% - Énfasis2 2 5 2 4 5" xfId="44633" xr:uid="{00000000-0005-0000-0000-0000860F0000}"/>
    <cellStyle name="20% - Énfasis2 2 5 2 5" xfId="8342" xr:uid="{00000000-0005-0000-0000-0000870F0000}"/>
    <cellStyle name="20% - Énfasis2 2 5 2 5 2" xfId="17309" xr:uid="{00000000-0005-0000-0000-0000880F0000}"/>
    <cellStyle name="20% - Énfasis2 2 5 2 5 2 2" xfId="30934" xr:uid="{00000000-0005-0000-0000-0000890F0000}"/>
    <cellStyle name="20% - Énfasis2 2 5 2 5 3" xfId="38831" xr:uid="{00000000-0005-0000-0000-00008A0F0000}"/>
    <cellStyle name="20% - Énfasis2 2 5 2 5 4" xfId="23617" xr:uid="{00000000-0005-0000-0000-00008B0F0000}"/>
    <cellStyle name="20% - Énfasis2 2 5 2 5 5" xfId="48534" xr:uid="{00000000-0005-0000-0000-00008C0F0000}"/>
    <cellStyle name="20% - Énfasis2 2 5 2 6" xfId="10164" xr:uid="{00000000-0005-0000-0000-00008D0F0000}"/>
    <cellStyle name="20% - Énfasis2 2 5 2 6 2" xfId="32419" xr:uid="{00000000-0005-0000-0000-00008E0F0000}"/>
    <cellStyle name="20% - Énfasis2 2 5 2 6 3" xfId="40316" xr:uid="{00000000-0005-0000-0000-00008F0F0000}"/>
    <cellStyle name="20% - Énfasis2 2 5 2 6 4" xfId="25033" xr:uid="{00000000-0005-0000-0000-0000900F0000}"/>
    <cellStyle name="20% - Énfasis2 2 5 2 6 5" xfId="50177" xr:uid="{00000000-0005-0000-0000-0000910F0000}"/>
    <cellStyle name="20% - Énfasis2 2 5 2 7" xfId="26003" xr:uid="{00000000-0005-0000-0000-0000920F0000}"/>
    <cellStyle name="20% - Énfasis2 2 5 2 8" xfId="33903" xr:uid="{00000000-0005-0000-0000-0000930F0000}"/>
    <cellStyle name="20% - Énfasis2 2 5 2 9" xfId="19165" xr:uid="{00000000-0005-0000-0000-0000940F0000}"/>
    <cellStyle name="20% - Énfasis2 2 5 3" xfId="1986" xr:uid="{00000000-0005-0000-0000-0000950F0000}"/>
    <cellStyle name="20% - Énfasis2 2 5 3 2" xfId="5351" xr:uid="{00000000-0005-0000-0000-0000960F0000}"/>
    <cellStyle name="20% - Énfasis2 2 5 3 2 2" xfId="28272" xr:uid="{00000000-0005-0000-0000-0000970F0000}"/>
    <cellStyle name="20% - Énfasis2 2 5 3 2 2 2" xfId="51347" xr:uid="{00000000-0005-0000-0000-0000980F0000}"/>
    <cellStyle name="20% - Énfasis2 2 5 3 2 3" xfId="36167" xr:uid="{00000000-0005-0000-0000-0000990F0000}"/>
    <cellStyle name="20% - Énfasis2 2 5 3 2 3 2" xfId="51203" xr:uid="{00000000-0005-0000-0000-00009A0F0000}"/>
    <cellStyle name="20% - Énfasis2 2 5 3 2 4" xfId="20956" xr:uid="{00000000-0005-0000-0000-00009B0F0000}"/>
    <cellStyle name="20% - Énfasis2 2 5 3 3" xfId="7506" xr:uid="{00000000-0005-0000-0000-00009C0F0000}"/>
    <cellStyle name="20% - Énfasis2 2 5 3 3 2" xfId="16481" xr:uid="{00000000-0005-0000-0000-00009D0F0000}"/>
    <cellStyle name="20% - Énfasis2 2 5 3 3 2 2" xfId="29756" xr:uid="{00000000-0005-0000-0000-00009E0F0000}"/>
    <cellStyle name="20% - Énfasis2 2 5 3 3 3" xfId="37652" xr:uid="{00000000-0005-0000-0000-00009F0F0000}"/>
    <cellStyle name="20% - Énfasis2 2 5 3 3 4" xfId="22439" xr:uid="{00000000-0005-0000-0000-0000A00F0000}"/>
    <cellStyle name="20% - Énfasis2 2 5 3 3 5" xfId="47706" xr:uid="{00000000-0005-0000-0000-0000A10F0000}"/>
    <cellStyle name="20% - Énfasis2 2 5 3 4" xfId="8533" xr:uid="{00000000-0005-0000-0000-0000A20F0000}"/>
    <cellStyle name="20% - Énfasis2 2 5 3 4 2" xfId="17500" xr:uid="{00000000-0005-0000-0000-0000A30F0000}"/>
    <cellStyle name="20% - Énfasis2 2 5 3 4 2 2" xfId="31241" xr:uid="{00000000-0005-0000-0000-0000A40F0000}"/>
    <cellStyle name="20% - Énfasis2 2 5 3 4 3" xfId="39138" xr:uid="{00000000-0005-0000-0000-0000A50F0000}"/>
    <cellStyle name="20% - Énfasis2 2 5 3 4 4" xfId="23923" xr:uid="{00000000-0005-0000-0000-0000A60F0000}"/>
    <cellStyle name="20% - Énfasis2 2 5 3 4 5" xfId="48725" xr:uid="{00000000-0005-0000-0000-0000A70F0000}"/>
    <cellStyle name="20% - Énfasis2 2 5 3 5" xfId="10165" xr:uid="{00000000-0005-0000-0000-0000A80F0000}"/>
    <cellStyle name="20% - Énfasis2 2 5 3 5 2" xfId="32726" xr:uid="{00000000-0005-0000-0000-0000A90F0000}"/>
    <cellStyle name="20% - Énfasis2 2 5 3 5 3" xfId="40623" xr:uid="{00000000-0005-0000-0000-0000AA0F0000}"/>
    <cellStyle name="20% - Énfasis2 2 5 3 5 4" xfId="25285" xr:uid="{00000000-0005-0000-0000-0000AB0F0000}"/>
    <cellStyle name="20% - Énfasis2 2 5 3 5 5" xfId="50368" xr:uid="{00000000-0005-0000-0000-0000AC0F0000}"/>
    <cellStyle name="20% - Énfasis2 2 5 3 6" xfId="26310" xr:uid="{00000000-0005-0000-0000-0000AD0F0000}"/>
    <cellStyle name="20% - Énfasis2 2 5 3 7" xfId="34210" xr:uid="{00000000-0005-0000-0000-0000AE0F0000}"/>
    <cellStyle name="20% - Énfasis2 2 5 3 8" xfId="19472" xr:uid="{00000000-0005-0000-0000-0000AF0F0000}"/>
    <cellStyle name="20% - Énfasis2 2 5 3 9" xfId="42186" xr:uid="{00000000-0005-0000-0000-0000B00F0000}"/>
    <cellStyle name="20% - Énfasis2 2 5 4" xfId="1442" xr:uid="{00000000-0005-0000-0000-0000B10F0000}"/>
    <cellStyle name="20% - Énfasis2 2 5 4 2" xfId="6794" xr:uid="{00000000-0005-0000-0000-0000B20F0000}"/>
    <cellStyle name="20% - Énfasis2 2 5 4 2 2" xfId="15772" xr:uid="{00000000-0005-0000-0000-0000B30F0000}"/>
    <cellStyle name="20% - Énfasis2 2 5 4 2 3" xfId="27641" xr:uid="{00000000-0005-0000-0000-0000B40F0000}"/>
    <cellStyle name="20% - Énfasis2 2 5 4 2 4" xfId="46996" xr:uid="{00000000-0005-0000-0000-0000B50F0000}"/>
    <cellStyle name="20% - Énfasis2 2 5 4 3" xfId="10166" xr:uid="{00000000-0005-0000-0000-0000B60F0000}"/>
    <cellStyle name="20% - Énfasis2 2 5 4 3 2" xfId="35536" xr:uid="{00000000-0005-0000-0000-0000B70F0000}"/>
    <cellStyle name="20% - Énfasis2 2 5 4 4" xfId="20325" xr:uid="{00000000-0005-0000-0000-0000B80F0000}"/>
    <cellStyle name="20% - Énfasis2 2 5 4 5" xfId="43314" xr:uid="{00000000-0005-0000-0000-0000B90F0000}"/>
    <cellStyle name="20% - Énfasis2 2 5 5" xfId="4060" xr:uid="{00000000-0005-0000-0000-0000BA0F0000}"/>
    <cellStyle name="20% - Énfasis2 2 5 5 2" xfId="14041" xr:uid="{00000000-0005-0000-0000-0000BB0F0000}"/>
    <cellStyle name="20% - Énfasis2 2 5 5 2 2" xfId="29125" xr:uid="{00000000-0005-0000-0000-0000BC0F0000}"/>
    <cellStyle name="20% - Énfasis2 2 5 5 3" xfId="37021" xr:uid="{00000000-0005-0000-0000-0000BD0F0000}"/>
    <cellStyle name="20% - Énfasis2 2 5 5 4" xfId="21809" xr:uid="{00000000-0005-0000-0000-0000BE0F0000}"/>
    <cellStyle name="20% - Énfasis2 2 5 5 5" xfId="45263" xr:uid="{00000000-0005-0000-0000-0000BF0F0000}"/>
    <cellStyle name="20% - Énfasis2 2 5 6" xfId="7330" xr:uid="{00000000-0005-0000-0000-0000C00F0000}"/>
    <cellStyle name="20% - Énfasis2 2 5 6 2" xfId="16306" xr:uid="{00000000-0005-0000-0000-0000C10F0000}"/>
    <cellStyle name="20% - Énfasis2 2 5 6 2 2" xfId="30610" xr:uid="{00000000-0005-0000-0000-0000C20F0000}"/>
    <cellStyle name="20% - Énfasis2 2 5 6 3" xfId="38507" xr:uid="{00000000-0005-0000-0000-0000C30F0000}"/>
    <cellStyle name="20% - Énfasis2 2 5 6 4" xfId="23293" xr:uid="{00000000-0005-0000-0000-0000C40F0000}"/>
    <cellStyle name="20% - Énfasis2 2 5 6 5" xfId="47531" xr:uid="{00000000-0005-0000-0000-0000C50F0000}"/>
    <cellStyle name="20% - Énfasis2 2 5 7" xfId="3238" xr:uid="{00000000-0005-0000-0000-0000C60F0000}"/>
    <cellStyle name="20% - Énfasis2 2 5 7 2" xfId="13222" xr:uid="{00000000-0005-0000-0000-0000C70F0000}"/>
    <cellStyle name="20% - Énfasis2 2 5 7 2 2" xfId="32095" xr:uid="{00000000-0005-0000-0000-0000C80F0000}"/>
    <cellStyle name="20% - Énfasis2 2 5 7 3" xfId="39992" xr:uid="{00000000-0005-0000-0000-0000C90F0000}"/>
    <cellStyle name="20% - Énfasis2 2 5 7 4" xfId="24727" xr:uid="{00000000-0005-0000-0000-0000CA0F0000}"/>
    <cellStyle name="20% - Énfasis2 2 5 7 5" xfId="44443" xr:uid="{00000000-0005-0000-0000-0000CB0F0000}"/>
    <cellStyle name="20% - Énfasis2 2 5 8" xfId="8004" xr:uid="{00000000-0005-0000-0000-0000CC0F0000}"/>
    <cellStyle name="20% - Énfasis2 2 5 8 2" xfId="16971" xr:uid="{00000000-0005-0000-0000-0000CD0F0000}"/>
    <cellStyle name="20% - Énfasis2 2 5 8 3" xfId="25680" xr:uid="{00000000-0005-0000-0000-0000CE0F0000}"/>
    <cellStyle name="20% - Énfasis2 2 5 8 4" xfId="48196" xr:uid="{00000000-0005-0000-0000-0000CF0F0000}"/>
    <cellStyle name="20% - Énfasis2 2 5 9" xfId="10167" xr:uid="{00000000-0005-0000-0000-0000D00F0000}"/>
    <cellStyle name="20% - Énfasis2 2 5 9 2" xfId="33579" xr:uid="{00000000-0005-0000-0000-0000D10F0000}"/>
    <cellStyle name="20% - Énfasis2 2 5 9 3" xfId="49839" xr:uid="{00000000-0005-0000-0000-0000D20F0000}"/>
    <cellStyle name="20% - Énfasis2 2 6" xfId="398" xr:uid="{00000000-0005-0000-0000-0000D30F0000}"/>
    <cellStyle name="20% - Énfasis2 2 6 10" xfId="41949" xr:uid="{00000000-0005-0000-0000-0000D40F0000}"/>
    <cellStyle name="20% - Énfasis2 2 6 2" xfId="1988" xr:uid="{00000000-0005-0000-0000-0000D50F0000}"/>
    <cellStyle name="20% - Énfasis2 2 6 2 2" xfId="4621" xr:uid="{00000000-0005-0000-0000-0000D60F0000}"/>
    <cellStyle name="20% - Énfasis2 2 6 2 2 2" xfId="14599" xr:uid="{00000000-0005-0000-0000-0000D70F0000}"/>
    <cellStyle name="20% - Énfasis2 2 6 2 2 2 2" xfId="28274" xr:uid="{00000000-0005-0000-0000-0000D80F0000}"/>
    <cellStyle name="20% - Énfasis2 2 6 2 2 3" xfId="36169" xr:uid="{00000000-0005-0000-0000-0000D90F0000}"/>
    <cellStyle name="20% - Énfasis2 2 6 2 2 4" xfId="20958" xr:uid="{00000000-0005-0000-0000-0000DA0F0000}"/>
    <cellStyle name="20% - Énfasis2 2 6 2 2 5" xfId="45821" xr:uid="{00000000-0005-0000-0000-0000DB0F0000}"/>
    <cellStyle name="20% - Énfasis2 2 6 2 3" xfId="8535" xr:uid="{00000000-0005-0000-0000-0000DC0F0000}"/>
    <cellStyle name="20% - Énfasis2 2 6 2 3 2" xfId="17502" xr:uid="{00000000-0005-0000-0000-0000DD0F0000}"/>
    <cellStyle name="20% - Énfasis2 2 6 2 3 2 2" xfId="29758" xr:uid="{00000000-0005-0000-0000-0000DE0F0000}"/>
    <cellStyle name="20% - Énfasis2 2 6 2 3 3" xfId="37654" xr:uid="{00000000-0005-0000-0000-0000DF0F0000}"/>
    <cellStyle name="20% - Énfasis2 2 6 2 3 4" xfId="22441" xr:uid="{00000000-0005-0000-0000-0000E00F0000}"/>
    <cellStyle name="20% - Énfasis2 2 6 2 3 5" xfId="48727" xr:uid="{00000000-0005-0000-0000-0000E10F0000}"/>
    <cellStyle name="20% - Énfasis2 2 6 2 4" xfId="9418" xr:uid="{00000000-0005-0000-0000-0000E20F0000}"/>
    <cellStyle name="20% - Énfasis2 2 6 2 4 2" xfId="31243" xr:uid="{00000000-0005-0000-0000-0000E30F0000}"/>
    <cellStyle name="20% - Énfasis2 2 6 2 4 3" xfId="39140" xr:uid="{00000000-0005-0000-0000-0000E40F0000}"/>
    <cellStyle name="20% - Énfasis2 2 6 2 4 4" xfId="23925" xr:uid="{00000000-0005-0000-0000-0000E50F0000}"/>
    <cellStyle name="20% - Énfasis2 2 6 2 4 5" xfId="50370" xr:uid="{00000000-0005-0000-0000-0000E60F0000}"/>
    <cellStyle name="20% - Énfasis2 2 6 2 5" xfId="12142" xr:uid="{00000000-0005-0000-0000-0000E70F0000}"/>
    <cellStyle name="20% - Énfasis2 2 6 2 5 2" xfId="32728" xr:uid="{00000000-0005-0000-0000-0000E80F0000}"/>
    <cellStyle name="20% - Énfasis2 2 6 2 5 3" xfId="40625" xr:uid="{00000000-0005-0000-0000-0000E90F0000}"/>
    <cellStyle name="20% - Énfasis2 2 6 2 6" xfId="26312" xr:uid="{00000000-0005-0000-0000-0000EA0F0000}"/>
    <cellStyle name="20% - Énfasis2 2 6 2 7" xfId="34212" xr:uid="{00000000-0005-0000-0000-0000EB0F0000}"/>
    <cellStyle name="20% - Énfasis2 2 6 2 8" xfId="19474" xr:uid="{00000000-0005-0000-0000-0000EC0F0000}"/>
    <cellStyle name="20% - Énfasis2 2 6 2 9" xfId="42188" xr:uid="{00000000-0005-0000-0000-0000ED0F0000}"/>
    <cellStyle name="20% - Énfasis2 2 6 3" xfId="1748" xr:uid="{00000000-0005-0000-0000-0000EE0F0000}"/>
    <cellStyle name="20% - Énfasis2 2 6 3 2" xfId="10168" xr:uid="{00000000-0005-0000-0000-0000EF0F0000}"/>
    <cellStyle name="20% - Énfasis2 2 6 3 2 2" xfId="27896" xr:uid="{00000000-0005-0000-0000-0000F00F0000}"/>
    <cellStyle name="20% - Énfasis2 2 6 3 3" xfId="35791" xr:uid="{00000000-0005-0000-0000-0000F10F0000}"/>
    <cellStyle name="20% - Énfasis2 2 6 3 4" xfId="20580" xr:uid="{00000000-0005-0000-0000-0000F20F0000}"/>
    <cellStyle name="20% - Énfasis2 2 6 3 5" xfId="43551" xr:uid="{00000000-0005-0000-0000-0000F30F0000}"/>
    <cellStyle name="20% - Énfasis2 2 6 4" xfId="2892" xr:uid="{00000000-0005-0000-0000-0000F40F0000}"/>
    <cellStyle name="20% - Énfasis2 2 6 4 2" xfId="12876" xr:uid="{00000000-0005-0000-0000-0000F50F0000}"/>
    <cellStyle name="20% - Énfasis2 2 6 4 2 2" xfId="29380" xr:uid="{00000000-0005-0000-0000-0000F60F0000}"/>
    <cellStyle name="20% - Énfasis2 2 6 4 3" xfId="37276" xr:uid="{00000000-0005-0000-0000-0000F70F0000}"/>
    <cellStyle name="20% - Énfasis2 2 6 4 4" xfId="22064" xr:uid="{00000000-0005-0000-0000-0000F80F0000}"/>
    <cellStyle name="20% - Énfasis2 2 6 4 5" xfId="44097" xr:uid="{00000000-0005-0000-0000-0000F90F0000}"/>
    <cellStyle name="20% - Énfasis2 2 6 5" xfId="8296" xr:uid="{00000000-0005-0000-0000-0000FA0F0000}"/>
    <cellStyle name="20% - Énfasis2 2 6 5 2" xfId="17263" xr:uid="{00000000-0005-0000-0000-0000FB0F0000}"/>
    <cellStyle name="20% - Énfasis2 2 6 5 2 2" xfId="30865" xr:uid="{00000000-0005-0000-0000-0000FC0F0000}"/>
    <cellStyle name="20% - Énfasis2 2 6 5 3" xfId="38762" xr:uid="{00000000-0005-0000-0000-0000FD0F0000}"/>
    <cellStyle name="20% - Énfasis2 2 6 5 4" xfId="23548" xr:uid="{00000000-0005-0000-0000-0000FE0F0000}"/>
    <cellStyle name="20% - Énfasis2 2 6 5 5" xfId="48488" xr:uid="{00000000-0005-0000-0000-0000FF0F0000}"/>
    <cellStyle name="20% - Énfasis2 2 6 6" xfId="10169" xr:uid="{00000000-0005-0000-0000-000000100000}"/>
    <cellStyle name="20% - Énfasis2 2 6 6 2" xfId="32350" xr:uid="{00000000-0005-0000-0000-000001100000}"/>
    <cellStyle name="20% - Énfasis2 2 6 6 3" xfId="40247" xr:uid="{00000000-0005-0000-0000-000002100000}"/>
    <cellStyle name="20% - Énfasis2 2 6 6 4" xfId="24980" xr:uid="{00000000-0005-0000-0000-000003100000}"/>
    <cellStyle name="20% - Énfasis2 2 6 6 5" xfId="50131" xr:uid="{00000000-0005-0000-0000-000004100000}"/>
    <cellStyle name="20% - Énfasis2 2 6 7" xfId="25934" xr:uid="{00000000-0005-0000-0000-000005100000}"/>
    <cellStyle name="20% - Énfasis2 2 6 8" xfId="33834" xr:uid="{00000000-0005-0000-0000-000006100000}"/>
    <cellStyle name="20% - Énfasis2 2 6 9" xfId="19096" xr:uid="{00000000-0005-0000-0000-000007100000}"/>
    <cellStyle name="20% - Énfasis2 2 7" xfId="1672" xr:uid="{00000000-0005-0000-0000-000008100000}"/>
    <cellStyle name="20% - Énfasis2 2 7 10" xfId="41883" xr:uid="{00000000-0005-0000-0000-000009100000}"/>
    <cellStyle name="20% - Énfasis2 2 7 2" xfId="1989" xr:uid="{00000000-0005-0000-0000-00000A100000}"/>
    <cellStyle name="20% - Énfasis2 2 7 2 2" xfId="7507" xr:uid="{00000000-0005-0000-0000-00000B100000}"/>
    <cellStyle name="20% - Énfasis2 2 7 2 2 2" xfId="16482" xr:uid="{00000000-0005-0000-0000-00000C100000}"/>
    <cellStyle name="20% - Énfasis2 2 7 2 2 2 2" xfId="28275" xr:uid="{00000000-0005-0000-0000-00000D100000}"/>
    <cellStyle name="20% - Énfasis2 2 7 2 2 3" xfId="36170" xr:uid="{00000000-0005-0000-0000-00000E100000}"/>
    <cellStyle name="20% - Énfasis2 2 7 2 2 4" xfId="20959" xr:uid="{00000000-0005-0000-0000-00000F100000}"/>
    <cellStyle name="20% - Énfasis2 2 7 2 2 5" xfId="47707" xr:uid="{00000000-0005-0000-0000-000010100000}"/>
    <cellStyle name="20% - Énfasis2 2 7 2 3" xfId="8536" xr:uid="{00000000-0005-0000-0000-000011100000}"/>
    <cellStyle name="20% - Énfasis2 2 7 2 3 2" xfId="17503" xr:uid="{00000000-0005-0000-0000-000012100000}"/>
    <cellStyle name="20% - Énfasis2 2 7 2 3 2 2" xfId="29759" xr:uid="{00000000-0005-0000-0000-000013100000}"/>
    <cellStyle name="20% - Énfasis2 2 7 2 3 3" xfId="37655" xr:uid="{00000000-0005-0000-0000-000014100000}"/>
    <cellStyle name="20% - Énfasis2 2 7 2 3 4" xfId="22442" xr:uid="{00000000-0005-0000-0000-000015100000}"/>
    <cellStyle name="20% - Énfasis2 2 7 2 3 5" xfId="48728" xr:uid="{00000000-0005-0000-0000-000016100000}"/>
    <cellStyle name="20% - Énfasis2 2 7 2 4" xfId="9404" xr:uid="{00000000-0005-0000-0000-000017100000}"/>
    <cellStyle name="20% - Énfasis2 2 7 2 4 2" xfId="31244" xr:uid="{00000000-0005-0000-0000-000018100000}"/>
    <cellStyle name="20% - Énfasis2 2 7 2 4 3" xfId="39141" xr:uid="{00000000-0005-0000-0000-000019100000}"/>
    <cellStyle name="20% - Énfasis2 2 7 2 4 4" xfId="23926" xr:uid="{00000000-0005-0000-0000-00001A100000}"/>
    <cellStyle name="20% - Énfasis2 2 7 2 4 5" xfId="50371" xr:uid="{00000000-0005-0000-0000-00001B100000}"/>
    <cellStyle name="20% - Énfasis2 2 7 2 5" xfId="12143" xr:uid="{00000000-0005-0000-0000-00001C100000}"/>
    <cellStyle name="20% - Énfasis2 2 7 2 5 2" xfId="32729" xr:uid="{00000000-0005-0000-0000-00001D100000}"/>
    <cellStyle name="20% - Énfasis2 2 7 2 5 3" xfId="40626" xr:uid="{00000000-0005-0000-0000-00001E100000}"/>
    <cellStyle name="20% - Énfasis2 2 7 2 6" xfId="26313" xr:uid="{00000000-0005-0000-0000-00001F100000}"/>
    <cellStyle name="20% - Énfasis2 2 7 2 7" xfId="34213" xr:uid="{00000000-0005-0000-0000-000020100000}"/>
    <cellStyle name="20% - Énfasis2 2 7 2 8" xfId="19475" xr:uid="{00000000-0005-0000-0000-000021100000}"/>
    <cellStyle name="20% - Énfasis2 2 7 2 9" xfId="42189" xr:uid="{00000000-0005-0000-0000-000022100000}"/>
    <cellStyle name="20% - Énfasis2 2 7 3" xfId="5187" xr:uid="{00000000-0005-0000-0000-000023100000}"/>
    <cellStyle name="20% - Énfasis2 2 7 3 2" xfId="15164" xr:uid="{00000000-0005-0000-0000-000024100000}"/>
    <cellStyle name="20% - Énfasis2 2 7 3 2 2" xfId="27578" xr:uid="{00000000-0005-0000-0000-000025100000}"/>
    <cellStyle name="20% - Énfasis2 2 7 3 3" xfId="35473" xr:uid="{00000000-0005-0000-0000-000026100000}"/>
    <cellStyle name="20% - Énfasis2 2 7 3 4" xfId="20262" xr:uid="{00000000-0005-0000-0000-000027100000}"/>
    <cellStyle name="20% - Énfasis2 2 7 3 5" xfId="46387" xr:uid="{00000000-0005-0000-0000-000028100000}"/>
    <cellStyle name="20% - Énfasis2 2 7 4" xfId="8230" xr:uid="{00000000-0005-0000-0000-000029100000}"/>
    <cellStyle name="20% - Énfasis2 2 7 4 2" xfId="17197" xr:uid="{00000000-0005-0000-0000-00002A100000}"/>
    <cellStyle name="20% - Énfasis2 2 7 4 2 2" xfId="29062" xr:uid="{00000000-0005-0000-0000-00002B100000}"/>
    <cellStyle name="20% - Énfasis2 2 7 4 3" xfId="36958" xr:uid="{00000000-0005-0000-0000-00002C100000}"/>
    <cellStyle name="20% - Énfasis2 2 7 4 4" xfId="21746" xr:uid="{00000000-0005-0000-0000-00002D100000}"/>
    <cellStyle name="20% - Énfasis2 2 7 4 5" xfId="48422" xr:uid="{00000000-0005-0000-0000-00002E100000}"/>
    <cellStyle name="20% - Énfasis2 2 7 5" xfId="9369" xr:uid="{00000000-0005-0000-0000-00002F100000}"/>
    <cellStyle name="20% - Énfasis2 2 7 5 2" xfId="30547" xr:uid="{00000000-0005-0000-0000-000030100000}"/>
    <cellStyle name="20% - Énfasis2 2 7 5 3" xfId="38444" xr:uid="{00000000-0005-0000-0000-000031100000}"/>
    <cellStyle name="20% - Énfasis2 2 7 5 4" xfId="23230" xr:uid="{00000000-0005-0000-0000-000032100000}"/>
    <cellStyle name="20% - Énfasis2 2 7 5 5" xfId="50065" xr:uid="{00000000-0005-0000-0000-000033100000}"/>
    <cellStyle name="20% - Énfasis2 2 7 6" xfId="12052" xr:uid="{00000000-0005-0000-0000-000034100000}"/>
    <cellStyle name="20% - Énfasis2 2 7 6 2" xfId="32032" xr:uid="{00000000-0005-0000-0000-000035100000}"/>
    <cellStyle name="20% - Énfasis2 2 7 6 3" xfId="39929" xr:uid="{00000000-0005-0000-0000-000036100000}"/>
    <cellStyle name="20% - Énfasis2 2 7 7" xfId="25617" xr:uid="{00000000-0005-0000-0000-000037100000}"/>
    <cellStyle name="20% - Énfasis2 2 7 8" xfId="33516" xr:uid="{00000000-0005-0000-0000-000038100000}"/>
    <cellStyle name="20% - Énfasis2 2 7 9" xfId="18778" xr:uid="{00000000-0005-0000-0000-000039100000}"/>
    <cellStyle name="20% - Énfasis2 2 8" xfId="1640" xr:uid="{00000000-0005-0000-0000-00003A100000}"/>
    <cellStyle name="20% - Énfasis2 2 8 10" xfId="41851" xr:uid="{00000000-0005-0000-0000-00003B100000}"/>
    <cellStyle name="20% - Énfasis2 2 8 2" xfId="1990" xr:uid="{00000000-0005-0000-0000-00003C100000}"/>
    <cellStyle name="20% - Énfasis2 2 8 2 2" xfId="7508" xr:uid="{00000000-0005-0000-0000-00003D100000}"/>
    <cellStyle name="20% - Énfasis2 2 8 2 2 2" xfId="16483" xr:uid="{00000000-0005-0000-0000-00003E100000}"/>
    <cellStyle name="20% - Énfasis2 2 8 2 2 2 2" xfId="28276" xr:uid="{00000000-0005-0000-0000-00003F100000}"/>
    <cellStyle name="20% - Énfasis2 2 8 2 2 3" xfId="36171" xr:uid="{00000000-0005-0000-0000-000040100000}"/>
    <cellStyle name="20% - Énfasis2 2 8 2 2 4" xfId="20960" xr:uid="{00000000-0005-0000-0000-000041100000}"/>
    <cellStyle name="20% - Énfasis2 2 8 2 2 5" xfId="47708" xr:uid="{00000000-0005-0000-0000-000042100000}"/>
    <cellStyle name="20% - Énfasis2 2 8 2 3" xfId="8537" xr:uid="{00000000-0005-0000-0000-000043100000}"/>
    <cellStyle name="20% - Énfasis2 2 8 2 3 2" xfId="17504" xr:uid="{00000000-0005-0000-0000-000044100000}"/>
    <cellStyle name="20% - Énfasis2 2 8 2 3 2 2" xfId="29760" xr:uid="{00000000-0005-0000-0000-000045100000}"/>
    <cellStyle name="20% - Énfasis2 2 8 2 3 3" xfId="37656" xr:uid="{00000000-0005-0000-0000-000046100000}"/>
    <cellStyle name="20% - Énfasis2 2 8 2 3 4" xfId="22443" xr:uid="{00000000-0005-0000-0000-000047100000}"/>
    <cellStyle name="20% - Énfasis2 2 8 2 3 5" xfId="48729" xr:uid="{00000000-0005-0000-0000-000048100000}"/>
    <cellStyle name="20% - Énfasis2 2 8 2 4" xfId="9400" xr:uid="{00000000-0005-0000-0000-000049100000}"/>
    <cellStyle name="20% - Énfasis2 2 8 2 4 2" xfId="31245" xr:uid="{00000000-0005-0000-0000-00004A100000}"/>
    <cellStyle name="20% - Énfasis2 2 8 2 4 3" xfId="39142" xr:uid="{00000000-0005-0000-0000-00004B100000}"/>
    <cellStyle name="20% - Énfasis2 2 8 2 4 4" xfId="23927" xr:uid="{00000000-0005-0000-0000-00004C100000}"/>
    <cellStyle name="20% - Énfasis2 2 8 2 4 5" xfId="50372" xr:uid="{00000000-0005-0000-0000-00004D100000}"/>
    <cellStyle name="20% - Énfasis2 2 8 2 5" xfId="12144" xr:uid="{00000000-0005-0000-0000-00004E100000}"/>
    <cellStyle name="20% - Énfasis2 2 8 2 5 2" xfId="32730" xr:uid="{00000000-0005-0000-0000-00004F100000}"/>
    <cellStyle name="20% - Énfasis2 2 8 2 5 3" xfId="40627" xr:uid="{00000000-0005-0000-0000-000050100000}"/>
    <cellStyle name="20% - Énfasis2 2 8 2 6" xfId="26314" xr:uid="{00000000-0005-0000-0000-000051100000}"/>
    <cellStyle name="20% - Énfasis2 2 8 2 7" xfId="34214" xr:uid="{00000000-0005-0000-0000-000052100000}"/>
    <cellStyle name="20% - Énfasis2 2 8 2 8" xfId="19476" xr:uid="{00000000-0005-0000-0000-000053100000}"/>
    <cellStyle name="20% - Énfasis2 2 8 2 9" xfId="42190" xr:uid="{00000000-0005-0000-0000-000054100000}"/>
    <cellStyle name="20% - Énfasis2 2 8 3" xfId="4340" xr:uid="{00000000-0005-0000-0000-000055100000}"/>
    <cellStyle name="20% - Énfasis2 2 8 3 2" xfId="14320" xr:uid="{00000000-0005-0000-0000-000056100000}"/>
    <cellStyle name="20% - Énfasis2 2 8 3 2 2" xfId="27545" xr:uid="{00000000-0005-0000-0000-000057100000}"/>
    <cellStyle name="20% - Énfasis2 2 8 3 3" xfId="35440" xr:uid="{00000000-0005-0000-0000-000058100000}"/>
    <cellStyle name="20% - Énfasis2 2 8 3 4" xfId="20230" xr:uid="{00000000-0005-0000-0000-000059100000}"/>
    <cellStyle name="20% - Énfasis2 2 8 3 5" xfId="45542" xr:uid="{00000000-0005-0000-0000-00005A100000}"/>
    <cellStyle name="20% - Énfasis2 2 8 4" xfId="8198" xr:uid="{00000000-0005-0000-0000-00005B100000}"/>
    <cellStyle name="20% - Énfasis2 2 8 4 2" xfId="17165" xr:uid="{00000000-0005-0000-0000-00005C100000}"/>
    <cellStyle name="20% - Énfasis2 2 8 4 2 2" xfId="29029" xr:uid="{00000000-0005-0000-0000-00005D100000}"/>
    <cellStyle name="20% - Énfasis2 2 8 4 3" xfId="36925" xr:uid="{00000000-0005-0000-0000-00005E100000}"/>
    <cellStyle name="20% - Énfasis2 2 8 4 4" xfId="21714" xr:uid="{00000000-0005-0000-0000-00005F100000}"/>
    <cellStyle name="20% - Énfasis2 2 8 4 5" xfId="48390" xr:uid="{00000000-0005-0000-0000-000060100000}"/>
    <cellStyle name="20% - Énfasis2 2 8 5" xfId="9377" xr:uid="{00000000-0005-0000-0000-000061100000}"/>
    <cellStyle name="20% - Énfasis2 2 8 5 2" xfId="30514" xr:uid="{00000000-0005-0000-0000-000062100000}"/>
    <cellStyle name="20% - Énfasis2 2 8 5 3" xfId="38411" xr:uid="{00000000-0005-0000-0000-000063100000}"/>
    <cellStyle name="20% - Énfasis2 2 8 5 4" xfId="23198" xr:uid="{00000000-0005-0000-0000-000064100000}"/>
    <cellStyle name="20% - Énfasis2 2 8 5 5" xfId="50033" xr:uid="{00000000-0005-0000-0000-000065100000}"/>
    <cellStyle name="20% - Énfasis2 2 8 6" xfId="12035" xr:uid="{00000000-0005-0000-0000-000066100000}"/>
    <cellStyle name="20% - Énfasis2 2 8 6 2" xfId="31999" xr:uid="{00000000-0005-0000-0000-000067100000}"/>
    <cellStyle name="20% - Énfasis2 2 8 6 3" xfId="39896" xr:uid="{00000000-0005-0000-0000-000068100000}"/>
    <cellStyle name="20% - Énfasis2 2 8 7" xfId="25584" xr:uid="{00000000-0005-0000-0000-000069100000}"/>
    <cellStyle name="20% - Énfasis2 2 8 8" xfId="33483" xr:uid="{00000000-0005-0000-0000-00006A100000}"/>
    <cellStyle name="20% - Énfasis2 2 8 9" xfId="18745" xr:uid="{00000000-0005-0000-0000-00006B100000}"/>
    <cellStyle name="20% - Énfasis2 2 9" xfId="1974" xr:uid="{00000000-0005-0000-0000-00006C100000}"/>
    <cellStyle name="20% - Énfasis2 2 9 2" xfId="5292" xr:uid="{00000000-0005-0000-0000-00006D100000}"/>
    <cellStyle name="20% - Énfasis2 2 9 2 2" xfId="15269" xr:uid="{00000000-0005-0000-0000-00006E100000}"/>
    <cellStyle name="20% - Énfasis2 2 9 2 2 2" xfId="28259" xr:uid="{00000000-0005-0000-0000-00006F100000}"/>
    <cellStyle name="20% - Énfasis2 2 9 2 3" xfId="36154" xr:uid="{00000000-0005-0000-0000-000070100000}"/>
    <cellStyle name="20% - Énfasis2 2 9 2 4" xfId="20943" xr:uid="{00000000-0005-0000-0000-000071100000}"/>
    <cellStyle name="20% - Énfasis2 2 9 2 5" xfId="46492" xr:uid="{00000000-0005-0000-0000-000072100000}"/>
    <cellStyle name="20% - Énfasis2 2 9 3" xfId="8521" xr:uid="{00000000-0005-0000-0000-000073100000}"/>
    <cellStyle name="20% - Énfasis2 2 9 3 2" xfId="17488" xr:uid="{00000000-0005-0000-0000-000074100000}"/>
    <cellStyle name="20% - Énfasis2 2 9 3 2 2" xfId="29743" xr:uid="{00000000-0005-0000-0000-000075100000}"/>
    <cellStyle name="20% - Énfasis2 2 9 3 3" xfId="37639" xr:uid="{00000000-0005-0000-0000-000076100000}"/>
    <cellStyle name="20% - Énfasis2 2 9 3 4" xfId="22426" xr:uid="{00000000-0005-0000-0000-000077100000}"/>
    <cellStyle name="20% - Énfasis2 2 9 3 5" xfId="48713" xr:uid="{00000000-0005-0000-0000-000078100000}"/>
    <cellStyle name="20% - Énfasis2 2 9 4" xfId="9396" xr:uid="{00000000-0005-0000-0000-000079100000}"/>
    <cellStyle name="20% - Énfasis2 2 9 4 2" xfId="31228" xr:uid="{00000000-0005-0000-0000-00007A100000}"/>
    <cellStyle name="20% - Énfasis2 2 9 4 3" xfId="39125" xr:uid="{00000000-0005-0000-0000-00007B100000}"/>
    <cellStyle name="20% - Énfasis2 2 9 4 4" xfId="23910" xr:uid="{00000000-0005-0000-0000-00007C100000}"/>
    <cellStyle name="20% - Énfasis2 2 9 4 5" xfId="50356" xr:uid="{00000000-0005-0000-0000-00007D100000}"/>
    <cellStyle name="20% - Énfasis2 2 9 5" xfId="12131" xr:uid="{00000000-0005-0000-0000-00007E100000}"/>
    <cellStyle name="20% - Énfasis2 2 9 5 2" xfId="32713" xr:uid="{00000000-0005-0000-0000-00007F100000}"/>
    <cellStyle name="20% - Énfasis2 2 9 5 3" xfId="40610" xr:uid="{00000000-0005-0000-0000-000080100000}"/>
    <cellStyle name="20% - Énfasis2 2 9 6" xfId="26297" xr:uid="{00000000-0005-0000-0000-000081100000}"/>
    <cellStyle name="20% - Énfasis2 2 9 7" xfId="34197" xr:uid="{00000000-0005-0000-0000-000082100000}"/>
    <cellStyle name="20% - Énfasis2 2 9 8" xfId="19459" xr:uid="{00000000-0005-0000-0000-000083100000}"/>
    <cellStyle name="20% - Énfasis2 2 9 9" xfId="42174" xr:uid="{00000000-0005-0000-0000-000084100000}"/>
    <cellStyle name="20% - Énfasis2 20" xfId="9307" xr:uid="{00000000-0005-0000-0000-000085100000}"/>
    <cellStyle name="20% - Énfasis2 21" xfId="9321" xr:uid="{00000000-0005-0000-0000-000086100000}"/>
    <cellStyle name="20% - Énfasis2 22" xfId="9335" xr:uid="{00000000-0005-0000-0000-000087100000}"/>
    <cellStyle name="20% - Énfasis2 23" xfId="12703" xr:uid="{00000000-0005-0000-0000-000088100000}"/>
    <cellStyle name="20% - Énfasis2 24" xfId="51528" xr:uid="{00000000-0005-0000-0000-000089100000}"/>
    <cellStyle name="20% - Énfasis2 25" xfId="51541" xr:uid="{00000000-0005-0000-0000-00008A100000}"/>
    <cellStyle name="20% - Énfasis2 26" xfId="51554" xr:uid="{00000000-0005-0000-0000-00008B100000}"/>
    <cellStyle name="20% - Énfasis2 27" xfId="51567" xr:uid="{00000000-0005-0000-0000-00008C100000}"/>
    <cellStyle name="20% - Énfasis2 28" xfId="51581" xr:uid="{00000000-0005-0000-0000-00008D100000}"/>
    <cellStyle name="20% - Énfasis2 3" xfId="91" xr:uid="{00000000-0005-0000-0000-00008E100000}"/>
    <cellStyle name="20% - Énfasis2 3 10" xfId="3848" xr:uid="{00000000-0005-0000-0000-00008F100000}"/>
    <cellStyle name="20% - Énfasis2 3 10 2" xfId="13831" xr:uid="{00000000-0005-0000-0000-000090100000}"/>
    <cellStyle name="20% - Énfasis2 3 10 2 2" xfId="27484" xr:uid="{00000000-0005-0000-0000-000091100000}"/>
    <cellStyle name="20% - Énfasis2 3 10 3" xfId="35379" xr:uid="{00000000-0005-0000-0000-000092100000}"/>
    <cellStyle name="20% - Énfasis2 3 10 4" xfId="20169" xr:uid="{00000000-0005-0000-0000-000093100000}"/>
    <cellStyle name="20% - Énfasis2 3 10 5" xfId="45053" xr:uid="{00000000-0005-0000-0000-000094100000}"/>
    <cellStyle name="20% - Énfasis2 3 11" xfId="7010" xr:uid="{00000000-0005-0000-0000-000095100000}"/>
    <cellStyle name="20% - Énfasis2 3 11 2" xfId="15987" xr:uid="{00000000-0005-0000-0000-000096100000}"/>
    <cellStyle name="20% - Énfasis2 3 11 2 2" xfId="28968" xr:uid="{00000000-0005-0000-0000-000097100000}"/>
    <cellStyle name="20% - Énfasis2 3 11 3" xfId="36864" xr:uid="{00000000-0005-0000-0000-000098100000}"/>
    <cellStyle name="20% - Énfasis2 3 11 4" xfId="21653" xr:uid="{00000000-0005-0000-0000-000099100000}"/>
    <cellStyle name="20% - Énfasis2 3 11 5" xfId="47212" xr:uid="{00000000-0005-0000-0000-00009A100000}"/>
    <cellStyle name="20% - Énfasis2 3 12" xfId="2793" xr:uid="{00000000-0005-0000-0000-00009B100000}"/>
    <cellStyle name="20% - Énfasis2 3 12 2" xfId="12777" xr:uid="{00000000-0005-0000-0000-00009C100000}"/>
    <cellStyle name="20% - Énfasis2 3 12 2 2" xfId="30453" xr:uid="{00000000-0005-0000-0000-00009D100000}"/>
    <cellStyle name="20% - Énfasis2 3 12 3" xfId="38350" xr:uid="{00000000-0005-0000-0000-00009E100000}"/>
    <cellStyle name="20% - Énfasis2 3 12 4" xfId="23137" xr:uid="{00000000-0005-0000-0000-00009F100000}"/>
    <cellStyle name="20% - Énfasis2 3 12 5" xfId="43998" xr:uid="{00000000-0005-0000-0000-0000A0100000}"/>
    <cellStyle name="20% - Énfasis2 3 13" xfId="7684" xr:uid="{00000000-0005-0000-0000-0000A1100000}"/>
    <cellStyle name="20% - Énfasis2 3 13 2" xfId="16651" xr:uid="{00000000-0005-0000-0000-0000A2100000}"/>
    <cellStyle name="20% - Énfasis2 3 13 2 2" xfId="31938" xr:uid="{00000000-0005-0000-0000-0000A3100000}"/>
    <cellStyle name="20% - Énfasis2 3 13 3" xfId="39835" xr:uid="{00000000-0005-0000-0000-0000A4100000}"/>
    <cellStyle name="20% - Énfasis2 3 13 4" xfId="24620" xr:uid="{00000000-0005-0000-0000-0000A5100000}"/>
    <cellStyle name="20% - Énfasis2 3 13 5" xfId="47876" xr:uid="{00000000-0005-0000-0000-0000A6100000}"/>
    <cellStyle name="20% - Énfasis2 3 14" xfId="10170" xr:uid="{00000000-0005-0000-0000-0000A7100000}"/>
    <cellStyle name="20% - Énfasis2 3 14 2" xfId="25523" xr:uid="{00000000-0005-0000-0000-0000A8100000}"/>
    <cellStyle name="20% - Énfasis2 3 14 3" xfId="49519" xr:uid="{00000000-0005-0000-0000-0000A9100000}"/>
    <cellStyle name="20% - Énfasis2 3 15" xfId="33422" xr:uid="{00000000-0005-0000-0000-0000AA100000}"/>
    <cellStyle name="20% - Énfasis2 3 16" xfId="18279" xr:uid="{00000000-0005-0000-0000-0000AB100000}"/>
    <cellStyle name="20% - Énfasis2 3 17" xfId="41337" xr:uid="{00000000-0005-0000-0000-0000AC100000}"/>
    <cellStyle name="20% - Énfasis2 3 2" xfId="199" xr:uid="{00000000-0005-0000-0000-0000AD100000}"/>
    <cellStyle name="20% - Énfasis2 3 2 10" xfId="2853" xr:uid="{00000000-0005-0000-0000-0000AE100000}"/>
    <cellStyle name="20% - Énfasis2 3 2 10 2" xfId="12837" xr:uid="{00000000-0005-0000-0000-0000AF100000}"/>
    <cellStyle name="20% - Énfasis2 3 2 10 3" xfId="33586" xr:uid="{00000000-0005-0000-0000-0000B0100000}"/>
    <cellStyle name="20% - Énfasis2 3 2 10 4" xfId="44058" xr:uid="{00000000-0005-0000-0000-0000B1100000}"/>
    <cellStyle name="20% - Énfasis2 3 2 11" xfId="7720" xr:uid="{00000000-0005-0000-0000-0000B2100000}"/>
    <cellStyle name="20% - Énfasis2 3 2 11 2" xfId="16687" xr:uid="{00000000-0005-0000-0000-0000B3100000}"/>
    <cellStyle name="20% - Énfasis2 3 2 11 3" xfId="47912" xr:uid="{00000000-0005-0000-0000-0000B4100000}"/>
    <cellStyle name="20% - Énfasis2 3 2 12" xfId="10171" xr:uid="{00000000-0005-0000-0000-0000B5100000}"/>
    <cellStyle name="20% - Énfasis2 3 2 12 2" xfId="49555" xr:uid="{00000000-0005-0000-0000-0000B6100000}"/>
    <cellStyle name="20% - Énfasis2 3 2 13" xfId="18343" xr:uid="{00000000-0005-0000-0000-0000B7100000}"/>
    <cellStyle name="20% - Énfasis2 3 2 14" xfId="41373" xr:uid="{00000000-0005-0000-0000-0000B8100000}"/>
    <cellStyle name="20% - Énfasis2 3 2 2" xfId="580" xr:uid="{00000000-0005-0000-0000-0000B9100000}"/>
    <cellStyle name="20% - Énfasis2 3 2 2 10" xfId="18424" xr:uid="{00000000-0005-0000-0000-0000BA100000}"/>
    <cellStyle name="20% - Énfasis2 3 2 2 11" xfId="41487" xr:uid="{00000000-0005-0000-0000-0000BB100000}"/>
    <cellStyle name="20% - Énfasis2 3 2 2 2" xfId="923" xr:uid="{00000000-0005-0000-0000-0000BC100000}"/>
    <cellStyle name="20% - Énfasis2 3 2 2 2 2" xfId="1992" xr:uid="{00000000-0005-0000-0000-0000BD100000}"/>
    <cellStyle name="20% - Énfasis2 3 2 2 2 2 2" xfId="5148" xr:uid="{00000000-0005-0000-0000-0000BE100000}"/>
    <cellStyle name="20% - Énfasis2 3 2 2 2 2 2 2" xfId="15126" xr:uid="{00000000-0005-0000-0000-0000BF100000}"/>
    <cellStyle name="20% - Énfasis2 3 2 2 2 2 2 3" xfId="28279" xr:uid="{00000000-0005-0000-0000-0000C0100000}"/>
    <cellStyle name="20% - Énfasis2 3 2 2 2 2 2 4" xfId="46348" xr:uid="{00000000-0005-0000-0000-0000C1100000}"/>
    <cellStyle name="20% - Énfasis2 3 2 2 2 2 3" xfId="10172" xr:uid="{00000000-0005-0000-0000-0000C2100000}"/>
    <cellStyle name="20% - Énfasis2 3 2 2 2 2 3 2" xfId="36174" xr:uid="{00000000-0005-0000-0000-0000C3100000}"/>
    <cellStyle name="20% - Énfasis2 3 2 2 2 2 4" xfId="20963" xr:uid="{00000000-0005-0000-0000-0000C4100000}"/>
    <cellStyle name="20% - Énfasis2 3 2 2 2 2 5" xfId="43705" xr:uid="{00000000-0005-0000-0000-0000C5100000}"/>
    <cellStyle name="20% - Énfasis2 3 2 2 2 3" xfId="3429" xr:uid="{00000000-0005-0000-0000-0000C6100000}"/>
    <cellStyle name="20% - Énfasis2 3 2 2 2 3 2" xfId="13413" xr:uid="{00000000-0005-0000-0000-0000C7100000}"/>
    <cellStyle name="20% - Énfasis2 3 2 2 2 3 2 2" xfId="29763" xr:uid="{00000000-0005-0000-0000-0000C8100000}"/>
    <cellStyle name="20% - Énfasis2 3 2 2 2 3 3" xfId="37659" xr:uid="{00000000-0005-0000-0000-0000C9100000}"/>
    <cellStyle name="20% - Énfasis2 3 2 2 2 3 4" xfId="22446" xr:uid="{00000000-0005-0000-0000-0000CA100000}"/>
    <cellStyle name="20% - Énfasis2 3 2 2 2 3 5" xfId="44634" xr:uid="{00000000-0005-0000-0000-0000CB100000}"/>
    <cellStyle name="20% - Énfasis2 3 2 2 2 4" xfId="8539" xr:uid="{00000000-0005-0000-0000-0000CC100000}"/>
    <cellStyle name="20% - Énfasis2 3 2 2 2 4 2" xfId="17506" xr:uid="{00000000-0005-0000-0000-0000CD100000}"/>
    <cellStyle name="20% - Énfasis2 3 2 2 2 4 2 2" xfId="31248" xr:uid="{00000000-0005-0000-0000-0000CE100000}"/>
    <cellStyle name="20% - Énfasis2 3 2 2 2 4 3" xfId="39145" xr:uid="{00000000-0005-0000-0000-0000CF100000}"/>
    <cellStyle name="20% - Énfasis2 3 2 2 2 4 4" xfId="23930" xr:uid="{00000000-0005-0000-0000-0000D0100000}"/>
    <cellStyle name="20% - Énfasis2 3 2 2 2 4 5" xfId="48731" xr:uid="{00000000-0005-0000-0000-0000D1100000}"/>
    <cellStyle name="20% - Énfasis2 3 2 2 2 5" xfId="10173" xr:uid="{00000000-0005-0000-0000-0000D2100000}"/>
    <cellStyle name="20% - Énfasis2 3 2 2 2 5 2" xfId="32733" xr:uid="{00000000-0005-0000-0000-0000D3100000}"/>
    <cellStyle name="20% - Énfasis2 3 2 2 2 5 3" xfId="40630" xr:uid="{00000000-0005-0000-0000-0000D4100000}"/>
    <cellStyle name="20% - Énfasis2 3 2 2 2 5 4" xfId="25288" xr:uid="{00000000-0005-0000-0000-0000D5100000}"/>
    <cellStyle name="20% - Énfasis2 3 2 2 2 5 5" xfId="50374" xr:uid="{00000000-0005-0000-0000-0000D6100000}"/>
    <cellStyle name="20% - Énfasis2 3 2 2 2 6" xfId="26317" xr:uid="{00000000-0005-0000-0000-0000D7100000}"/>
    <cellStyle name="20% - Énfasis2 3 2 2 2 7" xfId="34217" xr:uid="{00000000-0005-0000-0000-0000D8100000}"/>
    <cellStyle name="20% - Énfasis2 3 2 2 2 8" xfId="19479" xr:uid="{00000000-0005-0000-0000-0000D9100000}"/>
    <cellStyle name="20% - Énfasis2 3 2 2 2 9" xfId="42192" xr:uid="{00000000-0005-0000-0000-0000DA100000}"/>
    <cellStyle name="20% - Énfasis2 3 2 2 3" xfId="1272" xr:uid="{00000000-0005-0000-0000-0000DB100000}"/>
    <cellStyle name="20% - Énfasis2 3 2 2 3 2" xfId="6354" xr:uid="{00000000-0005-0000-0000-0000DC100000}"/>
    <cellStyle name="20% - Énfasis2 3 2 2 3 2 2" xfId="27372" xr:uid="{00000000-0005-0000-0000-0000DD100000}"/>
    <cellStyle name="20% - Énfasis2 3 2 2 3 3" xfId="10174" xr:uid="{00000000-0005-0000-0000-0000DE100000}"/>
    <cellStyle name="20% - Énfasis2 3 2 2 3 3 2" xfId="35267" xr:uid="{00000000-0005-0000-0000-0000DF100000}"/>
    <cellStyle name="20% - Énfasis2 3 2 2 3 4" xfId="19166" xr:uid="{00000000-0005-0000-0000-0000E0100000}"/>
    <cellStyle name="20% - Énfasis2 3 2 2 3 5" xfId="43144" xr:uid="{00000000-0005-0000-0000-0000E1100000}"/>
    <cellStyle name="20% - Énfasis2 3 2 2 4" xfId="6623" xr:uid="{00000000-0005-0000-0000-0000E2100000}"/>
    <cellStyle name="20% - Énfasis2 3 2 2 4 2" xfId="15602" xr:uid="{00000000-0005-0000-0000-0000E3100000}"/>
    <cellStyle name="20% - Énfasis2 3 2 2 4 2 2" xfId="27966" xr:uid="{00000000-0005-0000-0000-0000E4100000}"/>
    <cellStyle name="20% - Énfasis2 3 2 2 4 3" xfId="35861" xr:uid="{00000000-0005-0000-0000-0000E5100000}"/>
    <cellStyle name="20% - Énfasis2 3 2 2 4 4" xfId="20650" xr:uid="{00000000-0005-0000-0000-0000E6100000}"/>
    <cellStyle name="20% - Énfasis2 3 2 2 4 5" xfId="46826" xr:uid="{00000000-0005-0000-0000-0000E7100000}"/>
    <cellStyle name="20% - Énfasis2 3 2 2 5" xfId="4309" xr:uid="{00000000-0005-0000-0000-0000E8100000}"/>
    <cellStyle name="20% - Énfasis2 3 2 2 5 2" xfId="14289" xr:uid="{00000000-0005-0000-0000-0000E9100000}"/>
    <cellStyle name="20% - Énfasis2 3 2 2 5 2 2" xfId="29450" xr:uid="{00000000-0005-0000-0000-0000EA100000}"/>
    <cellStyle name="20% - Énfasis2 3 2 2 5 3" xfId="37346" xr:uid="{00000000-0005-0000-0000-0000EB100000}"/>
    <cellStyle name="20% - Énfasis2 3 2 2 5 4" xfId="22134" xr:uid="{00000000-0005-0000-0000-0000EC100000}"/>
    <cellStyle name="20% - Énfasis2 3 2 2 5 5" xfId="45511" xr:uid="{00000000-0005-0000-0000-0000ED100000}"/>
    <cellStyle name="20% - Énfasis2 3 2 2 6" xfId="7160" xr:uid="{00000000-0005-0000-0000-0000EE100000}"/>
    <cellStyle name="20% - Énfasis2 3 2 2 6 2" xfId="16137" xr:uid="{00000000-0005-0000-0000-0000EF100000}"/>
    <cellStyle name="20% - Énfasis2 3 2 2 6 2 2" xfId="30935" xr:uid="{00000000-0005-0000-0000-0000F0100000}"/>
    <cellStyle name="20% - Énfasis2 3 2 2 6 3" xfId="38832" xr:uid="{00000000-0005-0000-0000-0000F1100000}"/>
    <cellStyle name="20% - Énfasis2 3 2 2 6 4" xfId="23618" xr:uid="{00000000-0005-0000-0000-0000F2100000}"/>
    <cellStyle name="20% - Énfasis2 3 2 2 6 5" xfId="47362" xr:uid="{00000000-0005-0000-0000-0000F3100000}"/>
    <cellStyle name="20% - Énfasis2 3 2 2 7" xfId="3068" xr:uid="{00000000-0005-0000-0000-0000F4100000}"/>
    <cellStyle name="20% - Énfasis2 3 2 2 7 2" xfId="13052" xr:uid="{00000000-0005-0000-0000-0000F5100000}"/>
    <cellStyle name="20% - Énfasis2 3 2 2 7 2 2" xfId="32420" xr:uid="{00000000-0005-0000-0000-0000F6100000}"/>
    <cellStyle name="20% - Énfasis2 3 2 2 7 3" xfId="40317" xr:uid="{00000000-0005-0000-0000-0000F7100000}"/>
    <cellStyle name="20% - Énfasis2 3 2 2 7 4" xfId="25034" xr:uid="{00000000-0005-0000-0000-0000F8100000}"/>
    <cellStyle name="20% - Énfasis2 3 2 2 7 5" xfId="44273" xr:uid="{00000000-0005-0000-0000-0000F9100000}"/>
    <cellStyle name="20% - Énfasis2 3 2 2 8" xfId="7834" xr:uid="{00000000-0005-0000-0000-0000FA100000}"/>
    <cellStyle name="20% - Énfasis2 3 2 2 8 2" xfId="16801" xr:uid="{00000000-0005-0000-0000-0000FB100000}"/>
    <cellStyle name="20% - Énfasis2 3 2 2 8 3" xfId="26004" xr:uid="{00000000-0005-0000-0000-0000FC100000}"/>
    <cellStyle name="20% - Énfasis2 3 2 2 8 4" xfId="48026" xr:uid="{00000000-0005-0000-0000-0000FD100000}"/>
    <cellStyle name="20% - Énfasis2 3 2 2 9" xfId="10175" xr:uid="{00000000-0005-0000-0000-0000FE100000}"/>
    <cellStyle name="20% - Énfasis2 3 2 2 9 2" xfId="33904" xr:uid="{00000000-0005-0000-0000-0000FF100000}"/>
    <cellStyle name="20% - Énfasis2 3 2 2 9 3" xfId="49669" xr:uid="{00000000-0005-0000-0000-000000110000}"/>
    <cellStyle name="20% - Énfasis2 3 2 3" xfId="755" xr:uid="{00000000-0005-0000-0000-000001110000}"/>
    <cellStyle name="20% - Énfasis2 3 2 3 10" xfId="41661" xr:uid="{00000000-0005-0000-0000-000002110000}"/>
    <cellStyle name="20% - Énfasis2 3 2 3 2" xfId="924" xr:uid="{00000000-0005-0000-0000-000003110000}"/>
    <cellStyle name="20% - Énfasis2 3 2 3 2 2" xfId="2693" xr:uid="{00000000-0005-0000-0000-000004110000}"/>
    <cellStyle name="20% - Énfasis2 3 2 3 2 2 2" xfId="6266" xr:uid="{00000000-0005-0000-0000-000005110000}"/>
    <cellStyle name="20% - Énfasis2 3 2 3 2 2 3" xfId="10176" xr:uid="{00000000-0005-0000-0000-000006110000}"/>
    <cellStyle name="20% - Énfasis2 3 2 3 2 2 4" xfId="27444" xr:uid="{00000000-0005-0000-0000-000007110000}"/>
    <cellStyle name="20% - Énfasis2 3 2 3 2 2 5" xfId="43903" xr:uid="{00000000-0005-0000-0000-000008110000}"/>
    <cellStyle name="20% - Énfasis2 3 2 3 2 3" xfId="3430" xr:uid="{00000000-0005-0000-0000-000009110000}"/>
    <cellStyle name="20% - Énfasis2 3 2 3 2 3 2" xfId="13414" xr:uid="{00000000-0005-0000-0000-00000A110000}"/>
    <cellStyle name="20% - Énfasis2 3 2 3 2 3 3" xfId="35339" xr:uid="{00000000-0005-0000-0000-00000B110000}"/>
    <cellStyle name="20% - Énfasis2 3 2 3 2 3 4" xfId="44635" xr:uid="{00000000-0005-0000-0000-00000C110000}"/>
    <cellStyle name="20% - Énfasis2 3 2 3 2 4" xfId="9141" xr:uid="{00000000-0005-0000-0000-00000D110000}"/>
    <cellStyle name="20% - Énfasis2 3 2 3 2 4 2" xfId="18107" xr:uid="{00000000-0005-0000-0000-00000E110000}"/>
    <cellStyle name="20% - Énfasis2 3 2 3 2 4 3" xfId="49333" xr:uid="{00000000-0005-0000-0000-00000F110000}"/>
    <cellStyle name="20% - Énfasis2 3 2 3 2 5" xfId="10177" xr:uid="{00000000-0005-0000-0000-000010110000}"/>
    <cellStyle name="20% - Énfasis2 3 2 3 2 5 2" xfId="50976" xr:uid="{00000000-0005-0000-0000-000011110000}"/>
    <cellStyle name="20% - Énfasis2 3 2 3 2 6" xfId="19478" xr:uid="{00000000-0005-0000-0000-000012110000}"/>
    <cellStyle name="20% - Énfasis2 3 2 3 2 7" xfId="42794" xr:uid="{00000000-0005-0000-0000-000013110000}"/>
    <cellStyle name="20% - Énfasis2 3 2 3 3" xfId="1446" xr:uid="{00000000-0005-0000-0000-000014110000}"/>
    <cellStyle name="20% - Énfasis2 3 2 3 3 2" xfId="6798" xr:uid="{00000000-0005-0000-0000-000015110000}"/>
    <cellStyle name="20% - Énfasis2 3 2 3 3 2 2" xfId="15776" xr:uid="{00000000-0005-0000-0000-000016110000}"/>
    <cellStyle name="20% - Énfasis2 3 2 3 3 2 3" xfId="28278" xr:uid="{00000000-0005-0000-0000-000017110000}"/>
    <cellStyle name="20% - Énfasis2 3 2 3 3 2 4" xfId="47000" xr:uid="{00000000-0005-0000-0000-000018110000}"/>
    <cellStyle name="20% - Énfasis2 3 2 3 3 3" xfId="10178" xr:uid="{00000000-0005-0000-0000-000019110000}"/>
    <cellStyle name="20% - Énfasis2 3 2 3 3 3 2" xfId="36173" xr:uid="{00000000-0005-0000-0000-00001A110000}"/>
    <cellStyle name="20% - Énfasis2 3 2 3 3 4" xfId="20962" xr:uid="{00000000-0005-0000-0000-00001B110000}"/>
    <cellStyle name="20% - Énfasis2 3 2 3 3 5" xfId="43318" xr:uid="{00000000-0005-0000-0000-00001C110000}"/>
    <cellStyle name="20% - Énfasis2 3 2 3 4" xfId="4869" xr:uid="{00000000-0005-0000-0000-00001D110000}"/>
    <cellStyle name="20% - Énfasis2 3 2 3 4 2" xfId="14847" xr:uid="{00000000-0005-0000-0000-00001E110000}"/>
    <cellStyle name="20% - Énfasis2 3 2 3 4 2 2" xfId="29762" xr:uid="{00000000-0005-0000-0000-00001F110000}"/>
    <cellStyle name="20% - Énfasis2 3 2 3 4 3" xfId="37658" xr:uid="{00000000-0005-0000-0000-000020110000}"/>
    <cellStyle name="20% - Énfasis2 3 2 3 4 4" xfId="22445" xr:uid="{00000000-0005-0000-0000-000021110000}"/>
    <cellStyle name="20% - Énfasis2 3 2 3 4 5" xfId="46069" xr:uid="{00000000-0005-0000-0000-000022110000}"/>
    <cellStyle name="20% - Énfasis2 3 2 3 5" xfId="7334" xr:uid="{00000000-0005-0000-0000-000023110000}"/>
    <cellStyle name="20% - Énfasis2 3 2 3 5 2" xfId="16310" xr:uid="{00000000-0005-0000-0000-000024110000}"/>
    <cellStyle name="20% - Énfasis2 3 2 3 5 2 2" xfId="31247" xr:uid="{00000000-0005-0000-0000-000025110000}"/>
    <cellStyle name="20% - Énfasis2 3 2 3 5 3" xfId="39144" xr:uid="{00000000-0005-0000-0000-000026110000}"/>
    <cellStyle name="20% - Énfasis2 3 2 3 5 4" xfId="23929" xr:uid="{00000000-0005-0000-0000-000027110000}"/>
    <cellStyle name="20% - Énfasis2 3 2 3 5 5" xfId="47535" xr:uid="{00000000-0005-0000-0000-000028110000}"/>
    <cellStyle name="20% - Énfasis2 3 2 3 6" xfId="3242" xr:uid="{00000000-0005-0000-0000-000029110000}"/>
    <cellStyle name="20% - Énfasis2 3 2 3 6 2" xfId="13226" xr:uid="{00000000-0005-0000-0000-00002A110000}"/>
    <cellStyle name="20% - Énfasis2 3 2 3 6 2 2" xfId="32732" xr:uid="{00000000-0005-0000-0000-00002B110000}"/>
    <cellStyle name="20% - Énfasis2 3 2 3 6 3" xfId="40629" xr:uid="{00000000-0005-0000-0000-00002C110000}"/>
    <cellStyle name="20% - Énfasis2 3 2 3 6 4" xfId="25287" xr:uid="{00000000-0005-0000-0000-00002D110000}"/>
    <cellStyle name="20% - Énfasis2 3 2 3 6 5" xfId="44447" xr:uid="{00000000-0005-0000-0000-00002E110000}"/>
    <cellStyle name="20% - Énfasis2 3 2 3 7" xfId="8008" xr:uid="{00000000-0005-0000-0000-00002F110000}"/>
    <cellStyle name="20% - Énfasis2 3 2 3 7 2" xfId="16975" xr:uid="{00000000-0005-0000-0000-000030110000}"/>
    <cellStyle name="20% - Énfasis2 3 2 3 7 3" xfId="26316" xr:uid="{00000000-0005-0000-0000-000031110000}"/>
    <cellStyle name="20% - Énfasis2 3 2 3 7 4" xfId="48200" xr:uid="{00000000-0005-0000-0000-000032110000}"/>
    <cellStyle name="20% - Énfasis2 3 2 3 8" xfId="10179" xr:uid="{00000000-0005-0000-0000-000033110000}"/>
    <cellStyle name="20% - Énfasis2 3 2 3 8 2" xfId="34216" xr:uid="{00000000-0005-0000-0000-000034110000}"/>
    <cellStyle name="20% - Énfasis2 3 2 3 8 3" xfId="49843" xr:uid="{00000000-0005-0000-0000-000035110000}"/>
    <cellStyle name="20% - Énfasis2 3 2 3 9" xfId="18623" xr:uid="{00000000-0005-0000-0000-000036110000}"/>
    <cellStyle name="20% - Énfasis2 3 2 4" xfId="464" xr:uid="{00000000-0005-0000-0000-000037110000}"/>
    <cellStyle name="20% - Énfasis2 3 2 4 2" xfId="2592" xr:uid="{00000000-0005-0000-0000-000038110000}"/>
    <cellStyle name="20% - Énfasis2 3 2 4 2 2" xfId="6186" xr:uid="{00000000-0005-0000-0000-000039110000}"/>
    <cellStyle name="20% - Énfasis2 3 2 4 2 3" xfId="10180" xr:uid="{00000000-0005-0000-0000-00003A110000}"/>
    <cellStyle name="20% - Énfasis2 3 2 4 2 4" xfId="27150" xr:uid="{00000000-0005-0000-0000-00003B110000}"/>
    <cellStyle name="20% - Énfasis2 3 2 4 2 5" xfId="43802" xr:uid="{00000000-0005-0000-0000-00003C110000}"/>
    <cellStyle name="20% - Énfasis2 3 2 4 3" xfId="5247" xr:uid="{00000000-0005-0000-0000-00003D110000}"/>
    <cellStyle name="20% - Énfasis2 3 2 4 3 2" xfId="15224" xr:uid="{00000000-0005-0000-0000-00003E110000}"/>
    <cellStyle name="20% - Énfasis2 3 2 4 3 3" xfId="35045" xr:uid="{00000000-0005-0000-0000-00003F110000}"/>
    <cellStyle name="20% - Énfasis2 3 2 4 3 4" xfId="46447" xr:uid="{00000000-0005-0000-0000-000040110000}"/>
    <cellStyle name="20% - Énfasis2 3 2 4 4" xfId="2954" xr:uid="{00000000-0005-0000-0000-000041110000}"/>
    <cellStyle name="20% - Énfasis2 3 2 4 4 2" xfId="12938" xr:uid="{00000000-0005-0000-0000-000042110000}"/>
    <cellStyle name="20% - Énfasis2 3 2 4 4 3" xfId="44159" xr:uid="{00000000-0005-0000-0000-000043110000}"/>
    <cellStyle name="20% - Énfasis2 3 2 4 5" xfId="9142" xr:uid="{00000000-0005-0000-0000-000044110000}"/>
    <cellStyle name="20% - Énfasis2 3 2 4 5 2" xfId="18108" xr:uid="{00000000-0005-0000-0000-000045110000}"/>
    <cellStyle name="20% - Énfasis2 3 2 4 5 3" xfId="49334" xr:uid="{00000000-0005-0000-0000-000046110000}"/>
    <cellStyle name="20% - Énfasis2 3 2 4 6" xfId="10181" xr:uid="{00000000-0005-0000-0000-000047110000}"/>
    <cellStyle name="20% - Énfasis2 3 2 4 6 2" xfId="50977" xr:uid="{00000000-0005-0000-0000-000048110000}"/>
    <cellStyle name="20% - Énfasis2 3 2 4 7" xfId="18848" xr:uid="{00000000-0005-0000-0000-000049110000}"/>
    <cellStyle name="20% - Énfasis2 3 2 4 8" xfId="42795" xr:uid="{00000000-0005-0000-0000-00004A110000}"/>
    <cellStyle name="20% - Énfasis2 3 2 5" xfId="1158" xr:uid="{00000000-0005-0000-0000-00004B110000}"/>
    <cellStyle name="20% - Énfasis2 3 2 5 2" xfId="4490" xr:uid="{00000000-0005-0000-0000-00004C110000}"/>
    <cellStyle name="20% - Énfasis2 3 2 5 2 2" xfId="14469" xr:uid="{00000000-0005-0000-0000-00004D110000}"/>
    <cellStyle name="20% - Énfasis2 3 2 5 2 3" xfId="27648" xr:uid="{00000000-0005-0000-0000-00004E110000}"/>
    <cellStyle name="20% - Énfasis2 3 2 5 2 4" xfId="45691" xr:uid="{00000000-0005-0000-0000-00004F110000}"/>
    <cellStyle name="20% - Énfasis2 3 2 5 3" xfId="10182" xr:uid="{00000000-0005-0000-0000-000050110000}"/>
    <cellStyle name="20% - Énfasis2 3 2 5 3 2" xfId="35543" xr:uid="{00000000-0005-0000-0000-000051110000}"/>
    <cellStyle name="20% - Énfasis2 3 2 5 4" xfId="20332" xr:uid="{00000000-0005-0000-0000-000052110000}"/>
    <cellStyle name="20% - Énfasis2 3 2 5 5" xfId="43031" xr:uid="{00000000-0005-0000-0000-000053110000}"/>
    <cellStyle name="20% - Énfasis2 3 2 6" xfId="5806" xr:uid="{00000000-0005-0000-0000-000054110000}"/>
    <cellStyle name="20% - Énfasis2 3 2 6 2" xfId="29132" xr:uid="{00000000-0005-0000-0000-000055110000}"/>
    <cellStyle name="20% - Énfasis2 3 2 6 2 2" xfId="51398" xr:uid="{00000000-0005-0000-0000-000056110000}"/>
    <cellStyle name="20% - Énfasis2 3 2 6 3" xfId="37028" xr:uid="{00000000-0005-0000-0000-000057110000}"/>
    <cellStyle name="20% - Énfasis2 3 2 6 3 2" xfId="51252" xr:uid="{00000000-0005-0000-0000-000058110000}"/>
    <cellStyle name="20% - Énfasis2 3 2 6 4" xfId="21816" xr:uid="{00000000-0005-0000-0000-000059110000}"/>
    <cellStyle name="20% - Énfasis2 3 2 7" xfId="6507" xr:uid="{00000000-0005-0000-0000-00005A110000}"/>
    <cellStyle name="20% - Énfasis2 3 2 7 2" xfId="15489" xr:uid="{00000000-0005-0000-0000-00005B110000}"/>
    <cellStyle name="20% - Énfasis2 3 2 7 2 2" xfId="30617" xr:uid="{00000000-0005-0000-0000-00005C110000}"/>
    <cellStyle name="20% - Énfasis2 3 2 7 3" xfId="38514" xr:uid="{00000000-0005-0000-0000-00005D110000}"/>
    <cellStyle name="20% - Énfasis2 3 2 7 4" xfId="23300" xr:uid="{00000000-0005-0000-0000-00005E110000}"/>
    <cellStyle name="20% - Énfasis2 3 2 7 5" xfId="46712" xr:uid="{00000000-0005-0000-0000-00005F110000}"/>
    <cellStyle name="20% - Énfasis2 3 2 8" xfId="4029" xr:uid="{00000000-0005-0000-0000-000060110000}"/>
    <cellStyle name="20% - Énfasis2 3 2 8 2" xfId="14010" xr:uid="{00000000-0005-0000-0000-000061110000}"/>
    <cellStyle name="20% - Énfasis2 3 2 8 2 2" xfId="32102" xr:uid="{00000000-0005-0000-0000-000062110000}"/>
    <cellStyle name="20% - Énfasis2 3 2 8 3" xfId="39999" xr:uid="{00000000-0005-0000-0000-000063110000}"/>
    <cellStyle name="20% - Énfasis2 3 2 8 4" xfId="24734" xr:uid="{00000000-0005-0000-0000-000064110000}"/>
    <cellStyle name="20% - Énfasis2 3 2 8 5" xfId="45232" xr:uid="{00000000-0005-0000-0000-000065110000}"/>
    <cellStyle name="20% - Énfasis2 3 2 9" xfId="7046" xr:uid="{00000000-0005-0000-0000-000066110000}"/>
    <cellStyle name="20% - Énfasis2 3 2 9 2" xfId="16023" xr:uid="{00000000-0005-0000-0000-000067110000}"/>
    <cellStyle name="20% - Énfasis2 3 2 9 3" xfId="25687" xr:uid="{00000000-0005-0000-0000-000068110000}"/>
    <cellStyle name="20% - Énfasis2 3 2 9 4" xfId="47248" xr:uid="{00000000-0005-0000-0000-000069110000}"/>
    <cellStyle name="20% - Énfasis2 3 3" xfId="307" xr:uid="{00000000-0005-0000-0000-00006A110000}"/>
    <cellStyle name="20% - Énfasis2 3 3 10" xfId="7785" xr:uid="{00000000-0005-0000-0000-00006B110000}"/>
    <cellStyle name="20% - Énfasis2 3 3 10 2" xfId="16752" xr:uid="{00000000-0005-0000-0000-00006C110000}"/>
    <cellStyle name="20% - Énfasis2 3 3 10 3" xfId="33587" xr:uid="{00000000-0005-0000-0000-00006D110000}"/>
    <cellStyle name="20% - Énfasis2 3 3 10 4" xfId="47977" xr:uid="{00000000-0005-0000-0000-00006E110000}"/>
    <cellStyle name="20% - Énfasis2 3 3 11" xfId="10183" xr:uid="{00000000-0005-0000-0000-00006F110000}"/>
    <cellStyle name="20% - Énfasis2 3 3 11 2" xfId="49620" xr:uid="{00000000-0005-0000-0000-000070110000}"/>
    <cellStyle name="20% - Énfasis2 3 3 12" xfId="18391" xr:uid="{00000000-0005-0000-0000-000071110000}"/>
    <cellStyle name="20% - Énfasis2 3 3 13" xfId="41438" xr:uid="{00000000-0005-0000-0000-000072110000}"/>
    <cellStyle name="20% - Énfasis2 3 3 2" xfId="581" xr:uid="{00000000-0005-0000-0000-000073110000}"/>
    <cellStyle name="20% - Énfasis2 3 3 2 10" xfId="41488" xr:uid="{00000000-0005-0000-0000-000074110000}"/>
    <cellStyle name="20% - Énfasis2 3 3 2 2" xfId="1993" xr:uid="{00000000-0005-0000-0000-000075110000}"/>
    <cellStyle name="20% - Énfasis2 3 3 2 2 2" xfId="5052" xr:uid="{00000000-0005-0000-0000-000076110000}"/>
    <cellStyle name="20% - Énfasis2 3 3 2 2 2 2" xfId="15030" xr:uid="{00000000-0005-0000-0000-000077110000}"/>
    <cellStyle name="20% - Énfasis2 3 3 2 2 2 2 2" xfId="28281" xr:uid="{00000000-0005-0000-0000-000078110000}"/>
    <cellStyle name="20% - Énfasis2 3 3 2 2 2 3" xfId="36176" xr:uid="{00000000-0005-0000-0000-000079110000}"/>
    <cellStyle name="20% - Énfasis2 3 3 2 2 2 4" xfId="20965" xr:uid="{00000000-0005-0000-0000-00007A110000}"/>
    <cellStyle name="20% - Énfasis2 3 3 2 2 2 5" xfId="46252" xr:uid="{00000000-0005-0000-0000-00007B110000}"/>
    <cellStyle name="20% - Énfasis2 3 3 2 2 3" xfId="8540" xr:uid="{00000000-0005-0000-0000-00007C110000}"/>
    <cellStyle name="20% - Énfasis2 3 3 2 2 3 2" xfId="17507" xr:uid="{00000000-0005-0000-0000-00007D110000}"/>
    <cellStyle name="20% - Énfasis2 3 3 2 2 3 2 2" xfId="29765" xr:uid="{00000000-0005-0000-0000-00007E110000}"/>
    <cellStyle name="20% - Énfasis2 3 3 2 2 3 3" xfId="37661" xr:uid="{00000000-0005-0000-0000-00007F110000}"/>
    <cellStyle name="20% - Énfasis2 3 3 2 2 3 4" xfId="22448" xr:uid="{00000000-0005-0000-0000-000080110000}"/>
    <cellStyle name="20% - Énfasis2 3 3 2 2 3 5" xfId="48732" xr:uid="{00000000-0005-0000-0000-000081110000}"/>
    <cellStyle name="20% - Énfasis2 3 3 2 2 4" xfId="9391" xr:uid="{00000000-0005-0000-0000-000082110000}"/>
    <cellStyle name="20% - Énfasis2 3 3 2 2 4 2" xfId="31250" xr:uid="{00000000-0005-0000-0000-000083110000}"/>
    <cellStyle name="20% - Énfasis2 3 3 2 2 4 3" xfId="39147" xr:uid="{00000000-0005-0000-0000-000084110000}"/>
    <cellStyle name="20% - Énfasis2 3 3 2 2 4 4" xfId="23932" xr:uid="{00000000-0005-0000-0000-000085110000}"/>
    <cellStyle name="20% - Énfasis2 3 3 2 2 4 5" xfId="50375" xr:uid="{00000000-0005-0000-0000-000086110000}"/>
    <cellStyle name="20% - Énfasis2 3 3 2 2 5" xfId="12145" xr:uid="{00000000-0005-0000-0000-000087110000}"/>
    <cellStyle name="20% - Énfasis2 3 3 2 2 5 2" xfId="32735" xr:uid="{00000000-0005-0000-0000-000088110000}"/>
    <cellStyle name="20% - Énfasis2 3 3 2 2 5 3" xfId="40632" xr:uid="{00000000-0005-0000-0000-000089110000}"/>
    <cellStyle name="20% - Énfasis2 3 3 2 2 6" xfId="26319" xr:uid="{00000000-0005-0000-0000-00008A110000}"/>
    <cellStyle name="20% - Énfasis2 3 3 2 2 7" xfId="34219" xr:uid="{00000000-0005-0000-0000-00008B110000}"/>
    <cellStyle name="20% - Énfasis2 3 3 2 2 8" xfId="19481" xr:uid="{00000000-0005-0000-0000-00008C110000}"/>
    <cellStyle name="20% - Énfasis2 3 3 2 2 9" xfId="42193" xr:uid="{00000000-0005-0000-0000-00008D110000}"/>
    <cellStyle name="20% - Énfasis2 3 3 2 3" xfId="1273" xr:uid="{00000000-0005-0000-0000-00008E110000}"/>
    <cellStyle name="20% - Énfasis2 3 3 2 3 2" xfId="6624" xr:uid="{00000000-0005-0000-0000-00008F110000}"/>
    <cellStyle name="20% - Énfasis2 3 3 2 3 2 2" xfId="15603" xr:uid="{00000000-0005-0000-0000-000090110000}"/>
    <cellStyle name="20% - Énfasis2 3 3 2 3 2 3" xfId="27967" xr:uid="{00000000-0005-0000-0000-000091110000}"/>
    <cellStyle name="20% - Énfasis2 3 3 2 3 2 4" xfId="46827" xr:uid="{00000000-0005-0000-0000-000092110000}"/>
    <cellStyle name="20% - Énfasis2 3 3 2 3 3" xfId="10184" xr:uid="{00000000-0005-0000-0000-000093110000}"/>
    <cellStyle name="20% - Énfasis2 3 3 2 3 3 2" xfId="35862" xr:uid="{00000000-0005-0000-0000-000094110000}"/>
    <cellStyle name="20% - Énfasis2 3 3 2 3 4" xfId="20651" xr:uid="{00000000-0005-0000-0000-000095110000}"/>
    <cellStyle name="20% - Énfasis2 3 3 2 3 5" xfId="43145" xr:uid="{00000000-0005-0000-0000-000096110000}"/>
    <cellStyle name="20% - Énfasis2 3 3 2 4" xfId="4213" xr:uid="{00000000-0005-0000-0000-000097110000}"/>
    <cellStyle name="20% - Énfasis2 3 3 2 4 2" xfId="14193" xr:uid="{00000000-0005-0000-0000-000098110000}"/>
    <cellStyle name="20% - Énfasis2 3 3 2 4 2 2" xfId="29451" xr:uid="{00000000-0005-0000-0000-000099110000}"/>
    <cellStyle name="20% - Énfasis2 3 3 2 4 3" xfId="37347" xr:uid="{00000000-0005-0000-0000-00009A110000}"/>
    <cellStyle name="20% - Énfasis2 3 3 2 4 4" xfId="22135" xr:uid="{00000000-0005-0000-0000-00009B110000}"/>
    <cellStyle name="20% - Énfasis2 3 3 2 4 5" xfId="45415" xr:uid="{00000000-0005-0000-0000-00009C110000}"/>
    <cellStyle name="20% - Énfasis2 3 3 2 5" xfId="7161" xr:uid="{00000000-0005-0000-0000-00009D110000}"/>
    <cellStyle name="20% - Énfasis2 3 3 2 5 2" xfId="16138" xr:uid="{00000000-0005-0000-0000-00009E110000}"/>
    <cellStyle name="20% - Énfasis2 3 3 2 5 2 2" xfId="30936" xr:uid="{00000000-0005-0000-0000-00009F110000}"/>
    <cellStyle name="20% - Énfasis2 3 3 2 5 3" xfId="38833" xr:uid="{00000000-0005-0000-0000-0000A0110000}"/>
    <cellStyle name="20% - Énfasis2 3 3 2 5 4" xfId="23619" xr:uid="{00000000-0005-0000-0000-0000A1110000}"/>
    <cellStyle name="20% - Énfasis2 3 3 2 5 5" xfId="47363" xr:uid="{00000000-0005-0000-0000-0000A2110000}"/>
    <cellStyle name="20% - Énfasis2 3 3 2 6" xfId="3069" xr:uid="{00000000-0005-0000-0000-0000A3110000}"/>
    <cellStyle name="20% - Énfasis2 3 3 2 6 2" xfId="13053" xr:uid="{00000000-0005-0000-0000-0000A4110000}"/>
    <cellStyle name="20% - Énfasis2 3 3 2 6 2 2" xfId="32421" xr:uid="{00000000-0005-0000-0000-0000A5110000}"/>
    <cellStyle name="20% - Énfasis2 3 3 2 6 3" xfId="40318" xr:uid="{00000000-0005-0000-0000-0000A6110000}"/>
    <cellStyle name="20% - Énfasis2 3 3 2 6 4" xfId="25035" xr:uid="{00000000-0005-0000-0000-0000A7110000}"/>
    <cellStyle name="20% - Énfasis2 3 3 2 6 5" xfId="44274" xr:uid="{00000000-0005-0000-0000-0000A8110000}"/>
    <cellStyle name="20% - Énfasis2 3 3 2 7" xfId="7835" xr:uid="{00000000-0005-0000-0000-0000A9110000}"/>
    <cellStyle name="20% - Énfasis2 3 3 2 7 2" xfId="16802" xr:uid="{00000000-0005-0000-0000-0000AA110000}"/>
    <cellStyle name="20% - Énfasis2 3 3 2 7 3" xfId="26005" xr:uid="{00000000-0005-0000-0000-0000AB110000}"/>
    <cellStyle name="20% - Énfasis2 3 3 2 7 4" xfId="48027" xr:uid="{00000000-0005-0000-0000-0000AC110000}"/>
    <cellStyle name="20% - Énfasis2 3 3 2 8" xfId="10185" xr:uid="{00000000-0005-0000-0000-0000AD110000}"/>
    <cellStyle name="20% - Énfasis2 3 3 2 8 2" xfId="33905" xr:uid="{00000000-0005-0000-0000-0000AE110000}"/>
    <cellStyle name="20% - Énfasis2 3 3 2 8 3" xfId="49670" xr:uid="{00000000-0005-0000-0000-0000AF110000}"/>
    <cellStyle name="20% - Énfasis2 3 3 2 9" xfId="19167" xr:uid="{00000000-0005-0000-0000-0000B0110000}"/>
    <cellStyle name="20% - Énfasis2 3 3 3" xfId="756" xr:uid="{00000000-0005-0000-0000-0000B1110000}"/>
    <cellStyle name="20% - Énfasis2 3 3 3 2" xfId="1447" xr:uid="{00000000-0005-0000-0000-0000B2110000}"/>
    <cellStyle name="20% - Énfasis2 3 3 3 2 2" xfId="6799" xr:uid="{00000000-0005-0000-0000-0000B3110000}"/>
    <cellStyle name="20% - Énfasis2 3 3 3 2 2 2" xfId="15777" xr:uid="{00000000-0005-0000-0000-0000B4110000}"/>
    <cellStyle name="20% - Énfasis2 3 3 3 2 2 3" xfId="28280" xr:uid="{00000000-0005-0000-0000-0000B5110000}"/>
    <cellStyle name="20% - Énfasis2 3 3 3 2 2 4" xfId="47001" xr:uid="{00000000-0005-0000-0000-0000B6110000}"/>
    <cellStyle name="20% - Énfasis2 3 3 3 2 3" xfId="10186" xr:uid="{00000000-0005-0000-0000-0000B7110000}"/>
    <cellStyle name="20% - Énfasis2 3 3 3 2 3 2" xfId="36175" xr:uid="{00000000-0005-0000-0000-0000B8110000}"/>
    <cellStyle name="20% - Énfasis2 3 3 3 2 4" xfId="20964" xr:uid="{00000000-0005-0000-0000-0000B9110000}"/>
    <cellStyle name="20% - Énfasis2 3 3 3 2 5" xfId="43319" xr:uid="{00000000-0005-0000-0000-0000BA110000}"/>
    <cellStyle name="20% - Énfasis2 3 3 3 3" xfId="4773" xr:uid="{00000000-0005-0000-0000-0000BB110000}"/>
    <cellStyle name="20% - Énfasis2 3 3 3 3 2" xfId="14751" xr:uid="{00000000-0005-0000-0000-0000BC110000}"/>
    <cellStyle name="20% - Énfasis2 3 3 3 3 2 2" xfId="29764" xr:uid="{00000000-0005-0000-0000-0000BD110000}"/>
    <cellStyle name="20% - Énfasis2 3 3 3 3 3" xfId="37660" xr:uid="{00000000-0005-0000-0000-0000BE110000}"/>
    <cellStyle name="20% - Énfasis2 3 3 3 3 4" xfId="22447" xr:uid="{00000000-0005-0000-0000-0000BF110000}"/>
    <cellStyle name="20% - Énfasis2 3 3 3 3 5" xfId="45973" xr:uid="{00000000-0005-0000-0000-0000C0110000}"/>
    <cellStyle name="20% - Énfasis2 3 3 3 4" xfId="7335" xr:uid="{00000000-0005-0000-0000-0000C1110000}"/>
    <cellStyle name="20% - Énfasis2 3 3 3 4 2" xfId="16311" xr:uid="{00000000-0005-0000-0000-0000C2110000}"/>
    <cellStyle name="20% - Énfasis2 3 3 3 4 2 2" xfId="31249" xr:uid="{00000000-0005-0000-0000-0000C3110000}"/>
    <cellStyle name="20% - Énfasis2 3 3 3 4 3" xfId="39146" xr:uid="{00000000-0005-0000-0000-0000C4110000}"/>
    <cellStyle name="20% - Énfasis2 3 3 3 4 4" xfId="23931" xr:uid="{00000000-0005-0000-0000-0000C5110000}"/>
    <cellStyle name="20% - Énfasis2 3 3 3 4 5" xfId="47536" xr:uid="{00000000-0005-0000-0000-0000C6110000}"/>
    <cellStyle name="20% - Énfasis2 3 3 3 5" xfId="3243" xr:uid="{00000000-0005-0000-0000-0000C7110000}"/>
    <cellStyle name="20% - Énfasis2 3 3 3 5 2" xfId="13227" xr:uid="{00000000-0005-0000-0000-0000C8110000}"/>
    <cellStyle name="20% - Énfasis2 3 3 3 5 2 2" xfId="32734" xr:uid="{00000000-0005-0000-0000-0000C9110000}"/>
    <cellStyle name="20% - Énfasis2 3 3 3 5 3" xfId="40631" xr:uid="{00000000-0005-0000-0000-0000CA110000}"/>
    <cellStyle name="20% - Énfasis2 3 3 3 5 4" xfId="25289" xr:uid="{00000000-0005-0000-0000-0000CB110000}"/>
    <cellStyle name="20% - Énfasis2 3 3 3 5 5" xfId="44448" xr:uid="{00000000-0005-0000-0000-0000CC110000}"/>
    <cellStyle name="20% - Énfasis2 3 3 3 6" xfId="8009" xr:uid="{00000000-0005-0000-0000-0000CD110000}"/>
    <cellStyle name="20% - Énfasis2 3 3 3 6 2" xfId="16976" xr:uid="{00000000-0005-0000-0000-0000CE110000}"/>
    <cellStyle name="20% - Énfasis2 3 3 3 6 3" xfId="26318" xr:uid="{00000000-0005-0000-0000-0000CF110000}"/>
    <cellStyle name="20% - Énfasis2 3 3 3 6 4" xfId="48201" xr:uid="{00000000-0005-0000-0000-0000D0110000}"/>
    <cellStyle name="20% - Énfasis2 3 3 3 7" xfId="10187" xr:uid="{00000000-0005-0000-0000-0000D1110000}"/>
    <cellStyle name="20% - Énfasis2 3 3 3 7 2" xfId="34218" xr:uid="{00000000-0005-0000-0000-0000D2110000}"/>
    <cellStyle name="20% - Énfasis2 3 3 3 7 3" xfId="49844" xr:uid="{00000000-0005-0000-0000-0000D3110000}"/>
    <cellStyle name="20% - Énfasis2 3 3 3 8" xfId="19480" xr:uid="{00000000-0005-0000-0000-0000D4110000}"/>
    <cellStyle name="20% - Énfasis2 3 3 3 9" xfId="41662" xr:uid="{00000000-0005-0000-0000-0000D5110000}"/>
    <cellStyle name="20% - Énfasis2 3 3 4" xfId="531" xr:uid="{00000000-0005-0000-0000-0000D6110000}"/>
    <cellStyle name="20% - Énfasis2 3 3 4 2" xfId="2642" xr:uid="{00000000-0005-0000-0000-0000D7110000}"/>
    <cellStyle name="20% - Énfasis2 3 3 4 2 2" xfId="4507" xr:uid="{00000000-0005-0000-0000-0000D8110000}"/>
    <cellStyle name="20% - Énfasis2 3 3 4 2 2 2" xfId="14485" xr:uid="{00000000-0005-0000-0000-0000D9110000}"/>
    <cellStyle name="20% - Énfasis2 3 3 4 2 2 3" xfId="45707" xr:uid="{00000000-0005-0000-0000-0000DA110000}"/>
    <cellStyle name="20% - Énfasis2 3 3 4 2 3" xfId="10188" xr:uid="{00000000-0005-0000-0000-0000DB110000}"/>
    <cellStyle name="20% - Énfasis2 3 3 4 2 4" xfId="27151" xr:uid="{00000000-0005-0000-0000-0000DC110000}"/>
    <cellStyle name="20% - Énfasis2 3 3 4 2 5" xfId="43852" xr:uid="{00000000-0005-0000-0000-0000DD110000}"/>
    <cellStyle name="20% - Énfasis2 3 3 4 3" xfId="3431" xr:uid="{00000000-0005-0000-0000-0000DE110000}"/>
    <cellStyle name="20% - Énfasis2 3 3 4 3 2" xfId="13415" xr:uid="{00000000-0005-0000-0000-0000DF110000}"/>
    <cellStyle name="20% - Énfasis2 3 3 4 3 3" xfId="35046" xr:uid="{00000000-0005-0000-0000-0000E0110000}"/>
    <cellStyle name="20% - Énfasis2 3 3 4 3 4" xfId="44636" xr:uid="{00000000-0005-0000-0000-0000E1110000}"/>
    <cellStyle name="20% - Énfasis2 3 3 4 4" xfId="9143" xr:uid="{00000000-0005-0000-0000-0000E2110000}"/>
    <cellStyle name="20% - Énfasis2 3 3 4 4 2" xfId="18109" xr:uid="{00000000-0005-0000-0000-0000E3110000}"/>
    <cellStyle name="20% - Énfasis2 3 3 4 4 3" xfId="49335" xr:uid="{00000000-0005-0000-0000-0000E4110000}"/>
    <cellStyle name="20% - Énfasis2 3 3 4 5" xfId="10189" xr:uid="{00000000-0005-0000-0000-0000E5110000}"/>
    <cellStyle name="20% - Énfasis2 3 3 4 5 2" xfId="50978" xr:uid="{00000000-0005-0000-0000-0000E6110000}"/>
    <cellStyle name="20% - Énfasis2 3 3 4 6" xfId="18849" xr:uid="{00000000-0005-0000-0000-0000E7110000}"/>
    <cellStyle name="20% - Énfasis2 3 3 4 7" xfId="42796" xr:uid="{00000000-0005-0000-0000-0000E8110000}"/>
    <cellStyle name="20% - Énfasis2 3 3 5" xfId="1223" xr:uid="{00000000-0005-0000-0000-0000E9110000}"/>
    <cellStyle name="20% - Énfasis2 3 3 5 2" xfId="5641" xr:uid="{00000000-0005-0000-0000-0000EA110000}"/>
    <cellStyle name="20% - Énfasis2 3 3 5 2 2" xfId="27649" xr:uid="{00000000-0005-0000-0000-0000EB110000}"/>
    <cellStyle name="20% - Énfasis2 3 3 5 3" xfId="10190" xr:uid="{00000000-0005-0000-0000-0000EC110000}"/>
    <cellStyle name="20% - Énfasis2 3 3 5 3 2" xfId="35544" xr:uid="{00000000-0005-0000-0000-0000ED110000}"/>
    <cellStyle name="20% - Énfasis2 3 3 5 4" xfId="20333" xr:uid="{00000000-0005-0000-0000-0000EE110000}"/>
    <cellStyle name="20% - Énfasis2 3 3 5 5" xfId="43095" xr:uid="{00000000-0005-0000-0000-0000EF110000}"/>
    <cellStyle name="20% - Énfasis2 3 3 6" xfId="6574" xr:uid="{00000000-0005-0000-0000-0000F0110000}"/>
    <cellStyle name="20% - Énfasis2 3 3 6 2" xfId="15554" xr:uid="{00000000-0005-0000-0000-0000F1110000}"/>
    <cellStyle name="20% - Énfasis2 3 3 6 2 2" xfId="29133" xr:uid="{00000000-0005-0000-0000-0000F2110000}"/>
    <cellStyle name="20% - Énfasis2 3 3 6 3" xfId="37029" xr:uid="{00000000-0005-0000-0000-0000F3110000}"/>
    <cellStyle name="20% - Énfasis2 3 3 6 4" xfId="21817" xr:uid="{00000000-0005-0000-0000-0000F4110000}"/>
    <cellStyle name="20% - Énfasis2 3 3 6 5" xfId="46777" xr:uid="{00000000-0005-0000-0000-0000F5110000}"/>
    <cellStyle name="20% - Énfasis2 3 3 7" xfId="3932" xr:uid="{00000000-0005-0000-0000-0000F6110000}"/>
    <cellStyle name="20% - Énfasis2 3 3 7 2" xfId="13914" xr:uid="{00000000-0005-0000-0000-0000F7110000}"/>
    <cellStyle name="20% - Énfasis2 3 3 7 2 2" xfId="30618" xr:uid="{00000000-0005-0000-0000-0000F8110000}"/>
    <cellStyle name="20% - Énfasis2 3 3 7 3" xfId="38515" xr:uid="{00000000-0005-0000-0000-0000F9110000}"/>
    <cellStyle name="20% - Énfasis2 3 3 7 4" xfId="23301" xr:uid="{00000000-0005-0000-0000-0000FA110000}"/>
    <cellStyle name="20% - Énfasis2 3 3 7 5" xfId="45136" xr:uid="{00000000-0005-0000-0000-0000FB110000}"/>
    <cellStyle name="20% - Énfasis2 3 3 8" xfId="7111" xr:uid="{00000000-0005-0000-0000-0000FC110000}"/>
    <cellStyle name="20% - Énfasis2 3 3 8 2" xfId="16088" xr:uid="{00000000-0005-0000-0000-0000FD110000}"/>
    <cellStyle name="20% - Énfasis2 3 3 8 2 2" xfId="32103" xr:uid="{00000000-0005-0000-0000-0000FE110000}"/>
    <cellStyle name="20% - Énfasis2 3 3 8 3" xfId="40000" xr:uid="{00000000-0005-0000-0000-0000FF110000}"/>
    <cellStyle name="20% - Énfasis2 3 3 8 4" xfId="24735" xr:uid="{00000000-0005-0000-0000-000000120000}"/>
    <cellStyle name="20% - Énfasis2 3 3 8 5" xfId="47313" xr:uid="{00000000-0005-0000-0000-000001120000}"/>
    <cellStyle name="20% - Énfasis2 3 3 9" xfId="3019" xr:uid="{00000000-0005-0000-0000-000002120000}"/>
    <cellStyle name="20% - Énfasis2 3 3 9 2" xfId="13003" xr:uid="{00000000-0005-0000-0000-000003120000}"/>
    <cellStyle name="20% - Énfasis2 3 3 9 3" xfId="25688" xr:uid="{00000000-0005-0000-0000-000004120000}"/>
    <cellStyle name="20% - Énfasis2 3 3 9 4" xfId="44224" xr:uid="{00000000-0005-0000-0000-000005120000}"/>
    <cellStyle name="20% - Énfasis2 3 4" xfId="579" xr:uid="{00000000-0005-0000-0000-000006120000}"/>
    <cellStyle name="20% - Énfasis2 3 4 10" xfId="33585" xr:uid="{00000000-0005-0000-0000-000007120000}"/>
    <cellStyle name="20% - Énfasis2 3 4 11" xfId="18535" xr:uid="{00000000-0005-0000-0000-000008120000}"/>
    <cellStyle name="20% - Énfasis2 3 4 12" xfId="41486" xr:uid="{00000000-0005-0000-0000-000009120000}"/>
    <cellStyle name="20% - Énfasis2 3 4 2" xfId="925" xr:uid="{00000000-0005-0000-0000-00000A120000}"/>
    <cellStyle name="20% - Énfasis2 3 4 2 10" xfId="41996" xr:uid="{00000000-0005-0000-0000-00000B120000}"/>
    <cellStyle name="20% - Énfasis2 3 4 2 2" xfId="1995" xr:uid="{00000000-0005-0000-0000-00000C120000}"/>
    <cellStyle name="20% - Énfasis2 3 4 2 2 2" xfId="4969" xr:uid="{00000000-0005-0000-0000-00000D120000}"/>
    <cellStyle name="20% - Énfasis2 3 4 2 2 2 2" xfId="14947" xr:uid="{00000000-0005-0000-0000-00000E120000}"/>
    <cellStyle name="20% - Énfasis2 3 4 2 2 2 2 2" xfId="28283" xr:uid="{00000000-0005-0000-0000-00000F120000}"/>
    <cellStyle name="20% - Énfasis2 3 4 2 2 2 3" xfId="36178" xr:uid="{00000000-0005-0000-0000-000010120000}"/>
    <cellStyle name="20% - Énfasis2 3 4 2 2 2 4" xfId="20967" xr:uid="{00000000-0005-0000-0000-000011120000}"/>
    <cellStyle name="20% - Énfasis2 3 4 2 2 2 5" xfId="46169" xr:uid="{00000000-0005-0000-0000-000012120000}"/>
    <cellStyle name="20% - Énfasis2 3 4 2 2 3" xfId="8542" xr:uid="{00000000-0005-0000-0000-000013120000}"/>
    <cellStyle name="20% - Énfasis2 3 4 2 2 3 2" xfId="17509" xr:uid="{00000000-0005-0000-0000-000014120000}"/>
    <cellStyle name="20% - Énfasis2 3 4 2 2 3 2 2" xfId="29767" xr:uid="{00000000-0005-0000-0000-000015120000}"/>
    <cellStyle name="20% - Énfasis2 3 4 2 2 3 3" xfId="37663" xr:uid="{00000000-0005-0000-0000-000016120000}"/>
    <cellStyle name="20% - Énfasis2 3 4 2 2 3 4" xfId="22450" xr:uid="{00000000-0005-0000-0000-000017120000}"/>
    <cellStyle name="20% - Énfasis2 3 4 2 2 3 5" xfId="48734" xr:uid="{00000000-0005-0000-0000-000018120000}"/>
    <cellStyle name="20% - Énfasis2 3 4 2 2 4" xfId="9356" xr:uid="{00000000-0005-0000-0000-000019120000}"/>
    <cellStyle name="20% - Énfasis2 3 4 2 2 4 2" xfId="31252" xr:uid="{00000000-0005-0000-0000-00001A120000}"/>
    <cellStyle name="20% - Énfasis2 3 4 2 2 4 3" xfId="39149" xr:uid="{00000000-0005-0000-0000-00001B120000}"/>
    <cellStyle name="20% - Énfasis2 3 4 2 2 4 4" xfId="23934" xr:uid="{00000000-0005-0000-0000-00001C120000}"/>
    <cellStyle name="20% - Énfasis2 3 4 2 2 4 5" xfId="50377" xr:uid="{00000000-0005-0000-0000-00001D120000}"/>
    <cellStyle name="20% - Énfasis2 3 4 2 2 5" xfId="12146" xr:uid="{00000000-0005-0000-0000-00001E120000}"/>
    <cellStyle name="20% - Énfasis2 3 4 2 2 5 2" xfId="32737" xr:uid="{00000000-0005-0000-0000-00001F120000}"/>
    <cellStyle name="20% - Énfasis2 3 4 2 2 5 3" xfId="40634" xr:uid="{00000000-0005-0000-0000-000020120000}"/>
    <cellStyle name="20% - Énfasis2 3 4 2 2 6" xfId="26321" xr:uid="{00000000-0005-0000-0000-000021120000}"/>
    <cellStyle name="20% - Énfasis2 3 4 2 2 7" xfId="34221" xr:uid="{00000000-0005-0000-0000-000022120000}"/>
    <cellStyle name="20% - Énfasis2 3 4 2 2 8" xfId="19483" xr:uid="{00000000-0005-0000-0000-000023120000}"/>
    <cellStyle name="20% - Énfasis2 3 4 2 2 9" xfId="42195" xr:uid="{00000000-0005-0000-0000-000024120000}"/>
    <cellStyle name="20% - Énfasis2 3 4 2 3" xfId="1795" xr:uid="{00000000-0005-0000-0000-000025120000}"/>
    <cellStyle name="20% - Énfasis2 3 4 2 3 2" xfId="10191" xr:uid="{00000000-0005-0000-0000-000026120000}"/>
    <cellStyle name="20% - Énfasis2 3 4 2 3 2 2" xfId="27968" xr:uid="{00000000-0005-0000-0000-000027120000}"/>
    <cellStyle name="20% - Énfasis2 3 4 2 3 3" xfId="35863" xr:uid="{00000000-0005-0000-0000-000028120000}"/>
    <cellStyle name="20% - Énfasis2 3 4 2 3 4" xfId="20652" xr:uid="{00000000-0005-0000-0000-000029120000}"/>
    <cellStyle name="20% - Énfasis2 3 4 2 3 5" xfId="43581" xr:uid="{00000000-0005-0000-0000-00002A120000}"/>
    <cellStyle name="20% - Énfasis2 3 4 2 4" xfId="3432" xr:uid="{00000000-0005-0000-0000-00002B120000}"/>
    <cellStyle name="20% - Énfasis2 3 4 2 4 2" xfId="13416" xr:uid="{00000000-0005-0000-0000-00002C120000}"/>
    <cellStyle name="20% - Énfasis2 3 4 2 4 2 2" xfId="29452" xr:uid="{00000000-0005-0000-0000-00002D120000}"/>
    <cellStyle name="20% - Énfasis2 3 4 2 4 3" xfId="37348" xr:uid="{00000000-0005-0000-0000-00002E120000}"/>
    <cellStyle name="20% - Énfasis2 3 4 2 4 4" xfId="22136" xr:uid="{00000000-0005-0000-0000-00002F120000}"/>
    <cellStyle name="20% - Énfasis2 3 4 2 4 5" xfId="44637" xr:uid="{00000000-0005-0000-0000-000030120000}"/>
    <cellStyle name="20% - Énfasis2 3 4 2 5" xfId="8343" xr:uid="{00000000-0005-0000-0000-000031120000}"/>
    <cellStyle name="20% - Énfasis2 3 4 2 5 2" xfId="17310" xr:uid="{00000000-0005-0000-0000-000032120000}"/>
    <cellStyle name="20% - Énfasis2 3 4 2 5 2 2" xfId="30937" xr:uid="{00000000-0005-0000-0000-000033120000}"/>
    <cellStyle name="20% - Énfasis2 3 4 2 5 3" xfId="38834" xr:uid="{00000000-0005-0000-0000-000034120000}"/>
    <cellStyle name="20% - Énfasis2 3 4 2 5 4" xfId="23620" xr:uid="{00000000-0005-0000-0000-000035120000}"/>
    <cellStyle name="20% - Énfasis2 3 4 2 5 5" xfId="48535" xr:uid="{00000000-0005-0000-0000-000036120000}"/>
    <cellStyle name="20% - Énfasis2 3 4 2 6" xfId="10192" xr:uid="{00000000-0005-0000-0000-000037120000}"/>
    <cellStyle name="20% - Énfasis2 3 4 2 6 2" xfId="32422" xr:uid="{00000000-0005-0000-0000-000038120000}"/>
    <cellStyle name="20% - Énfasis2 3 4 2 6 3" xfId="40319" xr:uid="{00000000-0005-0000-0000-000039120000}"/>
    <cellStyle name="20% - Énfasis2 3 4 2 6 4" xfId="25036" xr:uid="{00000000-0005-0000-0000-00003A120000}"/>
    <cellStyle name="20% - Énfasis2 3 4 2 6 5" xfId="50178" xr:uid="{00000000-0005-0000-0000-00003B120000}"/>
    <cellStyle name="20% - Énfasis2 3 4 2 7" xfId="26006" xr:uid="{00000000-0005-0000-0000-00003C120000}"/>
    <cellStyle name="20% - Énfasis2 3 4 2 8" xfId="33906" xr:uid="{00000000-0005-0000-0000-00003D120000}"/>
    <cellStyle name="20% - Énfasis2 3 4 2 9" xfId="19168" xr:uid="{00000000-0005-0000-0000-00003E120000}"/>
    <cellStyle name="20% - Énfasis2 3 4 3" xfId="1994" xr:uid="{00000000-0005-0000-0000-00003F120000}"/>
    <cellStyle name="20% - Énfasis2 3 4 3 2" xfId="6004" xr:uid="{00000000-0005-0000-0000-000040120000}"/>
    <cellStyle name="20% - Énfasis2 3 4 3 2 2" xfId="28282" xr:uid="{00000000-0005-0000-0000-000041120000}"/>
    <cellStyle name="20% - Énfasis2 3 4 3 2 2 2" xfId="51439" xr:uid="{00000000-0005-0000-0000-000042120000}"/>
    <cellStyle name="20% - Énfasis2 3 4 3 2 3" xfId="36177" xr:uid="{00000000-0005-0000-0000-000043120000}"/>
    <cellStyle name="20% - Énfasis2 3 4 3 2 3 2" xfId="51205" xr:uid="{00000000-0005-0000-0000-000044120000}"/>
    <cellStyle name="20% - Énfasis2 3 4 3 2 4" xfId="20966" xr:uid="{00000000-0005-0000-0000-000045120000}"/>
    <cellStyle name="20% - Énfasis2 3 4 3 3" xfId="7510" xr:uid="{00000000-0005-0000-0000-000046120000}"/>
    <cellStyle name="20% - Énfasis2 3 4 3 3 2" xfId="16485" xr:uid="{00000000-0005-0000-0000-000047120000}"/>
    <cellStyle name="20% - Énfasis2 3 4 3 3 2 2" xfId="29766" xr:uid="{00000000-0005-0000-0000-000048120000}"/>
    <cellStyle name="20% - Énfasis2 3 4 3 3 3" xfId="37662" xr:uid="{00000000-0005-0000-0000-000049120000}"/>
    <cellStyle name="20% - Énfasis2 3 4 3 3 4" xfId="22449" xr:uid="{00000000-0005-0000-0000-00004A120000}"/>
    <cellStyle name="20% - Énfasis2 3 4 3 3 5" xfId="47710" xr:uid="{00000000-0005-0000-0000-00004B120000}"/>
    <cellStyle name="20% - Énfasis2 3 4 3 4" xfId="8541" xr:uid="{00000000-0005-0000-0000-00004C120000}"/>
    <cellStyle name="20% - Énfasis2 3 4 3 4 2" xfId="17508" xr:uid="{00000000-0005-0000-0000-00004D120000}"/>
    <cellStyle name="20% - Énfasis2 3 4 3 4 2 2" xfId="31251" xr:uid="{00000000-0005-0000-0000-00004E120000}"/>
    <cellStyle name="20% - Énfasis2 3 4 3 4 3" xfId="39148" xr:uid="{00000000-0005-0000-0000-00004F120000}"/>
    <cellStyle name="20% - Énfasis2 3 4 3 4 4" xfId="23933" xr:uid="{00000000-0005-0000-0000-000050120000}"/>
    <cellStyle name="20% - Énfasis2 3 4 3 4 5" xfId="48733" xr:uid="{00000000-0005-0000-0000-000051120000}"/>
    <cellStyle name="20% - Énfasis2 3 4 3 5" xfId="10193" xr:uid="{00000000-0005-0000-0000-000052120000}"/>
    <cellStyle name="20% - Énfasis2 3 4 3 5 2" xfId="32736" xr:uid="{00000000-0005-0000-0000-000053120000}"/>
    <cellStyle name="20% - Énfasis2 3 4 3 5 3" xfId="40633" xr:uid="{00000000-0005-0000-0000-000054120000}"/>
    <cellStyle name="20% - Énfasis2 3 4 3 5 4" xfId="25290" xr:uid="{00000000-0005-0000-0000-000055120000}"/>
    <cellStyle name="20% - Énfasis2 3 4 3 5 5" xfId="50376" xr:uid="{00000000-0005-0000-0000-000056120000}"/>
    <cellStyle name="20% - Énfasis2 3 4 3 6" xfId="26320" xr:uid="{00000000-0005-0000-0000-000057120000}"/>
    <cellStyle name="20% - Énfasis2 3 4 3 7" xfId="34220" xr:uid="{00000000-0005-0000-0000-000058120000}"/>
    <cellStyle name="20% - Énfasis2 3 4 3 8" xfId="19482" xr:uid="{00000000-0005-0000-0000-000059120000}"/>
    <cellStyle name="20% - Énfasis2 3 4 3 9" xfId="42194" xr:uid="{00000000-0005-0000-0000-00005A120000}"/>
    <cellStyle name="20% - Énfasis2 3 4 4" xfId="1271" xr:uid="{00000000-0005-0000-0000-00005B120000}"/>
    <cellStyle name="20% - Énfasis2 3 4 4 2" xfId="6622" xr:uid="{00000000-0005-0000-0000-00005C120000}"/>
    <cellStyle name="20% - Énfasis2 3 4 4 2 2" xfId="15601" xr:uid="{00000000-0005-0000-0000-00005D120000}"/>
    <cellStyle name="20% - Énfasis2 3 4 4 2 3" xfId="27149" xr:uid="{00000000-0005-0000-0000-00005E120000}"/>
    <cellStyle name="20% - Énfasis2 3 4 4 2 4" xfId="46825" xr:uid="{00000000-0005-0000-0000-00005F120000}"/>
    <cellStyle name="20% - Énfasis2 3 4 4 3" xfId="10194" xr:uid="{00000000-0005-0000-0000-000060120000}"/>
    <cellStyle name="20% - Énfasis2 3 4 4 3 2" xfId="35044" xr:uid="{00000000-0005-0000-0000-000061120000}"/>
    <cellStyle name="20% - Énfasis2 3 4 4 4" xfId="18847" xr:uid="{00000000-0005-0000-0000-000062120000}"/>
    <cellStyle name="20% - Énfasis2 3 4 4 5" xfId="43143" xr:uid="{00000000-0005-0000-0000-000063120000}"/>
    <cellStyle name="20% - Énfasis2 3 4 5" xfId="4129" xr:uid="{00000000-0005-0000-0000-000064120000}"/>
    <cellStyle name="20% - Énfasis2 3 4 5 2" xfId="14110" xr:uid="{00000000-0005-0000-0000-000065120000}"/>
    <cellStyle name="20% - Énfasis2 3 4 5 2 2" xfId="27647" xr:uid="{00000000-0005-0000-0000-000066120000}"/>
    <cellStyle name="20% - Énfasis2 3 4 5 3" xfId="35542" xr:uid="{00000000-0005-0000-0000-000067120000}"/>
    <cellStyle name="20% - Énfasis2 3 4 5 4" xfId="20331" xr:uid="{00000000-0005-0000-0000-000068120000}"/>
    <cellStyle name="20% - Énfasis2 3 4 5 5" xfId="45332" xr:uid="{00000000-0005-0000-0000-000069120000}"/>
    <cellStyle name="20% - Énfasis2 3 4 6" xfId="7159" xr:uid="{00000000-0005-0000-0000-00006A120000}"/>
    <cellStyle name="20% - Énfasis2 3 4 6 2" xfId="16136" xr:uid="{00000000-0005-0000-0000-00006B120000}"/>
    <cellStyle name="20% - Énfasis2 3 4 6 2 2" xfId="29131" xr:uid="{00000000-0005-0000-0000-00006C120000}"/>
    <cellStyle name="20% - Énfasis2 3 4 6 3" xfId="37027" xr:uid="{00000000-0005-0000-0000-00006D120000}"/>
    <cellStyle name="20% - Énfasis2 3 4 6 4" xfId="21815" xr:uid="{00000000-0005-0000-0000-00006E120000}"/>
    <cellStyle name="20% - Énfasis2 3 4 6 5" xfId="47361" xr:uid="{00000000-0005-0000-0000-00006F120000}"/>
    <cellStyle name="20% - Énfasis2 3 4 7" xfId="3067" xr:uid="{00000000-0005-0000-0000-000070120000}"/>
    <cellStyle name="20% - Énfasis2 3 4 7 2" xfId="13051" xr:uid="{00000000-0005-0000-0000-000071120000}"/>
    <cellStyle name="20% - Énfasis2 3 4 7 2 2" xfId="30616" xr:uid="{00000000-0005-0000-0000-000072120000}"/>
    <cellStyle name="20% - Énfasis2 3 4 7 3" xfId="38513" xr:uid="{00000000-0005-0000-0000-000073120000}"/>
    <cellStyle name="20% - Énfasis2 3 4 7 4" xfId="23299" xr:uid="{00000000-0005-0000-0000-000074120000}"/>
    <cellStyle name="20% - Énfasis2 3 4 7 5" xfId="44272" xr:uid="{00000000-0005-0000-0000-000075120000}"/>
    <cellStyle name="20% - Énfasis2 3 4 8" xfId="7833" xr:uid="{00000000-0005-0000-0000-000076120000}"/>
    <cellStyle name="20% - Énfasis2 3 4 8 2" xfId="16800" xr:uid="{00000000-0005-0000-0000-000077120000}"/>
    <cellStyle name="20% - Énfasis2 3 4 8 2 2" xfId="32101" xr:uid="{00000000-0005-0000-0000-000078120000}"/>
    <cellStyle name="20% - Énfasis2 3 4 8 3" xfId="39998" xr:uid="{00000000-0005-0000-0000-000079120000}"/>
    <cellStyle name="20% - Énfasis2 3 4 8 4" xfId="24733" xr:uid="{00000000-0005-0000-0000-00007A120000}"/>
    <cellStyle name="20% - Énfasis2 3 4 8 5" xfId="48025" xr:uid="{00000000-0005-0000-0000-00007B120000}"/>
    <cellStyle name="20% - Énfasis2 3 4 9" xfId="10195" xr:uid="{00000000-0005-0000-0000-00007C120000}"/>
    <cellStyle name="20% - Énfasis2 3 4 9 2" xfId="25686" xr:uid="{00000000-0005-0000-0000-00007D120000}"/>
    <cellStyle name="20% - Énfasis2 3 4 9 3" xfId="49668" xr:uid="{00000000-0005-0000-0000-00007E120000}"/>
    <cellStyle name="20% - Énfasis2 3 5" xfId="754" xr:uid="{00000000-0005-0000-0000-00007F120000}"/>
    <cellStyle name="20% - Énfasis2 3 5 10" xfId="41660" xr:uid="{00000000-0005-0000-0000-000080120000}"/>
    <cellStyle name="20% - Énfasis2 3 5 2" xfId="1996" xr:uid="{00000000-0005-0000-0000-000081120000}"/>
    <cellStyle name="20% - Énfasis2 3 5 2 2" xfId="6797" xr:uid="{00000000-0005-0000-0000-000082120000}"/>
    <cellStyle name="20% - Énfasis2 3 5 2 2 2" xfId="15775" xr:uid="{00000000-0005-0000-0000-000083120000}"/>
    <cellStyle name="20% - Énfasis2 3 5 2 2 2 2" xfId="28284" xr:uid="{00000000-0005-0000-0000-000084120000}"/>
    <cellStyle name="20% - Énfasis2 3 5 2 2 3" xfId="36179" xr:uid="{00000000-0005-0000-0000-000085120000}"/>
    <cellStyle name="20% - Énfasis2 3 5 2 2 4" xfId="20968" xr:uid="{00000000-0005-0000-0000-000086120000}"/>
    <cellStyle name="20% - Énfasis2 3 5 2 2 5" xfId="46999" xr:uid="{00000000-0005-0000-0000-000087120000}"/>
    <cellStyle name="20% - Énfasis2 3 5 2 3" xfId="8543" xr:uid="{00000000-0005-0000-0000-000088120000}"/>
    <cellStyle name="20% - Énfasis2 3 5 2 3 2" xfId="17510" xr:uid="{00000000-0005-0000-0000-000089120000}"/>
    <cellStyle name="20% - Énfasis2 3 5 2 3 2 2" xfId="29768" xr:uid="{00000000-0005-0000-0000-00008A120000}"/>
    <cellStyle name="20% - Énfasis2 3 5 2 3 3" xfId="37664" xr:uid="{00000000-0005-0000-0000-00008B120000}"/>
    <cellStyle name="20% - Énfasis2 3 5 2 3 4" xfId="22451" xr:uid="{00000000-0005-0000-0000-00008C120000}"/>
    <cellStyle name="20% - Énfasis2 3 5 2 3 5" xfId="48735" xr:uid="{00000000-0005-0000-0000-00008D120000}"/>
    <cellStyle name="20% - Énfasis2 3 5 2 4" xfId="9417" xr:uid="{00000000-0005-0000-0000-00008E120000}"/>
    <cellStyle name="20% - Énfasis2 3 5 2 4 2" xfId="31253" xr:uid="{00000000-0005-0000-0000-00008F120000}"/>
    <cellStyle name="20% - Énfasis2 3 5 2 4 3" xfId="39150" xr:uid="{00000000-0005-0000-0000-000090120000}"/>
    <cellStyle name="20% - Énfasis2 3 5 2 4 4" xfId="23935" xr:uid="{00000000-0005-0000-0000-000091120000}"/>
    <cellStyle name="20% - Énfasis2 3 5 2 4 5" xfId="50378" xr:uid="{00000000-0005-0000-0000-000092120000}"/>
    <cellStyle name="20% - Énfasis2 3 5 2 5" xfId="12147" xr:uid="{00000000-0005-0000-0000-000093120000}"/>
    <cellStyle name="20% - Énfasis2 3 5 2 5 2" xfId="32738" xr:uid="{00000000-0005-0000-0000-000094120000}"/>
    <cellStyle name="20% - Énfasis2 3 5 2 5 3" xfId="40635" xr:uid="{00000000-0005-0000-0000-000095120000}"/>
    <cellStyle name="20% - Énfasis2 3 5 2 6" xfId="26322" xr:uid="{00000000-0005-0000-0000-000096120000}"/>
    <cellStyle name="20% - Énfasis2 3 5 2 7" xfId="34222" xr:uid="{00000000-0005-0000-0000-000097120000}"/>
    <cellStyle name="20% - Énfasis2 3 5 2 8" xfId="19484" xr:uid="{00000000-0005-0000-0000-000098120000}"/>
    <cellStyle name="20% - Énfasis2 3 5 2 9" xfId="42196" xr:uid="{00000000-0005-0000-0000-000099120000}"/>
    <cellStyle name="20% - Énfasis2 3 5 3" xfId="1445" xr:uid="{00000000-0005-0000-0000-00009A120000}"/>
    <cellStyle name="20% - Énfasis2 3 5 3 2" xfId="4690" xr:uid="{00000000-0005-0000-0000-00009B120000}"/>
    <cellStyle name="20% - Énfasis2 3 5 3 2 2" xfId="14668" xr:uid="{00000000-0005-0000-0000-00009C120000}"/>
    <cellStyle name="20% - Énfasis2 3 5 3 2 3" xfId="27898" xr:uid="{00000000-0005-0000-0000-00009D120000}"/>
    <cellStyle name="20% - Énfasis2 3 5 3 2 4" xfId="45890" xr:uid="{00000000-0005-0000-0000-00009E120000}"/>
    <cellStyle name="20% - Énfasis2 3 5 3 3" xfId="10196" xr:uid="{00000000-0005-0000-0000-00009F120000}"/>
    <cellStyle name="20% - Énfasis2 3 5 3 3 2" xfId="35793" xr:uid="{00000000-0005-0000-0000-0000A0120000}"/>
    <cellStyle name="20% - Énfasis2 3 5 3 4" xfId="20582" xr:uid="{00000000-0005-0000-0000-0000A1120000}"/>
    <cellStyle name="20% - Énfasis2 3 5 3 5" xfId="43317" xr:uid="{00000000-0005-0000-0000-0000A2120000}"/>
    <cellStyle name="20% - Énfasis2 3 5 4" xfId="7333" xr:uid="{00000000-0005-0000-0000-0000A3120000}"/>
    <cellStyle name="20% - Énfasis2 3 5 4 2" xfId="16309" xr:uid="{00000000-0005-0000-0000-0000A4120000}"/>
    <cellStyle name="20% - Énfasis2 3 5 4 2 2" xfId="29382" xr:uid="{00000000-0005-0000-0000-0000A5120000}"/>
    <cellStyle name="20% - Énfasis2 3 5 4 3" xfId="37278" xr:uid="{00000000-0005-0000-0000-0000A6120000}"/>
    <cellStyle name="20% - Énfasis2 3 5 4 4" xfId="22066" xr:uid="{00000000-0005-0000-0000-0000A7120000}"/>
    <cellStyle name="20% - Énfasis2 3 5 4 5" xfId="47534" xr:uid="{00000000-0005-0000-0000-0000A8120000}"/>
    <cellStyle name="20% - Énfasis2 3 5 5" xfId="3241" xr:uid="{00000000-0005-0000-0000-0000A9120000}"/>
    <cellStyle name="20% - Énfasis2 3 5 5 2" xfId="13225" xr:uid="{00000000-0005-0000-0000-0000AA120000}"/>
    <cellStyle name="20% - Énfasis2 3 5 5 2 2" xfId="30867" xr:uid="{00000000-0005-0000-0000-0000AB120000}"/>
    <cellStyle name="20% - Énfasis2 3 5 5 3" xfId="38764" xr:uid="{00000000-0005-0000-0000-0000AC120000}"/>
    <cellStyle name="20% - Énfasis2 3 5 5 4" xfId="23550" xr:uid="{00000000-0005-0000-0000-0000AD120000}"/>
    <cellStyle name="20% - Énfasis2 3 5 5 5" xfId="44446" xr:uid="{00000000-0005-0000-0000-0000AE120000}"/>
    <cellStyle name="20% - Énfasis2 3 5 6" xfId="8007" xr:uid="{00000000-0005-0000-0000-0000AF120000}"/>
    <cellStyle name="20% - Énfasis2 3 5 6 2" xfId="16974" xr:uid="{00000000-0005-0000-0000-0000B0120000}"/>
    <cellStyle name="20% - Énfasis2 3 5 6 2 2" xfId="32352" xr:uid="{00000000-0005-0000-0000-0000B1120000}"/>
    <cellStyle name="20% - Énfasis2 3 5 6 3" xfId="40249" xr:uid="{00000000-0005-0000-0000-0000B2120000}"/>
    <cellStyle name="20% - Énfasis2 3 5 6 4" xfId="24981" xr:uid="{00000000-0005-0000-0000-0000B3120000}"/>
    <cellStyle name="20% - Énfasis2 3 5 6 5" xfId="48199" xr:uid="{00000000-0005-0000-0000-0000B4120000}"/>
    <cellStyle name="20% - Énfasis2 3 5 7" xfId="10197" xr:uid="{00000000-0005-0000-0000-0000B5120000}"/>
    <cellStyle name="20% - Énfasis2 3 5 7 2" xfId="25936" xr:uid="{00000000-0005-0000-0000-0000B6120000}"/>
    <cellStyle name="20% - Énfasis2 3 5 7 3" xfId="49842" xr:uid="{00000000-0005-0000-0000-0000B7120000}"/>
    <cellStyle name="20% - Énfasis2 3 5 8" xfId="33836" xr:uid="{00000000-0005-0000-0000-0000B8120000}"/>
    <cellStyle name="20% - Énfasis2 3 5 9" xfId="19098" xr:uid="{00000000-0005-0000-0000-0000B9120000}"/>
    <cellStyle name="20% - Énfasis2 3 6" xfId="425" xr:uid="{00000000-0005-0000-0000-0000BA120000}"/>
    <cellStyle name="20% - Énfasis2 3 6 10" xfId="41901" xr:uid="{00000000-0005-0000-0000-0000BB120000}"/>
    <cellStyle name="20% - Énfasis2 3 6 2" xfId="1997" xr:uid="{00000000-0005-0000-0000-0000BC120000}"/>
    <cellStyle name="20% - Énfasis2 3 6 2 2" xfId="5172" xr:uid="{00000000-0005-0000-0000-0000BD120000}"/>
    <cellStyle name="20% - Énfasis2 3 6 2 2 2" xfId="15149" xr:uid="{00000000-0005-0000-0000-0000BE120000}"/>
    <cellStyle name="20% - Énfasis2 3 6 2 2 2 2" xfId="28285" xr:uid="{00000000-0005-0000-0000-0000BF120000}"/>
    <cellStyle name="20% - Énfasis2 3 6 2 2 3" xfId="36180" xr:uid="{00000000-0005-0000-0000-0000C0120000}"/>
    <cellStyle name="20% - Énfasis2 3 6 2 2 4" xfId="20969" xr:uid="{00000000-0005-0000-0000-0000C1120000}"/>
    <cellStyle name="20% - Énfasis2 3 6 2 2 5" xfId="46372" xr:uid="{00000000-0005-0000-0000-0000C2120000}"/>
    <cellStyle name="20% - Énfasis2 3 6 2 3" xfId="8544" xr:uid="{00000000-0005-0000-0000-0000C3120000}"/>
    <cellStyle name="20% - Énfasis2 3 6 2 3 2" xfId="17511" xr:uid="{00000000-0005-0000-0000-0000C4120000}"/>
    <cellStyle name="20% - Énfasis2 3 6 2 3 2 2" xfId="29769" xr:uid="{00000000-0005-0000-0000-0000C5120000}"/>
    <cellStyle name="20% - Énfasis2 3 6 2 3 3" xfId="37665" xr:uid="{00000000-0005-0000-0000-0000C6120000}"/>
    <cellStyle name="20% - Énfasis2 3 6 2 3 4" xfId="22452" xr:uid="{00000000-0005-0000-0000-0000C7120000}"/>
    <cellStyle name="20% - Énfasis2 3 6 2 3 5" xfId="48736" xr:uid="{00000000-0005-0000-0000-0000C8120000}"/>
    <cellStyle name="20% - Énfasis2 3 6 2 4" xfId="9374" xr:uid="{00000000-0005-0000-0000-0000C9120000}"/>
    <cellStyle name="20% - Énfasis2 3 6 2 4 2" xfId="31254" xr:uid="{00000000-0005-0000-0000-0000CA120000}"/>
    <cellStyle name="20% - Énfasis2 3 6 2 4 3" xfId="39151" xr:uid="{00000000-0005-0000-0000-0000CB120000}"/>
    <cellStyle name="20% - Énfasis2 3 6 2 4 4" xfId="23936" xr:uid="{00000000-0005-0000-0000-0000CC120000}"/>
    <cellStyle name="20% - Énfasis2 3 6 2 4 5" xfId="50379" xr:uid="{00000000-0005-0000-0000-0000CD120000}"/>
    <cellStyle name="20% - Énfasis2 3 6 2 5" xfId="12148" xr:uid="{00000000-0005-0000-0000-0000CE120000}"/>
    <cellStyle name="20% - Énfasis2 3 6 2 5 2" xfId="32739" xr:uid="{00000000-0005-0000-0000-0000CF120000}"/>
    <cellStyle name="20% - Énfasis2 3 6 2 5 3" xfId="40636" xr:uid="{00000000-0005-0000-0000-0000D0120000}"/>
    <cellStyle name="20% - Énfasis2 3 6 2 6" xfId="26323" xr:uid="{00000000-0005-0000-0000-0000D1120000}"/>
    <cellStyle name="20% - Énfasis2 3 6 2 7" xfId="34223" xr:uid="{00000000-0005-0000-0000-0000D2120000}"/>
    <cellStyle name="20% - Énfasis2 3 6 2 8" xfId="19485" xr:uid="{00000000-0005-0000-0000-0000D3120000}"/>
    <cellStyle name="20% - Énfasis2 3 6 2 9" xfId="42197" xr:uid="{00000000-0005-0000-0000-0000D4120000}"/>
    <cellStyle name="20% - Énfasis2 3 6 3" xfId="1690" xr:uid="{00000000-0005-0000-0000-0000D5120000}"/>
    <cellStyle name="20% - Énfasis2 3 6 3 2" xfId="10198" xr:uid="{00000000-0005-0000-0000-0000D6120000}"/>
    <cellStyle name="20% - Énfasis2 3 6 3 2 2" xfId="27596" xr:uid="{00000000-0005-0000-0000-0000D7120000}"/>
    <cellStyle name="20% - Énfasis2 3 6 3 3" xfId="35491" xr:uid="{00000000-0005-0000-0000-0000D8120000}"/>
    <cellStyle name="20% - Énfasis2 3 6 3 4" xfId="20280" xr:uid="{00000000-0005-0000-0000-0000D9120000}"/>
    <cellStyle name="20% - Énfasis2 3 6 3 5" xfId="43509" xr:uid="{00000000-0005-0000-0000-0000DA120000}"/>
    <cellStyle name="20% - Énfasis2 3 6 4" xfId="2918" xr:uid="{00000000-0005-0000-0000-0000DB120000}"/>
    <cellStyle name="20% - Énfasis2 3 6 4 2" xfId="12902" xr:uid="{00000000-0005-0000-0000-0000DC120000}"/>
    <cellStyle name="20% - Énfasis2 3 6 4 2 2" xfId="29080" xr:uid="{00000000-0005-0000-0000-0000DD120000}"/>
    <cellStyle name="20% - Énfasis2 3 6 4 3" xfId="36976" xr:uid="{00000000-0005-0000-0000-0000DE120000}"/>
    <cellStyle name="20% - Énfasis2 3 6 4 4" xfId="21764" xr:uid="{00000000-0005-0000-0000-0000DF120000}"/>
    <cellStyle name="20% - Énfasis2 3 6 4 5" xfId="44123" xr:uid="{00000000-0005-0000-0000-0000E0120000}"/>
    <cellStyle name="20% - Énfasis2 3 6 5" xfId="8248" xr:uid="{00000000-0005-0000-0000-0000E1120000}"/>
    <cellStyle name="20% - Énfasis2 3 6 5 2" xfId="17215" xr:uid="{00000000-0005-0000-0000-0000E2120000}"/>
    <cellStyle name="20% - Énfasis2 3 6 5 2 2" xfId="30565" xr:uid="{00000000-0005-0000-0000-0000E3120000}"/>
    <cellStyle name="20% - Énfasis2 3 6 5 3" xfId="38462" xr:uid="{00000000-0005-0000-0000-0000E4120000}"/>
    <cellStyle name="20% - Énfasis2 3 6 5 4" xfId="23248" xr:uid="{00000000-0005-0000-0000-0000E5120000}"/>
    <cellStyle name="20% - Énfasis2 3 6 5 5" xfId="48440" xr:uid="{00000000-0005-0000-0000-0000E6120000}"/>
    <cellStyle name="20% - Énfasis2 3 6 6" xfId="10199" xr:uid="{00000000-0005-0000-0000-0000E7120000}"/>
    <cellStyle name="20% - Énfasis2 3 6 6 2" xfId="32050" xr:uid="{00000000-0005-0000-0000-0000E8120000}"/>
    <cellStyle name="20% - Énfasis2 3 6 6 3" xfId="39947" xr:uid="{00000000-0005-0000-0000-0000E9120000}"/>
    <cellStyle name="20% - Énfasis2 3 6 6 4" xfId="24683" xr:uid="{00000000-0005-0000-0000-0000EA120000}"/>
    <cellStyle name="20% - Énfasis2 3 6 6 5" xfId="50083" xr:uid="{00000000-0005-0000-0000-0000EB120000}"/>
    <cellStyle name="20% - Énfasis2 3 6 7" xfId="25635" xr:uid="{00000000-0005-0000-0000-0000EC120000}"/>
    <cellStyle name="20% - Énfasis2 3 6 8" xfId="33534" xr:uid="{00000000-0005-0000-0000-0000ED120000}"/>
    <cellStyle name="20% - Énfasis2 3 6 9" xfId="18796" xr:uid="{00000000-0005-0000-0000-0000EE120000}"/>
    <cellStyle name="20% - Énfasis2 3 7" xfId="1626" xr:uid="{00000000-0005-0000-0000-0000EF120000}"/>
    <cellStyle name="20% - Énfasis2 3 7 10" xfId="41837" xr:uid="{00000000-0005-0000-0000-0000F0120000}"/>
    <cellStyle name="20% - Énfasis2 3 7 2" xfId="1998" xr:uid="{00000000-0005-0000-0000-0000F1120000}"/>
    <cellStyle name="20% - Énfasis2 3 7 2 2" xfId="7511" xr:uid="{00000000-0005-0000-0000-0000F2120000}"/>
    <cellStyle name="20% - Énfasis2 3 7 2 2 2" xfId="16486" xr:uid="{00000000-0005-0000-0000-0000F3120000}"/>
    <cellStyle name="20% - Énfasis2 3 7 2 2 2 2" xfId="28286" xr:uid="{00000000-0005-0000-0000-0000F4120000}"/>
    <cellStyle name="20% - Énfasis2 3 7 2 2 3" xfId="36181" xr:uid="{00000000-0005-0000-0000-0000F5120000}"/>
    <cellStyle name="20% - Énfasis2 3 7 2 2 4" xfId="20970" xr:uid="{00000000-0005-0000-0000-0000F6120000}"/>
    <cellStyle name="20% - Énfasis2 3 7 2 2 5" xfId="47711" xr:uid="{00000000-0005-0000-0000-0000F7120000}"/>
    <cellStyle name="20% - Énfasis2 3 7 2 3" xfId="8545" xr:uid="{00000000-0005-0000-0000-0000F8120000}"/>
    <cellStyle name="20% - Énfasis2 3 7 2 3 2" xfId="17512" xr:uid="{00000000-0005-0000-0000-0000F9120000}"/>
    <cellStyle name="20% - Énfasis2 3 7 2 3 2 2" xfId="29770" xr:uid="{00000000-0005-0000-0000-0000FA120000}"/>
    <cellStyle name="20% - Énfasis2 3 7 2 3 3" xfId="37666" xr:uid="{00000000-0005-0000-0000-0000FB120000}"/>
    <cellStyle name="20% - Énfasis2 3 7 2 3 4" xfId="22453" xr:uid="{00000000-0005-0000-0000-0000FC120000}"/>
    <cellStyle name="20% - Énfasis2 3 7 2 3 5" xfId="48737" xr:uid="{00000000-0005-0000-0000-0000FD120000}"/>
    <cellStyle name="20% - Énfasis2 3 7 2 4" xfId="9383" xr:uid="{00000000-0005-0000-0000-0000FE120000}"/>
    <cellStyle name="20% - Énfasis2 3 7 2 4 2" xfId="31255" xr:uid="{00000000-0005-0000-0000-0000FF120000}"/>
    <cellStyle name="20% - Énfasis2 3 7 2 4 3" xfId="39152" xr:uid="{00000000-0005-0000-0000-000000130000}"/>
    <cellStyle name="20% - Énfasis2 3 7 2 4 4" xfId="23937" xr:uid="{00000000-0005-0000-0000-000001130000}"/>
    <cellStyle name="20% - Énfasis2 3 7 2 4 5" xfId="50380" xr:uid="{00000000-0005-0000-0000-000002130000}"/>
    <cellStyle name="20% - Énfasis2 3 7 2 5" xfId="12149" xr:uid="{00000000-0005-0000-0000-000003130000}"/>
    <cellStyle name="20% - Énfasis2 3 7 2 5 2" xfId="32740" xr:uid="{00000000-0005-0000-0000-000004130000}"/>
    <cellStyle name="20% - Énfasis2 3 7 2 5 3" xfId="40637" xr:uid="{00000000-0005-0000-0000-000005130000}"/>
    <cellStyle name="20% - Énfasis2 3 7 2 6" xfId="26324" xr:uid="{00000000-0005-0000-0000-000006130000}"/>
    <cellStyle name="20% - Énfasis2 3 7 2 7" xfId="34224" xr:uid="{00000000-0005-0000-0000-000007130000}"/>
    <cellStyle name="20% - Énfasis2 3 7 2 8" xfId="19486" xr:uid="{00000000-0005-0000-0000-000008130000}"/>
    <cellStyle name="20% - Énfasis2 3 7 2 9" xfId="42198" xr:uid="{00000000-0005-0000-0000-000009130000}"/>
    <cellStyle name="20% - Énfasis2 3 7 3" xfId="4394" xr:uid="{00000000-0005-0000-0000-00000A130000}"/>
    <cellStyle name="20% - Énfasis2 3 7 3 2" xfId="14373" xr:uid="{00000000-0005-0000-0000-00000B130000}"/>
    <cellStyle name="20% - Énfasis2 3 7 3 2 2" xfId="27531" xr:uid="{00000000-0005-0000-0000-00000C130000}"/>
    <cellStyle name="20% - Énfasis2 3 7 3 3" xfId="35426" xr:uid="{00000000-0005-0000-0000-00000D130000}"/>
    <cellStyle name="20% - Énfasis2 3 7 3 4" xfId="20216" xr:uid="{00000000-0005-0000-0000-00000E130000}"/>
    <cellStyle name="20% - Énfasis2 3 7 3 5" xfId="45595" xr:uid="{00000000-0005-0000-0000-00000F130000}"/>
    <cellStyle name="20% - Énfasis2 3 7 4" xfId="8184" xr:uid="{00000000-0005-0000-0000-000010130000}"/>
    <cellStyle name="20% - Énfasis2 3 7 4 2" xfId="17151" xr:uid="{00000000-0005-0000-0000-000011130000}"/>
    <cellStyle name="20% - Énfasis2 3 7 4 2 2" xfId="29015" xr:uid="{00000000-0005-0000-0000-000012130000}"/>
    <cellStyle name="20% - Énfasis2 3 7 4 3" xfId="36911" xr:uid="{00000000-0005-0000-0000-000013130000}"/>
    <cellStyle name="20% - Énfasis2 3 7 4 4" xfId="21700" xr:uid="{00000000-0005-0000-0000-000014130000}"/>
    <cellStyle name="20% - Énfasis2 3 7 4 5" xfId="48376" xr:uid="{00000000-0005-0000-0000-000015130000}"/>
    <cellStyle name="20% - Énfasis2 3 7 5" xfId="9368" xr:uid="{00000000-0005-0000-0000-000016130000}"/>
    <cellStyle name="20% - Énfasis2 3 7 5 2" xfId="30500" xr:uid="{00000000-0005-0000-0000-000017130000}"/>
    <cellStyle name="20% - Énfasis2 3 7 5 3" xfId="38397" xr:uid="{00000000-0005-0000-0000-000018130000}"/>
    <cellStyle name="20% - Énfasis2 3 7 5 4" xfId="23184" xr:uid="{00000000-0005-0000-0000-000019130000}"/>
    <cellStyle name="20% - Énfasis2 3 7 5 5" xfId="50019" xr:uid="{00000000-0005-0000-0000-00001A130000}"/>
    <cellStyle name="20% - Énfasis2 3 7 6" xfId="12021" xr:uid="{00000000-0005-0000-0000-00001B130000}"/>
    <cellStyle name="20% - Énfasis2 3 7 6 2" xfId="31985" xr:uid="{00000000-0005-0000-0000-00001C130000}"/>
    <cellStyle name="20% - Énfasis2 3 7 6 3" xfId="39882" xr:uid="{00000000-0005-0000-0000-00001D130000}"/>
    <cellStyle name="20% - Énfasis2 3 7 7" xfId="25570" xr:uid="{00000000-0005-0000-0000-00001E130000}"/>
    <cellStyle name="20% - Énfasis2 3 7 8" xfId="33469" xr:uid="{00000000-0005-0000-0000-00001F130000}"/>
    <cellStyle name="20% - Énfasis2 3 7 9" xfId="18731" xr:uid="{00000000-0005-0000-0000-000020130000}"/>
    <cellStyle name="20% - Énfasis2 3 8" xfId="1991" xr:uid="{00000000-0005-0000-0000-000021130000}"/>
    <cellStyle name="20% - Énfasis2 3 8 2" xfId="5308" xr:uid="{00000000-0005-0000-0000-000022130000}"/>
    <cellStyle name="20% - Énfasis2 3 8 2 2" xfId="28277" xr:uid="{00000000-0005-0000-0000-000023130000}"/>
    <cellStyle name="20% - Énfasis2 3 8 2 2 2" xfId="51335" xr:uid="{00000000-0005-0000-0000-000024130000}"/>
    <cellStyle name="20% - Énfasis2 3 8 2 3" xfId="36172" xr:uid="{00000000-0005-0000-0000-000025130000}"/>
    <cellStyle name="20% - Énfasis2 3 8 2 3 2" xfId="51204" xr:uid="{00000000-0005-0000-0000-000026130000}"/>
    <cellStyle name="20% - Énfasis2 3 8 2 4" xfId="20961" xr:uid="{00000000-0005-0000-0000-000027130000}"/>
    <cellStyle name="20% - Énfasis2 3 8 3" xfId="7509" xr:uid="{00000000-0005-0000-0000-000028130000}"/>
    <cellStyle name="20% - Énfasis2 3 8 3 2" xfId="16484" xr:uid="{00000000-0005-0000-0000-000029130000}"/>
    <cellStyle name="20% - Énfasis2 3 8 3 2 2" xfId="29761" xr:uid="{00000000-0005-0000-0000-00002A130000}"/>
    <cellStyle name="20% - Énfasis2 3 8 3 3" xfId="37657" xr:uid="{00000000-0005-0000-0000-00002B130000}"/>
    <cellStyle name="20% - Énfasis2 3 8 3 4" xfId="22444" xr:uid="{00000000-0005-0000-0000-00002C130000}"/>
    <cellStyle name="20% - Énfasis2 3 8 3 5" xfId="47709" xr:uid="{00000000-0005-0000-0000-00002D130000}"/>
    <cellStyle name="20% - Énfasis2 3 8 4" xfId="8538" xr:uid="{00000000-0005-0000-0000-00002E130000}"/>
    <cellStyle name="20% - Énfasis2 3 8 4 2" xfId="17505" xr:uid="{00000000-0005-0000-0000-00002F130000}"/>
    <cellStyle name="20% - Énfasis2 3 8 4 2 2" xfId="31246" xr:uid="{00000000-0005-0000-0000-000030130000}"/>
    <cellStyle name="20% - Énfasis2 3 8 4 3" xfId="39143" xr:uid="{00000000-0005-0000-0000-000031130000}"/>
    <cellStyle name="20% - Énfasis2 3 8 4 4" xfId="23928" xr:uid="{00000000-0005-0000-0000-000032130000}"/>
    <cellStyle name="20% - Énfasis2 3 8 4 5" xfId="48730" xr:uid="{00000000-0005-0000-0000-000033130000}"/>
    <cellStyle name="20% - Énfasis2 3 8 5" xfId="10200" xr:uid="{00000000-0005-0000-0000-000034130000}"/>
    <cellStyle name="20% - Énfasis2 3 8 5 2" xfId="32731" xr:uid="{00000000-0005-0000-0000-000035130000}"/>
    <cellStyle name="20% - Énfasis2 3 8 5 3" xfId="40628" xr:uid="{00000000-0005-0000-0000-000036130000}"/>
    <cellStyle name="20% - Énfasis2 3 8 5 4" xfId="25286" xr:uid="{00000000-0005-0000-0000-000037130000}"/>
    <cellStyle name="20% - Énfasis2 3 8 5 5" xfId="50373" xr:uid="{00000000-0005-0000-0000-000038130000}"/>
    <cellStyle name="20% - Énfasis2 3 8 6" xfId="26315" xr:uid="{00000000-0005-0000-0000-000039130000}"/>
    <cellStyle name="20% - Énfasis2 3 8 7" xfId="34215" xr:uid="{00000000-0005-0000-0000-00003A130000}"/>
    <cellStyle name="20% - Énfasis2 3 8 8" xfId="19477" xr:uid="{00000000-0005-0000-0000-00003B130000}"/>
    <cellStyle name="20% - Énfasis2 3 8 9" xfId="42191" xr:uid="{00000000-0005-0000-0000-00003C130000}"/>
    <cellStyle name="20% - Énfasis2 3 9" xfId="1122" xr:uid="{00000000-0005-0000-0000-00003D130000}"/>
    <cellStyle name="20% - Énfasis2 3 9 2" xfId="6471" xr:uid="{00000000-0005-0000-0000-00003E130000}"/>
    <cellStyle name="20% - Énfasis2 3 9 2 2" xfId="15453" xr:uid="{00000000-0005-0000-0000-00003F130000}"/>
    <cellStyle name="20% - Énfasis2 3 9 2 3" xfId="27056" xr:uid="{00000000-0005-0000-0000-000040130000}"/>
    <cellStyle name="20% - Énfasis2 3 9 2 4" xfId="46676" xr:uid="{00000000-0005-0000-0000-000041130000}"/>
    <cellStyle name="20% - Énfasis2 3 9 3" xfId="10201" xr:uid="{00000000-0005-0000-0000-000042130000}"/>
    <cellStyle name="20% - Énfasis2 3 9 3 2" xfId="34951" xr:uid="{00000000-0005-0000-0000-000043130000}"/>
    <cellStyle name="20% - Énfasis2 3 9 4" xfId="18683" xr:uid="{00000000-0005-0000-0000-000044130000}"/>
    <cellStyle name="20% - Énfasis2 3 9 5" xfId="42995" xr:uid="{00000000-0005-0000-0000-000045130000}"/>
    <cellStyle name="20% - Énfasis2 4" xfId="122" xr:uid="{00000000-0005-0000-0000-000046130000}"/>
    <cellStyle name="20% - Énfasis2 4 10" xfId="3807" xr:uid="{00000000-0005-0000-0000-000047130000}"/>
    <cellStyle name="20% - Énfasis2 4 10 2" xfId="13790" xr:uid="{00000000-0005-0000-0000-000048130000}"/>
    <cellStyle name="20% - Énfasis2 4 10 2 2" xfId="32104" xr:uid="{00000000-0005-0000-0000-000049130000}"/>
    <cellStyle name="20% - Énfasis2 4 10 3" xfId="40001" xr:uid="{00000000-0005-0000-0000-00004A130000}"/>
    <cellStyle name="20% - Énfasis2 4 10 4" xfId="24736" xr:uid="{00000000-0005-0000-0000-00004B130000}"/>
    <cellStyle name="20% - Énfasis2 4 10 5" xfId="45012" xr:uid="{00000000-0005-0000-0000-00004C130000}"/>
    <cellStyle name="20% - Énfasis2 4 11" xfId="7062" xr:uid="{00000000-0005-0000-0000-00004D130000}"/>
    <cellStyle name="20% - Énfasis2 4 11 2" xfId="16039" xr:uid="{00000000-0005-0000-0000-00004E130000}"/>
    <cellStyle name="20% - Énfasis2 4 11 3" xfId="25689" xr:uid="{00000000-0005-0000-0000-00004F130000}"/>
    <cellStyle name="20% - Énfasis2 4 11 4" xfId="47264" xr:uid="{00000000-0005-0000-0000-000050130000}"/>
    <cellStyle name="20% - Énfasis2 4 12" xfId="2778" xr:uid="{00000000-0005-0000-0000-000051130000}"/>
    <cellStyle name="20% - Énfasis2 4 12 2" xfId="12762" xr:uid="{00000000-0005-0000-0000-000052130000}"/>
    <cellStyle name="20% - Énfasis2 4 12 3" xfId="33588" xr:uid="{00000000-0005-0000-0000-000053130000}"/>
    <cellStyle name="20% - Énfasis2 4 12 4" xfId="43983" xr:uid="{00000000-0005-0000-0000-000054130000}"/>
    <cellStyle name="20% - Énfasis2 4 13" xfId="7736" xr:uid="{00000000-0005-0000-0000-000055130000}"/>
    <cellStyle name="20% - Énfasis2 4 13 2" xfId="16703" xr:uid="{00000000-0005-0000-0000-000056130000}"/>
    <cellStyle name="20% - Énfasis2 4 13 3" xfId="47928" xr:uid="{00000000-0005-0000-0000-000057130000}"/>
    <cellStyle name="20% - Énfasis2 4 14" xfId="10202" xr:uid="{00000000-0005-0000-0000-000058130000}"/>
    <cellStyle name="20% - Énfasis2 4 14 2" xfId="49571" xr:uid="{00000000-0005-0000-0000-000059130000}"/>
    <cellStyle name="20% - Énfasis2 4 15" xfId="18284" xr:uid="{00000000-0005-0000-0000-00005A130000}"/>
    <cellStyle name="20% - Énfasis2 4 16" xfId="41389" xr:uid="{00000000-0005-0000-0000-00005B130000}"/>
    <cellStyle name="20% - Énfasis2 4 2" xfId="230" xr:uid="{00000000-0005-0000-0000-00005C130000}"/>
    <cellStyle name="20% - Énfasis2 4 2 10" xfId="7801" xr:uid="{00000000-0005-0000-0000-00005D130000}"/>
    <cellStyle name="20% - Énfasis2 4 2 10 2" xfId="16768" xr:uid="{00000000-0005-0000-0000-00005E130000}"/>
    <cellStyle name="20% - Énfasis2 4 2 10 3" xfId="33589" xr:uid="{00000000-0005-0000-0000-00005F130000}"/>
    <cellStyle name="20% - Énfasis2 4 2 10 4" xfId="47993" xr:uid="{00000000-0005-0000-0000-000060130000}"/>
    <cellStyle name="20% - Énfasis2 4 2 11" xfId="10203" xr:uid="{00000000-0005-0000-0000-000061130000}"/>
    <cellStyle name="20% - Énfasis2 4 2 11 2" xfId="49636" xr:uid="{00000000-0005-0000-0000-000062130000}"/>
    <cellStyle name="20% - Énfasis2 4 2 12" xfId="18425" xr:uid="{00000000-0005-0000-0000-000063130000}"/>
    <cellStyle name="20% - Énfasis2 4 2 13" xfId="41454" xr:uid="{00000000-0005-0000-0000-000064130000}"/>
    <cellStyle name="20% - Énfasis2 4 2 2" xfId="583" xr:uid="{00000000-0005-0000-0000-000065130000}"/>
    <cellStyle name="20% - Énfasis2 4 2 2 10" xfId="41490" xr:uid="{00000000-0005-0000-0000-000066130000}"/>
    <cellStyle name="20% - Énfasis2 4 2 2 2" xfId="2000" xr:uid="{00000000-0005-0000-0000-000067130000}"/>
    <cellStyle name="20% - Énfasis2 4 2 2 2 2" xfId="5107" xr:uid="{00000000-0005-0000-0000-000068130000}"/>
    <cellStyle name="20% - Énfasis2 4 2 2 2 2 2" xfId="15085" xr:uid="{00000000-0005-0000-0000-000069130000}"/>
    <cellStyle name="20% - Énfasis2 4 2 2 2 2 2 2" xfId="28289" xr:uid="{00000000-0005-0000-0000-00006A130000}"/>
    <cellStyle name="20% - Énfasis2 4 2 2 2 2 3" xfId="36184" xr:uid="{00000000-0005-0000-0000-00006B130000}"/>
    <cellStyle name="20% - Énfasis2 4 2 2 2 2 4" xfId="20973" xr:uid="{00000000-0005-0000-0000-00006C130000}"/>
    <cellStyle name="20% - Énfasis2 4 2 2 2 2 5" xfId="46307" xr:uid="{00000000-0005-0000-0000-00006D130000}"/>
    <cellStyle name="20% - Énfasis2 4 2 2 2 3" xfId="8547" xr:uid="{00000000-0005-0000-0000-00006E130000}"/>
    <cellStyle name="20% - Énfasis2 4 2 2 2 3 2" xfId="17514" xr:uid="{00000000-0005-0000-0000-00006F130000}"/>
    <cellStyle name="20% - Énfasis2 4 2 2 2 3 2 2" xfId="29773" xr:uid="{00000000-0005-0000-0000-000070130000}"/>
    <cellStyle name="20% - Énfasis2 4 2 2 2 3 3" xfId="37669" xr:uid="{00000000-0005-0000-0000-000071130000}"/>
    <cellStyle name="20% - Énfasis2 4 2 2 2 3 4" xfId="22456" xr:uid="{00000000-0005-0000-0000-000072130000}"/>
    <cellStyle name="20% - Énfasis2 4 2 2 2 3 5" xfId="48739" xr:uid="{00000000-0005-0000-0000-000073130000}"/>
    <cellStyle name="20% - Énfasis2 4 2 2 2 4" xfId="9355" xr:uid="{00000000-0005-0000-0000-000074130000}"/>
    <cellStyle name="20% - Énfasis2 4 2 2 2 4 2" xfId="31258" xr:uid="{00000000-0005-0000-0000-000075130000}"/>
    <cellStyle name="20% - Énfasis2 4 2 2 2 4 3" xfId="39155" xr:uid="{00000000-0005-0000-0000-000076130000}"/>
    <cellStyle name="20% - Énfasis2 4 2 2 2 4 4" xfId="23940" xr:uid="{00000000-0005-0000-0000-000077130000}"/>
    <cellStyle name="20% - Énfasis2 4 2 2 2 4 5" xfId="50382" xr:uid="{00000000-0005-0000-0000-000078130000}"/>
    <cellStyle name="20% - Énfasis2 4 2 2 2 5" xfId="12150" xr:uid="{00000000-0005-0000-0000-000079130000}"/>
    <cellStyle name="20% - Énfasis2 4 2 2 2 5 2" xfId="32743" xr:uid="{00000000-0005-0000-0000-00007A130000}"/>
    <cellStyle name="20% - Énfasis2 4 2 2 2 5 3" xfId="40640" xr:uid="{00000000-0005-0000-0000-00007B130000}"/>
    <cellStyle name="20% - Énfasis2 4 2 2 2 6" xfId="26327" xr:uid="{00000000-0005-0000-0000-00007C130000}"/>
    <cellStyle name="20% - Énfasis2 4 2 2 2 7" xfId="34227" xr:uid="{00000000-0005-0000-0000-00007D130000}"/>
    <cellStyle name="20% - Énfasis2 4 2 2 2 8" xfId="19489" xr:uid="{00000000-0005-0000-0000-00007E130000}"/>
    <cellStyle name="20% - Énfasis2 4 2 2 2 9" xfId="42200" xr:uid="{00000000-0005-0000-0000-00007F130000}"/>
    <cellStyle name="20% - Énfasis2 4 2 2 3" xfId="1275" xr:uid="{00000000-0005-0000-0000-000080130000}"/>
    <cellStyle name="20% - Énfasis2 4 2 2 3 2" xfId="6626" xr:uid="{00000000-0005-0000-0000-000081130000}"/>
    <cellStyle name="20% - Énfasis2 4 2 2 3 2 2" xfId="15605" xr:uid="{00000000-0005-0000-0000-000082130000}"/>
    <cellStyle name="20% - Énfasis2 4 2 2 3 2 3" xfId="27970" xr:uid="{00000000-0005-0000-0000-000083130000}"/>
    <cellStyle name="20% - Énfasis2 4 2 2 3 2 4" xfId="46829" xr:uid="{00000000-0005-0000-0000-000084130000}"/>
    <cellStyle name="20% - Énfasis2 4 2 2 3 3" xfId="10204" xr:uid="{00000000-0005-0000-0000-000085130000}"/>
    <cellStyle name="20% - Énfasis2 4 2 2 3 3 2" xfId="35865" xr:uid="{00000000-0005-0000-0000-000086130000}"/>
    <cellStyle name="20% - Énfasis2 4 2 2 3 4" xfId="20654" xr:uid="{00000000-0005-0000-0000-000087130000}"/>
    <cellStyle name="20% - Énfasis2 4 2 2 3 5" xfId="43147" xr:uid="{00000000-0005-0000-0000-000088130000}"/>
    <cellStyle name="20% - Énfasis2 4 2 2 4" xfId="4268" xr:uid="{00000000-0005-0000-0000-000089130000}"/>
    <cellStyle name="20% - Énfasis2 4 2 2 4 2" xfId="14248" xr:uid="{00000000-0005-0000-0000-00008A130000}"/>
    <cellStyle name="20% - Énfasis2 4 2 2 4 2 2" xfId="29454" xr:uid="{00000000-0005-0000-0000-00008B130000}"/>
    <cellStyle name="20% - Énfasis2 4 2 2 4 3" xfId="37350" xr:uid="{00000000-0005-0000-0000-00008C130000}"/>
    <cellStyle name="20% - Énfasis2 4 2 2 4 4" xfId="22138" xr:uid="{00000000-0005-0000-0000-00008D130000}"/>
    <cellStyle name="20% - Énfasis2 4 2 2 4 5" xfId="45470" xr:uid="{00000000-0005-0000-0000-00008E130000}"/>
    <cellStyle name="20% - Énfasis2 4 2 2 5" xfId="7163" xr:uid="{00000000-0005-0000-0000-00008F130000}"/>
    <cellStyle name="20% - Énfasis2 4 2 2 5 2" xfId="16140" xr:uid="{00000000-0005-0000-0000-000090130000}"/>
    <cellStyle name="20% - Énfasis2 4 2 2 5 2 2" xfId="30939" xr:uid="{00000000-0005-0000-0000-000091130000}"/>
    <cellStyle name="20% - Énfasis2 4 2 2 5 3" xfId="38836" xr:uid="{00000000-0005-0000-0000-000092130000}"/>
    <cellStyle name="20% - Énfasis2 4 2 2 5 4" xfId="23622" xr:uid="{00000000-0005-0000-0000-000093130000}"/>
    <cellStyle name="20% - Énfasis2 4 2 2 5 5" xfId="47365" xr:uid="{00000000-0005-0000-0000-000094130000}"/>
    <cellStyle name="20% - Énfasis2 4 2 2 6" xfId="3071" xr:uid="{00000000-0005-0000-0000-000095130000}"/>
    <cellStyle name="20% - Énfasis2 4 2 2 6 2" xfId="13055" xr:uid="{00000000-0005-0000-0000-000096130000}"/>
    <cellStyle name="20% - Énfasis2 4 2 2 6 2 2" xfId="32424" xr:uid="{00000000-0005-0000-0000-000097130000}"/>
    <cellStyle name="20% - Énfasis2 4 2 2 6 3" xfId="40321" xr:uid="{00000000-0005-0000-0000-000098130000}"/>
    <cellStyle name="20% - Énfasis2 4 2 2 6 4" xfId="25038" xr:uid="{00000000-0005-0000-0000-000099130000}"/>
    <cellStyle name="20% - Énfasis2 4 2 2 6 5" xfId="44276" xr:uid="{00000000-0005-0000-0000-00009A130000}"/>
    <cellStyle name="20% - Énfasis2 4 2 2 7" xfId="7837" xr:uid="{00000000-0005-0000-0000-00009B130000}"/>
    <cellStyle name="20% - Énfasis2 4 2 2 7 2" xfId="16804" xr:uid="{00000000-0005-0000-0000-00009C130000}"/>
    <cellStyle name="20% - Énfasis2 4 2 2 7 3" xfId="26008" xr:uid="{00000000-0005-0000-0000-00009D130000}"/>
    <cellStyle name="20% - Énfasis2 4 2 2 7 4" xfId="48029" xr:uid="{00000000-0005-0000-0000-00009E130000}"/>
    <cellStyle name="20% - Énfasis2 4 2 2 8" xfId="10205" xr:uid="{00000000-0005-0000-0000-00009F130000}"/>
    <cellStyle name="20% - Énfasis2 4 2 2 8 2" xfId="33908" xr:uid="{00000000-0005-0000-0000-0000A0130000}"/>
    <cellStyle name="20% - Énfasis2 4 2 2 8 3" xfId="49672" xr:uid="{00000000-0005-0000-0000-0000A1130000}"/>
    <cellStyle name="20% - Énfasis2 4 2 2 9" xfId="19170" xr:uid="{00000000-0005-0000-0000-0000A2130000}"/>
    <cellStyle name="20% - Énfasis2 4 2 3" xfId="758" xr:uid="{00000000-0005-0000-0000-0000A3130000}"/>
    <cellStyle name="20% - Énfasis2 4 2 3 2" xfId="1449" xr:uid="{00000000-0005-0000-0000-0000A4130000}"/>
    <cellStyle name="20% - Énfasis2 4 2 3 2 2" xfId="6801" xr:uid="{00000000-0005-0000-0000-0000A5130000}"/>
    <cellStyle name="20% - Énfasis2 4 2 3 2 2 2" xfId="15779" xr:uid="{00000000-0005-0000-0000-0000A6130000}"/>
    <cellStyle name="20% - Énfasis2 4 2 3 2 2 3" xfId="28288" xr:uid="{00000000-0005-0000-0000-0000A7130000}"/>
    <cellStyle name="20% - Énfasis2 4 2 3 2 2 4" xfId="47003" xr:uid="{00000000-0005-0000-0000-0000A8130000}"/>
    <cellStyle name="20% - Énfasis2 4 2 3 2 3" xfId="10206" xr:uid="{00000000-0005-0000-0000-0000A9130000}"/>
    <cellStyle name="20% - Énfasis2 4 2 3 2 3 2" xfId="36183" xr:uid="{00000000-0005-0000-0000-0000AA130000}"/>
    <cellStyle name="20% - Énfasis2 4 2 3 2 4" xfId="20972" xr:uid="{00000000-0005-0000-0000-0000AB130000}"/>
    <cellStyle name="20% - Énfasis2 4 2 3 2 5" xfId="43321" xr:uid="{00000000-0005-0000-0000-0000AC130000}"/>
    <cellStyle name="20% - Énfasis2 4 2 3 3" xfId="4828" xr:uid="{00000000-0005-0000-0000-0000AD130000}"/>
    <cellStyle name="20% - Énfasis2 4 2 3 3 2" xfId="14806" xr:uid="{00000000-0005-0000-0000-0000AE130000}"/>
    <cellStyle name="20% - Énfasis2 4 2 3 3 2 2" xfId="29772" xr:uid="{00000000-0005-0000-0000-0000AF130000}"/>
    <cellStyle name="20% - Énfasis2 4 2 3 3 3" xfId="37668" xr:uid="{00000000-0005-0000-0000-0000B0130000}"/>
    <cellStyle name="20% - Énfasis2 4 2 3 3 4" xfId="22455" xr:uid="{00000000-0005-0000-0000-0000B1130000}"/>
    <cellStyle name="20% - Énfasis2 4 2 3 3 5" xfId="46028" xr:uid="{00000000-0005-0000-0000-0000B2130000}"/>
    <cellStyle name="20% - Énfasis2 4 2 3 4" xfId="7337" xr:uid="{00000000-0005-0000-0000-0000B3130000}"/>
    <cellStyle name="20% - Énfasis2 4 2 3 4 2" xfId="16313" xr:uid="{00000000-0005-0000-0000-0000B4130000}"/>
    <cellStyle name="20% - Énfasis2 4 2 3 4 2 2" xfId="31257" xr:uid="{00000000-0005-0000-0000-0000B5130000}"/>
    <cellStyle name="20% - Énfasis2 4 2 3 4 3" xfId="39154" xr:uid="{00000000-0005-0000-0000-0000B6130000}"/>
    <cellStyle name="20% - Énfasis2 4 2 3 4 4" xfId="23939" xr:uid="{00000000-0005-0000-0000-0000B7130000}"/>
    <cellStyle name="20% - Énfasis2 4 2 3 4 5" xfId="47538" xr:uid="{00000000-0005-0000-0000-0000B8130000}"/>
    <cellStyle name="20% - Énfasis2 4 2 3 5" xfId="3245" xr:uid="{00000000-0005-0000-0000-0000B9130000}"/>
    <cellStyle name="20% - Énfasis2 4 2 3 5 2" xfId="13229" xr:uid="{00000000-0005-0000-0000-0000BA130000}"/>
    <cellStyle name="20% - Énfasis2 4 2 3 5 2 2" xfId="32742" xr:uid="{00000000-0005-0000-0000-0000BB130000}"/>
    <cellStyle name="20% - Énfasis2 4 2 3 5 3" xfId="40639" xr:uid="{00000000-0005-0000-0000-0000BC130000}"/>
    <cellStyle name="20% - Énfasis2 4 2 3 5 4" xfId="25292" xr:uid="{00000000-0005-0000-0000-0000BD130000}"/>
    <cellStyle name="20% - Énfasis2 4 2 3 5 5" xfId="44450" xr:uid="{00000000-0005-0000-0000-0000BE130000}"/>
    <cellStyle name="20% - Énfasis2 4 2 3 6" xfId="8011" xr:uid="{00000000-0005-0000-0000-0000BF130000}"/>
    <cellStyle name="20% - Énfasis2 4 2 3 6 2" xfId="16978" xr:uid="{00000000-0005-0000-0000-0000C0130000}"/>
    <cellStyle name="20% - Énfasis2 4 2 3 6 3" xfId="26326" xr:uid="{00000000-0005-0000-0000-0000C1130000}"/>
    <cellStyle name="20% - Énfasis2 4 2 3 6 4" xfId="48203" xr:uid="{00000000-0005-0000-0000-0000C2130000}"/>
    <cellStyle name="20% - Énfasis2 4 2 3 7" xfId="10207" xr:uid="{00000000-0005-0000-0000-0000C3130000}"/>
    <cellStyle name="20% - Énfasis2 4 2 3 7 2" xfId="34226" xr:uid="{00000000-0005-0000-0000-0000C4130000}"/>
    <cellStyle name="20% - Énfasis2 4 2 3 7 3" xfId="49846" xr:uid="{00000000-0005-0000-0000-0000C5130000}"/>
    <cellStyle name="20% - Énfasis2 4 2 3 8" xfId="19488" xr:uid="{00000000-0005-0000-0000-0000C6130000}"/>
    <cellStyle name="20% - Énfasis2 4 2 3 9" xfId="41664" xr:uid="{00000000-0005-0000-0000-0000C7130000}"/>
    <cellStyle name="20% - Énfasis2 4 2 4" xfId="547" xr:uid="{00000000-0005-0000-0000-0000C8130000}"/>
    <cellStyle name="20% - Énfasis2 4 2 4 2" xfId="2658" xr:uid="{00000000-0005-0000-0000-0000C9130000}"/>
    <cellStyle name="20% - Énfasis2 4 2 4 2 2" xfId="4449" xr:uid="{00000000-0005-0000-0000-0000CA130000}"/>
    <cellStyle name="20% - Énfasis2 4 2 4 2 2 2" xfId="14428" xr:uid="{00000000-0005-0000-0000-0000CB130000}"/>
    <cellStyle name="20% - Énfasis2 4 2 4 2 2 3" xfId="45650" xr:uid="{00000000-0005-0000-0000-0000CC130000}"/>
    <cellStyle name="20% - Énfasis2 4 2 4 2 3" xfId="10208" xr:uid="{00000000-0005-0000-0000-0000CD130000}"/>
    <cellStyle name="20% - Énfasis2 4 2 4 2 4" xfId="27153" xr:uid="{00000000-0005-0000-0000-0000CE130000}"/>
    <cellStyle name="20% - Énfasis2 4 2 4 2 5" xfId="43868" xr:uid="{00000000-0005-0000-0000-0000CF130000}"/>
    <cellStyle name="20% - Énfasis2 4 2 4 3" xfId="3433" xr:uid="{00000000-0005-0000-0000-0000D0130000}"/>
    <cellStyle name="20% - Énfasis2 4 2 4 3 2" xfId="13417" xr:uid="{00000000-0005-0000-0000-0000D1130000}"/>
    <cellStyle name="20% - Énfasis2 4 2 4 3 3" xfId="35048" xr:uid="{00000000-0005-0000-0000-0000D2130000}"/>
    <cellStyle name="20% - Énfasis2 4 2 4 3 4" xfId="44638" xr:uid="{00000000-0005-0000-0000-0000D3130000}"/>
    <cellStyle name="20% - Énfasis2 4 2 4 4" xfId="9144" xr:uid="{00000000-0005-0000-0000-0000D4130000}"/>
    <cellStyle name="20% - Énfasis2 4 2 4 4 2" xfId="18110" xr:uid="{00000000-0005-0000-0000-0000D5130000}"/>
    <cellStyle name="20% - Énfasis2 4 2 4 4 3" xfId="49336" xr:uid="{00000000-0005-0000-0000-0000D6130000}"/>
    <cellStyle name="20% - Énfasis2 4 2 4 5" xfId="10209" xr:uid="{00000000-0005-0000-0000-0000D7130000}"/>
    <cellStyle name="20% - Énfasis2 4 2 4 5 2" xfId="50979" xr:uid="{00000000-0005-0000-0000-0000D8130000}"/>
    <cellStyle name="20% - Énfasis2 4 2 4 6" xfId="18851" xr:uid="{00000000-0005-0000-0000-0000D9130000}"/>
    <cellStyle name="20% - Énfasis2 4 2 4 7" xfId="42797" xr:uid="{00000000-0005-0000-0000-0000DA130000}"/>
    <cellStyle name="20% - Énfasis2 4 2 5" xfId="1239" xr:uid="{00000000-0005-0000-0000-0000DB130000}"/>
    <cellStyle name="20% - Énfasis2 4 2 5 2" xfId="6005" xr:uid="{00000000-0005-0000-0000-0000DC130000}"/>
    <cellStyle name="20% - Énfasis2 4 2 5 2 2" xfId="27651" xr:uid="{00000000-0005-0000-0000-0000DD130000}"/>
    <cellStyle name="20% - Énfasis2 4 2 5 3" xfId="10210" xr:uid="{00000000-0005-0000-0000-0000DE130000}"/>
    <cellStyle name="20% - Énfasis2 4 2 5 3 2" xfId="35546" xr:uid="{00000000-0005-0000-0000-0000DF130000}"/>
    <cellStyle name="20% - Énfasis2 4 2 5 4" xfId="20335" xr:uid="{00000000-0005-0000-0000-0000E0130000}"/>
    <cellStyle name="20% - Énfasis2 4 2 5 5" xfId="43111" xr:uid="{00000000-0005-0000-0000-0000E1130000}"/>
    <cellStyle name="20% - Énfasis2 4 2 6" xfId="6590" xr:uid="{00000000-0005-0000-0000-0000E2130000}"/>
    <cellStyle name="20% - Énfasis2 4 2 6 2" xfId="15570" xr:uid="{00000000-0005-0000-0000-0000E3130000}"/>
    <cellStyle name="20% - Énfasis2 4 2 6 2 2" xfId="29135" xr:uid="{00000000-0005-0000-0000-0000E4130000}"/>
    <cellStyle name="20% - Énfasis2 4 2 6 3" xfId="37031" xr:uid="{00000000-0005-0000-0000-0000E5130000}"/>
    <cellStyle name="20% - Énfasis2 4 2 6 4" xfId="21819" xr:uid="{00000000-0005-0000-0000-0000E6130000}"/>
    <cellStyle name="20% - Énfasis2 4 2 6 5" xfId="46793" xr:uid="{00000000-0005-0000-0000-0000E7130000}"/>
    <cellStyle name="20% - Énfasis2 4 2 7" xfId="3988" xr:uid="{00000000-0005-0000-0000-0000E8130000}"/>
    <cellStyle name="20% - Énfasis2 4 2 7 2" xfId="13969" xr:uid="{00000000-0005-0000-0000-0000E9130000}"/>
    <cellStyle name="20% - Énfasis2 4 2 7 2 2" xfId="30620" xr:uid="{00000000-0005-0000-0000-0000EA130000}"/>
    <cellStyle name="20% - Énfasis2 4 2 7 3" xfId="38517" xr:uid="{00000000-0005-0000-0000-0000EB130000}"/>
    <cellStyle name="20% - Énfasis2 4 2 7 4" xfId="23303" xr:uid="{00000000-0005-0000-0000-0000EC130000}"/>
    <cellStyle name="20% - Énfasis2 4 2 7 5" xfId="45191" xr:uid="{00000000-0005-0000-0000-0000ED130000}"/>
    <cellStyle name="20% - Énfasis2 4 2 8" xfId="7127" xr:uid="{00000000-0005-0000-0000-0000EE130000}"/>
    <cellStyle name="20% - Énfasis2 4 2 8 2" xfId="16104" xr:uid="{00000000-0005-0000-0000-0000EF130000}"/>
    <cellStyle name="20% - Énfasis2 4 2 8 2 2" xfId="32105" xr:uid="{00000000-0005-0000-0000-0000F0130000}"/>
    <cellStyle name="20% - Énfasis2 4 2 8 3" xfId="40002" xr:uid="{00000000-0005-0000-0000-0000F1130000}"/>
    <cellStyle name="20% - Énfasis2 4 2 8 4" xfId="24737" xr:uid="{00000000-0005-0000-0000-0000F2130000}"/>
    <cellStyle name="20% - Énfasis2 4 2 8 5" xfId="47329" xr:uid="{00000000-0005-0000-0000-0000F3130000}"/>
    <cellStyle name="20% - Énfasis2 4 2 9" xfId="3035" xr:uid="{00000000-0005-0000-0000-0000F4130000}"/>
    <cellStyle name="20% - Énfasis2 4 2 9 2" xfId="13019" xr:uid="{00000000-0005-0000-0000-0000F5130000}"/>
    <cellStyle name="20% - Énfasis2 4 2 9 3" xfId="25690" xr:uid="{00000000-0005-0000-0000-0000F6130000}"/>
    <cellStyle name="20% - Énfasis2 4 2 9 4" xfId="44240" xr:uid="{00000000-0005-0000-0000-0000F7130000}"/>
    <cellStyle name="20% - Énfasis2 4 3" xfId="338" xr:uid="{00000000-0005-0000-0000-0000F8130000}"/>
    <cellStyle name="20% - Énfasis2 4 3 10" xfId="7836" xr:uid="{00000000-0005-0000-0000-0000F9130000}"/>
    <cellStyle name="20% - Énfasis2 4 3 10 2" xfId="16803" xr:uid="{00000000-0005-0000-0000-0000FA130000}"/>
    <cellStyle name="20% - Énfasis2 4 3 10 3" xfId="33590" xr:uid="{00000000-0005-0000-0000-0000FB130000}"/>
    <cellStyle name="20% - Énfasis2 4 3 10 4" xfId="48028" xr:uid="{00000000-0005-0000-0000-0000FC130000}"/>
    <cellStyle name="20% - Énfasis2 4 3 11" xfId="10211" xr:uid="{00000000-0005-0000-0000-0000FD130000}"/>
    <cellStyle name="20% - Énfasis2 4 3 11 2" xfId="49671" xr:uid="{00000000-0005-0000-0000-0000FE130000}"/>
    <cellStyle name="20% - Énfasis2 4 3 12" xfId="18582" xr:uid="{00000000-0005-0000-0000-0000FF130000}"/>
    <cellStyle name="20% - Énfasis2 4 3 13" xfId="41489" xr:uid="{00000000-0005-0000-0000-000000140000}"/>
    <cellStyle name="20% - Énfasis2 4 3 2" xfId="582" xr:uid="{00000000-0005-0000-0000-000001140000}"/>
    <cellStyle name="20% - Énfasis2 4 3 2 10" xfId="41997" xr:uid="{00000000-0005-0000-0000-000002140000}"/>
    <cellStyle name="20% - Énfasis2 4 3 2 2" xfId="2002" xr:uid="{00000000-0005-0000-0000-000003140000}"/>
    <cellStyle name="20% - Énfasis2 4 3 2 2 2" xfId="5012" xr:uid="{00000000-0005-0000-0000-000004140000}"/>
    <cellStyle name="20% - Énfasis2 4 3 2 2 2 2" xfId="14990" xr:uid="{00000000-0005-0000-0000-000005140000}"/>
    <cellStyle name="20% - Énfasis2 4 3 2 2 2 2 2" xfId="28291" xr:uid="{00000000-0005-0000-0000-000006140000}"/>
    <cellStyle name="20% - Énfasis2 4 3 2 2 2 3" xfId="36186" xr:uid="{00000000-0005-0000-0000-000007140000}"/>
    <cellStyle name="20% - Énfasis2 4 3 2 2 2 4" xfId="20975" xr:uid="{00000000-0005-0000-0000-000008140000}"/>
    <cellStyle name="20% - Énfasis2 4 3 2 2 2 5" xfId="46212" xr:uid="{00000000-0005-0000-0000-000009140000}"/>
    <cellStyle name="20% - Énfasis2 4 3 2 2 3" xfId="8549" xr:uid="{00000000-0005-0000-0000-00000A140000}"/>
    <cellStyle name="20% - Énfasis2 4 3 2 2 3 2" xfId="17516" xr:uid="{00000000-0005-0000-0000-00000B140000}"/>
    <cellStyle name="20% - Énfasis2 4 3 2 2 3 2 2" xfId="29775" xr:uid="{00000000-0005-0000-0000-00000C140000}"/>
    <cellStyle name="20% - Énfasis2 4 3 2 2 3 3" xfId="37671" xr:uid="{00000000-0005-0000-0000-00000D140000}"/>
    <cellStyle name="20% - Énfasis2 4 3 2 2 3 4" xfId="22458" xr:uid="{00000000-0005-0000-0000-00000E140000}"/>
    <cellStyle name="20% - Énfasis2 4 3 2 2 3 5" xfId="48741" xr:uid="{00000000-0005-0000-0000-00000F140000}"/>
    <cellStyle name="20% - Énfasis2 4 3 2 2 4" xfId="9416" xr:uid="{00000000-0005-0000-0000-000010140000}"/>
    <cellStyle name="20% - Énfasis2 4 3 2 2 4 2" xfId="31260" xr:uid="{00000000-0005-0000-0000-000011140000}"/>
    <cellStyle name="20% - Énfasis2 4 3 2 2 4 3" xfId="39157" xr:uid="{00000000-0005-0000-0000-000012140000}"/>
    <cellStyle name="20% - Énfasis2 4 3 2 2 4 4" xfId="23942" xr:uid="{00000000-0005-0000-0000-000013140000}"/>
    <cellStyle name="20% - Énfasis2 4 3 2 2 4 5" xfId="50384" xr:uid="{00000000-0005-0000-0000-000014140000}"/>
    <cellStyle name="20% - Énfasis2 4 3 2 2 5" xfId="12152" xr:uid="{00000000-0005-0000-0000-000015140000}"/>
    <cellStyle name="20% - Énfasis2 4 3 2 2 5 2" xfId="32745" xr:uid="{00000000-0005-0000-0000-000016140000}"/>
    <cellStyle name="20% - Énfasis2 4 3 2 2 5 3" xfId="40642" xr:uid="{00000000-0005-0000-0000-000017140000}"/>
    <cellStyle name="20% - Énfasis2 4 3 2 2 6" xfId="26329" xr:uid="{00000000-0005-0000-0000-000018140000}"/>
    <cellStyle name="20% - Énfasis2 4 3 2 2 7" xfId="34229" xr:uid="{00000000-0005-0000-0000-000019140000}"/>
    <cellStyle name="20% - Énfasis2 4 3 2 2 8" xfId="19491" xr:uid="{00000000-0005-0000-0000-00001A140000}"/>
    <cellStyle name="20% - Énfasis2 4 3 2 2 9" xfId="42202" xr:uid="{00000000-0005-0000-0000-00001B140000}"/>
    <cellStyle name="20% - Énfasis2 4 3 2 3" xfId="1796" xr:uid="{00000000-0005-0000-0000-00001C140000}"/>
    <cellStyle name="20% - Énfasis2 4 3 2 3 2" xfId="4173" xr:uid="{00000000-0005-0000-0000-00001D140000}"/>
    <cellStyle name="20% - Énfasis2 4 3 2 3 2 2" xfId="14153" xr:uid="{00000000-0005-0000-0000-00001E140000}"/>
    <cellStyle name="20% - Énfasis2 4 3 2 3 2 3" xfId="27971" xr:uid="{00000000-0005-0000-0000-00001F140000}"/>
    <cellStyle name="20% - Énfasis2 4 3 2 3 2 4" xfId="45375" xr:uid="{00000000-0005-0000-0000-000020140000}"/>
    <cellStyle name="20% - Énfasis2 4 3 2 3 3" xfId="10212" xr:uid="{00000000-0005-0000-0000-000021140000}"/>
    <cellStyle name="20% - Énfasis2 4 3 2 3 3 2" xfId="35866" xr:uid="{00000000-0005-0000-0000-000022140000}"/>
    <cellStyle name="20% - Énfasis2 4 3 2 3 4" xfId="20655" xr:uid="{00000000-0005-0000-0000-000023140000}"/>
    <cellStyle name="20% - Énfasis2 4 3 2 3 5" xfId="43582" xr:uid="{00000000-0005-0000-0000-000024140000}"/>
    <cellStyle name="20% - Énfasis2 4 3 2 4" xfId="3434" xr:uid="{00000000-0005-0000-0000-000025140000}"/>
    <cellStyle name="20% - Énfasis2 4 3 2 4 2" xfId="13418" xr:uid="{00000000-0005-0000-0000-000026140000}"/>
    <cellStyle name="20% - Énfasis2 4 3 2 4 2 2" xfId="29455" xr:uid="{00000000-0005-0000-0000-000027140000}"/>
    <cellStyle name="20% - Énfasis2 4 3 2 4 3" xfId="37351" xr:uid="{00000000-0005-0000-0000-000028140000}"/>
    <cellStyle name="20% - Énfasis2 4 3 2 4 4" xfId="22139" xr:uid="{00000000-0005-0000-0000-000029140000}"/>
    <cellStyle name="20% - Énfasis2 4 3 2 4 5" xfId="44639" xr:uid="{00000000-0005-0000-0000-00002A140000}"/>
    <cellStyle name="20% - Énfasis2 4 3 2 5" xfId="8344" xr:uid="{00000000-0005-0000-0000-00002B140000}"/>
    <cellStyle name="20% - Énfasis2 4 3 2 5 2" xfId="17311" xr:uid="{00000000-0005-0000-0000-00002C140000}"/>
    <cellStyle name="20% - Énfasis2 4 3 2 5 2 2" xfId="30940" xr:uid="{00000000-0005-0000-0000-00002D140000}"/>
    <cellStyle name="20% - Énfasis2 4 3 2 5 3" xfId="38837" xr:uid="{00000000-0005-0000-0000-00002E140000}"/>
    <cellStyle name="20% - Énfasis2 4 3 2 5 4" xfId="23623" xr:uid="{00000000-0005-0000-0000-00002F140000}"/>
    <cellStyle name="20% - Énfasis2 4 3 2 5 5" xfId="48536" xr:uid="{00000000-0005-0000-0000-000030140000}"/>
    <cellStyle name="20% - Énfasis2 4 3 2 6" xfId="10213" xr:uid="{00000000-0005-0000-0000-000031140000}"/>
    <cellStyle name="20% - Énfasis2 4 3 2 6 2" xfId="32425" xr:uid="{00000000-0005-0000-0000-000032140000}"/>
    <cellStyle name="20% - Énfasis2 4 3 2 6 3" xfId="40322" xr:uid="{00000000-0005-0000-0000-000033140000}"/>
    <cellStyle name="20% - Énfasis2 4 3 2 6 4" xfId="25039" xr:uid="{00000000-0005-0000-0000-000034140000}"/>
    <cellStyle name="20% - Énfasis2 4 3 2 6 5" xfId="50179" xr:uid="{00000000-0005-0000-0000-000035140000}"/>
    <cellStyle name="20% - Énfasis2 4 3 2 7" xfId="26009" xr:uid="{00000000-0005-0000-0000-000036140000}"/>
    <cellStyle name="20% - Énfasis2 4 3 2 8" xfId="33909" xr:uid="{00000000-0005-0000-0000-000037140000}"/>
    <cellStyle name="20% - Énfasis2 4 3 2 9" xfId="19171" xr:uid="{00000000-0005-0000-0000-000038140000}"/>
    <cellStyle name="20% - Énfasis2 4 3 3" xfId="2001" xr:uid="{00000000-0005-0000-0000-000039140000}"/>
    <cellStyle name="20% - Énfasis2 4 3 3 2" xfId="4733" xr:uid="{00000000-0005-0000-0000-00003A140000}"/>
    <cellStyle name="20% - Énfasis2 4 3 3 2 2" xfId="14711" xr:uid="{00000000-0005-0000-0000-00003B140000}"/>
    <cellStyle name="20% - Énfasis2 4 3 3 2 2 2" xfId="28290" xr:uid="{00000000-0005-0000-0000-00003C140000}"/>
    <cellStyle name="20% - Énfasis2 4 3 3 2 3" xfId="36185" xr:uid="{00000000-0005-0000-0000-00003D140000}"/>
    <cellStyle name="20% - Énfasis2 4 3 3 2 4" xfId="20974" xr:uid="{00000000-0005-0000-0000-00003E140000}"/>
    <cellStyle name="20% - Énfasis2 4 3 3 2 5" xfId="45933" xr:uid="{00000000-0005-0000-0000-00003F140000}"/>
    <cellStyle name="20% - Énfasis2 4 3 3 3" xfId="8548" xr:uid="{00000000-0005-0000-0000-000040140000}"/>
    <cellStyle name="20% - Énfasis2 4 3 3 3 2" xfId="17515" xr:uid="{00000000-0005-0000-0000-000041140000}"/>
    <cellStyle name="20% - Énfasis2 4 3 3 3 2 2" xfId="29774" xr:uid="{00000000-0005-0000-0000-000042140000}"/>
    <cellStyle name="20% - Énfasis2 4 3 3 3 3" xfId="37670" xr:uid="{00000000-0005-0000-0000-000043140000}"/>
    <cellStyle name="20% - Énfasis2 4 3 3 3 4" xfId="22457" xr:uid="{00000000-0005-0000-0000-000044140000}"/>
    <cellStyle name="20% - Énfasis2 4 3 3 3 5" xfId="48740" xr:uid="{00000000-0005-0000-0000-000045140000}"/>
    <cellStyle name="20% - Énfasis2 4 3 3 4" xfId="9373" xr:uid="{00000000-0005-0000-0000-000046140000}"/>
    <cellStyle name="20% - Énfasis2 4 3 3 4 2" xfId="31259" xr:uid="{00000000-0005-0000-0000-000047140000}"/>
    <cellStyle name="20% - Énfasis2 4 3 3 4 3" xfId="39156" xr:uid="{00000000-0005-0000-0000-000048140000}"/>
    <cellStyle name="20% - Énfasis2 4 3 3 4 4" xfId="23941" xr:uid="{00000000-0005-0000-0000-000049140000}"/>
    <cellStyle name="20% - Énfasis2 4 3 3 4 5" xfId="50383" xr:uid="{00000000-0005-0000-0000-00004A140000}"/>
    <cellStyle name="20% - Énfasis2 4 3 3 5" xfId="12151" xr:uid="{00000000-0005-0000-0000-00004B140000}"/>
    <cellStyle name="20% - Énfasis2 4 3 3 5 2" xfId="32744" xr:uid="{00000000-0005-0000-0000-00004C140000}"/>
    <cellStyle name="20% - Énfasis2 4 3 3 5 3" xfId="40641" xr:uid="{00000000-0005-0000-0000-00004D140000}"/>
    <cellStyle name="20% - Énfasis2 4 3 3 6" xfId="26328" xr:uid="{00000000-0005-0000-0000-00004E140000}"/>
    <cellStyle name="20% - Énfasis2 4 3 3 7" xfId="34228" xr:uid="{00000000-0005-0000-0000-00004F140000}"/>
    <cellStyle name="20% - Énfasis2 4 3 3 8" xfId="19490" xr:uid="{00000000-0005-0000-0000-000050140000}"/>
    <cellStyle name="20% - Énfasis2 4 3 3 9" xfId="42201" xr:uid="{00000000-0005-0000-0000-000051140000}"/>
    <cellStyle name="20% - Énfasis2 4 3 4" xfId="1274" xr:uid="{00000000-0005-0000-0000-000052140000}"/>
    <cellStyle name="20% - Énfasis2 4 3 4 2" xfId="4508" xr:uid="{00000000-0005-0000-0000-000053140000}"/>
    <cellStyle name="20% - Énfasis2 4 3 4 2 2" xfId="14486" xr:uid="{00000000-0005-0000-0000-000054140000}"/>
    <cellStyle name="20% - Énfasis2 4 3 4 2 3" xfId="27154" xr:uid="{00000000-0005-0000-0000-000055140000}"/>
    <cellStyle name="20% - Énfasis2 4 3 4 2 4" xfId="45708" xr:uid="{00000000-0005-0000-0000-000056140000}"/>
    <cellStyle name="20% - Énfasis2 4 3 4 3" xfId="10214" xr:uid="{00000000-0005-0000-0000-000057140000}"/>
    <cellStyle name="20% - Énfasis2 4 3 4 3 2" xfId="35049" xr:uid="{00000000-0005-0000-0000-000058140000}"/>
    <cellStyle name="20% - Énfasis2 4 3 4 4" xfId="18852" xr:uid="{00000000-0005-0000-0000-000059140000}"/>
    <cellStyle name="20% - Énfasis2 4 3 4 5" xfId="43146" xr:uid="{00000000-0005-0000-0000-00005A140000}"/>
    <cellStyle name="20% - Énfasis2 4 3 5" xfId="6264" xr:uid="{00000000-0005-0000-0000-00005B140000}"/>
    <cellStyle name="20% - Énfasis2 4 3 5 2" xfId="27652" xr:uid="{00000000-0005-0000-0000-00005C140000}"/>
    <cellStyle name="20% - Énfasis2 4 3 5 2 2" xfId="51488" xr:uid="{00000000-0005-0000-0000-00005D140000}"/>
    <cellStyle name="20% - Énfasis2 4 3 5 3" xfId="35547" xr:uid="{00000000-0005-0000-0000-00005E140000}"/>
    <cellStyle name="20% - Énfasis2 4 3 5 3 2" xfId="51155" xr:uid="{00000000-0005-0000-0000-00005F140000}"/>
    <cellStyle name="20% - Énfasis2 4 3 5 4" xfId="20336" xr:uid="{00000000-0005-0000-0000-000060140000}"/>
    <cellStyle name="20% - Énfasis2 4 3 6" xfId="6625" xr:uid="{00000000-0005-0000-0000-000061140000}"/>
    <cellStyle name="20% - Énfasis2 4 3 6 2" xfId="15604" xr:uid="{00000000-0005-0000-0000-000062140000}"/>
    <cellStyle name="20% - Énfasis2 4 3 6 2 2" xfId="29136" xr:uid="{00000000-0005-0000-0000-000063140000}"/>
    <cellStyle name="20% - Énfasis2 4 3 6 3" xfId="37032" xr:uid="{00000000-0005-0000-0000-000064140000}"/>
    <cellStyle name="20% - Énfasis2 4 3 6 4" xfId="21820" xr:uid="{00000000-0005-0000-0000-000065140000}"/>
    <cellStyle name="20% - Énfasis2 4 3 6 5" xfId="46828" xr:uid="{00000000-0005-0000-0000-000066140000}"/>
    <cellStyle name="20% - Énfasis2 4 3 7" xfId="3892" xr:uid="{00000000-0005-0000-0000-000067140000}"/>
    <cellStyle name="20% - Énfasis2 4 3 7 2" xfId="13874" xr:uid="{00000000-0005-0000-0000-000068140000}"/>
    <cellStyle name="20% - Énfasis2 4 3 7 2 2" xfId="30621" xr:uid="{00000000-0005-0000-0000-000069140000}"/>
    <cellStyle name="20% - Énfasis2 4 3 7 3" xfId="38518" xr:uid="{00000000-0005-0000-0000-00006A140000}"/>
    <cellStyle name="20% - Énfasis2 4 3 7 4" xfId="23304" xr:uid="{00000000-0005-0000-0000-00006B140000}"/>
    <cellStyle name="20% - Énfasis2 4 3 7 5" xfId="45096" xr:uid="{00000000-0005-0000-0000-00006C140000}"/>
    <cellStyle name="20% - Énfasis2 4 3 8" xfId="7162" xr:uid="{00000000-0005-0000-0000-00006D140000}"/>
    <cellStyle name="20% - Énfasis2 4 3 8 2" xfId="16139" xr:uid="{00000000-0005-0000-0000-00006E140000}"/>
    <cellStyle name="20% - Énfasis2 4 3 8 2 2" xfId="32106" xr:uid="{00000000-0005-0000-0000-00006F140000}"/>
    <cellStyle name="20% - Énfasis2 4 3 8 3" xfId="40003" xr:uid="{00000000-0005-0000-0000-000070140000}"/>
    <cellStyle name="20% - Énfasis2 4 3 8 4" xfId="24738" xr:uid="{00000000-0005-0000-0000-000071140000}"/>
    <cellStyle name="20% - Énfasis2 4 3 8 5" xfId="47364" xr:uid="{00000000-0005-0000-0000-000072140000}"/>
    <cellStyle name="20% - Énfasis2 4 3 9" xfId="3070" xr:uid="{00000000-0005-0000-0000-000073140000}"/>
    <cellStyle name="20% - Énfasis2 4 3 9 2" xfId="13054" xr:uid="{00000000-0005-0000-0000-000074140000}"/>
    <cellStyle name="20% - Énfasis2 4 3 9 3" xfId="25691" xr:uid="{00000000-0005-0000-0000-000075140000}"/>
    <cellStyle name="20% - Énfasis2 4 3 9 4" xfId="44275" xr:uid="{00000000-0005-0000-0000-000076140000}"/>
    <cellStyle name="20% - Énfasis2 4 4" xfId="757" xr:uid="{00000000-0005-0000-0000-000077140000}"/>
    <cellStyle name="20% - Énfasis2 4 4 10" xfId="41663" xr:uid="{00000000-0005-0000-0000-000078140000}"/>
    <cellStyle name="20% - Énfasis2 4 4 2" xfId="2003" xr:uid="{00000000-0005-0000-0000-000079140000}"/>
    <cellStyle name="20% - Énfasis2 4 4 2 2" xfId="4928" xr:uid="{00000000-0005-0000-0000-00007A140000}"/>
    <cellStyle name="20% - Énfasis2 4 4 2 2 2" xfId="14906" xr:uid="{00000000-0005-0000-0000-00007B140000}"/>
    <cellStyle name="20% - Énfasis2 4 4 2 2 2 2" xfId="28292" xr:uid="{00000000-0005-0000-0000-00007C140000}"/>
    <cellStyle name="20% - Énfasis2 4 4 2 2 3" xfId="36187" xr:uid="{00000000-0005-0000-0000-00007D140000}"/>
    <cellStyle name="20% - Énfasis2 4 4 2 2 4" xfId="20976" xr:uid="{00000000-0005-0000-0000-00007E140000}"/>
    <cellStyle name="20% - Énfasis2 4 4 2 2 5" xfId="46128" xr:uid="{00000000-0005-0000-0000-00007F140000}"/>
    <cellStyle name="20% - Énfasis2 4 4 2 3" xfId="8550" xr:uid="{00000000-0005-0000-0000-000080140000}"/>
    <cellStyle name="20% - Énfasis2 4 4 2 3 2" xfId="17517" xr:uid="{00000000-0005-0000-0000-000081140000}"/>
    <cellStyle name="20% - Énfasis2 4 4 2 3 2 2" xfId="29776" xr:uid="{00000000-0005-0000-0000-000082140000}"/>
    <cellStyle name="20% - Énfasis2 4 4 2 3 3" xfId="37672" xr:uid="{00000000-0005-0000-0000-000083140000}"/>
    <cellStyle name="20% - Énfasis2 4 4 2 3 4" xfId="22459" xr:uid="{00000000-0005-0000-0000-000084140000}"/>
    <cellStyle name="20% - Énfasis2 4 4 2 3 5" xfId="48742" xr:uid="{00000000-0005-0000-0000-000085140000}"/>
    <cellStyle name="20% - Énfasis2 4 4 2 4" xfId="9390" xr:uid="{00000000-0005-0000-0000-000086140000}"/>
    <cellStyle name="20% - Énfasis2 4 4 2 4 2" xfId="31261" xr:uid="{00000000-0005-0000-0000-000087140000}"/>
    <cellStyle name="20% - Énfasis2 4 4 2 4 3" xfId="39158" xr:uid="{00000000-0005-0000-0000-000088140000}"/>
    <cellStyle name="20% - Énfasis2 4 4 2 4 4" xfId="23943" xr:uid="{00000000-0005-0000-0000-000089140000}"/>
    <cellStyle name="20% - Énfasis2 4 4 2 4 5" xfId="50385" xr:uid="{00000000-0005-0000-0000-00008A140000}"/>
    <cellStyle name="20% - Énfasis2 4 4 2 5" xfId="12153" xr:uid="{00000000-0005-0000-0000-00008B140000}"/>
    <cellStyle name="20% - Énfasis2 4 4 2 5 2" xfId="32746" xr:uid="{00000000-0005-0000-0000-00008C140000}"/>
    <cellStyle name="20% - Énfasis2 4 4 2 5 3" xfId="40643" xr:uid="{00000000-0005-0000-0000-00008D140000}"/>
    <cellStyle name="20% - Énfasis2 4 4 2 6" xfId="26330" xr:uid="{00000000-0005-0000-0000-00008E140000}"/>
    <cellStyle name="20% - Énfasis2 4 4 2 7" xfId="34230" xr:uid="{00000000-0005-0000-0000-00008F140000}"/>
    <cellStyle name="20% - Énfasis2 4 4 2 8" xfId="19492" xr:uid="{00000000-0005-0000-0000-000090140000}"/>
    <cellStyle name="20% - Énfasis2 4 4 2 9" xfId="42203" xr:uid="{00000000-0005-0000-0000-000091140000}"/>
    <cellStyle name="20% - Énfasis2 4 4 3" xfId="1448" xr:uid="{00000000-0005-0000-0000-000092140000}"/>
    <cellStyle name="20% - Énfasis2 4 4 3 2" xfId="6800" xr:uid="{00000000-0005-0000-0000-000093140000}"/>
    <cellStyle name="20% - Énfasis2 4 4 3 2 2" xfId="15778" xr:uid="{00000000-0005-0000-0000-000094140000}"/>
    <cellStyle name="20% - Énfasis2 4 4 3 2 3" xfId="27969" xr:uid="{00000000-0005-0000-0000-000095140000}"/>
    <cellStyle name="20% - Énfasis2 4 4 3 2 4" xfId="47002" xr:uid="{00000000-0005-0000-0000-000096140000}"/>
    <cellStyle name="20% - Énfasis2 4 4 3 3" xfId="10215" xr:uid="{00000000-0005-0000-0000-000097140000}"/>
    <cellStyle name="20% - Énfasis2 4 4 3 3 2" xfId="35864" xr:uid="{00000000-0005-0000-0000-000098140000}"/>
    <cellStyle name="20% - Énfasis2 4 4 3 4" xfId="20653" xr:uid="{00000000-0005-0000-0000-000099140000}"/>
    <cellStyle name="20% - Énfasis2 4 4 3 5" xfId="43320" xr:uid="{00000000-0005-0000-0000-00009A140000}"/>
    <cellStyle name="20% - Énfasis2 4 4 4" xfId="4088" xr:uid="{00000000-0005-0000-0000-00009B140000}"/>
    <cellStyle name="20% - Énfasis2 4 4 4 2" xfId="14069" xr:uid="{00000000-0005-0000-0000-00009C140000}"/>
    <cellStyle name="20% - Énfasis2 4 4 4 2 2" xfId="29453" xr:uid="{00000000-0005-0000-0000-00009D140000}"/>
    <cellStyle name="20% - Énfasis2 4 4 4 3" xfId="37349" xr:uid="{00000000-0005-0000-0000-00009E140000}"/>
    <cellStyle name="20% - Énfasis2 4 4 4 4" xfId="22137" xr:uid="{00000000-0005-0000-0000-00009F140000}"/>
    <cellStyle name="20% - Énfasis2 4 4 4 5" xfId="45291" xr:uid="{00000000-0005-0000-0000-0000A0140000}"/>
    <cellStyle name="20% - Énfasis2 4 4 5" xfId="7336" xr:uid="{00000000-0005-0000-0000-0000A1140000}"/>
    <cellStyle name="20% - Énfasis2 4 4 5 2" xfId="16312" xr:uid="{00000000-0005-0000-0000-0000A2140000}"/>
    <cellStyle name="20% - Énfasis2 4 4 5 2 2" xfId="30938" xr:uid="{00000000-0005-0000-0000-0000A3140000}"/>
    <cellStyle name="20% - Énfasis2 4 4 5 3" xfId="38835" xr:uid="{00000000-0005-0000-0000-0000A4140000}"/>
    <cellStyle name="20% - Énfasis2 4 4 5 4" xfId="23621" xr:uid="{00000000-0005-0000-0000-0000A5140000}"/>
    <cellStyle name="20% - Énfasis2 4 4 5 5" xfId="47537" xr:uid="{00000000-0005-0000-0000-0000A6140000}"/>
    <cellStyle name="20% - Énfasis2 4 4 6" xfId="3244" xr:uid="{00000000-0005-0000-0000-0000A7140000}"/>
    <cellStyle name="20% - Énfasis2 4 4 6 2" xfId="13228" xr:uid="{00000000-0005-0000-0000-0000A8140000}"/>
    <cellStyle name="20% - Énfasis2 4 4 6 2 2" xfId="32423" xr:uid="{00000000-0005-0000-0000-0000A9140000}"/>
    <cellStyle name="20% - Énfasis2 4 4 6 3" xfId="40320" xr:uid="{00000000-0005-0000-0000-0000AA140000}"/>
    <cellStyle name="20% - Énfasis2 4 4 6 4" xfId="25037" xr:uid="{00000000-0005-0000-0000-0000AB140000}"/>
    <cellStyle name="20% - Énfasis2 4 4 6 5" xfId="44449" xr:uid="{00000000-0005-0000-0000-0000AC140000}"/>
    <cellStyle name="20% - Énfasis2 4 4 7" xfId="8010" xr:uid="{00000000-0005-0000-0000-0000AD140000}"/>
    <cellStyle name="20% - Énfasis2 4 4 7 2" xfId="16977" xr:uid="{00000000-0005-0000-0000-0000AE140000}"/>
    <cellStyle name="20% - Énfasis2 4 4 7 3" xfId="26007" xr:uid="{00000000-0005-0000-0000-0000AF140000}"/>
    <cellStyle name="20% - Énfasis2 4 4 7 4" xfId="48202" xr:uid="{00000000-0005-0000-0000-0000B0140000}"/>
    <cellStyle name="20% - Énfasis2 4 4 8" xfId="10216" xr:uid="{00000000-0005-0000-0000-0000B1140000}"/>
    <cellStyle name="20% - Énfasis2 4 4 8 2" xfId="33907" xr:uid="{00000000-0005-0000-0000-0000B2140000}"/>
    <cellStyle name="20% - Énfasis2 4 4 8 3" xfId="49845" xr:uid="{00000000-0005-0000-0000-0000B3140000}"/>
    <cellStyle name="20% - Énfasis2 4 4 9" xfId="19169" xr:uid="{00000000-0005-0000-0000-0000B4140000}"/>
    <cellStyle name="20% - Énfasis2 4 5" xfId="480" xr:uid="{00000000-0005-0000-0000-0000B5140000}"/>
    <cellStyle name="20% - Énfasis2 4 5 2" xfId="1999" xr:uid="{00000000-0005-0000-0000-0000B6140000}"/>
    <cellStyle name="20% - Énfasis2 4 5 2 2" xfId="4649" xr:uid="{00000000-0005-0000-0000-0000B7140000}"/>
    <cellStyle name="20% - Énfasis2 4 5 2 2 2" xfId="14627" xr:uid="{00000000-0005-0000-0000-0000B8140000}"/>
    <cellStyle name="20% - Énfasis2 4 5 2 2 3" xfId="28287" xr:uid="{00000000-0005-0000-0000-0000B9140000}"/>
    <cellStyle name="20% - Énfasis2 4 5 2 2 4" xfId="45849" xr:uid="{00000000-0005-0000-0000-0000BA140000}"/>
    <cellStyle name="20% - Énfasis2 4 5 2 3" xfId="10217" xr:uid="{00000000-0005-0000-0000-0000BB140000}"/>
    <cellStyle name="20% - Énfasis2 4 5 2 3 2" xfId="36182" xr:uid="{00000000-0005-0000-0000-0000BC140000}"/>
    <cellStyle name="20% - Énfasis2 4 5 2 4" xfId="20971" xr:uid="{00000000-0005-0000-0000-0000BD140000}"/>
    <cellStyle name="20% - Énfasis2 4 5 2 5" xfId="43706" xr:uid="{00000000-0005-0000-0000-0000BE140000}"/>
    <cellStyle name="20% - Énfasis2 4 5 3" xfId="2970" xr:uid="{00000000-0005-0000-0000-0000BF140000}"/>
    <cellStyle name="20% - Énfasis2 4 5 3 2" xfId="12954" xr:uid="{00000000-0005-0000-0000-0000C0140000}"/>
    <cellStyle name="20% - Énfasis2 4 5 3 2 2" xfId="29771" xr:uid="{00000000-0005-0000-0000-0000C1140000}"/>
    <cellStyle name="20% - Énfasis2 4 5 3 3" xfId="37667" xr:uid="{00000000-0005-0000-0000-0000C2140000}"/>
    <cellStyle name="20% - Énfasis2 4 5 3 4" xfId="22454" xr:uid="{00000000-0005-0000-0000-0000C3140000}"/>
    <cellStyle name="20% - Énfasis2 4 5 3 5" xfId="44175" xr:uid="{00000000-0005-0000-0000-0000C4140000}"/>
    <cellStyle name="20% - Énfasis2 4 5 4" xfId="8546" xr:uid="{00000000-0005-0000-0000-0000C5140000}"/>
    <cellStyle name="20% - Énfasis2 4 5 4 2" xfId="17513" xr:uid="{00000000-0005-0000-0000-0000C6140000}"/>
    <cellStyle name="20% - Énfasis2 4 5 4 2 2" xfId="31256" xr:uid="{00000000-0005-0000-0000-0000C7140000}"/>
    <cellStyle name="20% - Énfasis2 4 5 4 3" xfId="39153" xr:uid="{00000000-0005-0000-0000-0000C8140000}"/>
    <cellStyle name="20% - Énfasis2 4 5 4 4" xfId="23938" xr:uid="{00000000-0005-0000-0000-0000C9140000}"/>
    <cellStyle name="20% - Énfasis2 4 5 4 5" xfId="48738" xr:uid="{00000000-0005-0000-0000-0000CA140000}"/>
    <cellStyle name="20% - Énfasis2 4 5 5" xfId="10218" xr:uid="{00000000-0005-0000-0000-0000CB140000}"/>
    <cellStyle name="20% - Énfasis2 4 5 5 2" xfId="32741" xr:uid="{00000000-0005-0000-0000-0000CC140000}"/>
    <cellStyle name="20% - Énfasis2 4 5 5 3" xfId="40638" xr:uid="{00000000-0005-0000-0000-0000CD140000}"/>
    <cellStyle name="20% - Énfasis2 4 5 5 4" xfId="25291" xr:uid="{00000000-0005-0000-0000-0000CE140000}"/>
    <cellStyle name="20% - Énfasis2 4 5 5 5" xfId="50381" xr:uid="{00000000-0005-0000-0000-0000CF140000}"/>
    <cellStyle name="20% - Énfasis2 4 5 6" xfId="26325" xr:uid="{00000000-0005-0000-0000-0000D0140000}"/>
    <cellStyle name="20% - Énfasis2 4 5 7" xfId="34225" xr:uid="{00000000-0005-0000-0000-0000D1140000}"/>
    <cellStyle name="20% - Énfasis2 4 5 8" xfId="19487" xr:uid="{00000000-0005-0000-0000-0000D2140000}"/>
    <cellStyle name="20% - Énfasis2 4 5 9" xfId="42199" xr:uid="{00000000-0005-0000-0000-0000D3140000}"/>
    <cellStyle name="20% - Énfasis2 4 6" xfId="1174" xr:uid="{00000000-0005-0000-0000-0000D4140000}"/>
    <cellStyle name="20% - Énfasis2 4 6 2" xfId="5232" xr:uid="{00000000-0005-0000-0000-0000D5140000}"/>
    <cellStyle name="20% - Énfasis2 4 6 2 2" xfId="15209" xr:uid="{00000000-0005-0000-0000-0000D6140000}"/>
    <cellStyle name="20% - Énfasis2 4 6 2 3" xfId="27152" xr:uid="{00000000-0005-0000-0000-0000D7140000}"/>
    <cellStyle name="20% - Énfasis2 4 6 2 4" xfId="46432" xr:uid="{00000000-0005-0000-0000-0000D8140000}"/>
    <cellStyle name="20% - Énfasis2 4 6 3" xfId="10219" xr:uid="{00000000-0005-0000-0000-0000D9140000}"/>
    <cellStyle name="20% - Énfasis2 4 6 3 2" xfId="35047" xr:uid="{00000000-0005-0000-0000-0000DA140000}"/>
    <cellStyle name="20% - Énfasis2 4 6 4" xfId="18850" xr:uid="{00000000-0005-0000-0000-0000DB140000}"/>
    <cellStyle name="20% - Énfasis2 4 6 5" xfId="43047" xr:uid="{00000000-0005-0000-0000-0000DC140000}"/>
    <cellStyle name="20% - Énfasis2 4 7" xfId="4353" xr:uid="{00000000-0005-0000-0000-0000DD140000}"/>
    <cellStyle name="20% - Énfasis2 4 7 2" xfId="14333" xr:uid="{00000000-0005-0000-0000-0000DE140000}"/>
    <cellStyle name="20% - Énfasis2 4 7 2 2" xfId="27650" xr:uid="{00000000-0005-0000-0000-0000DF140000}"/>
    <cellStyle name="20% - Énfasis2 4 7 3" xfId="35545" xr:uid="{00000000-0005-0000-0000-0000E0140000}"/>
    <cellStyle name="20% - Énfasis2 4 7 4" xfId="20334" xr:uid="{00000000-0005-0000-0000-0000E1140000}"/>
    <cellStyle name="20% - Énfasis2 4 7 5" xfId="45555" xr:uid="{00000000-0005-0000-0000-0000E2140000}"/>
    <cellStyle name="20% - Énfasis2 4 8" xfId="5804" xr:uid="{00000000-0005-0000-0000-0000E3140000}"/>
    <cellStyle name="20% - Énfasis2 4 8 2" xfId="29134" xr:uid="{00000000-0005-0000-0000-0000E4140000}"/>
    <cellStyle name="20% - Énfasis2 4 8 2 2" xfId="51396" xr:uid="{00000000-0005-0000-0000-0000E5140000}"/>
    <cellStyle name="20% - Énfasis2 4 8 3" xfId="37030" xr:uid="{00000000-0005-0000-0000-0000E6140000}"/>
    <cellStyle name="20% - Énfasis2 4 8 3 2" xfId="51253" xr:uid="{00000000-0005-0000-0000-0000E7140000}"/>
    <cellStyle name="20% - Énfasis2 4 8 4" xfId="21818" xr:uid="{00000000-0005-0000-0000-0000E8140000}"/>
    <cellStyle name="20% - Énfasis2 4 9" xfId="6523" xr:uid="{00000000-0005-0000-0000-0000E9140000}"/>
    <cellStyle name="20% - Énfasis2 4 9 2" xfId="15505" xr:uid="{00000000-0005-0000-0000-0000EA140000}"/>
    <cellStyle name="20% - Énfasis2 4 9 2 2" xfId="30619" xr:uid="{00000000-0005-0000-0000-0000EB140000}"/>
    <cellStyle name="20% - Énfasis2 4 9 3" xfId="38516" xr:uid="{00000000-0005-0000-0000-0000EC140000}"/>
    <cellStyle name="20% - Énfasis2 4 9 4" xfId="23302" xr:uid="{00000000-0005-0000-0000-0000ED140000}"/>
    <cellStyle name="20% - Énfasis2 4 9 5" xfId="46728" xr:uid="{00000000-0005-0000-0000-0000EE140000}"/>
    <cellStyle name="20% - Énfasis2 5" xfId="76" xr:uid="{00000000-0005-0000-0000-0000EF140000}"/>
    <cellStyle name="20% - Énfasis2 5 10" xfId="7015" xr:uid="{00000000-0005-0000-0000-0000F0140000}"/>
    <cellStyle name="20% - Énfasis2 5 10 2" xfId="15992" xr:uid="{00000000-0005-0000-0000-0000F1140000}"/>
    <cellStyle name="20% - Énfasis2 5 10 3" xfId="25692" xr:uid="{00000000-0005-0000-0000-0000F2140000}"/>
    <cellStyle name="20% - Énfasis2 5 10 4" xfId="47217" xr:uid="{00000000-0005-0000-0000-0000F3140000}"/>
    <cellStyle name="20% - Énfasis2 5 11" xfId="2823" xr:uid="{00000000-0005-0000-0000-0000F4140000}"/>
    <cellStyle name="20% - Énfasis2 5 11 2" xfId="12807" xr:uid="{00000000-0005-0000-0000-0000F5140000}"/>
    <cellStyle name="20% - Énfasis2 5 11 3" xfId="33591" xr:uid="{00000000-0005-0000-0000-0000F6140000}"/>
    <cellStyle name="20% - Énfasis2 5 11 4" xfId="44028" xr:uid="{00000000-0005-0000-0000-0000F7140000}"/>
    <cellStyle name="20% - Énfasis2 5 12" xfId="7689" xr:uid="{00000000-0005-0000-0000-0000F8140000}"/>
    <cellStyle name="20% - Énfasis2 5 12 2" xfId="16656" xr:uid="{00000000-0005-0000-0000-0000F9140000}"/>
    <cellStyle name="20% - Énfasis2 5 12 3" xfId="47881" xr:uid="{00000000-0005-0000-0000-0000FA140000}"/>
    <cellStyle name="20% - Énfasis2 5 13" xfId="10220" xr:uid="{00000000-0005-0000-0000-0000FB140000}"/>
    <cellStyle name="20% - Énfasis2 5 13 2" xfId="49524" xr:uid="{00000000-0005-0000-0000-0000FC140000}"/>
    <cellStyle name="20% - Énfasis2 5 14" xfId="12650" xr:uid="{00000000-0005-0000-0000-0000FD140000}"/>
    <cellStyle name="20% - Énfasis2 5 15" xfId="12638" xr:uid="{00000000-0005-0000-0000-0000FE140000}"/>
    <cellStyle name="20% - Énfasis2 5 15 2" xfId="41342" xr:uid="{00000000-0005-0000-0000-0000FF140000}"/>
    <cellStyle name="20% - Énfasis2 5 2" xfId="184" xr:uid="{00000000-0005-0000-0000-000000150000}"/>
    <cellStyle name="20% - Énfasis2 5 2 10" xfId="10221" xr:uid="{00000000-0005-0000-0000-000001150000}"/>
    <cellStyle name="20% - Énfasis2 5 2 10 2" xfId="33592" xr:uid="{00000000-0005-0000-0000-000002150000}"/>
    <cellStyle name="20% - Énfasis2 5 2 10 3" xfId="49673" xr:uid="{00000000-0005-0000-0000-000003150000}"/>
    <cellStyle name="20% - Énfasis2 5 2 11" xfId="18426" xr:uid="{00000000-0005-0000-0000-000004150000}"/>
    <cellStyle name="20% - Énfasis2 5 2 12" xfId="41491" xr:uid="{00000000-0005-0000-0000-000005150000}"/>
    <cellStyle name="20% - Énfasis2 5 2 2" xfId="584" xr:uid="{00000000-0005-0000-0000-000006150000}"/>
    <cellStyle name="20% - Énfasis2 5 2 2 10" xfId="41998" xr:uid="{00000000-0005-0000-0000-000007150000}"/>
    <cellStyle name="20% - Énfasis2 5 2 2 2" xfId="2006" xr:uid="{00000000-0005-0000-0000-000008150000}"/>
    <cellStyle name="20% - Énfasis2 5 2 2 2 2" xfId="5090" xr:uid="{00000000-0005-0000-0000-000009150000}"/>
    <cellStyle name="20% - Énfasis2 5 2 2 2 2 2" xfId="15068" xr:uid="{00000000-0005-0000-0000-00000A150000}"/>
    <cellStyle name="20% - Énfasis2 5 2 2 2 2 2 2" xfId="28295" xr:uid="{00000000-0005-0000-0000-00000B150000}"/>
    <cellStyle name="20% - Énfasis2 5 2 2 2 2 3" xfId="36190" xr:uid="{00000000-0005-0000-0000-00000C150000}"/>
    <cellStyle name="20% - Énfasis2 5 2 2 2 2 4" xfId="20979" xr:uid="{00000000-0005-0000-0000-00000D150000}"/>
    <cellStyle name="20% - Énfasis2 5 2 2 2 2 5" xfId="46290" xr:uid="{00000000-0005-0000-0000-00000E150000}"/>
    <cellStyle name="20% - Énfasis2 5 2 2 2 3" xfId="8553" xr:uid="{00000000-0005-0000-0000-00000F150000}"/>
    <cellStyle name="20% - Énfasis2 5 2 2 2 3 2" xfId="17520" xr:uid="{00000000-0005-0000-0000-000010150000}"/>
    <cellStyle name="20% - Énfasis2 5 2 2 2 3 2 2" xfId="29779" xr:uid="{00000000-0005-0000-0000-000011150000}"/>
    <cellStyle name="20% - Énfasis2 5 2 2 2 3 3" xfId="37675" xr:uid="{00000000-0005-0000-0000-000012150000}"/>
    <cellStyle name="20% - Énfasis2 5 2 2 2 3 4" xfId="22462" xr:uid="{00000000-0005-0000-0000-000013150000}"/>
    <cellStyle name="20% - Énfasis2 5 2 2 2 3 5" xfId="48745" xr:uid="{00000000-0005-0000-0000-000014150000}"/>
    <cellStyle name="20% - Énfasis2 5 2 2 2 4" xfId="9367" xr:uid="{00000000-0005-0000-0000-000015150000}"/>
    <cellStyle name="20% - Énfasis2 5 2 2 2 4 2" xfId="31264" xr:uid="{00000000-0005-0000-0000-000016150000}"/>
    <cellStyle name="20% - Énfasis2 5 2 2 2 4 3" xfId="39161" xr:uid="{00000000-0005-0000-0000-000017150000}"/>
    <cellStyle name="20% - Énfasis2 5 2 2 2 4 4" xfId="23946" xr:uid="{00000000-0005-0000-0000-000018150000}"/>
    <cellStyle name="20% - Énfasis2 5 2 2 2 4 5" xfId="50388" xr:uid="{00000000-0005-0000-0000-000019150000}"/>
    <cellStyle name="20% - Énfasis2 5 2 2 2 5" xfId="12155" xr:uid="{00000000-0005-0000-0000-00001A150000}"/>
    <cellStyle name="20% - Énfasis2 5 2 2 2 5 2" xfId="32749" xr:uid="{00000000-0005-0000-0000-00001B150000}"/>
    <cellStyle name="20% - Énfasis2 5 2 2 2 5 3" xfId="40646" xr:uid="{00000000-0005-0000-0000-00001C150000}"/>
    <cellStyle name="20% - Énfasis2 5 2 2 2 6" xfId="26333" xr:uid="{00000000-0005-0000-0000-00001D150000}"/>
    <cellStyle name="20% - Énfasis2 5 2 2 2 7" xfId="34233" xr:uid="{00000000-0005-0000-0000-00001E150000}"/>
    <cellStyle name="20% - Énfasis2 5 2 2 2 8" xfId="19495" xr:uid="{00000000-0005-0000-0000-00001F150000}"/>
    <cellStyle name="20% - Énfasis2 5 2 2 2 9" xfId="42206" xr:uid="{00000000-0005-0000-0000-000020150000}"/>
    <cellStyle name="20% - Énfasis2 5 2 2 3" xfId="1797" xr:uid="{00000000-0005-0000-0000-000021150000}"/>
    <cellStyle name="20% - Énfasis2 5 2 2 3 2" xfId="4251" xr:uid="{00000000-0005-0000-0000-000022150000}"/>
    <cellStyle name="20% - Énfasis2 5 2 2 3 2 2" xfId="14231" xr:uid="{00000000-0005-0000-0000-000023150000}"/>
    <cellStyle name="20% - Énfasis2 5 2 2 3 2 3" xfId="27973" xr:uid="{00000000-0005-0000-0000-000024150000}"/>
    <cellStyle name="20% - Énfasis2 5 2 2 3 2 4" xfId="45453" xr:uid="{00000000-0005-0000-0000-000025150000}"/>
    <cellStyle name="20% - Énfasis2 5 2 2 3 3" xfId="10222" xr:uid="{00000000-0005-0000-0000-000026150000}"/>
    <cellStyle name="20% - Énfasis2 5 2 2 3 3 2" xfId="35868" xr:uid="{00000000-0005-0000-0000-000027150000}"/>
    <cellStyle name="20% - Énfasis2 5 2 2 3 4" xfId="20657" xr:uid="{00000000-0005-0000-0000-000028150000}"/>
    <cellStyle name="20% - Énfasis2 5 2 2 3 5" xfId="43583" xr:uid="{00000000-0005-0000-0000-000029150000}"/>
    <cellStyle name="20% - Énfasis2 5 2 2 4" xfId="3435" xr:uid="{00000000-0005-0000-0000-00002A150000}"/>
    <cellStyle name="20% - Énfasis2 5 2 2 4 2" xfId="13419" xr:uid="{00000000-0005-0000-0000-00002B150000}"/>
    <cellStyle name="20% - Énfasis2 5 2 2 4 2 2" xfId="29457" xr:uid="{00000000-0005-0000-0000-00002C150000}"/>
    <cellStyle name="20% - Énfasis2 5 2 2 4 3" xfId="37353" xr:uid="{00000000-0005-0000-0000-00002D150000}"/>
    <cellStyle name="20% - Énfasis2 5 2 2 4 4" xfId="22141" xr:uid="{00000000-0005-0000-0000-00002E150000}"/>
    <cellStyle name="20% - Énfasis2 5 2 2 4 5" xfId="44640" xr:uid="{00000000-0005-0000-0000-00002F150000}"/>
    <cellStyle name="20% - Énfasis2 5 2 2 5" xfId="8345" xr:uid="{00000000-0005-0000-0000-000030150000}"/>
    <cellStyle name="20% - Énfasis2 5 2 2 5 2" xfId="17312" xr:uid="{00000000-0005-0000-0000-000031150000}"/>
    <cellStyle name="20% - Énfasis2 5 2 2 5 2 2" xfId="30942" xr:uid="{00000000-0005-0000-0000-000032150000}"/>
    <cellStyle name="20% - Énfasis2 5 2 2 5 3" xfId="38839" xr:uid="{00000000-0005-0000-0000-000033150000}"/>
    <cellStyle name="20% - Énfasis2 5 2 2 5 4" xfId="23625" xr:uid="{00000000-0005-0000-0000-000034150000}"/>
    <cellStyle name="20% - Énfasis2 5 2 2 5 5" xfId="48537" xr:uid="{00000000-0005-0000-0000-000035150000}"/>
    <cellStyle name="20% - Énfasis2 5 2 2 6" xfId="10223" xr:uid="{00000000-0005-0000-0000-000036150000}"/>
    <cellStyle name="20% - Énfasis2 5 2 2 6 2" xfId="32427" xr:uid="{00000000-0005-0000-0000-000037150000}"/>
    <cellStyle name="20% - Énfasis2 5 2 2 6 3" xfId="40324" xr:uid="{00000000-0005-0000-0000-000038150000}"/>
    <cellStyle name="20% - Énfasis2 5 2 2 6 4" xfId="25041" xr:uid="{00000000-0005-0000-0000-000039150000}"/>
    <cellStyle name="20% - Énfasis2 5 2 2 6 5" xfId="50180" xr:uid="{00000000-0005-0000-0000-00003A150000}"/>
    <cellStyle name="20% - Énfasis2 5 2 2 7" xfId="26011" xr:uid="{00000000-0005-0000-0000-00003B150000}"/>
    <cellStyle name="20% - Énfasis2 5 2 2 8" xfId="33911" xr:uid="{00000000-0005-0000-0000-00003C150000}"/>
    <cellStyle name="20% - Énfasis2 5 2 2 9" xfId="19173" xr:uid="{00000000-0005-0000-0000-00003D150000}"/>
    <cellStyle name="20% - Énfasis2 5 2 3" xfId="2005" xr:uid="{00000000-0005-0000-0000-00003E150000}"/>
    <cellStyle name="20% - Énfasis2 5 2 3 2" xfId="4811" xr:uid="{00000000-0005-0000-0000-00003F150000}"/>
    <cellStyle name="20% - Énfasis2 5 2 3 2 2" xfId="14789" xr:uid="{00000000-0005-0000-0000-000040150000}"/>
    <cellStyle name="20% - Énfasis2 5 2 3 2 2 2" xfId="28294" xr:uid="{00000000-0005-0000-0000-000041150000}"/>
    <cellStyle name="20% - Énfasis2 5 2 3 2 3" xfId="36189" xr:uid="{00000000-0005-0000-0000-000042150000}"/>
    <cellStyle name="20% - Énfasis2 5 2 3 2 4" xfId="20978" xr:uid="{00000000-0005-0000-0000-000043150000}"/>
    <cellStyle name="20% - Énfasis2 5 2 3 2 5" xfId="46011" xr:uid="{00000000-0005-0000-0000-000044150000}"/>
    <cellStyle name="20% - Énfasis2 5 2 3 3" xfId="8552" xr:uid="{00000000-0005-0000-0000-000045150000}"/>
    <cellStyle name="20% - Énfasis2 5 2 3 3 2" xfId="17519" xr:uid="{00000000-0005-0000-0000-000046150000}"/>
    <cellStyle name="20% - Énfasis2 5 2 3 3 2 2" xfId="29778" xr:uid="{00000000-0005-0000-0000-000047150000}"/>
    <cellStyle name="20% - Énfasis2 5 2 3 3 3" xfId="37674" xr:uid="{00000000-0005-0000-0000-000048150000}"/>
    <cellStyle name="20% - Énfasis2 5 2 3 3 4" xfId="22461" xr:uid="{00000000-0005-0000-0000-000049150000}"/>
    <cellStyle name="20% - Énfasis2 5 2 3 3 5" xfId="48744" xr:uid="{00000000-0005-0000-0000-00004A150000}"/>
    <cellStyle name="20% - Énfasis2 5 2 3 4" xfId="9354" xr:uid="{00000000-0005-0000-0000-00004B150000}"/>
    <cellStyle name="20% - Énfasis2 5 2 3 4 2" xfId="31263" xr:uid="{00000000-0005-0000-0000-00004C150000}"/>
    <cellStyle name="20% - Énfasis2 5 2 3 4 3" xfId="39160" xr:uid="{00000000-0005-0000-0000-00004D150000}"/>
    <cellStyle name="20% - Énfasis2 5 2 3 4 4" xfId="23945" xr:uid="{00000000-0005-0000-0000-00004E150000}"/>
    <cellStyle name="20% - Énfasis2 5 2 3 4 5" xfId="50387" xr:uid="{00000000-0005-0000-0000-00004F150000}"/>
    <cellStyle name="20% - Énfasis2 5 2 3 5" xfId="12154" xr:uid="{00000000-0005-0000-0000-000050150000}"/>
    <cellStyle name="20% - Énfasis2 5 2 3 5 2" xfId="32748" xr:uid="{00000000-0005-0000-0000-000051150000}"/>
    <cellStyle name="20% - Énfasis2 5 2 3 5 3" xfId="40645" xr:uid="{00000000-0005-0000-0000-000052150000}"/>
    <cellStyle name="20% - Énfasis2 5 2 3 6" xfId="26332" xr:uid="{00000000-0005-0000-0000-000053150000}"/>
    <cellStyle name="20% - Énfasis2 5 2 3 7" xfId="34232" xr:uid="{00000000-0005-0000-0000-000054150000}"/>
    <cellStyle name="20% - Énfasis2 5 2 3 8" xfId="19494" xr:uid="{00000000-0005-0000-0000-000055150000}"/>
    <cellStyle name="20% - Énfasis2 5 2 3 9" xfId="42205" xr:uid="{00000000-0005-0000-0000-000056150000}"/>
    <cellStyle name="20% - Énfasis2 5 2 4" xfId="1276" xr:uid="{00000000-0005-0000-0000-000057150000}"/>
    <cellStyle name="20% - Énfasis2 5 2 4 2" xfId="4509" xr:uid="{00000000-0005-0000-0000-000058150000}"/>
    <cellStyle name="20% - Énfasis2 5 2 4 2 2" xfId="14487" xr:uid="{00000000-0005-0000-0000-000059150000}"/>
    <cellStyle name="20% - Énfasis2 5 2 4 2 3" xfId="27156" xr:uid="{00000000-0005-0000-0000-00005A150000}"/>
    <cellStyle name="20% - Énfasis2 5 2 4 2 4" xfId="45709" xr:uid="{00000000-0005-0000-0000-00005B150000}"/>
    <cellStyle name="20% - Énfasis2 5 2 4 3" xfId="10224" xr:uid="{00000000-0005-0000-0000-00005C150000}"/>
    <cellStyle name="20% - Énfasis2 5 2 4 3 2" xfId="35051" xr:uid="{00000000-0005-0000-0000-00005D150000}"/>
    <cellStyle name="20% - Énfasis2 5 2 4 4" xfId="18854" xr:uid="{00000000-0005-0000-0000-00005E150000}"/>
    <cellStyle name="20% - Énfasis2 5 2 4 5" xfId="43148" xr:uid="{00000000-0005-0000-0000-00005F150000}"/>
    <cellStyle name="20% - Énfasis2 5 2 5" xfId="6627" xr:uid="{00000000-0005-0000-0000-000060150000}"/>
    <cellStyle name="20% - Énfasis2 5 2 5 2" xfId="15606" xr:uid="{00000000-0005-0000-0000-000061150000}"/>
    <cellStyle name="20% - Énfasis2 5 2 5 2 2" xfId="27654" xr:uid="{00000000-0005-0000-0000-000062150000}"/>
    <cellStyle name="20% - Énfasis2 5 2 5 3" xfId="35549" xr:uid="{00000000-0005-0000-0000-000063150000}"/>
    <cellStyle name="20% - Énfasis2 5 2 5 4" xfId="20338" xr:uid="{00000000-0005-0000-0000-000064150000}"/>
    <cellStyle name="20% - Énfasis2 5 2 5 5" xfId="46830" xr:uid="{00000000-0005-0000-0000-000065150000}"/>
    <cellStyle name="20% - Énfasis2 5 2 6" xfId="3971" xr:uid="{00000000-0005-0000-0000-000066150000}"/>
    <cellStyle name="20% - Énfasis2 5 2 6 2" xfId="13952" xr:uid="{00000000-0005-0000-0000-000067150000}"/>
    <cellStyle name="20% - Énfasis2 5 2 6 2 2" xfId="29138" xr:uid="{00000000-0005-0000-0000-000068150000}"/>
    <cellStyle name="20% - Énfasis2 5 2 6 3" xfId="37034" xr:uid="{00000000-0005-0000-0000-000069150000}"/>
    <cellStyle name="20% - Énfasis2 5 2 6 4" xfId="21822" xr:uid="{00000000-0005-0000-0000-00006A150000}"/>
    <cellStyle name="20% - Énfasis2 5 2 6 5" xfId="45174" xr:uid="{00000000-0005-0000-0000-00006B150000}"/>
    <cellStyle name="20% - Énfasis2 5 2 7" xfId="7164" xr:uid="{00000000-0005-0000-0000-00006C150000}"/>
    <cellStyle name="20% - Énfasis2 5 2 7 2" xfId="16141" xr:uid="{00000000-0005-0000-0000-00006D150000}"/>
    <cellStyle name="20% - Énfasis2 5 2 7 2 2" xfId="30623" xr:uid="{00000000-0005-0000-0000-00006E150000}"/>
    <cellStyle name="20% - Énfasis2 5 2 7 3" xfId="38520" xr:uid="{00000000-0005-0000-0000-00006F150000}"/>
    <cellStyle name="20% - Énfasis2 5 2 7 4" xfId="23306" xr:uid="{00000000-0005-0000-0000-000070150000}"/>
    <cellStyle name="20% - Énfasis2 5 2 7 5" xfId="47366" xr:uid="{00000000-0005-0000-0000-000071150000}"/>
    <cellStyle name="20% - Énfasis2 5 2 8" xfId="3072" xr:uid="{00000000-0005-0000-0000-000072150000}"/>
    <cellStyle name="20% - Énfasis2 5 2 8 2" xfId="13056" xr:uid="{00000000-0005-0000-0000-000073150000}"/>
    <cellStyle name="20% - Énfasis2 5 2 8 2 2" xfId="32108" xr:uid="{00000000-0005-0000-0000-000074150000}"/>
    <cellStyle name="20% - Énfasis2 5 2 8 3" xfId="40005" xr:uid="{00000000-0005-0000-0000-000075150000}"/>
    <cellStyle name="20% - Énfasis2 5 2 8 4" xfId="24740" xr:uid="{00000000-0005-0000-0000-000076150000}"/>
    <cellStyle name="20% - Énfasis2 5 2 8 5" xfId="44277" xr:uid="{00000000-0005-0000-0000-000077150000}"/>
    <cellStyle name="20% - Énfasis2 5 2 9" xfId="7838" xr:uid="{00000000-0005-0000-0000-000078150000}"/>
    <cellStyle name="20% - Énfasis2 5 2 9 2" xfId="16805" xr:uid="{00000000-0005-0000-0000-000079150000}"/>
    <cellStyle name="20% - Énfasis2 5 2 9 3" xfId="25693" xr:uid="{00000000-0005-0000-0000-00007A150000}"/>
    <cellStyle name="20% - Énfasis2 5 2 9 4" xfId="48030" xr:uid="{00000000-0005-0000-0000-00007B150000}"/>
    <cellStyle name="20% - Énfasis2 5 3" xfId="292" xr:uid="{00000000-0005-0000-0000-00007C150000}"/>
    <cellStyle name="20% - Énfasis2 5 3 10" xfId="18565" xr:uid="{00000000-0005-0000-0000-00007D150000}"/>
    <cellStyle name="20% - Énfasis2 5 3 11" xfId="41665" xr:uid="{00000000-0005-0000-0000-00007E150000}"/>
    <cellStyle name="20% - Énfasis2 5 3 2" xfId="759" xr:uid="{00000000-0005-0000-0000-00007F150000}"/>
    <cellStyle name="20% - Énfasis2 5 3 2 2" xfId="2007" xr:uid="{00000000-0005-0000-0000-000080150000}"/>
    <cellStyle name="20% - Énfasis2 5 3 2 2 2" xfId="4911" xr:uid="{00000000-0005-0000-0000-000081150000}"/>
    <cellStyle name="20% - Énfasis2 5 3 2 2 2 2" xfId="14889" xr:uid="{00000000-0005-0000-0000-000082150000}"/>
    <cellStyle name="20% - Énfasis2 5 3 2 2 2 3" xfId="28296" xr:uid="{00000000-0005-0000-0000-000083150000}"/>
    <cellStyle name="20% - Énfasis2 5 3 2 2 2 4" xfId="46111" xr:uid="{00000000-0005-0000-0000-000084150000}"/>
    <cellStyle name="20% - Énfasis2 5 3 2 2 3" xfId="10225" xr:uid="{00000000-0005-0000-0000-000085150000}"/>
    <cellStyle name="20% - Énfasis2 5 3 2 2 3 2" xfId="36191" xr:uid="{00000000-0005-0000-0000-000086150000}"/>
    <cellStyle name="20% - Énfasis2 5 3 2 2 4" xfId="20980" xr:uid="{00000000-0005-0000-0000-000087150000}"/>
    <cellStyle name="20% - Énfasis2 5 3 2 2 5" xfId="43708" xr:uid="{00000000-0005-0000-0000-000088150000}"/>
    <cellStyle name="20% - Énfasis2 5 3 2 3" xfId="3436" xr:uid="{00000000-0005-0000-0000-000089150000}"/>
    <cellStyle name="20% - Énfasis2 5 3 2 3 2" xfId="13420" xr:uid="{00000000-0005-0000-0000-00008A150000}"/>
    <cellStyle name="20% - Énfasis2 5 3 2 3 2 2" xfId="29780" xr:uid="{00000000-0005-0000-0000-00008B150000}"/>
    <cellStyle name="20% - Énfasis2 5 3 2 3 3" xfId="37676" xr:uid="{00000000-0005-0000-0000-00008C150000}"/>
    <cellStyle name="20% - Énfasis2 5 3 2 3 4" xfId="22463" xr:uid="{00000000-0005-0000-0000-00008D150000}"/>
    <cellStyle name="20% - Énfasis2 5 3 2 3 5" xfId="44641" xr:uid="{00000000-0005-0000-0000-00008E150000}"/>
    <cellStyle name="20% - Énfasis2 5 3 2 4" xfId="8554" xr:uid="{00000000-0005-0000-0000-00008F150000}"/>
    <cellStyle name="20% - Énfasis2 5 3 2 4 2" xfId="17521" xr:uid="{00000000-0005-0000-0000-000090150000}"/>
    <cellStyle name="20% - Énfasis2 5 3 2 4 2 2" xfId="31265" xr:uid="{00000000-0005-0000-0000-000091150000}"/>
    <cellStyle name="20% - Énfasis2 5 3 2 4 3" xfId="39162" xr:uid="{00000000-0005-0000-0000-000092150000}"/>
    <cellStyle name="20% - Énfasis2 5 3 2 4 4" xfId="23947" xr:uid="{00000000-0005-0000-0000-000093150000}"/>
    <cellStyle name="20% - Énfasis2 5 3 2 4 5" xfId="48746" xr:uid="{00000000-0005-0000-0000-000094150000}"/>
    <cellStyle name="20% - Énfasis2 5 3 2 5" xfId="10226" xr:uid="{00000000-0005-0000-0000-000095150000}"/>
    <cellStyle name="20% - Énfasis2 5 3 2 5 2" xfId="32750" xr:uid="{00000000-0005-0000-0000-000096150000}"/>
    <cellStyle name="20% - Énfasis2 5 3 2 5 3" xfId="40647" xr:uid="{00000000-0005-0000-0000-000097150000}"/>
    <cellStyle name="20% - Énfasis2 5 3 2 5 4" xfId="25294" xr:uid="{00000000-0005-0000-0000-000098150000}"/>
    <cellStyle name="20% - Énfasis2 5 3 2 5 5" xfId="50389" xr:uid="{00000000-0005-0000-0000-000099150000}"/>
    <cellStyle name="20% - Énfasis2 5 3 2 6" xfId="26334" xr:uid="{00000000-0005-0000-0000-00009A150000}"/>
    <cellStyle name="20% - Énfasis2 5 3 2 7" xfId="34234" xr:uid="{00000000-0005-0000-0000-00009B150000}"/>
    <cellStyle name="20% - Énfasis2 5 3 2 8" xfId="19496" xr:uid="{00000000-0005-0000-0000-00009C150000}"/>
    <cellStyle name="20% - Énfasis2 5 3 2 9" xfId="42207" xr:uid="{00000000-0005-0000-0000-00009D150000}"/>
    <cellStyle name="20% - Énfasis2 5 3 3" xfId="1450" xr:uid="{00000000-0005-0000-0000-00009E150000}"/>
    <cellStyle name="20% - Énfasis2 5 3 3 2" xfId="6802" xr:uid="{00000000-0005-0000-0000-00009F150000}"/>
    <cellStyle name="20% - Énfasis2 5 3 3 2 2" xfId="15780" xr:uid="{00000000-0005-0000-0000-0000A0150000}"/>
    <cellStyle name="20% - Énfasis2 5 3 3 2 3" xfId="27373" xr:uid="{00000000-0005-0000-0000-0000A1150000}"/>
    <cellStyle name="20% - Énfasis2 5 3 3 2 4" xfId="47004" xr:uid="{00000000-0005-0000-0000-0000A2150000}"/>
    <cellStyle name="20% - Énfasis2 5 3 3 3" xfId="10227" xr:uid="{00000000-0005-0000-0000-0000A3150000}"/>
    <cellStyle name="20% - Énfasis2 5 3 3 3 2" xfId="35268" xr:uid="{00000000-0005-0000-0000-0000A4150000}"/>
    <cellStyle name="20% - Énfasis2 5 3 3 4" xfId="19172" xr:uid="{00000000-0005-0000-0000-0000A5150000}"/>
    <cellStyle name="20% - Énfasis2 5 3 3 5" xfId="43322" xr:uid="{00000000-0005-0000-0000-0000A6150000}"/>
    <cellStyle name="20% - Énfasis2 5 3 4" xfId="4071" xr:uid="{00000000-0005-0000-0000-0000A7150000}"/>
    <cellStyle name="20% - Énfasis2 5 3 4 2" xfId="14052" xr:uid="{00000000-0005-0000-0000-0000A8150000}"/>
    <cellStyle name="20% - Énfasis2 5 3 4 2 2" xfId="27972" xr:uid="{00000000-0005-0000-0000-0000A9150000}"/>
    <cellStyle name="20% - Énfasis2 5 3 4 3" xfId="35867" xr:uid="{00000000-0005-0000-0000-0000AA150000}"/>
    <cellStyle name="20% - Énfasis2 5 3 4 4" xfId="20656" xr:uid="{00000000-0005-0000-0000-0000AB150000}"/>
    <cellStyle name="20% - Énfasis2 5 3 4 5" xfId="45274" xr:uid="{00000000-0005-0000-0000-0000AC150000}"/>
    <cellStyle name="20% - Énfasis2 5 3 5" xfId="7338" xr:uid="{00000000-0005-0000-0000-0000AD150000}"/>
    <cellStyle name="20% - Énfasis2 5 3 5 2" xfId="16314" xr:uid="{00000000-0005-0000-0000-0000AE150000}"/>
    <cellStyle name="20% - Énfasis2 5 3 5 2 2" xfId="29456" xr:uid="{00000000-0005-0000-0000-0000AF150000}"/>
    <cellStyle name="20% - Énfasis2 5 3 5 3" xfId="37352" xr:uid="{00000000-0005-0000-0000-0000B0150000}"/>
    <cellStyle name="20% - Énfasis2 5 3 5 4" xfId="22140" xr:uid="{00000000-0005-0000-0000-0000B1150000}"/>
    <cellStyle name="20% - Énfasis2 5 3 5 5" xfId="47539" xr:uid="{00000000-0005-0000-0000-0000B2150000}"/>
    <cellStyle name="20% - Énfasis2 5 3 6" xfId="3246" xr:uid="{00000000-0005-0000-0000-0000B3150000}"/>
    <cellStyle name="20% - Énfasis2 5 3 6 2" xfId="13230" xr:uid="{00000000-0005-0000-0000-0000B4150000}"/>
    <cellStyle name="20% - Énfasis2 5 3 6 2 2" xfId="30941" xr:uid="{00000000-0005-0000-0000-0000B5150000}"/>
    <cellStyle name="20% - Énfasis2 5 3 6 3" xfId="38838" xr:uid="{00000000-0005-0000-0000-0000B6150000}"/>
    <cellStyle name="20% - Énfasis2 5 3 6 4" xfId="23624" xr:uid="{00000000-0005-0000-0000-0000B7150000}"/>
    <cellStyle name="20% - Énfasis2 5 3 6 5" xfId="44451" xr:uid="{00000000-0005-0000-0000-0000B8150000}"/>
    <cellStyle name="20% - Énfasis2 5 3 7" xfId="8012" xr:uid="{00000000-0005-0000-0000-0000B9150000}"/>
    <cellStyle name="20% - Énfasis2 5 3 7 2" xfId="16979" xr:uid="{00000000-0005-0000-0000-0000BA150000}"/>
    <cellStyle name="20% - Énfasis2 5 3 7 2 2" xfId="32426" xr:uid="{00000000-0005-0000-0000-0000BB150000}"/>
    <cellStyle name="20% - Énfasis2 5 3 7 3" xfId="40323" xr:uid="{00000000-0005-0000-0000-0000BC150000}"/>
    <cellStyle name="20% - Énfasis2 5 3 7 4" xfId="25040" xr:uid="{00000000-0005-0000-0000-0000BD150000}"/>
    <cellStyle name="20% - Énfasis2 5 3 7 5" xfId="48204" xr:uid="{00000000-0005-0000-0000-0000BE150000}"/>
    <cellStyle name="20% - Énfasis2 5 3 8" xfId="10228" xr:uid="{00000000-0005-0000-0000-0000BF150000}"/>
    <cellStyle name="20% - Énfasis2 5 3 8 2" xfId="26010" xr:uid="{00000000-0005-0000-0000-0000C0150000}"/>
    <cellStyle name="20% - Énfasis2 5 3 8 3" xfId="49847" xr:uid="{00000000-0005-0000-0000-0000C1150000}"/>
    <cellStyle name="20% - Énfasis2 5 3 9" xfId="33910" xr:uid="{00000000-0005-0000-0000-0000C2150000}"/>
    <cellStyle name="20% - Énfasis2 5 4" xfId="433" xr:uid="{00000000-0005-0000-0000-0000C3150000}"/>
    <cellStyle name="20% - Énfasis2 5 4 2" xfId="2004" xr:uid="{00000000-0005-0000-0000-0000C4150000}"/>
    <cellStyle name="20% - Énfasis2 5 4 2 2" xfId="4632" xr:uid="{00000000-0005-0000-0000-0000C5150000}"/>
    <cellStyle name="20% - Énfasis2 5 4 2 2 2" xfId="14610" xr:uid="{00000000-0005-0000-0000-0000C6150000}"/>
    <cellStyle name="20% - Énfasis2 5 4 2 2 3" xfId="28293" xr:uid="{00000000-0005-0000-0000-0000C7150000}"/>
    <cellStyle name="20% - Énfasis2 5 4 2 2 4" xfId="45832" xr:uid="{00000000-0005-0000-0000-0000C8150000}"/>
    <cellStyle name="20% - Énfasis2 5 4 2 3" xfId="10229" xr:uid="{00000000-0005-0000-0000-0000C9150000}"/>
    <cellStyle name="20% - Énfasis2 5 4 2 3 2" xfId="36188" xr:uid="{00000000-0005-0000-0000-0000CA150000}"/>
    <cellStyle name="20% - Énfasis2 5 4 2 4" xfId="20977" xr:uid="{00000000-0005-0000-0000-0000CB150000}"/>
    <cellStyle name="20% - Énfasis2 5 4 2 5" xfId="43707" xr:uid="{00000000-0005-0000-0000-0000CC150000}"/>
    <cellStyle name="20% - Énfasis2 5 4 3" xfId="2923" xr:uid="{00000000-0005-0000-0000-0000CD150000}"/>
    <cellStyle name="20% - Énfasis2 5 4 3 2" xfId="12907" xr:uid="{00000000-0005-0000-0000-0000CE150000}"/>
    <cellStyle name="20% - Énfasis2 5 4 3 2 2" xfId="29777" xr:uid="{00000000-0005-0000-0000-0000CF150000}"/>
    <cellStyle name="20% - Énfasis2 5 4 3 3" xfId="37673" xr:uid="{00000000-0005-0000-0000-0000D0150000}"/>
    <cellStyle name="20% - Énfasis2 5 4 3 4" xfId="22460" xr:uid="{00000000-0005-0000-0000-0000D1150000}"/>
    <cellStyle name="20% - Énfasis2 5 4 3 5" xfId="44128" xr:uid="{00000000-0005-0000-0000-0000D2150000}"/>
    <cellStyle name="20% - Énfasis2 5 4 4" xfId="8551" xr:uid="{00000000-0005-0000-0000-0000D3150000}"/>
    <cellStyle name="20% - Énfasis2 5 4 4 2" xfId="17518" xr:uid="{00000000-0005-0000-0000-0000D4150000}"/>
    <cellStyle name="20% - Énfasis2 5 4 4 2 2" xfId="31262" xr:uid="{00000000-0005-0000-0000-0000D5150000}"/>
    <cellStyle name="20% - Énfasis2 5 4 4 3" xfId="39159" xr:uid="{00000000-0005-0000-0000-0000D6150000}"/>
    <cellStyle name="20% - Énfasis2 5 4 4 4" xfId="23944" xr:uid="{00000000-0005-0000-0000-0000D7150000}"/>
    <cellStyle name="20% - Énfasis2 5 4 4 5" xfId="48743" xr:uid="{00000000-0005-0000-0000-0000D8150000}"/>
    <cellStyle name="20% - Énfasis2 5 4 5" xfId="10230" xr:uid="{00000000-0005-0000-0000-0000D9150000}"/>
    <cellStyle name="20% - Énfasis2 5 4 5 2" xfId="32747" xr:uid="{00000000-0005-0000-0000-0000DA150000}"/>
    <cellStyle name="20% - Énfasis2 5 4 5 3" xfId="40644" xr:uid="{00000000-0005-0000-0000-0000DB150000}"/>
    <cellStyle name="20% - Énfasis2 5 4 5 4" xfId="25293" xr:uid="{00000000-0005-0000-0000-0000DC150000}"/>
    <cellStyle name="20% - Énfasis2 5 4 5 5" xfId="50386" xr:uid="{00000000-0005-0000-0000-0000DD150000}"/>
    <cellStyle name="20% - Énfasis2 5 4 6" xfId="26331" xr:uid="{00000000-0005-0000-0000-0000DE150000}"/>
    <cellStyle name="20% - Énfasis2 5 4 7" xfId="34231" xr:uid="{00000000-0005-0000-0000-0000DF150000}"/>
    <cellStyle name="20% - Énfasis2 5 4 8" xfId="19493" xr:uid="{00000000-0005-0000-0000-0000E0150000}"/>
    <cellStyle name="20% - Énfasis2 5 4 9" xfId="42204" xr:uid="{00000000-0005-0000-0000-0000E1150000}"/>
    <cellStyle name="20% - Énfasis2 5 5" xfId="1127" xr:uid="{00000000-0005-0000-0000-0000E2150000}"/>
    <cellStyle name="20% - Énfasis2 5 5 2" xfId="5202" xr:uid="{00000000-0005-0000-0000-0000E3150000}"/>
    <cellStyle name="20% - Énfasis2 5 5 2 2" xfId="15179" xr:uid="{00000000-0005-0000-0000-0000E4150000}"/>
    <cellStyle name="20% - Énfasis2 5 5 2 3" xfId="27155" xr:uid="{00000000-0005-0000-0000-0000E5150000}"/>
    <cellStyle name="20% - Énfasis2 5 5 2 4" xfId="46402" xr:uid="{00000000-0005-0000-0000-0000E6150000}"/>
    <cellStyle name="20% - Énfasis2 5 5 3" xfId="10231" xr:uid="{00000000-0005-0000-0000-0000E7150000}"/>
    <cellStyle name="20% - Énfasis2 5 5 3 2" xfId="35050" xr:uid="{00000000-0005-0000-0000-0000E8150000}"/>
    <cellStyle name="20% - Énfasis2 5 5 4" xfId="18853" xr:uid="{00000000-0005-0000-0000-0000E9150000}"/>
    <cellStyle name="20% - Énfasis2 5 5 5" xfId="43000" xr:uid="{00000000-0005-0000-0000-0000EA150000}"/>
    <cellStyle name="20% - Énfasis2 5 6" xfId="4432" xr:uid="{00000000-0005-0000-0000-0000EB150000}"/>
    <cellStyle name="20% - Énfasis2 5 6 2" xfId="14411" xr:uid="{00000000-0005-0000-0000-0000EC150000}"/>
    <cellStyle name="20% - Énfasis2 5 6 2 2" xfId="27653" xr:uid="{00000000-0005-0000-0000-0000ED150000}"/>
    <cellStyle name="20% - Énfasis2 5 6 3" xfId="35548" xr:uid="{00000000-0005-0000-0000-0000EE150000}"/>
    <cellStyle name="20% - Énfasis2 5 6 4" xfId="20337" xr:uid="{00000000-0005-0000-0000-0000EF150000}"/>
    <cellStyle name="20% - Énfasis2 5 6 5" xfId="45633" xr:uid="{00000000-0005-0000-0000-0000F0150000}"/>
    <cellStyle name="20% - Énfasis2 5 7" xfId="6006" xr:uid="{00000000-0005-0000-0000-0000F1150000}"/>
    <cellStyle name="20% - Énfasis2 5 7 2" xfId="29137" xr:uid="{00000000-0005-0000-0000-0000F2150000}"/>
    <cellStyle name="20% - Énfasis2 5 7 2 2" xfId="51440" xr:uid="{00000000-0005-0000-0000-0000F3150000}"/>
    <cellStyle name="20% - Énfasis2 5 7 3" xfId="37033" xr:uid="{00000000-0005-0000-0000-0000F4150000}"/>
    <cellStyle name="20% - Énfasis2 5 7 3 2" xfId="51254" xr:uid="{00000000-0005-0000-0000-0000F5150000}"/>
    <cellStyle name="20% - Énfasis2 5 7 4" xfId="21821" xr:uid="{00000000-0005-0000-0000-0000F6150000}"/>
    <cellStyle name="20% - Énfasis2 5 8" xfId="6476" xr:uid="{00000000-0005-0000-0000-0000F7150000}"/>
    <cellStyle name="20% - Énfasis2 5 8 2" xfId="15458" xr:uid="{00000000-0005-0000-0000-0000F8150000}"/>
    <cellStyle name="20% - Énfasis2 5 8 2 2" xfId="30622" xr:uid="{00000000-0005-0000-0000-0000F9150000}"/>
    <cellStyle name="20% - Énfasis2 5 8 3" xfId="38519" xr:uid="{00000000-0005-0000-0000-0000FA150000}"/>
    <cellStyle name="20% - Énfasis2 5 8 4" xfId="23305" xr:uid="{00000000-0005-0000-0000-0000FB150000}"/>
    <cellStyle name="20% - Énfasis2 5 8 5" xfId="46681" xr:uid="{00000000-0005-0000-0000-0000FC150000}"/>
    <cellStyle name="20% - Énfasis2 5 9" xfId="3790" xr:uid="{00000000-0005-0000-0000-0000FD150000}"/>
    <cellStyle name="20% - Énfasis2 5 9 2" xfId="13773" xr:uid="{00000000-0005-0000-0000-0000FE150000}"/>
    <cellStyle name="20% - Énfasis2 5 9 2 2" xfId="32107" xr:uid="{00000000-0005-0000-0000-0000FF150000}"/>
    <cellStyle name="20% - Énfasis2 5 9 3" xfId="40004" xr:uid="{00000000-0005-0000-0000-000000160000}"/>
    <cellStyle name="20% - Énfasis2 5 9 4" xfId="24739" xr:uid="{00000000-0005-0000-0000-000001160000}"/>
    <cellStyle name="20% - Énfasis2 5 9 5" xfId="44995" xr:uid="{00000000-0005-0000-0000-000002160000}"/>
    <cellStyle name="20% - Énfasis2 6" xfId="153" xr:uid="{00000000-0005-0000-0000-000003160000}"/>
    <cellStyle name="20% - Énfasis2 6 10" xfId="7754" xr:uid="{00000000-0005-0000-0000-000004160000}"/>
    <cellStyle name="20% - Énfasis2 6 10 2" xfId="16721" xr:uid="{00000000-0005-0000-0000-000005160000}"/>
    <cellStyle name="20% - Énfasis2 6 10 3" xfId="33593" xr:uid="{00000000-0005-0000-0000-000006160000}"/>
    <cellStyle name="20% - Énfasis2 6 10 4" xfId="47946" xr:uid="{00000000-0005-0000-0000-000007160000}"/>
    <cellStyle name="20% - Énfasis2 6 11" xfId="10232" xr:uid="{00000000-0005-0000-0000-000008160000}"/>
    <cellStyle name="20% - Énfasis2 6 11 2" xfId="49589" xr:uid="{00000000-0005-0000-0000-000009160000}"/>
    <cellStyle name="20% - Énfasis2 6 12" xfId="18307" xr:uid="{00000000-0005-0000-0000-00000A160000}"/>
    <cellStyle name="20% - Énfasis2 6 13" xfId="41407" xr:uid="{00000000-0005-0000-0000-00000B160000}"/>
    <cellStyle name="20% - Énfasis2 6 2" xfId="585" xr:uid="{00000000-0005-0000-0000-00000C160000}"/>
    <cellStyle name="20% - Énfasis2 6 2 10" xfId="18427" xr:uid="{00000000-0005-0000-0000-00000D160000}"/>
    <cellStyle name="20% - Énfasis2 6 2 11" xfId="41492" xr:uid="{00000000-0005-0000-0000-00000E160000}"/>
    <cellStyle name="20% - Énfasis2 6 2 2" xfId="926" xr:uid="{00000000-0005-0000-0000-00000F160000}"/>
    <cellStyle name="20% - Énfasis2 6 2 2 2" xfId="2008" xr:uid="{00000000-0005-0000-0000-000010160000}"/>
    <cellStyle name="20% - Énfasis2 6 2 2 2 2" xfId="5057" xr:uid="{00000000-0005-0000-0000-000011160000}"/>
    <cellStyle name="20% - Énfasis2 6 2 2 2 2 2" xfId="15035" xr:uid="{00000000-0005-0000-0000-000012160000}"/>
    <cellStyle name="20% - Énfasis2 6 2 2 2 2 3" xfId="28298" xr:uid="{00000000-0005-0000-0000-000013160000}"/>
    <cellStyle name="20% - Énfasis2 6 2 2 2 2 4" xfId="46257" xr:uid="{00000000-0005-0000-0000-000014160000}"/>
    <cellStyle name="20% - Énfasis2 6 2 2 2 3" xfId="10233" xr:uid="{00000000-0005-0000-0000-000015160000}"/>
    <cellStyle name="20% - Énfasis2 6 2 2 2 3 2" xfId="36193" xr:uid="{00000000-0005-0000-0000-000016160000}"/>
    <cellStyle name="20% - Énfasis2 6 2 2 2 4" xfId="20982" xr:uid="{00000000-0005-0000-0000-000017160000}"/>
    <cellStyle name="20% - Énfasis2 6 2 2 2 5" xfId="43709" xr:uid="{00000000-0005-0000-0000-000018160000}"/>
    <cellStyle name="20% - Énfasis2 6 2 2 3" xfId="3437" xr:uid="{00000000-0005-0000-0000-000019160000}"/>
    <cellStyle name="20% - Énfasis2 6 2 2 3 2" xfId="13421" xr:uid="{00000000-0005-0000-0000-00001A160000}"/>
    <cellStyle name="20% - Énfasis2 6 2 2 3 2 2" xfId="29782" xr:uid="{00000000-0005-0000-0000-00001B160000}"/>
    <cellStyle name="20% - Énfasis2 6 2 2 3 3" xfId="37678" xr:uid="{00000000-0005-0000-0000-00001C160000}"/>
    <cellStyle name="20% - Énfasis2 6 2 2 3 4" xfId="22465" xr:uid="{00000000-0005-0000-0000-00001D160000}"/>
    <cellStyle name="20% - Énfasis2 6 2 2 3 5" xfId="44642" xr:uid="{00000000-0005-0000-0000-00001E160000}"/>
    <cellStyle name="20% - Énfasis2 6 2 2 4" xfId="8555" xr:uid="{00000000-0005-0000-0000-00001F160000}"/>
    <cellStyle name="20% - Énfasis2 6 2 2 4 2" xfId="17522" xr:uid="{00000000-0005-0000-0000-000020160000}"/>
    <cellStyle name="20% - Énfasis2 6 2 2 4 2 2" xfId="31267" xr:uid="{00000000-0005-0000-0000-000021160000}"/>
    <cellStyle name="20% - Énfasis2 6 2 2 4 3" xfId="39164" xr:uid="{00000000-0005-0000-0000-000022160000}"/>
    <cellStyle name="20% - Énfasis2 6 2 2 4 4" xfId="23949" xr:uid="{00000000-0005-0000-0000-000023160000}"/>
    <cellStyle name="20% - Énfasis2 6 2 2 4 5" xfId="48747" xr:uid="{00000000-0005-0000-0000-000024160000}"/>
    <cellStyle name="20% - Énfasis2 6 2 2 5" xfId="10234" xr:uid="{00000000-0005-0000-0000-000025160000}"/>
    <cellStyle name="20% - Énfasis2 6 2 2 5 2" xfId="32752" xr:uid="{00000000-0005-0000-0000-000026160000}"/>
    <cellStyle name="20% - Énfasis2 6 2 2 5 3" xfId="40649" xr:uid="{00000000-0005-0000-0000-000027160000}"/>
    <cellStyle name="20% - Énfasis2 6 2 2 5 4" xfId="25296" xr:uid="{00000000-0005-0000-0000-000028160000}"/>
    <cellStyle name="20% - Énfasis2 6 2 2 5 5" xfId="50390" xr:uid="{00000000-0005-0000-0000-000029160000}"/>
    <cellStyle name="20% - Énfasis2 6 2 2 6" xfId="26336" xr:uid="{00000000-0005-0000-0000-00002A160000}"/>
    <cellStyle name="20% - Énfasis2 6 2 2 7" xfId="34236" xr:uid="{00000000-0005-0000-0000-00002B160000}"/>
    <cellStyle name="20% - Énfasis2 6 2 2 8" xfId="19498" xr:uid="{00000000-0005-0000-0000-00002C160000}"/>
    <cellStyle name="20% - Énfasis2 6 2 2 9" xfId="42208" xr:uid="{00000000-0005-0000-0000-00002D160000}"/>
    <cellStyle name="20% - Énfasis2 6 2 3" xfId="1277" xr:uid="{00000000-0005-0000-0000-00002E160000}"/>
    <cellStyle name="20% - Énfasis2 6 2 3 2" xfId="6628" xr:uid="{00000000-0005-0000-0000-00002F160000}"/>
    <cellStyle name="20% - Énfasis2 6 2 3 2 2" xfId="15607" xr:uid="{00000000-0005-0000-0000-000030160000}"/>
    <cellStyle name="20% - Énfasis2 6 2 3 2 3" xfId="27374" xr:uid="{00000000-0005-0000-0000-000031160000}"/>
    <cellStyle name="20% - Énfasis2 6 2 3 2 4" xfId="46831" xr:uid="{00000000-0005-0000-0000-000032160000}"/>
    <cellStyle name="20% - Énfasis2 6 2 3 3" xfId="10235" xr:uid="{00000000-0005-0000-0000-000033160000}"/>
    <cellStyle name="20% - Énfasis2 6 2 3 3 2" xfId="35269" xr:uid="{00000000-0005-0000-0000-000034160000}"/>
    <cellStyle name="20% - Énfasis2 6 2 3 4" xfId="19174" xr:uid="{00000000-0005-0000-0000-000035160000}"/>
    <cellStyle name="20% - Énfasis2 6 2 3 5" xfId="43149" xr:uid="{00000000-0005-0000-0000-000036160000}"/>
    <cellStyle name="20% - Énfasis2 6 2 4" xfId="4218" xr:uid="{00000000-0005-0000-0000-000037160000}"/>
    <cellStyle name="20% - Énfasis2 6 2 4 2" xfId="14198" xr:uid="{00000000-0005-0000-0000-000038160000}"/>
    <cellStyle name="20% - Énfasis2 6 2 4 2 2" xfId="27974" xr:uid="{00000000-0005-0000-0000-000039160000}"/>
    <cellStyle name="20% - Énfasis2 6 2 4 3" xfId="35869" xr:uid="{00000000-0005-0000-0000-00003A160000}"/>
    <cellStyle name="20% - Énfasis2 6 2 4 4" xfId="20658" xr:uid="{00000000-0005-0000-0000-00003B160000}"/>
    <cellStyle name="20% - Énfasis2 6 2 4 5" xfId="45420" xr:uid="{00000000-0005-0000-0000-00003C160000}"/>
    <cellStyle name="20% - Énfasis2 6 2 5" xfId="7165" xr:uid="{00000000-0005-0000-0000-00003D160000}"/>
    <cellStyle name="20% - Énfasis2 6 2 5 2" xfId="16142" xr:uid="{00000000-0005-0000-0000-00003E160000}"/>
    <cellStyle name="20% - Énfasis2 6 2 5 2 2" xfId="29458" xr:uid="{00000000-0005-0000-0000-00003F160000}"/>
    <cellStyle name="20% - Énfasis2 6 2 5 3" xfId="37354" xr:uid="{00000000-0005-0000-0000-000040160000}"/>
    <cellStyle name="20% - Énfasis2 6 2 5 4" xfId="22142" xr:uid="{00000000-0005-0000-0000-000041160000}"/>
    <cellStyle name="20% - Énfasis2 6 2 5 5" xfId="47367" xr:uid="{00000000-0005-0000-0000-000042160000}"/>
    <cellStyle name="20% - Énfasis2 6 2 6" xfId="3073" xr:uid="{00000000-0005-0000-0000-000043160000}"/>
    <cellStyle name="20% - Énfasis2 6 2 6 2" xfId="13057" xr:uid="{00000000-0005-0000-0000-000044160000}"/>
    <cellStyle name="20% - Énfasis2 6 2 6 2 2" xfId="30943" xr:uid="{00000000-0005-0000-0000-000045160000}"/>
    <cellStyle name="20% - Énfasis2 6 2 6 3" xfId="38840" xr:uid="{00000000-0005-0000-0000-000046160000}"/>
    <cellStyle name="20% - Énfasis2 6 2 6 4" xfId="23626" xr:uid="{00000000-0005-0000-0000-000047160000}"/>
    <cellStyle name="20% - Énfasis2 6 2 6 5" xfId="44278" xr:uid="{00000000-0005-0000-0000-000048160000}"/>
    <cellStyle name="20% - Énfasis2 6 2 7" xfId="7839" xr:uid="{00000000-0005-0000-0000-000049160000}"/>
    <cellStyle name="20% - Énfasis2 6 2 7 2" xfId="16806" xr:uid="{00000000-0005-0000-0000-00004A160000}"/>
    <cellStyle name="20% - Énfasis2 6 2 7 2 2" xfId="32428" xr:uid="{00000000-0005-0000-0000-00004B160000}"/>
    <cellStyle name="20% - Énfasis2 6 2 7 3" xfId="40325" xr:uid="{00000000-0005-0000-0000-00004C160000}"/>
    <cellStyle name="20% - Énfasis2 6 2 7 4" xfId="25042" xr:uid="{00000000-0005-0000-0000-00004D160000}"/>
    <cellStyle name="20% - Énfasis2 6 2 7 5" xfId="48031" xr:uid="{00000000-0005-0000-0000-00004E160000}"/>
    <cellStyle name="20% - Énfasis2 6 2 8" xfId="10236" xr:uid="{00000000-0005-0000-0000-00004F160000}"/>
    <cellStyle name="20% - Énfasis2 6 2 8 2" xfId="26012" xr:uid="{00000000-0005-0000-0000-000050160000}"/>
    <cellStyle name="20% - Énfasis2 6 2 8 3" xfId="49674" xr:uid="{00000000-0005-0000-0000-000051160000}"/>
    <cellStyle name="20% - Énfasis2 6 2 9" xfId="33912" xr:uid="{00000000-0005-0000-0000-000052160000}"/>
    <cellStyle name="20% - Énfasis2 6 3" xfId="760" xr:uid="{00000000-0005-0000-0000-000053160000}"/>
    <cellStyle name="20% - Énfasis2 6 3 2" xfId="1451" xr:uid="{00000000-0005-0000-0000-000054160000}"/>
    <cellStyle name="20% - Énfasis2 6 3 2 2" xfId="6803" xr:uid="{00000000-0005-0000-0000-000055160000}"/>
    <cellStyle name="20% - Énfasis2 6 3 2 2 2" xfId="15781" xr:uid="{00000000-0005-0000-0000-000056160000}"/>
    <cellStyle name="20% - Énfasis2 6 3 2 2 3" xfId="28297" xr:uid="{00000000-0005-0000-0000-000057160000}"/>
    <cellStyle name="20% - Énfasis2 6 3 2 2 4" xfId="47005" xr:uid="{00000000-0005-0000-0000-000058160000}"/>
    <cellStyle name="20% - Énfasis2 6 3 2 3" xfId="10237" xr:uid="{00000000-0005-0000-0000-000059160000}"/>
    <cellStyle name="20% - Énfasis2 6 3 2 3 2" xfId="36192" xr:uid="{00000000-0005-0000-0000-00005A160000}"/>
    <cellStyle name="20% - Énfasis2 6 3 2 4" xfId="20981" xr:uid="{00000000-0005-0000-0000-00005B160000}"/>
    <cellStyle name="20% - Énfasis2 6 3 2 5" xfId="43323" xr:uid="{00000000-0005-0000-0000-00005C160000}"/>
    <cellStyle name="20% - Énfasis2 6 3 3" xfId="4778" xr:uid="{00000000-0005-0000-0000-00005D160000}"/>
    <cellStyle name="20% - Énfasis2 6 3 3 2" xfId="14756" xr:uid="{00000000-0005-0000-0000-00005E160000}"/>
    <cellStyle name="20% - Énfasis2 6 3 3 2 2" xfId="29781" xr:uid="{00000000-0005-0000-0000-00005F160000}"/>
    <cellStyle name="20% - Énfasis2 6 3 3 3" xfId="37677" xr:uid="{00000000-0005-0000-0000-000060160000}"/>
    <cellStyle name="20% - Énfasis2 6 3 3 4" xfId="22464" xr:uid="{00000000-0005-0000-0000-000061160000}"/>
    <cellStyle name="20% - Énfasis2 6 3 3 5" xfId="45978" xr:uid="{00000000-0005-0000-0000-000062160000}"/>
    <cellStyle name="20% - Énfasis2 6 3 4" xfId="7339" xr:uid="{00000000-0005-0000-0000-000063160000}"/>
    <cellStyle name="20% - Énfasis2 6 3 4 2" xfId="16315" xr:uid="{00000000-0005-0000-0000-000064160000}"/>
    <cellStyle name="20% - Énfasis2 6 3 4 2 2" xfId="31266" xr:uid="{00000000-0005-0000-0000-000065160000}"/>
    <cellStyle name="20% - Énfasis2 6 3 4 3" xfId="39163" xr:uid="{00000000-0005-0000-0000-000066160000}"/>
    <cellStyle name="20% - Énfasis2 6 3 4 4" xfId="23948" xr:uid="{00000000-0005-0000-0000-000067160000}"/>
    <cellStyle name="20% - Énfasis2 6 3 4 5" xfId="47540" xr:uid="{00000000-0005-0000-0000-000068160000}"/>
    <cellStyle name="20% - Énfasis2 6 3 5" xfId="3247" xr:uid="{00000000-0005-0000-0000-000069160000}"/>
    <cellStyle name="20% - Énfasis2 6 3 5 2" xfId="13231" xr:uid="{00000000-0005-0000-0000-00006A160000}"/>
    <cellStyle name="20% - Énfasis2 6 3 5 2 2" xfId="32751" xr:uid="{00000000-0005-0000-0000-00006B160000}"/>
    <cellStyle name="20% - Énfasis2 6 3 5 3" xfId="40648" xr:uid="{00000000-0005-0000-0000-00006C160000}"/>
    <cellStyle name="20% - Énfasis2 6 3 5 4" xfId="25295" xr:uid="{00000000-0005-0000-0000-00006D160000}"/>
    <cellStyle name="20% - Énfasis2 6 3 5 5" xfId="44452" xr:uid="{00000000-0005-0000-0000-00006E160000}"/>
    <cellStyle name="20% - Énfasis2 6 3 6" xfId="8013" xr:uid="{00000000-0005-0000-0000-00006F160000}"/>
    <cellStyle name="20% - Énfasis2 6 3 6 2" xfId="16980" xr:uid="{00000000-0005-0000-0000-000070160000}"/>
    <cellStyle name="20% - Énfasis2 6 3 6 3" xfId="26335" xr:uid="{00000000-0005-0000-0000-000071160000}"/>
    <cellStyle name="20% - Énfasis2 6 3 6 4" xfId="48205" xr:uid="{00000000-0005-0000-0000-000072160000}"/>
    <cellStyle name="20% - Énfasis2 6 3 7" xfId="10238" xr:uid="{00000000-0005-0000-0000-000073160000}"/>
    <cellStyle name="20% - Énfasis2 6 3 7 2" xfId="34235" xr:uid="{00000000-0005-0000-0000-000074160000}"/>
    <cellStyle name="20% - Énfasis2 6 3 7 3" xfId="49848" xr:uid="{00000000-0005-0000-0000-000075160000}"/>
    <cellStyle name="20% - Énfasis2 6 3 8" xfId="19497" xr:uid="{00000000-0005-0000-0000-000076160000}"/>
    <cellStyle name="20% - Énfasis2 6 3 9" xfId="41666" xr:uid="{00000000-0005-0000-0000-000077160000}"/>
    <cellStyle name="20% - Énfasis2 6 4" xfId="500" xr:uid="{00000000-0005-0000-0000-000078160000}"/>
    <cellStyle name="20% - Énfasis2 6 4 2" xfId="2611" xr:uid="{00000000-0005-0000-0000-000079160000}"/>
    <cellStyle name="20% - Énfasis2 6 4 2 2" xfId="4399" xr:uid="{00000000-0005-0000-0000-00007A160000}"/>
    <cellStyle name="20% - Énfasis2 6 4 2 2 2" xfId="14378" xr:uid="{00000000-0005-0000-0000-00007B160000}"/>
    <cellStyle name="20% - Énfasis2 6 4 2 2 3" xfId="45600" xr:uid="{00000000-0005-0000-0000-00007C160000}"/>
    <cellStyle name="20% - Énfasis2 6 4 2 3" xfId="10239" xr:uid="{00000000-0005-0000-0000-00007D160000}"/>
    <cellStyle name="20% - Énfasis2 6 4 2 4" xfId="27157" xr:uid="{00000000-0005-0000-0000-00007E160000}"/>
    <cellStyle name="20% - Énfasis2 6 4 2 5" xfId="43821" xr:uid="{00000000-0005-0000-0000-00007F160000}"/>
    <cellStyle name="20% - Énfasis2 6 4 3" xfId="3438" xr:uid="{00000000-0005-0000-0000-000080160000}"/>
    <cellStyle name="20% - Énfasis2 6 4 3 2" xfId="13422" xr:uid="{00000000-0005-0000-0000-000081160000}"/>
    <cellStyle name="20% - Énfasis2 6 4 3 3" xfId="35052" xr:uid="{00000000-0005-0000-0000-000082160000}"/>
    <cellStyle name="20% - Énfasis2 6 4 3 4" xfId="44643" xr:uid="{00000000-0005-0000-0000-000083160000}"/>
    <cellStyle name="20% - Énfasis2 6 4 4" xfId="9145" xr:uid="{00000000-0005-0000-0000-000084160000}"/>
    <cellStyle name="20% - Énfasis2 6 4 4 2" xfId="18111" xr:uid="{00000000-0005-0000-0000-000085160000}"/>
    <cellStyle name="20% - Énfasis2 6 4 4 3" xfId="49337" xr:uid="{00000000-0005-0000-0000-000086160000}"/>
    <cellStyle name="20% - Énfasis2 6 4 5" xfId="10240" xr:uid="{00000000-0005-0000-0000-000087160000}"/>
    <cellStyle name="20% - Énfasis2 6 4 5 2" xfId="50980" xr:uid="{00000000-0005-0000-0000-000088160000}"/>
    <cellStyle name="20% - Énfasis2 6 4 6" xfId="18855" xr:uid="{00000000-0005-0000-0000-000089160000}"/>
    <cellStyle name="20% - Énfasis2 6 4 7" xfId="42798" xr:uid="{00000000-0005-0000-0000-00008A160000}"/>
    <cellStyle name="20% - Énfasis2 6 5" xfId="1192" xr:uid="{00000000-0005-0000-0000-00008B160000}"/>
    <cellStyle name="20% - Énfasis2 6 5 2" xfId="6151" xr:uid="{00000000-0005-0000-0000-00008C160000}"/>
    <cellStyle name="20% - Énfasis2 6 5 2 2" xfId="27655" xr:uid="{00000000-0005-0000-0000-00008D160000}"/>
    <cellStyle name="20% - Énfasis2 6 5 3" xfId="10241" xr:uid="{00000000-0005-0000-0000-00008E160000}"/>
    <cellStyle name="20% - Énfasis2 6 5 3 2" xfId="35550" xr:uid="{00000000-0005-0000-0000-00008F160000}"/>
    <cellStyle name="20% - Énfasis2 6 5 4" xfId="20339" xr:uid="{00000000-0005-0000-0000-000090160000}"/>
    <cellStyle name="20% - Énfasis2 6 5 5" xfId="43064" xr:uid="{00000000-0005-0000-0000-000091160000}"/>
    <cellStyle name="20% - Énfasis2 6 6" xfId="6543" xr:uid="{00000000-0005-0000-0000-000092160000}"/>
    <cellStyle name="20% - Énfasis2 6 6 2" xfId="15523" xr:uid="{00000000-0005-0000-0000-000093160000}"/>
    <cellStyle name="20% - Énfasis2 6 6 2 2" xfId="29139" xr:uid="{00000000-0005-0000-0000-000094160000}"/>
    <cellStyle name="20% - Énfasis2 6 6 3" xfId="37035" xr:uid="{00000000-0005-0000-0000-000095160000}"/>
    <cellStyle name="20% - Énfasis2 6 6 4" xfId="21823" xr:uid="{00000000-0005-0000-0000-000096160000}"/>
    <cellStyle name="20% - Énfasis2 6 6 5" xfId="46746" xr:uid="{00000000-0005-0000-0000-000097160000}"/>
    <cellStyle name="20% - Énfasis2 6 7" xfId="3937" xr:uid="{00000000-0005-0000-0000-000098160000}"/>
    <cellStyle name="20% - Énfasis2 6 7 2" xfId="13919" xr:uid="{00000000-0005-0000-0000-000099160000}"/>
    <cellStyle name="20% - Énfasis2 6 7 2 2" xfId="30624" xr:uid="{00000000-0005-0000-0000-00009A160000}"/>
    <cellStyle name="20% - Énfasis2 6 7 3" xfId="38521" xr:uid="{00000000-0005-0000-0000-00009B160000}"/>
    <cellStyle name="20% - Énfasis2 6 7 4" xfId="23307" xr:uid="{00000000-0005-0000-0000-00009C160000}"/>
    <cellStyle name="20% - Énfasis2 6 7 5" xfId="45141" xr:uid="{00000000-0005-0000-0000-00009D160000}"/>
    <cellStyle name="20% - Énfasis2 6 8" xfId="7080" xr:uid="{00000000-0005-0000-0000-00009E160000}"/>
    <cellStyle name="20% - Énfasis2 6 8 2" xfId="16057" xr:uid="{00000000-0005-0000-0000-00009F160000}"/>
    <cellStyle name="20% - Énfasis2 6 8 2 2" xfId="32109" xr:uid="{00000000-0005-0000-0000-0000A0160000}"/>
    <cellStyle name="20% - Énfasis2 6 8 3" xfId="40006" xr:uid="{00000000-0005-0000-0000-0000A1160000}"/>
    <cellStyle name="20% - Énfasis2 6 8 4" xfId="24741" xr:uid="{00000000-0005-0000-0000-0000A2160000}"/>
    <cellStyle name="20% - Énfasis2 6 8 5" xfId="47282" xr:uid="{00000000-0005-0000-0000-0000A3160000}"/>
    <cellStyle name="20% - Énfasis2 6 9" xfId="2988" xr:uid="{00000000-0005-0000-0000-0000A4160000}"/>
    <cellStyle name="20% - Énfasis2 6 9 2" xfId="12972" xr:uid="{00000000-0005-0000-0000-0000A5160000}"/>
    <cellStyle name="20% - Énfasis2 6 9 3" xfId="25694" xr:uid="{00000000-0005-0000-0000-0000A6160000}"/>
    <cellStyle name="20% - Énfasis2 6 9 4" xfId="44193" xr:uid="{00000000-0005-0000-0000-0000A7160000}"/>
    <cellStyle name="20% - Énfasis2 7" xfId="261" xr:uid="{00000000-0005-0000-0000-0000A8160000}"/>
    <cellStyle name="20% - Énfasis2 7 10" xfId="33594" xr:uid="{00000000-0005-0000-0000-0000A9160000}"/>
    <cellStyle name="20% - Énfasis2 7 11" xfId="18325" xr:uid="{00000000-0005-0000-0000-0000AA160000}"/>
    <cellStyle name="20% - Énfasis2 7 12" xfId="41918" xr:uid="{00000000-0005-0000-0000-0000AB160000}"/>
    <cellStyle name="20% - Énfasis2 7 2" xfId="927" xr:uid="{00000000-0005-0000-0000-0000AC160000}"/>
    <cellStyle name="20% - Énfasis2 7 2 10" xfId="18428" xr:uid="{00000000-0005-0000-0000-0000AD160000}"/>
    <cellStyle name="20% - Énfasis2 7 2 11" xfId="41999" xr:uid="{00000000-0005-0000-0000-0000AE160000}"/>
    <cellStyle name="20% - Énfasis2 7 2 2" xfId="2010" xr:uid="{00000000-0005-0000-0000-0000AF160000}"/>
    <cellStyle name="20% - Énfasis2 7 2 2 2" xfId="4977" xr:uid="{00000000-0005-0000-0000-0000B0160000}"/>
    <cellStyle name="20% - Énfasis2 7 2 2 2 2" xfId="14955" xr:uid="{00000000-0005-0000-0000-0000B1160000}"/>
    <cellStyle name="20% - Énfasis2 7 2 2 2 2 2" xfId="28300" xr:uid="{00000000-0005-0000-0000-0000B2160000}"/>
    <cellStyle name="20% - Énfasis2 7 2 2 2 3" xfId="36195" xr:uid="{00000000-0005-0000-0000-0000B3160000}"/>
    <cellStyle name="20% - Énfasis2 7 2 2 2 4" xfId="20984" xr:uid="{00000000-0005-0000-0000-0000B4160000}"/>
    <cellStyle name="20% - Énfasis2 7 2 2 2 5" xfId="46177" xr:uid="{00000000-0005-0000-0000-0000B5160000}"/>
    <cellStyle name="20% - Énfasis2 7 2 2 3" xfId="8557" xr:uid="{00000000-0005-0000-0000-0000B6160000}"/>
    <cellStyle name="20% - Énfasis2 7 2 2 3 2" xfId="17524" xr:uid="{00000000-0005-0000-0000-0000B7160000}"/>
    <cellStyle name="20% - Énfasis2 7 2 2 3 2 2" xfId="29784" xr:uid="{00000000-0005-0000-0000-0000B8160000}"/>
    <cellStyle name="20% - Énfasis2 7 2 2 3 3" xfId="37680" xr:uid="{00000000-0005-0000-0000-0000B9160000}"/>
    <cellStyle name="20% - Énfasis2 7 2 2 3 4" xfId="22467" xr:uid="{00000000-0005-0000-0000-0000BA160000}"/>
    <cellStyle name="20% - Énfasis2 7 2 2 3 5" xfId="48749" xr:uid="{00000000-0005-0000-0000-0000BB160000}"/>
    <cellStyle name="20% - Énfasis2 7 2 2 4" xfId="56" xr:uid="{00000000-0005-0000-0000-0000BC160000}"/>
    <cellStyle name="20% - Énfasis2 7 2 2 4 2" xfId="31269" xr:uid="{00000000-0005-0000-0000-0000BD160000}"/>
    <cellStyle name="20% - Énfasis2 7 2 2 4 3" xfId="39166" xr:uid="{00000000-0005-0000-0000-0000BE160000}"/>
    <cellStyle name="20% - Énfasis2 7 2 2 4 4" xfId="23951" xr:uid="{00000000-0005-0000-0000-0000BF160000}"/>
    <cellStyle name="20% - Énfasis2 7 2 2 4 5" xfId="50392" xr:uid="{00000000-0005-0000-0000-0000C0160000}"/>
    <cellStyle name="20% - Énfasis2 7 2 2 5" xfId="12157" xr:uid="{00000000-0005-0000-0000-0000C1160000}"/>
    <cellStyle name="20% - Énfasis2 7 2 2 5 2" xfId="32754" xr:uid="{00000000-0005-0000-0000-0000C2160000}"/>
    <cellStyle name="20% - Énfasis2 7 2 2 5 3" xfId="40651" xr:uid="{00000000-0005-0000-0000-0000C3160000}"/>
    <cellStyle name="20% - Énfasis2 7 2 2 6" xfId="26338" xr:uid="{00000000-0005-0000-0000-0000C4160000}"/>
    <cellStyle name="20% - Énfasis2 7 2 2 7" xfId="34238" xr:uid="{00000000-0005-0000-0000-0000C5160000}"/>
    <cellStyle name="20% - Énfasis2 7 2 2 8" xfId="19500" xr:uid="{00000000-0005-0000-0000-0000C6160000}"/>
    <cellStyle name="20% - Énfasis2 7 2 2 9" xfId="42210" xr:uid="{00000000-0005-0000-0000-0000C7160000}"/>
    <cellStyle name="20% - Énfasis2 7 2 3" xfId="1798" xr:uid="{00000000-0005-0000-0000-0000C8160000}"/>
    <cellStyle name="20% - Énfasis2 7 2 3 2" xfId="4138" xr:uid="{00000000-0005-0000-0000-0000C9160000}"/>
    <cellStyle name="20% - Énfasis2 7 2 3 2 2" xfId="14118" xr:uid="{00000000-0005-0000-0000-0000CA160000}"/>
    <cellStyle name="20% - Énfasis2 7 2 3 2 3" xfId="27375" xr:uid="{00000000-0005-0000-0000-0000CB160000}"/>
    <cellStyle name="20% - Énfasis2 7 2 3 2 4" xfId="45340" xr:uid="{00000000-0005-0000-0000-0000CC160000}"/>
    <cellStyle name="20% - Énfasis2 7 2 3 3" xfId="10242" xr:uid="{00000000-0005-0000-0000-0000CD160000}"/>
    <cellStyle name="20% - Énfasis2 7 2 3 3 2" xfId="35270" xr:uid="{00000000-0005-0000-0000-0000CE160000}"/>
    <cellStyle name="20% - Énfasis2 7 2 3 4" xfId="19175" xr:uid="{00000000-0005-0000-0000-0000CF160000}"/>
    <cellStyle name="20% - Énfasis2 7 2 3 5" xfId="43584" xr:uid="{00000000-0005-0000-0000-0000D0160000}"/>
    <cellStyle name="20% - Énfasis2 7 2 4" xfId="3439" xr:uid="{00000000-0005-0000-0000-0000D1160000}"/>
    <cellStyle name="20% - Énfasis2 7 2 4 2" xfId="13423" xr:uid="{00000000-0005-0000-0000-0000D2160000}"/>
    <cellStyle name="20% - Énfasis2 7 2 4 2 2" xfId="27975" xr:uid="{00000000-0005-0000-0000-0000D3160000}"/>
    <cellStyle name="20% - Énfasis2 7 2 4 3" xfId="35870" xr:uid="{00000000-0005-0000-0000-0000D4160000}"/>
    <cellStyle name="20% - Énfasis2 7 2 4 4" xfId="20659" xr:uid="{00000000-0005-0000-0000-0000D5160000}"/>
    <cellStyle name="20% - Énfasis2 7 2 4 5" xfId="44644" xr:uid="{00000000-0005-0000-0000-0000D6160000}"/>
    <cellStyle name="20% - Énfasis2 7 2 5" xfId="8346" xr:uid="{00000000-0005-0000-0000-0000D7160000}"/>
    <cellStyle name="20% - Énfasis2 7 2 5 2" xfId="17313" xr:uid="{00000000-0005-0000-0000-0000D8160000}"/>
    <cellStyle name="20% - Énfasis2 7 2 5 2 2" xfId="29459" xr:uid="{00000000-0005-0000-0000-0000D9160000}"/>
    <cellStyle name="20% - Énfasis2 7 2 5 3" xfId="37355" xr:uid="{00000000-0005-0000-0000-0000DA160000}"/>
    <cellStyle name="20% - Énfasis2 7 2 5 4" xfId="22143" xr:uid="{00000000-0005-0000-0000-0000DB160000}"/>
    <cellStyle name="20% - Énfasis2 7 2 5 5" xfId="48538" xr:uid="{00000000-0005-0000-0000-0000DC160000}"/>
    <cellStyle name="20% - Énfasis2 7 2 6" xfId="9360" xr:uid="{00000000-0005-0000-0000-0000DD160000}"/>
    <cellStyle name="20% - Énfasis2 7 2 6 2" xfId="30944" xr:uid="{00000000-0005-0000-0000-0000DE160000}"/>
    <cellStyle name="20% - Énfasis2 7 2 6 3" xfId="38841" xr:uid="{00000000-0005-0000-0000-0000DF160000}"/>
    <cellStyle name="20% - Énfasis2 7 2 6 4" xfId="23627" xr:uid="{00000000-0005-0000-0000-0000E0160000}"/>
    <cellStyle name="20% - Énfasis2 7 2 6 5" xfId="50181" xr:uid="{00000000-0005-0000-0000-0000E1160000}"/>
    <cellStyle name="20% - Énfasis2 7 2 7" xfId="25043" xr:uid="{00000000-0005-0000-0000-0000E2160000}"/>
    <cellStyle name="20% - Énfasis2 7 2 7 2" xfId="32429" xr:uid="{00000000-0005-0000-0000-0000E3160000}"/>
    <cellStyle name="20% - Énfasis2 7 2 7 3" xfId="40326" xr:uid="{00000000-0005-0000-0000-0000E4160000}"/>
    <cellStyle name="20% - Énfasis2 7 2 8" xfId="26013" xr:uid="{00000000-0005-0000-0000-0000E5160000}"/>
    <cellStyle name="20% - Énfasis2 7 2 9" xfId="33913" xr:uid="{00000000-0005-0000-0000-0000E6160000}"/>
    <cellStyle name="20% - Énfasis2 7 3" xfId="2009" xr:uid="{00000000-0005-0000-0000-0000E7160000}"/>
    <cellStyle name="20% - Énfasis2 7 3 2" xfId="4698" xr:uid="{00000000-0005-0000-0000-0000E8160000}"/>
    <cellStyle name="20% - Énfasis2 7 3 2 2" xfId="14676" xr:uid="{00000000-0005-0000-0000-0000E9160000}"/>
    <cellStyle name="20% - Énfasis2 7 3 2 2 2" xfId="28299" xr:uid="{00000000-0005-0000-0000-0000EA160000}"/>
    <cellStyle name="20% - Énfasis2 7 3 2 3" xfId="36194" xr:uid="{00000000-0005-0000-0000-0000EB160000}"/>
    <cellStyle name="20% - Énfasis2 7 3 2 4" xfId="20983" xr:uid="{00000000-0005-0000-0000-0000EC160000}"/>
    <cellStyle name="20% - Énfasis2 7 3 2 5" xfId="45898" xr:uid="{00000000-0005-0000-0000-0000ED160000}"/>
    <cellStyle name="20% - Énfasis2 7 3 3" xfId="8556" xr:uid="{00000000-0005-0000-0000-0000EE160000}"/>
    <cellStyle name="20% - Énfasis2 7 3 3 2" xfId="17523" xr:uid="{00000000-0005-0000-0000-0000EF160000}"/>
    <cellStyle name="20% - Énfasis2 7 3 3 2 2" xfId="29783" xr:uid="{00000000-0005-0000-0000-0000F0160000}"/>
    <cellStyle name="20% - Énfasis2 7 3 3 3" xfId="37679" xr:uid="{00000000-0005-0000-0000-0000F1160000}"/>
    <cellStyle name="20% - Énfasis2 7 3 3 4" xfId="22466" xr:uid="{00000000-0005-0000-0000-0000F2160000}"/>
    <cellStyle name="20% - Énfasis2 7 3 3 5" xfId="48748" xr:uid="{00000000-0005-0000-0000-0000F3160000}"/>
    <cellStyle name="20% - Énfasis2 7 3 4" xfId="9419" xr:uid="{00000000-0005-0000-0000-0000F4160000}"/>
    <cellStyle name="20% - Énfasis2 7 3 4 2" xfId="31268" xr:uid="{00000000-0005-0000-0000-0000F5160000}"/>
    <cellStyle name="20% - Énfasis2 7 3 4 3" xfId="39165" xr:uid="{00000000-0005-0000-0000-0000F6160000}"/>
    <cellStyle name="20% - Énfasis2 7 3 4 4" xfId="23950" xr:uid="{00000000-0005-0000-0000-0000F7160000}"/>
    <cellStyle name="20% - Énfasis2 7 3 4 5" xfId="50391" xr:uid="{00000000-0005-0000-0000-0000F8160000}"/>
    <cellStyle name="20% - Énfasis2 7 3 5" xfId="12156" xr:uid="{00000000-0005-0000-0000-0000F9160000}"/>
    <cellStyle name="20% - Énfasis2 7 3 5 2" xfId="32753" xr:uid="{00000000-0005-0000-0000-0000FA160000}"/>
    <cellStyle name="20% - Énfasis2 7 3 5 3" xfId="40650" xr:uid="{00000000-0005-0000-0000-0000FB160000}"/>
    <cellStyle name="20% - Énfasis2 7 3 6" xfId="26337" xr:uid="{00000000-0005-0000-0000-0000FC160000}"/>
    <cellStyle name="20% - Énfasis2 7 3 7" xfId="34237" xr:uid="{00000000-0005-0000-0000-0000FD160000}"/>
    <cellStyle name="20% - Énfasis2 7 3 8" xfId="19499" xr:uid="{00000000-0005-0000-0000-0000FE160000}"/>
    <cellStyle name="20% - Énfasis2 7 3 9" xfId="42209" xr:uid="{00000000-0005-0000-0000-0000FF160000}"/>
    <cellStyle name="20% - Énfasis2 7 4" xfId="1709" xr:uid="{00000000-0005-0000-0000-000000170000}"/>
    <cellStyle name="20% - Énfasis2 7 4 2" xfId="4510" xr:uid="{00000000-0005-0000-0000-000001170000}"/>
    <cellStyle name="20% - Énfasis2 7 4 2 2" xfId="14488" xr:uid="{00000000-0005-0000-0000-000002170000}"/>
    <cellStyle name="20% - Énfasis2 7 4 2 3" xfId="27158" xr:uid="{00000000-0005-0000-0000-000003170000}"/>
    <cellStyle name="20% - Énfasis2 7 4 2 4" xfId="45710" xr:uid="{00000000-0005-0000-0000-000004170000}"/>
    <cellStyle name="20% - Énfasis2 7 4 3" xfId="10243" xr:uid="{00000000-0005-0000-0000-000005170000}"/>
    <cellStyle name="20% - Énfasis2 7 4 3 2" xfId="35053" xr:uid="{00000000-0005-0000-0000-000006170000}"/>
    <cellStyle name="20% - Énfasis2 7 4 4" xfId="18856" xr:uid="{00000000-0005-0000-0000-000007170000}"/>
    <cellStyle name="20% - Énfasis2 7 4 5" xfId="43525" xr:uid="{00000000-0005-0000-0000-000008170000}"/>
    <cellStyle name="20% - Énfasis2 7 5" xfId="5558" xr:uid="{00000000-0005-0000-0000-000009170000}"/>
    <cellStyle name="20% - Énfasis2 7 5 2" xfId="15320" xr:uid="{00000000-0005-0000-0000-00000A170000}"/>
    <cellStyle name="20% - Énfasis2 7 5 2 2" xfId="27656" xr:uid="{00000000-0005-0000-0000-00000B170000}"/>
    <cellStyle name="20% - Énfasis2 7 5 3" xfId="35551" xr:uid="{00000000-0005-0000-0000-00000C170000}"/>
    <cellStyle name="20% - Énfasis2 7 5 4" xfId="20340" xr:uid="{00000000-0005-0000-0000-00000D170000}"/>
    <cellStyle name="20% - Énfasis2 7 5 5" xfId="46543" xr:uid="{00000000-0005-0000-0000-00000E170000}"/>
    <cellStyle name="20% - Énfasis2 7 6" xfId="3857" xr:uid="{00000000-0005-0000-0000-00000F170000}"/>
    <cellStyle name="20% - Énfasis2 7 6 2" xfId="13839" xr:uid="{00000000-0005-0000-0000-000010170000}"/>
    <cellStyle name="20% - Énfasis2 7 6 2 2" xfId="29140" xr:uid="{00000000-0005-0000-0000-000011170000}"/>
    <cellStyle name="20% - Énfasis2 7 6 3" xfId="37036" xr:uid="{00000000-0005-0000-0000-000012170000}"/>
    <cellStyle name="20% - Énfasis2 7 6 4" xfId="21824" xr:uid="{00000000-0005-0000-0000-000013170000}"/>
    <cellStyle name="20% - Énfasis2 7 6 5" xfId="45061" xr:uid="{00000000-0005-0000-0000-000014170000}"/>
    <cellStyle name="20% - Énfasis2 7 7" xfId="2870" xr:uid="{00000000-0005-0000-0000-000015170000}"/>
    <cellStyle name="20% - Énfasis2 7 7 2" xfId="12854" xr:uid="{00000000-0005-0000-0000-000016170000}"/>
    <cellStyle name="20% - Énfasis2 7 7 2 2" xfId="30625" xr:uid="{00000000-0005-0000-0000-000017170000}"/>
    <cellStyle name="20% - Énfasis2 7 7 3" xfId="38522" xr:uid="{00000000-0005-0000-0000-000018170000}"/>
    <cellStyle name="20% - Énfasis2 7 7 4" xfId="23308" xr:uid="{00000000-0005-0000-0000-000019170000}"/>
    <cellStyle name="20% - Énfasis2 7 7 5" xfId="44075" xr:uid="{00000000-0005-0000-0000-00001A170000}"/>
    <cellStyle name="20% - Énfasis2 7 8" xfId="8265" xr:uid="{00000000-0005-0000-0000-00001B170000}"/>
    <cellStyle name="20% - Énfasis2 7 8 2" xfId="17232" xr:uid="{00000000-0005-0000-0000-00001C170000}"/>
    <cellStyle name="20% - Énfasis2 7 8 2 2" xfId="32110" xr:uid="{00000000-0005-0000-0000-00001D170000}"/>
    <cellStyle name="20% - Énfasis2 7 8 3" xfId="40007" xr:uid="{00000000-0005-0000-0000-00001E170000}"/>
    <cellStyle name="20% - Énfasis2 7 8 4" xfId="24742" xr:uid="{00000000-0005-0000-0000-00001F170000}"/>
    <cellStyle name="20% - Énfasis2 7 8 5" xfId="48457" xr:uid="{00000000-0005-0000-0000-000020170000}"/>
    <cellStyle name="20% - Énfasis2 7 9" xfId="10244" xr:uid="{00000000-0005-0000-0000-000021170000}"/>
    <cellStyle name="20% - Énfasis2 7 9 2" xfId="25695" xr:uid="{00000000-0005-0000-0000-000022170000}"/>
    <cellStyle name="20% - Énfasis2 7 9 3" xfId="50100" xr:uid="{00000000-0005-0000-0000-000023170000}"/>
    <cellStyle name="20% - Énfasis2 8" xfId="371" xr:uid="{00000000-0005-0000-0000-000024170000}"/>
    <cellStyle name="20% - Énfasis2 8 10" xfId="18374" xr:uid="{00000000-0005-0000-0000-000025170000}"/>
    <cellStyle name="20% - Énfasis2 8 11" xfId="41868" xr:uid="{00000000-0005-0000-0000-000026170000}"/>
    <cellStyle name="20% - Énfasis2 8 2" xfId="2011" xr:uid="{00000000-0005-0000-0000-000027170000}"/>
    <cellStyle name="20% - Énfasis2 8 2 2" xfId="4878" xr:uid="{00000000-0005-0000-0000-000028170000}"/>
    <cellStyle name="20% - Énfasis2 8 2 2 2" xfId="14856" xr:uid="{00000000-0005-0000-0000-000029170000}"/>
    <cellStyle name="20% - Énfasis2 8 2 2 2 2" xfId="28301" xr:uid="{00000000-0005-0000-0000-00002A170000}"/>
    <cellStyle name="20% - Énfasis2 8 2 2 3" xfId="36196" xr:uid="{00000000-0005-0000-0000-00002B170000}"/>
    <cellStyle name="20% - Énfasis2 8 2 2 4" xfId="20985" xr:uid="{00000000-0005-0000-0000-00002C170000}"/>
    <cellStyle name="20% - Énfasis2 8 2 2 5" xfId="46078" xr:uid="{00000000-0005-0000-0000-00002D170000}"/>
    <cellStyle name="20% - Énfasis2 8 2 3" xfId="8558" xr:uid="{00000000-0005-0000-0000-00002E170000}"/>
    <cellStyle name="20% - Énfasis2 8 2 3 2" xfId="17525" xr:uid="{00000000-0005-0000-0000-00002F170000}"/>
    <cellStyle name="20% - Énfasis2 8 2 3 2 2" xfId="29785" xr:uid="{00000000-0005-0000-0000-000030170000}"/>
    <cellStyle name="20% - Énfasis2 8 2 3 3" xfId="37681" xr:uid="{00000000-0005-0000-0000-000031170000}"/>
    <cellStyle name="20% - Énfasis2 8 2 3 4" xfId="22468" xr:uid="{00000000-0005-0000-0000-000032170000}"/>
    <cellStyle name="20% - Énfasis2 8 2 3 5" xfId="48750" xr:uid="{00000000-0005-0000-0000-000033170000}"/>
    <cellStyle name="20% - Énfasis2 8 2 4" xfId="9420" xr:uid="{00000000-0005-0000-0000-000034170000}"/>
    <cellStyle name="20% - Énfasis2 8 2 4 2" xfId="31270" xr:uid="{00000000-0005-0000-0000-000035170000}"/>
    <cellStyle name="20% - Énfasis2 8 2 4 3" xfId="39167" xr:uid="{00000000-0005-0000-0000-000036170000}"/>
    <cellStyle name="20% - Énfasis2 8 2 4 4" xfId="23952" xr:uid="{00000000-0005-0000-0000-000037170000}"/>
    <cellStyle name="20% - Énfasis2 8 2 4 5" xfId="50393" xr:uid="{00000000-0005-0000-0000-000038170000}"/>
    <cellStyle name="20% - Énfasis2 8 2 5" xfId="12158" xr:uid="{00000000-0005-0000-0000-000039170000}"/>
    <cellStyle name="20% - Énfasis2 8 2 5 2" xfId="32755" xr:uid="{00000000-0005-0000-0000-00003A170000}"/>
    <cellStyle name="20% - Énfasis2 8 2 5 3" xfId="40652" xr:uid="{00000000-0005-0000-0000-00003B170000}"/>
    <cellStyle name="20% - Énfasis2 8 2 6" xfId="26339" xr:uid="{00000000-0005-0000-0000-00003C170000}"/>
    <cellStyle name="20% - Énfasis2 8 2 7" xfId="34239" xr:uid="{00000000-0005-0000-0000-00003D170000}"/>
    <cellStyle name="20% - Énfasis2 8 2 8" xfId="19501" xr:uid="{00000000-0005-0000-0000-00003E170000}"/>
    <cellStyle name="20% - Énfasis2 8 2 9" xfId="42211" xr:uid="{00000000-0005-0000-0000-00003F170000}"/>
    <cellStyle name="20% - Énfasis2 8 3" xfId="1657" xr:uid="{00000000-0005-0000-0000-000040170000}"/>
    <cellStyle name="20% - Énfasis2 8 3 2" xfId="4038" xr:uid="{00000000-0005-0000-0000-000041170000}"/>
    <cellStyle name="20% - Énfasis2 8 3 2 2" xfId="14019" xr:uid="{00000000-0005-0000-0000-000042170000}"/>
    <cellStyle name="20% - Énfasis2 8 3 2 3" xfId="27101" xr:uid="{00000000-0005-0000-0000-000043170000}"/>
    <cellStyle name="20% - Énfasis2 8 3 2 4" xfId="45241" xr:uid="{00000000-0005-0000-0000-000044170000}"/>
    <cellStyle name="20% - Énfasis2 8 3 3" xfId="10245" xr:uid="{00000000-0005-0000-0000-000045170000}"/>
    <cellStyle name="20% - Énfasis2 8 3 3 2" xfId="34996" xr:uid="{00000000-0005-0000-0000-000046170000}"/>
    <cellStyle name="20% - Énfasis2 8 3 4" xfId="18763" xr:uid="{00000000-0005-0000-0000-000047170000}"/>
    <cellStyle name="20% - Énfasis2 8 3 5" xfId="43492" xr:uid="{00000000-0005-0000-0000-000048170000}"/>
    <cellStyle name="20% - Énfasis2 8 4" xfId="3440" xr:uid="{00000000-0005-0000-0000-000049170000}"/>
    <cellStyle name="20% - Énfasis2 8 4 2" xfId="13424" xr:uid="{00000000-0005-0000-0000-00004A170000}"/>
    <cellStyle name="20% - Énfasis2 8 4 2 2" xfId="27563" xr:uid="{00000000-0005-0000-0000-00004B170000}"/>
    <cellStyle name="20% - Énfasis2 8 4 3" xfId="35458" xr:uid="{00000000-0005-0000-0000-00004C170000}"/>
    <cellStyle name="20% - Énfasis2 8 4 4" xfId="20247" xr:uid="{00000000-0005-0000-0000-00004D170000}"/>
    <cellStyle name="20% - Énfasis2 8 4 5" xfId="44645" xr:uid="{00000000-0005-0000-0000-00004E170000}"/>
    <cellStyle name="20% - Énfasis2 8 5" xfId="8215" xr:uid="{00000000-0005-0000-0000-00004F170000}"/>
    <cellStyle name="20% - Énfasis2 8 5 2" xfId="17182" xr:uid="{00000000-0005-0000-0000-000050170000}"/>
    <cellStyle name="20% - Énfasis2 8 5 2 2" xfId="29047" xr:uid="{00000000-0005-0000-0000-000051170000}"/>
    <cellStyle name="20% - Énfasis2 8 5 3" xfId="36943" xr:uid="{00000000-0005-0000-0000-000052170000}"/>
    <cellStyle name="20% - Énfasis2 8 5 4" xfId="21731" xr:uid="{00000000-0005-0000-0000-000053170000}"/>
    <cellStyle name="20% - Énfasis2 8 5 5" xfId="48407" xr:uid="{00000000-0005-0000-0000-000054170000}"/>
    <cellStyle name="20% - Énfasis2 8 6" xfId="9421" xr:uid="{00000000-0005-0000-0000-000055170000}"/>
    <cellStyle name="20% - Énfasis2 8 6 2" xfId="30532" xr:uid="{00000000-0005-0000-0000-000056170000}"/>
    <cellStyle name="20% - Énfasis2 8 6 3" xfId="38429" xr:uid="{00000000-0005-0000-0000-000057170000}"/>
    <cellStyle name="20% - Énfasis2 8 6 4" xfId="23215" xr:uid="{00000000-0005-0000-0000-000058170000}"/>
    <cellStyle name="20% - Énfasis2 8 6 5" xfId="50050" xr:uid="{00000000-0005-0000-0000-000059170000}"/>
    <cellStyle name="20% - Énfasis2 8 7" xfId="24666" xr:uid="{00000000-0005-0000-0000-00005A170000}"/>
    <cellStyle name="20% - Énfasis2 8 7 2" xfId="32017" xr:uid="{00000000-0005-0000-0000-00005B170000}"/>
    <cellStyle name="20% - Énfasis2 8 7 3" xfId="39914" xr:uid="{00000000-0005-0000-0000-00005C170000}"/>
    <cellStyle name="20% - Énfasis2 8 8" xfId="25602" xr:uid="{00000000-0005-0000-0000-00005D170000}"/>
    <cellStyle name="20% - Énfasis2 8 9" xfId="33501" xr:uid="{00000000-0005-0000-0000-00005E170000}"/>
    <cellStyle name="20% - Énfasis2 9" xfId="928" xr:uid="{00000000-0005-0000-0000-00005F170000}"/>
    <cellStyle name="20% - Énfasis2 9 10" xfId="18520" xr:uid="{00000000-0005-0000-0000-000060170000}"/>
    <cellStyle name="20% - Énfasis2 9 11" xfId="41820" xr:uid="{00000000-0005-0000-0000-000061170000}"/>
    <cellStyle name="20% - Énfasis2 9 2" xfId="2012" xr:uid="{00000000-0005-0000-0000-000062170000}"/>
    <cellStyle name="20% - Énfasis2 9 2 2" xfId="4599" xr:uid="{00000000-0005-0000-0000-000063170000}"/>
    <cellStyle name="20% - Énfasis2 9 2 2 2" xfId="14577" xr:uid="{00000000-0005-0000-0000-000064170000}"/>
    <cellStyle name="20% - Énfasis2 9 2 2 2 2" xfId="28302" xr:uid="{00000000-0005-0000-0000-000065170000}"/>
    <cellStyle name="20% - Énfasis2 9 2 2 3" xfId="36197" xr:uid="{00000000-0005-0000-0000-000066170000}"/>
    <cellStyle name="20% - Énfasis2 9 2 2 4" xfId="20986" xr:uid="{00000000-0005-0000-0000-000067170000}"/>
    <cellStyle name="20% - Énfasis2 9 2 2 5" xfId="45799" xr:uid="{00000000-0005-0000-0000-000068170000}"/>
    <cellStyle name="20% - Énfasis2 9 2 3" xfId="8559" xr:uid="{00000000-0005-0000-0000-000069170000}"/>
    <cellStyle name="20% - Énfasis2 9 2 3 2" xfId="17526" xr:uid="{00000000-0005-0000-0000-00006A170000}"/>
    <cellStyle name="20% - Énfasis2 9 2 3 2 2" xfId="29786" xr:uid="{00000000-0005-0000-0000-00006B170000}"/>
    <cellStyle name="20% - Énfasis2 9 2 3 3" xfId="37682" xr:uid="{00000000-0005-0000-0000-00006C170000}"/>
    <cellStyle name="20% - Énfasis2 9 2 3 4" xfId="22469" xr:uid="{00000000-0005-0000-0000-00006D170000}"/>
    <cellStyle name="20% - Énfasis2 9 2 3 5" xfId="48751" xr:uid="{00000000-0005-0000-0000-00006E170000}"/>
    <cellStyle name="20% - Énfasis2 9 2 4" xfId="9422" xr:uid="{00000000-0005-0000-0000-00006F170000}"/>
    <cellStyle name="20% - Énfasis2 9 2 4 2" xfId="31271" xr:uid="{00000000-0005-0000-0000-000070170000}"/>
    <cellStyle name="20% - Énfasis2 9 2 4 3" xfId="39168" xr:uid="{00000000-0005-0000-0000-000071170000}"/>
    <cellStyle name="20% - Énfasis2 9 2 4 4" xfId="23953" xr:uid="{00000000-0005-0000-0000-000072170000}"/>
    <cellStyle name="20% - Énfasis2 9 2 4 5" xfId="50394" xr:uid="{00000000-0005-0000-0000-000073170000}"/>
    <cellStyle name="20% - Énfasis2 9 2 5" xfId="12159" xr:uid="{00000000-0005-0000-0000-000074170000}"/>
    <cellStyle name="20% - Énfasis2 9 2 5 2" xfId="32756" xr:uid="{00000000-0005-0000-0000-000075170000}"/>
    <cellStyle name="20% - Énfasis2 9 2 5 3" xfId="40653" xr:uid="{00000000-0005-0000-0000-000076170000}"/>
    <cellStyle name="20% - Énfasis2 9 2 6" xfId="26340" xr:uid="{00000000-0005-0000-0000-000077170000}"/>
    <cellStyle name="20% - Énfasis2 9 2 7" xfId="34240" xr:uid="{00000000-0005-0000-0000-000078170000}"/>
    <cellStyle name="20% - Énfasis2 9 2 8" xfId="19502" xr:uid="{00000000-0005-0000-0000-000079170000}"/>
    <cellStyle name="20% - Énfasis2 9 2 9" xfId="42212" xr:uid="{00000000-0005-0000-0000-00007A170000}"/>
    <cellStyle name="20% - Énfasis2 9 3" xfId="1609" xr:uid="{00000000-0005-0000-0000-00007B170000}"/>
    <cellStyle name="20% - Énfasis2 9 3 2" xfId="10246" xr:uid="{00000000-0005-0000-0000-00007C170000}"/>
    <cellStyle name="20% - Énfasis2 9 3 2 2" xfId="27086" xr:uid="{00000000-0005-0000-0000-00007D170000}"/>
    <cellStyle name="20% - Énfasis2 9 3 3" xfId="34981" xr:uid="{00000000-0005-0000-0000-00007E170000}"/>
    <cellStyle name="20% - Énfasis2 9 3 4" xfId="18714" xr:uid="{00000000-0005-0000-0000-00007F170000}"/>
    <cellStyle name="20% - Énfasis2 9 3 5" xfId="43477" xr:uid="{00000000-0005-0000-0000-000080170000}"/>
    <cellStyle name="20% - Énfasis2 9 4" xfId="3441" xr:uid="{00000000-0005-0000-0000-000081170000}"/>
    <cellStyle name="20% - Énfasis2 9 4 2" xfId="13425" xr:uid="{00000000-0005-0000-0000-000082170000}"/>
    <cellStyle name="20% - Énfasis2 9 4 2 2" xfId="27514" xr:uid="{00000000-0005-0000-0000-000083170000}"/>
    <cellStyle name="20% - Énfasis2 9 4 3" xfId="35409" xr:uid="{00000000-0005-0000-0000-000084170000}"/>
    <cellStyle name="20% - Énfasis2 9 4 4" xfId="20199" xr:uid="{00000000-0005-0000-0000-000085170000}"/>
    <cellStyle name="20% - Énfasis2 9 4 5" xfId="44646" xr:uid="{00000000-0005-0000-0000-000086170000}"/>
    <cellStyle name="20% - Énfasis2 9 5" xfId="8167" xr:uid="{00000000-0005-0000-0000-000087170000}"/>
    <cellStyle name="20% - Énfasis2 9 5 2" xfId="17134" xr:uid="{00000000-0005-0000-0000-000088170000}"/>
    <cellStyle name="20% - Énfasis2 9 5 2 2" xfId="28998" xr:uid="{00000000-0005-0000-0000-000089170000}"/>
    <cellStyle name="20% - Énfasis2 9 5 3" xfId="36894" xr:uid="{00000000-0005-0000-0000-00008A170000}"/>
    <cellStyle name="20% - Énfasis2 9 5 4" xfId="21683" xr:uid="{00000000-0005-0000-0000-00008B170000}"/>
    <cellStyle name="20% - Énfasis2 9 5 5" xfId="48359" xr:uid="{00000000-0005-0000-0000-00008C170000}"/>
    <cellStyle name="20% - Énfasis2 9 6" xfId="9423" xr:uid="{00000000-0005-0000-0000-00008D170000}"/>
    <cellStyle name="20% - Énfasis2 9 6 2" xfId="30483" xr:uid="{00000000-0005-0000-0000-00008E170000}"/>
    <cellStyle name="20% - Énfasis2 9 6 3" xfId="38380" xr:uid="{00000000-0005-0000-0000-00008F170000}"/>
    <cellStyle name="20% - Énfasis2 9 6 4" xfId="23167" xr:uid="{00000000-0005-0000-0000-000090170000}"/>
    <cellStyle name="20% - Énfasis2 9 6 5" xfId="50002" xr:uid="{00000000-0005-0000-0000-000091170000}"/>
    <cellStyle name="20% - Énfasis2 9 7" xfId="24650" xr:uid="{00000000-0005-0000-0000-000092170000}"/>
    <cellStyle name="20% - Énfasis2 9 7 2" xfId="31968" xr:uid="{00000000-0005-0000-0000-000093170000}"/>
    <cellStyle name="20% - Énfasis2 9 7 3" xfId="39865" xr:uid="{00000000-0005-0000-0000-000094170000}"/>
    <cellStyle name="20% - Énfasis2 9 8" xfId="25553" xr:uid="{00000000-0005-0000-0000-000095170000}"/>
    <cellStyle name="20% - Énfasis2 9 9" xfId="33452" xr:uid="{00000000-0005-0000-0000-000096170000}"/>
    <cellStyle name="20% - Énfasis3" xfId="29" builtinId="38" customBuiltin="1"/>
    <cellStyle name="20% - Énfasis3 10" xfId="929" xr:uid="{00000000-0005-0000-0000-000098170000}"/>
    <cellStyle name="20% - Énfasis3 10 2" xfId="2694" xr:uid="{00000000-0005-0000-0000-000099170000}"/>
    <cellStyle name="20% - Énfasis3 10 2 2" xfId="5158" xr:uid="{00000000-0005-0000-0000-00009A170000}"/>
    <cellStyle name="20% - Énfasis3 10 2 2 2" xfId="15135" xr:uid="{00000000-0005-0000-0000-00009B170000}"/>
    <cellStyle name="20% - Énfasis3 10 2 2 3" xfId="46358" xr:uid="{00000000-0005-0000-0000-00009C170000}"/>
    <cellStyle name="20% - Énfasis3 10 2 3" xfId="10247" xr:uid="{00000000-0005-0000-0000-00009D170000}"/>
    <cellStyle name="20% - Énfasis3 10 2 4" xfId="27011" xr:uid="{00000000-0005-0000-0000-00009E170000}"/>
    <cellStyle name="20% - Énfasis3 10 2 5" xfId="43904" xr:uid="{00000000-0005-0000-0000-00009F170000}"/>
    <cellStyle name="20% - Énfasis3 10 3" xfId="3442" xr:uid="{00000000-0005-0000-0000-0000A0170000}"/>
    <cellStyle name="20% - Énfasis3 10 3 2" xfId="13426" xr:uid="{00000000-0005-0000-0000-0000A1170000}"/>
    <cellStyle name="20% - Énfasis3 10 3 3" xfId="34906" xr:uid="{00000000-0005-0000-0000-0000A2170000}"/>
    <cellStyle name="20% - Énfasis3 10 3 4" xfId="44647" xr:uid="{00000000-0005-0000-0000-0000A3170000}"/>
    <cellStyle name="20% - Énfasis3 10 4" xfId="9146" xr:uid="{00000000-0005-0000-0000-0000A4170000}"/>
    <cellStyle name="20% - Énfasis3 10 4 2" xfId="18112" xr:uid="{00000000-0005-0000-0000-0000A5170000}"/>
    <cellStyle name="20% - Énfasis3 10 4 3" xfId="49338" xr:uid="{00000000-0005-0000-0000-0000A6170000}"/>
    <cellStyle name="20% - Énfasis3 10 5" xfId="10248" xr:uid="{00000000-0005-0000-0000-0000A7170000}"/>
    <cellStyle name="20% - Énfasis3 10 5 2" xfId="50981" xr:uid="{00000000-0005-0000-0000-0000A8170000}"/>
    <cellStyle name="20% - Énfasis3 10 6" xfId="18632" xr:uid="{00000000-0005-0000-0000-0000A9170000}"/>
    <cellStyle name="20% - Énfasis3 10 7" xfId="42799" xr:uid="{00000000-0005-0000-0000-0000AA170000}"/>
    <cellStyle name="20% - Énfasis3 11" xfId="930" xr:uid="{00000000-0005-0000-0000-0000AB170000}"/>
    <cellStyle name="20% - Énfasis3 11 2" xfId="2695" xr:uid="{00000000-0005-0000-0000-0000AC170000}"/>
    <cellStyle name="20% - Énfasis3 11 2 2" xfId="4319" xr:uid="{00000000-0005-0000-0000-0000AD170000}"/>
    <cellStyle name="20% - Énfasis3 11 2 2 2" xfId="14299" xr:uid="{00000000-0005-0000-0000-0000AE170000}"/>
    <cellStyle name="20% - Énfasis3 11 2 2 3" xfId="45521" xr:uid="{00000000-0005-0000-0000-0000AF170000}"/>
    <cellStyle name="20% - Énfasis3 11 2 3" xfId="10249" xr:uid="{00000000-0005-0000-0000-0000B0170000}"/>
    <cellStyle name="20% - Énfasis3 11 2 4" xfId="27025" xr:uid="{00000000-0005-0000-0000-0000B1170000}"/>
    <cellStyle name="20% - Énfasis3 11 2 5" xfId="43905" xr:uid="{00000000-0005-0000-0000-0000B2170000}"/>
    <cellStyle name="20% - Énfasis3 11 3" xfId="3443" xr:uid="{00000000-0005-0000-0000-0000B3170000}"/>
    <cellStyle name="20% - Énfasis3 11 3 2" xfId="13427" xr:uid="{00000000-0005-0000-0000-0000B4170000}"/>
    <cellStyle name="20% - Énfasis3 11 3 3" xfId="34920" xr:uid="{00000000-0005-0000-0000-0000B5170000}"/>
    <cellStyle name="20% - Énfasis3 11 3 4" xfId="44648" xr:uid="{00000000-0005-0000-0000-0000B6170000}"/>
    <cellStyle name="20% - Énfasis3 11 4" xfId="9147" xr:uid="{00000000-0005-0000-0000-0000B7170000}"/>
    <cellStyle name="20% - Énfasis3 11 4 2" xfId="18113" xr:uid="{00000000-0005-0000-0000-0000B8170000}"/>
    <cellStyle name="20% - Énfasis3 11 4 3" xfId="49339" xr:uid="{00000000-0005-0000-0000-0000B9170000}"/>
    <cellStyle name="20% - Énfasis3 11 5" xfId="10250" xr:uid="{00000000-0005-0000-0000-0000BA170000}"/>
    <cellStyle name="20% - Énfasis3 11 5 2" xfId="50982" xr:uid="{00000000-0005-0000-0000-0000BB170000}"/>
    <cellStyle name="20% - Énfasis3 11 6" xfId="18649" xr:uid="{00000000-0005-0000-0000-0000BC170000}"/>
    <cellStyle name="20% - Énfasis3 11 7" xfId="42800" xr:uid="{00000000-0005-0000-0000-0000BD170000}"/>
    <cellStyle name="20% - Énfasis3 12" xfId="1076" xr:uid="{00000000-0005-0000-0000-0000BE170000}"/>
    <cellStyle name="20% - Énfasis3 12 2" xfId="5278" xr:uid="{00000000-0005-0000-0000-0000BF170000}"/>
    <cellStyle name="20% - Énfasis3 12 2 2" xfId="15255" xr:uid="{00000000-0005-0000-0000-0000C0170000}"/>
    <cellStyle name="20% - Énfasis3 12 2 3" xfId="27040" xr:uid="{00000000-0005-0000-0000-0000C1170000}"/>
    <cellStyle name="20% - Énfasis3 12 2 4" xfId="46478" xr:uid="{00000000-0005-0000-0000-0000C2170000}"/>
    <cellStyle name="20% - Énfasis3 12 3" xfId="10251" xr:uid="{00000000-0005-0000-0000-0000C3170000}"/>
    <cellStyle name="20% - Énfasis3 12 3 2" xfId="34935" xr:uid="{00000000-0005-0000-0000-0000C4170000}"/>
    <cellStyle name="20% - Énfasis3 12 4" xfId="18667" xr:uid="{00000000-0005-0000-0000-0000C5170000}"/>
    <cellStyle name="20% - Énfasis3 12 5" xfId="42949" xr:uid="{00000000-0005-0000-0000-0000C6170000}"/>
    <cellStyle name="20% - Énfasis3 13" xfId="6423" xr:uid="{00000000-0005-0000-0000-0000C7170000}"/>
    <cellStyle name="20% - Énfasis3 13 2" xfId="15405" xr:uid="{00000000-0005-0000-0000-0000C8170000}"/>
    <cellStyle name="20% - Énfasis3 13 2 2" xfId="27468" xr:uid="{00000000-0005-0000-0000-0000C9170000}"/>
    <cellStyle name="20% - Énfasis3 13 3" xfId="35363" xr:uid="{00000000-0005-0000-0000-0000CA170000}"/>
    <cellStyle name="20% - Énfasis3 13 4" xfId="20153" xr:uid="{00000000-0005-0000-0000-0000CB170000}"/>
    <cellStyle name="20% - Énfasis3 13 5" xfId="46628" xr:uid="{00000000-0005-0000-0000-0000CC170000}"/>
    <cellStyle name="20% - Énfasis3 14" xfId="3758" xr:uid="{00000000-0005-0000-0000-0000CD170000}"/>
    <cellStyle name="20% - Énfasis3 14 2" xfId="13742" xr:uid="{00000000-0005-0000-0000-0000CE170000}"/>
    <cellStyle name="20% - Énfasis3 14 2 2" xfId="28952" xr:uid="{00000000-0005-0000-0000-0000CF170000}"/>
    <cellStyle name="20% - Énfasis3 14 3" xfId="36848" xr:uid="{00000000-0005-0000-0000-0000D0170000}"/>
    <cellStyle name="20% - Énfasis3 14 4" xfId="21637" xr:uid="{00000000-0005-0000-0000-0000D1170000}"/>
    <cellStyle name="20% - Énfasis3 14 5" xfId="44963" xr:uid="{00000000-0005-0000-0000-0000D2170000}"/>
    <cellStyle name="20% - Énfasis3 15" xfId="6964" xr:uid="{00000000-0005-0000-0000-0000D3170000}"/>
    <cellStyle name="20% - Énfasis3 15 2" xfId="15942" xr:uid="{00000000-0005-0000-0000-0000D4170000}"/>
    <cellStyle name="20% - Énfasis3 15 2 2" xfId="30437" xr:uid="{00000000-0005-0000-0000-0000D5170000}"/>
    <cellStyle name="20% - Énfasis3 15 3" xfId="38334" xr:uid="{00000000-0005-0000-0000-0000D6170000}"/>
    <cellStyle name="20% - Énfasis3 15 4" xfId="23121" xr:uid="{00000000-0005-0000-0000-0000D7170000}"/>
    <cellStyle name="20% - Énfasis3 15 5" xfId="47166" xr:uid="{00000000-0005-0000-0000-0000D8170000}"/>
    <cellStyle name="20% - Énfasis3 16" xfId="2749" xr:uid="{00000000-0005-0000-0000-0000D9170000}"/>
    <cellStyle name="20% - Énfasis3 16 2" xfId="12733" xr:uid="{00000000-0005-0000-0000-0000DA170000}"/>
    <cellStyle name="20% - Énfasis3 16 2 2" xfId="31922" xr:uid="{00000000-0005-0000-0000-0000DB170000}"/>
    <cellStyle name="20% - Énfasis3 16 3" xfId="39819" xr:uid="{00000000-0005-0000-0000-0000DC170000}"/>
    <cellStyle name="20% - Énfasis3 16 4" xfId="24604" xr:uid="{00000000-0005-0000-0000-0000DD170000}"/>
    <cellStyle name="20% - Énfasis3 16 5" xfId="43954" xr:uid="{00000000-0005-0000-0000-0000DE170000}"/>
    <cellStyle name="20% - Énfasis3 17" xfId="7638" xr:uid="{00000000-0005-0000-0000-0000DF170000}"/>
    <cellStyle name="20% - Énfasis3 17 2" xfId="16605" xr:uid="{00000000-0005-0000-0000-0000E0170000}"/>
    <cellStyle name="20% - Énfasis3 17 3" xfId="25507" xr:uid="{00000000-0005-0000-0000-0000E1170000}"/>
    <cellStyle name="20% - Énfasis3 17 4" xfId="47830" xr:uid="{00000000-0005-0000-0000-0000E2170000}"/>
    <cellStyle name="20% - Énfasis3 18" xfId="9280" xr:uid="{00000000-0005-0000-0000-0000E3170000}"/>
    <cellStyle name="20% - Énfasis3 18 2" xfId="33409" xr:uid="{00000000-0005-0000-0000-0000E4170000}"/>
    <cellStyle name="20% - Énfasis3 18 3" xfId="49473" xr:uid="{00000000-0005-0000-0000-0000E5170000}"/>
    <cellStyle name="20% - Énfasis3 19" xfId="9294" xr:uid="{00000000-0005-0000-0000-0000E6170000}"/>
    <cellStyle name="20% - Énfasis3 2" xfId="61" xr:uid="{00000000-0005-0000-0000-0000E7170000}"/>
    <cellStyle name="20% - Énfasis3 2 10" xfId="1097" xr:uid="{00000000-0005-0000-0000-0000E8170000}"/>
    <cellStyle name="20% - Énfasis3 2 10 2" xfId="6446" xr:uid="{00000000-0005-0000-0000-0000E9170000}"/>
    <cellStyle name="20% - Énfasis3 2 10 2 2" xfId="15428" xr:uid="{00000000-0005-0000-0000-0000EA170000}"/>
    <cellStyle name="20% - Énfasis3 2 10 2 3" xfId="27071" xr:uid="{00000000-0005-0000-0000-0000EB170000}"/>
    <cellStyle name="20% - Énfasis3 2 10 2 4" xfId="46651" xr:uid="{00000000-0005-0000-0000-0000EC170000}"/>
    <cellStyle name="20% - Énfasis3 2 10 3" xfId="10252" xr:uid="{00000000-0005-0000-0000-0000ED170000}"/>
    <cellStyle name="20% - Énfasis3 2 10 3 2" xfId="34966" xr:uid="{00000000-0005-0000-0000-0000EE170000}"/>
    <cellStyle name="20% - Énfasis3 2 10 4" xfId="18699" xr:uid="{00000000-0005-0000-0000-0000EF170000}"/>
    <cellStyle name="20% - Énfasis3 2 10 5" xfId="42970" xr:uid="{00000000-0005-0000-0000-0000F0170000}"/>
    <cellStyle name="20% - Énfasis3 2 11" xfId="3781" xr:uid="{00000000-0005-0000-0000-0000F1170000}"/>
    <cellStyle name="20% - Énfasis3 2 11 2" xfId="13764" xr:uid="{00000000-0005-0000-0000-0000F2170000}"/>
    <cellStyle name="20% - Énfasis3 2 11 2 2" xfId="27499" xr:uid="{00000000-0005-0000-0000-0000F3170000}"/>
    <cellStyle name="20% - Énfasis3 2 11 3" xfId="35394" xr:uid="{00000000-0005-0000-0000-0000F4170000}"/>
    <cellStyle name="20% - Énfasis3 2 11 4" xfId="20184" xr:uid="{00000000-0005-0000-0000-0000F5170000}"/>
    <cellStyle name="20% - Énfasis3 2 11 5" xfId="44986" xr:uid="{00000000-0005-0000-0000-0000F6170000}"/>
    <cellStyle name="20% - Énfasis3 2 12" xfId="6985" xr:uid="{00000000-0005-0000-0000-0000F7170000}"/>
    <cellStyle name="20% - Énfasis3 2 12 2" xfId="15963" xr:uid="{00000000-0005-0000-0000-0000F8170000}"/>
    <cellStyle name="20% - Énfasis3 2 12 2 2" xfId="28983" xr:uid="{00000000-0005-0000-0000-0000F9170000}"/>
    <cellStyle name="20% - Énfasis3 2 12 3" xfId="36879" xr:uid="{00000000-0005-0000-0000-0000FA170000}"/>
    <cellStyle name="20% - Énfasis3 2 12 4" xfId="21668" xr:uid="{00000000-0005-0000-0000-0000FB170000}"/>
    <cellStyle name="20% - Énfasis3 2 12 5" xfId="47187" xr:uid="{00000000-0005-0000-0000-0000FC170000}"/>
    <cellStyle name="20% - Énfasis3 2 13" xfId="2764" xr:uid="{00000000-0005-0000-0000-0000FD170000}"/>
    <cellStyle name="20% - Énfasis3 2 13 2" xfId="12748" xr:uid="{00000000-0005-0000-0000-0000FE170000}"/>
    <cellStyle name="20% - Énfasis3 2 13 2 2" xfId="30468" xr:uid="{00000000-0005-0000-0000-0000FF170000}"/>
    <cellStyle name="20% - Énfasis3 2 13 3" xfId="38365" xr:uid="{00000000-0005-0000-0000-000000180000}"/>
    <cellStyle name="20% - Énfasis3 2 13 4" xfId="23152" xr:uid="{00000000-0005-0000-0000-000001180000}"/>
    <cellStyle name="20% - Énfasis3 2 13 5" xfId="43969" xr:uid="{00000000-0005-0000-0000-000002180000}"/>
    <cellStyle name="20% - Énfasis3 2 14" xfId="7659" xr:uid="{00000000-0005-0000-0000-000003180000}"/>
    <cellStyle name="20% - Énfasis3 2 14 2" xfId="16626" xr:uid="{00000000-0005-0000-0000-000004180000}"/>
    <cellStyle name="20% - Énfasis3 2 14 2 2" xfId="31953" xr:uid="{00000000-0005-0000-0000-000005180000}"/>
    <cellStyle name="20% - Énfasis3 2 14 3" xfId="39850" xr:uid="{00000000-0005-0000-0000-000006180000}"/>
    <cellStyle name="20% - Énfasis3 2 14 4" xfId="24635" xr:uid="{00000000-0005-0000-0000-000007180000}"/>
    <cellStyle name="20% - Énfasis3 2 14 5" xfId="47851" xr:uid="{00000000-0005-0000-0000-000008180000}"/>
    <cellStyle name="20% - Énfasis3 2 15" xfId="10253" xr:uid="{00000000-0005-0000-0000-000009180000}"/>
    <cellStyle name="20% - Énfasis3 2 15 2" xfId="25538" xr:uid="{00000000-0005-0000-0000-00000A180000}"/>
    <cellStyle name="20% - Énfasis3 2 15 3" xfId="49494" xr:uid="{00000000-0005-0000-0000-00000B180000}"/>
    <cellStyle name="20% - Énfasis3 2 16" xfId="12612" xr:uid="{00000000-0005-0000-0000-00000C180000}"/>
    <cellStyle name="20% - Énfasis3 2 16 2" xfId="33437" xr:uid="{00000000-0005-0000-0000-00000D180000}"/>
    <cellStyle name="20% - Énfasis3 2 17" xfId="18254" xr:uid="{00000000-0005-0000-0000-00000E180000}"/>
    <cellStyle name="20% - Énfasis3 2 18" xfId="41312" xr:uid="{00000000-0005-0000-0000-00000F180000}"/>
    <cellStyle name="20% - Énfasis3 2 2" xfId="138" xr:uid="{00000000-0005-0000-0000-000010180000}"/>
    <cellStyle name="20% - Énfasis3 2 2 10" xfId="3823" xr:uid="{00000000-0005-0000-0000-000011180000}"/>
    <cellStyle name="20% - Énfasis3 2 2 10 2" xfId="13806" xr:uid="{00000000-0005-0000-0000-000012180000}"/>
    <cellStyle name="20% - Énfasis3 2 2 10 2 2" xfId="30580" xr:uid="{00000000-0005-0000-0000-000013180000}"/>
    <cellStyle name="20% - Énfasis3 2 2 10 3" xfId="38477" xr:uid="{00000000-0005-0000-0000-000014180000}"/>
    <cellStyle name="20% - Énfasis3 2 2 10 4" xfId="23263" xr:uid="{00000000-0005-0000-0000-000015180000}"/>
    <cellStyle name="20% - Énfasis3 2 2 10 5" xfId="45028" xr:uid="{00000000-0005-0000-0000-000016180000}"/>
    <cellStyle name="20% - Énfasis3 2 2 11" xfId="7032" xr:uid="{00000000-0005-0000-0000-000017180000}"/>
    <cellStyle name="20% - Énfasis3 2 2 11 2" xfId="16009" xr:uid="{00000000-0005-0000-0000-000018180000}"/>
    <cellStyle name="20% - Énfasis3 2 2 11 2 2" xfId="32065" xr:uid="{00000000-0005-0000-0000-000019180000}"/>
    <cellStyle name="20% - Énfasis3 2 2 11 3" xfId="39962" xr:uid="{00000000-0005-0000-0000-00001A180000}"/>
    <cellStyle name="20% - Énfasis3 2 2 11 4" xfId="24698" xr:uid="{00000000-0005-0000-0000-00001B180000}"/>
    <cellStyle name="20% - Énfasis3 2 2 11 5" xfId="47234" xr:uid="{00000000-0005-0000-0000-00001C180000}"/>
    <cellStyle name="20% - Énfasis3 2 2 12" xfId="2809" xr:uid="{00000000-0005-0000-0000-00001D180000}"/>
    <cellStyle name="20% - Énfasis3 2 2 12 2" xfId="12793" xr:uid="{00000000-0005-0000-0000-00001E180000}"/>
    <cellStyle name="20% - Énfasis3 2 2 12 3" xfId="25650" xr:uid="{00000000-0005-0000-0000-00001F180000}"/>
    <cellStyle name="20% - Énfasis3 2 2 12 4" xfId="44014" xr:uid="{00000000-0005-0000-0000-000020180000}"/>
    <cellStyle name="20% - Énfasis3 2 2 13" xfId="7706" xr:uid="{00000000-0005-0000-0000-000021180000}"/>
    <cellStyle name="20% - Énfasis3 2 2 13 2" xfId="16673" xr:uid="{00000000-0005-0000-0000-000022180000}"/>
    <cellStyle name="20% - Énfasis3 2 2 13 3" xfId="33549" xr:uid="{00000000-0005-0000-0000-000023180000}"/>
    <cellStyle name="20% - Énfasis3 2 2 13 4" xfId="47898" xr:uid="{00000000-0005-0000-0000-000024180000}"/>
    <cellStyle name="20% - Énfasis3 2 2 14" xfId="10254" xr:uid="{00000000-0005-0000-0000-000025180000}"/>
    <cellStyle name="20% - Énfasis3 2 2 14 2" xfId="49541" xr:uid="{00000000-0005-0000-0000-000026180000}"/>
    <cellStyle name="20% - Énfasis3 2 2 15" xfId="12668" xr:uid="{00000000-0005-0000-0000-000027180000}"/>
    <cellStyle name="20% - Énfasis3 2 2 16" xfId="12621" xr:uid="{00000000-0005-0000-0000-000028180000}"/>
    <cellStyle name="20% - Énfasis3 2 2 16 2" xfId="41359" xr:uid="{00000000-0005-0000-0000-000029180000}"/>
    <cellStyle name="20% - Énfasis3 2 2 2" xfId="246" xr:uid="{00000000-0005-0000-0000-00002A180000}"/>
    <cellStyle name="20% - Énfasis3 2 2 2 10" xfId="7841" xr:uid="{00000000-0005-0000-0000-00002B180000}"/>
    <cellStyle name="20% - Énfasis3 2 2 2 10 2" xfId="16808" xr:uid="{00000000-0005-0000-0000-00002C180000}"/>
    <cellStyle name="20% - Énfasis3 2 2 2 10 3" xfId="33597" xr:uid="{00000000-0005-0000-0000-00002D180000}"/>
    <cellStyle name="20% - Énfasis3 2 2 2 10 4" xfId="48033" xr:uid="{00000000-0005-0000-0000-00002E180000}"/>
    <cellStyle name="20% - Énfasis3 2 2 2 11" xfId="10255" xr:uid="{00000000-0005-0000-0000-00002F180000}"/>
    <cellStyle name="20% - Énfasis3 2 2 2 11 2" xfId="49676" xr:uid="{00000000-0005-0000-0000-000030180000}"/>
    <cellStyle name="20% - Énfasis3 2 2 2 12" xfId="12674" xr:uid="{00000000-0005-0000-0000-000031180000}"/>
    <cellStyle name="20% - Énfasis3 2 2 2 13" xfId="12631" xr:uid="{00000000-0005-0000-0000-000032180000}"/>
    <cellStyle name="20% - Énfasis3 2 2 2 13 2" xfId="41494" xr:uid="{00000000-0005-0000-0000-000033180000}"/>
    <cellStyle name="20% - Énfasis3 2 2 2 2" xfId="587" xr:uid="{00000000-0005-0000-0000-000034180000}"/>
    <cellStyle name="20% - Énfasis3 2 2 2 2 10" xfId="42000" xr:uid="{00000000-0005-0000-0000-000035180000}"/>
    <cellStyle name="20% - Énfasis3 2 2 2 2 2" xfId="2016" xr:uid="{00000000-0005-0000-0000-000036180000}"/>
    <cellStyle name="20% - Énfasis3 2 2 2 2 2 2" xfId="5123" xr:uid="{00000000-0005-0000-0000-000037180000}"/>
    <cellStyle name="20% - Énfasis3 2 2 2 2 2 2 2" xfId="15101" xr:uid="{00000000-0005-0000-0000-000038180000}"/>
    <cellStyle name="20% - Énfasis3 2 2 2 2 2 2 2 2" xfId="28306" xr:uid="{00000000-0005-0000-0000-000039180000}"/>
    <cellStyle name="20% - Énfasis3 2 2 2 2 2 2 3" xfId="36201" xr:uid="{00000000-0005-0000-0000-00003A180000}"/>
    <cellStyle name="20% - Énfasis3 2 2 2 2 2 2 4" xfId="20990" xr:uid="{00000000-0005-0000-0000-00003B180000}"/>
    <cellStyle name="20% - Énfasis3 2 2 2 2 2 2 5" xfId="46323" xr:uid="{00000000-0005-0000-0000-00003C180000}"/>
    <cellStyle name="20% - Énfasis3 2 2 2 2 2 3" xfId="8563" xr:uid="{00000000-0005-0000-0000-00003D180000}"/>
    <cellStyle name="20% - Énfasis3 2 2 2 2 2 3 2" xfId="17530" xr:uid="{00000000-0005-0000-0000-00003E180000}"/>
    <cellStyle name="20% - Énfasis3 2 2 2 2 2 3 2 2" xfId="29790" xr:uid="{00000000-0005-0000-0000-00003F180000}"/>
    <cellStyle name="20% - Énfasis3 2 2 2 2 2 3 3" xfId="37686" xr:uid="{00000000-0005-0000-0000-000040180000}"/>
    <cellStyle name="20% - Énfasis3 2 2 2 2 2 3 4" xfId="22473" xr:uid="{00000000-0005-0000-0000-000041180000}"/>
    <cellStyle name="20% - Énfasis3 2 2 2 2 2 3 5" xfId="48755" xr:uid="{00000000-0005-0000-0000-000042180000}"/>
    <cellStyle name="20% - Énfasis3 2 2 2 2 2 4" xfId="9424" xr:uid="{00000000-0005-0000-0000-000043180000}"/>
    <cellStyle name="20% - Énfasis3 2 2 2 2 2 4 2" xfId="31275" xr:uid="{00000000-0005-0000-0000-000044180000}"/>
    <cellStyle name="20% - Énfasis3 2 2 2 2 2 4 3" xfId="39172" xr:uid="{00000000-0005-0000-0000-000045180000}"/>
    <cellStyle name="20% - Énfasis3 2 2 2 2 2 4 4" xfId="23957" xr:uid="{00000000-0005-0000-0000-000046180000}"/>
    <cellStyle name="20% - Énfasis3 2 2 2 2 2 4 5" xfId="50398" xr:uid="{00000000-0005-0000-0000-000047180000}"/>
    <cellStyle name="20% - Énfasis3 2 2 2 2 2 5" xfId="12163" xr:uid="{00000000-0005-0000-0000-000048180000}"/>
    <cellStyle name="20% - Énfasis3 2 2 2 2 2 5 2" xfId="32760" xr:uid="{00000000-0005-0000-0000-000049180000}"/>
    <cellStyle name="20% - Énfasis3 2 2 2 2 2 5 3" xfId="40657" xr:uid="{00000000-0005-0000-0000-00004A180000}"/>
    <cellStyle name="20% - Énfasis3 2 2 2 2 2 6" xfId="26344" xr:uid="{00000000-0005-0000-0000-00004B180000}"/>
    <cellStyle name="20% - Énfasis3 2 2 2 2 2 7" xfId="34244" xr:uid="{00000000-0005-0000-0000-00004C180000}"/>
    <cellStyle name="20% - Énfasis3 2 2 2 2 2 8" xfId="19506" xr:uid="{00000000-0005-0000-0000-00004D180000}"/>
    <cellStyle name="20% - Énfasis3 2 2 2 2 2 9" xfId="42216" xr:uid="{00000000-0005-0000-0000-00004E180000}"/>
    <cellStyle name="20% - Énfasis3 2 2 2 2 3" xfId="1799" xr:uid="{00000000-0005-0000-0000-00004F180000}"/>
    <cellStyle name="20% - Énfasis3 2 2 2 2 3 2" xfId="4284" xr:uid="{00000000-0005-0000-0000-000050180000}"/>
    <cellStyle name="20% - Énfasis3 2 2 2 2 3 2 2" xfId="14264" xr:uid="{00000000-0005-0000-0000-000051180000}"/>
    <cellStyle name="20% - Énfasis3 2 2 2 2 3 2 3" xfId="27976" xr:uid="{00000000-0005-0000-0000-000052180000}"/>
    <cellStyle name="20% - Énfasis3 2 2 2 2 3 2 4" xfId="45486" xr:uid="{00000000-0005-0000-0000-000053180000}"/>
    <cellStyle name="20% - Énfasis3 2 2 2 2 3 3" xfId="10256" xr:uid="{00000000-0005-0000-0000-000054180000}"/>
    <cellStyle name="20% - Énfasis3 2 2 2 2 3 3 2" xfId="35871" xr:uid="{00000000-0005-0000-0000-000055180000}"/>
    <cellStyle name="20% - Énfasis3 2 2 2 2 3 4" xfId="20660" xr:uid="{00000000-0005-0000-0000-000056180000}"/>
    <cellStyle name="20% - Énfasis3 2 2 2 2 3 5" xfId="43585" xr:uid="{00000000-0005-0000-0000-000057180000}"/>
    <cellStyle name="20% - Énfasis3 2 2 2 2 4" xfId="3444" xr:uid="{00000000-0005-0000-0000-000058180000}"/>
    <cellStyle name="20% - Énfasis3 2 2 2 2 4 2" xfId="13428" xr:uid="{00000000-0005-0000-0000-000059180000}"/>
    <cellStyle name="20% - Énfasis3 2 2 2 2 4 2 2" xfId="29460" xr:uid="{00000000-0005-0000-0000-00005A180000}"/>
    <cellStyle name="20% - Énfasis3 2 2 2 2 4 3" xfId="37356" xr:uid="{00000000-0005-0000-0000-00005B180000}"/>
    <cellStyle name="20% - Énfasis3 2 2 2 2 4 4" xfId="22144" xr:uid="{00000000-0005-0000-0000-00005C180000}"/>
    <cellStyle name="20% - Énfasis3 2 2 2 2 4 5" xfId="44649" xr:uid="{00000000-0005-0000-0000-00005D180000}"/>
    <cellStyle name="20% - Énfasis3 2 2 2 2 5" xfId="8347" xr:uid="{00000000-0005-0000-0000-00005E180000}"/>
    <cellStyle name="20% - Énfasis3 2 2 2 2 5 2" xfId="17314" xr:uid="{00000000-0005-0000-0000-00005F180000}"/>
    <cellStyle name="20% - Énfasis3 2 2 2 2 5 2 2" xfId="30945" xr:uid="{00000000-0005-0000-0000-000060180000}"/>
    <cellStyle name="20% - Énfasis3 2 2 2 2 5 3" xfId="38842" xr:uid="{00000000-0005-0000-0000-000061180000}"/>
    <cellStyle name="20% - Énfasis3 2 2 2 2 5 4" xfId="23628" xr:uid="{00000000-0005-0000-0000-000062180000}"/>
    <cellStyle name="20% - Énfasis3 2 2 2 2 5 5" xfId="48539" xr:uid="{00000000-0005-0000-0000-000063180000}"/>
    <cellStyle name="20% - Énfasis3 2 2 2 2 6" xfId="10257" xr:uid="{00000000-0005-0000-0000-000064180000}"/>
    <cellStyle name="20% - Énfasis3 2 2 2 2 6 2" xfId="32430" xr:uid="{00000000-0005-0000-0000-000065180000}"/>
    <cellStyle name="20% - Énfasis3 2 2 2 2 6 3" xfId="40327" xr:uid="{00000000-0005-0000-0000-000066180000}"/>
    <cellStyle name="20% - Énfasis3 2 2 2 2 6 4" xfId="25044" xr:uid="{00000000-0005-0000-0000-000067180000}"/>
    <cellStyle name="20% - Énfasis3 2 2 2 2 6 5" xfId="50182" xr:uid="{00000000-0005-0000-0000-000068180000}"/>
    <cellStyle name="20% - Énfasis3 2 2 2 2 7" xfId="26014" xr:uid="{00000000-0005-0000-0000-000069180000}"/>
    <cellStyle name="20% - Énfasis3 2 2 2 2 8" xfId="33914" xr:uid="{00000000-0005-0000-0000-00006A180000}"/>
    <cellStyle name="20% - Énfasis3 2 2 2 2 9" xfId="19176" xr:uid="{00000000-0005-0000-0000-00006B180000}"/>
    <cellStyle name="20% - Énfasis3 2 2 2 3" xfId="2015" xr:uid="{00000000-0005-0000-0000-00006C180000}"/>
    <cellStyle name="20% - Énfasis3 2 2 2 3 2" xfId="4844" xr:uid="{00000000-0005-0000-0000-00006D180000}"/>
    <cellStyle name="20% - Énfasis3 2 2 2 3 2 2" xfId="14822" xr:uid="{00000000-0005-0000-0000-00006E180000}"/>
    <cellStyle name="20% - Énfasis3 2 2 2 3 2 2 2" xfId="28305" xr:uid="{00000000-0005-0000-0000-00006F180000}"/>
    <cellStyle name="20% - Énfasis3 2 2 2 3 2 3" xfId="36200" xr:uid="{00000000-0005-0000-0000-000070180000}"/>
    <cellStyle name="20% - Énfasis3 2 2 2 3 2 4" xfId="20989" xr:uid="{00000000-0005-0000-0000-000071180000}"/>
    <cellStyle name="20% - Énfasis3 2 2 2 3 2 5" xfId="46044" xr:uid="{00000000-0005-0000-0000-000072180000}"/>
    <cellStyle name="20% - Énfasis3 2 2 2 3 3" xfId="8562" xr:uid="{00000000-0005-0000-0000-000073180000}"/>
    <cellStyle name="20% - Énfasis3 2 2 2 3 3 2" xfId="17529" xr:uid="{00000000-0005-0000-0000-000074180000}"/>
    <cellStyle name="20% - Énfasis3 2 2 2 3 3 2 2" xfId="29789" xr:uid="{00000000-0005-0000-0000-000075180000}"/>
    <cellStyle name="20% - Énfasis3 2 2 2 3 3 3" xfId="37685" xr:uid="{00000000-0005-0000-0000-000076180000}"/>
    <cellStyle name="20% - Énfasis3 2 2 2 3 3 4" xfId="22472" xr:uid="{00000000-0005-0000-0000-000077180000}"/>
    <cellStyle name="20% - Énfasis3 2 2 2 3 3 5" xfId="48754" xr:uid="{00000000-0005-0000-0000-000078180000}"/>
    <cellStyle name="20% - Énfasis3 2 2 2 3 4" xfId="9425" xr:uid="{00000000-0005-0000-0000-000079180000}"/>
    <cellStyle name="20% - Énfasis3 2 2 2 3 4 2" xfId="31274" xr:uid="{00000000-0005-0000-0000-00007A180000}"/>
    <cellStyle name="20% - Énfasis3 2 2 2 3 4 3" xfId="39171" xr:uid="{00000000-0005-0000-0000-00007B180000}"/>
    <cellStyle name="20% - Énfasis3 2 2 2 3 4 4" xfId="23956" xr:uid="{00000000-0005-0000-0000-00007C180000}"/>
    <cellStyle name="20% - Énfasis3 2 2 2 3 4 5" xfId="50397" xr:uid="{00000000-0005-0000-0000-00007D180000}"/>
    <cellStyle name="20% - Énfasis3 2 2 2 3 5" xfId="12162" xr:uid="{00000000-0005-0000-0000-00007E180000}"/>
    <cellStyle name="20% - Énfasis3 2 2 2 3 5 2" xfId="32759" xr:uid="{00000000-0005-0000-0000-00007F180000}"/>
    <cellStyle name="20% - Énfasis3 2 2 2 3 5 3" xfId="40656" xr:uid="{00000000-0005-0000-0000-000080180000}"/>
    <cellStyle name="20% - Énfasis3 2 2 2 3 6" xfId="26343" xr:uid="{00000000-0005-0000-0000-000081180000}"/>
    <cellStyle name="20% - Énfasis3 2 2 2 3 7" xfId="34243" xr:uid="{00000000-0005-0000-0000-000082180000}"/>
    <cellStyle name="20% - Énfasis3 2 2 2 3 8" xfId="19505" xr:uid="{00000000-0005-0000-0000-000083180000}"/>
    <cellStyle name="20% - Énfasis3 2 2 2 3 9" xfId="42215" xr:uid="{00000000-0005-0000-0000-000084180000}"/>
    <cellStyle name="20% - Énfasis3 2 2 2 4" xfId="1279" xr:uid="{00000000-0005-0000-0000-000085180000}"/>
    <cellStyle name="20% - Énfasis3 2 2 2 4 2" xfId="4465" xr:uid="{00000000-0005-0000-0000-000086180000}"/>
    <cellStyle name="20% - Énfasis3 2 2 2 4 2 2" xfId="14444" xr:uid="{00000000-0005-0000-0000-000087180000}"/>
    <cellStyle name="20% - Énfasis3 2 2 2 4 2 3" xfId="27159" xr:uid="{00000000-0005-0000-0000-000088180000}"/>
    <cellStyle name="20% - Énfasis3 2 2 2 4 2 4" xfId="45666" xr:uid="{00000000-0005-0000-0000-000089180000}"/>
    <cellStyle name="20% - Énfasis3 2 2 2 4 3" xfId="10258" xr:uid="{00000000-0005-0000-0000-00008A180000}"/>
    <cellStyle name="20% - Énfasis3 2 2 2 4 3 2" xfId="35054" xr:uid="{00000000-0005-0000-0000-00008B180000}"/>
    <cellStyle name="20% - Énfasis3 2 2 2 4 4" xfId="18859" xr:uid="{00000000-0005-0000-0000-00008C180000}"/>
    <cellStyle name="20% - Énfasis3 2 2 2 4 5" xfId="43151" xr:uid="{00000000-0005-0000-0000-00008D180000}"/>
    <cellStyle name="20% - Énfasis3 2 2 2 5" xfId="6355" xr:uid="{00000000-0005-0000-0000-00008E180000}"/>
    <cellStyle name="20% - Énfasis3 2 2 2 5 2" xfId="27659" xr:uid="{00000000-0005-0000-0000-00008F180000}"/>
    <cellStyle name="20% - Énfasis3 2 2 2 5 2 2" xfId="51507" xr:uid="{00000000-0005-0000-0000-000090180000}"/>
    <cellStyle name="20% - Énfasis3 2 2 2 5 3" xfId="35554" xr:uid="{00000000-0005-0000-0000-000091180000}"/>
    <cellStyle name="20% - Énfasis3 2 2 2 5 3 2" xfId="51156" xr:uid="{00000000-0005-0000-0000-000092180000}"/>
    <cellStyle name="20% - Énfasis3 2 2 2 5 4" xfId="20343" xr:uid="{00000000-0005-0000-0000-000093180000}"/>
    <cellStyle name="20% - Énfasis3 2 2 2 6" xfId="6630" xr:uid="{00000000-0005-0000-0000-000094180000}"/>
    <cellStyle name="20% - Énfasis3 2 2 2 6 2" xfId="15609" xr:uid="{00000000-0005-0000-0000-000095180000}"/>
    <cellStyle name="20% - Énfasis3 2 2 2 6 2 2" xfId="29143" xr:uid="{00000000-0005-0000-0000-000096180000}"/>
    <cellStyle name="20% - Énfasis3 2 2 2 6 3" xfId="37039" xr:uid="{00000000-0005-0000-0000-000097180000}"/>
    <cellStyle name="20% - Énfasis3 2 2 2 6 4" xfId="21827" xr:uid="{00000000-0005-0000-0000-000098180000}"/>
    <cellStyle name="20% - Énfasis3 2 2 2 6 5" xfId="46833" xr:uid="{00000000-0005-0000-0000-000099180000}"/>
    <cellStyle name="20% - Énfasis3 2 2 2 7" xfId="4004" xr:uid="{00000000-0005-0000-0000-00009A180000}"/>
    <cellStyle name="20% - Énfasis3 2 2 2 7 2" xfId="13985" xr:uid="{00000000-0005-0000-0000-00009B180000}"/>
    <cellStyle name="20% - Énfasis3 2 2 2 7 2 2" xfId="30628" xr:uid="{00000000-0005-0000-0000-00009C180000}"/>
    <cellStyle name="20% - Énfasis3 2 2 2 7 3" xfId="38525" xr:uid="{00000000-0005-0000-0000-00009D180000}"/>
    <cellStyle name="20% - Énfasis3 2 2 2 7 4" xfId="23311" xr:uid="{00000000-0005-0000-0000-00009E180000}"/>
    <cellStyle name="20% - Énfasis3 2 2 2 7 5" xfId="45207" xr:uid="{00000000-0005-0000-0000-00009F180000}"/>
    <cellStyle name="20% - Énfasis3 2 2 2 8" xfId="7167" xr:uid="{00000000-0005-0000-0000-0000A0180000}"/>
    <cellStyle name="20% - Énfasis3 2 2 2 8 2" xfId="16144" xr:uid="{00000000-0005-0000-0000-0000A1180000}"/>
    <cellStyle name="20% - Énfasis3 2 2 2 8 2 2" xfId="32113" xr:uid="{00000000-0005-0000-0000-0000A2180000}"/>
    <cellStyle name="20% - Énfasis3 2 2 2 8 3" xfId="40010" xr:uid="{00000000-0005-0000-0000-0000A3180000}"/>
    <cellStyle name="20% - Énfasis3 2 2 2 8 4" xfId="24745" xr:uid="{00000000-0005-0000-0000-0000A4180000}"/>
    <cellStyle name="20% - Énfasis3 2 2 2 8 5" xfId="47369" xr:uid="{00000000-0005-0000-0000-0000A5180000}"/>
    <cellStyle name="20% - Énfasis3 2 2 2 9" xfId="3075" xr:uid="{00000000-0005-0000-0000-0000A6180000}"/>
    <cellStyle name="20% - Énfasis3 2 2 2 9 2" xfId="13059" xr:uid="{00000000-0005-0000-0000-0000A7180000}"/>
    <cellStyle name="20% - Énfasis3 2 2 2 9 3" xfId="25698" xr:uid="{00000000-0005-0000-0000-0000A8180000}"/>
    <cellStyle name="20% - Énfasis3 2 2 2 9 4" xfId="44280" xr:uid="{00000000-0005-0000-0000-0000A9180000}"/>
    <cellStyle name="20% - Énfasis3 2 2 3" xfId="354" xr:uid="{00000000-0005-0000-0000-0000AA180000}"/>
    <cellStyle name="20% - Énfasis3 2 2 3 10" xfId="8015" xr:uid="{00000000-0005-0000-0000-0000AB180000}"/>
    <cellStyle name="20% - Énfasis3 2 2 3 10 2" xfId="16982" xr:uid="{00000000-0005-0000-0000-0000AC180000}"/>
    <cellStyle name="20% - Énfasis3 2 2 3 10 3" xfId="33598" xr:uid="{00000000-0005-0000-0000-0000AD180000}"/>
    <cellStyle name="20% - Énfasis3 2 2 3 10 4" xfId="48207" xr:uid="{00000000-0005-0000-0000-0000AE180000}"/>
    <cellStyle name="20% - Énfasis3 2 2 3 11" xfId="10259" xr:uid="{00000000-0005-0000-0000-0000AF180000}"/>
    <cellStyle name="20% - Énfasis3 2 2 3 11 2" xfId="49850" xr:uid="{00000000-0005-0000-0000-0000B0180000}"/>
    <cellStyle name="20% - Énfasis3 2 2 3 12" xfId="18598" xr:uid="{00000000-0005-0000-0000-0000B1180000}"/>
    <cellStyle name="20% - Énfasis3 2 2 3 13" xfId="41668" xr:uid="{00000000-0005-0000-0000-0000B2180000}"/>
    <cellStyle name="20% - Énfasis3 2 2 3 2" xfId="762" xr:uid="{00000000-0005-0000-0000-0000B3180000}"/>
    <cellStyle name="20% - Énfasis3 2 2 3 2 10" xfId="42001" xr:uid="{00000000-0005-0000-0000-0000B4180000}"/>
    <cellStyle name="20% - Énfasis3 2 2 3 2 2" xfId="2018" xr:uid="{00000000-0005-0000-0000-0000B5180000}"/>
    <cellStyle name="20% - Énfasis3 2 2 3 2 2 2" xfId="5028" xr:uid="{00000000-0005-0000-0000-0000B6180000}"/>
    <cellStyle name="20% - Énfasis3 2 2 3 2 2 2 2" xfId="15006" xr:uid="{00000000-0005-0000-0000-0000B7180000}"/>
    <cellStyle name="20% - Énfasis3 2 2 3 2 2 2 2 2" xfId="28308" xr:uid="{00000000-0005-0000-0000-0000B8180000}"/>
    <cellStyle name="20% - Énfasis3 2 2 3 2 2 2 3" xfId="36203" xr:uid="{00000000-0005-0000-0000-0000B9180000}"/>
    <cellStyle name="20% - Énfasis3 2 2 3 2 2 2 4" xfId="20992" xr:uid="{00000000-0005-0000-0000-0000BA180000}"/>
    <cellStyle name="20% - Énfasis3 2 2 3 2 2 2 5" xfId="46228" xr:uid="{00000000-0005-0000-0000-0000BB180000}"/>
    <cellStyle name="20% - Énfasis3 2 2 3 2 2 3" xfId="8565" xr:uid="{00000000-0005-0000-0000-0000BC180000}"/>
    <cellStyle name="20% - Énfasis3 2 2 3 2 2 3 2" xfId="17532" xr:uid="{00000000-0005-0000-0000-0000BD180000}"/>
    <cellStyle name="20% - Énfasis3 2 2 3 2 2 3 2 2" xfId="29792" xr:uid="{00000000-0005-0000-0000-0000BE180000}"/>
    <cellStyle name="20% - Énfasis3 2 2 3 2 2 3 3" xfId="37688" xr:uid="{00000000-0005-0000-0000-0000BF180000}"/>
    <cellStyle name="20% - Énfasis3 2 2 3 2 2 3 4" xfId="22475" xr:uid="{00000000-0005-0000-0000-0000C0180000}"/>
    <cellStyle name="20% - Énfasis3 2 2 3 2 2 3 5" xfId="48757" xr:uid="{00000000-0005-0000-0000-0000C1180000}"/>
    <cellStyle name="20% - Énfasis3 2 2 3 2 2 4" xfId="9426" xr:uid="{00000000-0005-0000-0000-0000C2180000}"/>
    <cellStyle name="20% - Énfasis3 2 2 3 2 2 4 2" xfId="31277" xr:uid="{00000000-0005-0000-0000-0000C3180000}"/>
    <cellStyle name="20% - Énfasis3 2 2 3 2 2 4 3" xfId="39174" xr:uid="{00000000-0005-0000-0000-0000C4180000}"/>
    <cellStyle name="20% - Énfasis3 2 2 3 2 2 4 4" xfId="23959" xr:uid="{00000000-0005-0000-0000-0000C5180000}"/>
    <cellStyle name="20% - Énfasis3 2 2 3 2 2 4 5" xfId="50400" xr:uid="{00000000-0005-0000-0000-0000C6180000}"/>
    <cellStyle name="20% - Énfasis3 2 2 3 2 2 5" xfId="12165" xr:uid="{00000000-0005-0000-0000-0000C7180000}"/>
    <cellStyle name="20% - Énfasis3 2 2 3 2 2 5 2" xfId="32762" xr:uid="{00000000-0005-0000-0000-0000C8180000}"/>
    <cellStyle name="20% - Énfasis3 2 2 3 2 2 5 3" xfId="40659" xr:uid="{00000000-0005-0000-0000-0000C9180000}"/>
    <cellStyle name="20% - Énfasis3 2 2 3 2 2 6" xfId="26346" xr:uid="{00000000-0005-0000-0000-0000CA180000}"/>
    <cellStyle name="20% - Énfasis3 2 2 3 2 2 7" xfId="34246" xr:uid="{00000000-0005-0000-0000-0000CB180000}"/>
    <cellStyle name="20% - Énfasis3 2 2 3 2 2 8" xfId="19508" xr:uid="{00000000-0005-0000-0000-0000CC180000}"/>
    <cellStyle name="20% - Énfasis3 2 2 3 2 2 9" xfId="42218" xr:uid="{00000000-0005-0000-0000-0000CD180000}"/>
    <cellStyle name="20% - Énfasis3 2 2 3 2 3" xfId="1800" xr:uid="{00000000-0005-0000-0000-0000CE180000}"/>
    <cellStyle name="20% - Énfasis3 2 2 3 2 3 2" xfId="4189" xr:uid="{00000000-0005-0000-0000-0000CF180000}"/>
    <cellStyle name="20% - Énfasis3 2 2 3 2 3 2 2" xfId="14169" xr:uid="{00000000-0005-0000-0000-0000D0180000}"/>
    <cellStyle name="20% - Énfasis3 2 2 3 2 3 2 3" xfId="27977" xr:uid="{00000000-0005-0000-0000-0000D1180000}"/>
    <cellStyle name="20% - Énfasis3 2 2 3 2 3 2 4" xfId="45391" xr:uid="{00000000-0005-0000-0000-0000D2180000}"/>
    <cellStyle name="20% - Énfasis3 2 2 3 2 3 3" xfId="10260" xr:uid="{00000000-0005-0000-0000-0000D3180000}"/>
    <cellStyle name="20% - Énfasis3 2 2 3 2 3 3 2" xfId="35872" xr:uid="{00000000-0005-0000-0000-0000D4180000}"/>
    <cellStyle name="20% - Énfasis3 2 2 3 2 3 4" xfId="20661" xr:uid="{00000000-0005-0000-0000-0000D5180000}"/>
    <cellStyle name="20% - Énfasis3 2 2 3 2 3 5" xfId="43586" xr:uid="{00000000-0005-0000-0000-0000D6180000}"/>
    <cellStyle name="20% - Énfasis3 2 2 3 2 4" xfId="3445" xr:uid="{00000000-0005-0000-0000-0000D7180000}"/>
    <cellStyle name="20% - Énfasis3 2 2 3 2 4 2" xfId="13429" xr:uid="{00000000-0005-0000-0000-0000D8180000}"/>
    <cellStyle name="20% - Énfasis3 2 2 3 2 4 2 2" xfId="29461" xr:uid="{00000000-0005-0000-0000-0000D9180000}"/>
    <cellStyle name="20% - Énfasis3 2 2 3 2 4 3" xfId="37357" xr:uid="{00000000-0005-0000-0000-0000DA180000}"/>
    <cellStyle name="20% - Énfasis3 2 2 3 2 4 4" xfId="22145" xr:uid="{00000000-0005-0000-0000-0000DB180000}"/>
    <cellStyle name="20% - Énfasis3 2 2 3 2 4 5" xfId="44650" xr:uid="{00000000-0005-0000-0000-0000DC180000}"/>
    <cellStyle name="20% - Énfasis3 2 2 3 2 5" xfId="8348" xr:uid="{00000000-0005-0000-0000-0000DD180000}"/>
    <cellStyle name="20% - Énfasis3 2 2 3 2 5 2" xfId="17315" xr:uid="{00000000-0005-0000-0000-0000DE180000}"/>
    <cellStyle name="20% - Énfasis3 2 2 3 2 5 2 2" xfId="30946" xr:uid="{00000000-0005-0000-0000-0000DF180000}"/>
    <cellStyle name="20% - Énfasis3 2 2 3 2 5 3" xfId="38843" xr:uid="{00000000-0005-0000-0000-0000E0180000}"/>
    <cellStyle name="20% - Énfasis3 2 2 3 2 5 4" xfId="23629" xr:uid="{00000000-0005-0000-0000-0000E1180000}"/>
    <cellStyle name="20% - Énfasis3 2 2 3 2 5 5" xfId="48540" xr:uid="{00000000-0005-0000-0000-0000E2180000}"/>
    <cellStyle name="20% - Énfasis3 2 2 3 2 6" xfId="10261" xr:uid="{00000000-0005-0000-0000-0000E3180000}"/>
    <cellStyle name="20% - Énfasis3 2 2 3 2 6 2" xfId="32431" xr:uid="{00000000-0005-0000-0000-0000E4180000}"/>
    <cellStyle name="20% - Énfasis3 2 2 3 2 6 3" xfId="40328" xr:uid="{00000000-0005-0000-0000-0000E5180000}"/>
    <cellStyle name="20% - Énfasis3 2 2 3 2 6 4" xfId="25045" xr:uid="{00000000-0005-0000-0000-0000E6180000}"/>
    <cellStyle name="20% - Énfasis3 2 2 3 2 6 5" xfId="50183" xr:uid="{00000000-0005-0000-0000-0000E7180000}"/>
    <cellStyle name="20% - Énfasis3 2 2 3 2 7" xfId="26015" xr:uid="{00000000-0005-0000-0000-0000E8180000}"/>
    <cellStyle name="20% - Énfasis3 2 2 3 2 8" xfId="33915" xr:uid="{00000000-0005-0000-0000-0000E9180000}"/>
    <cellStyle name="20% - Énfasis3 2 2 3 2 9" xfId="19177" xr:uid="{00000000-0005-0000-0000-0000EA180000}"/>
    <cellStyle name="20% - Énfasis3 2 2 3 3" xfId="2017" xr:uid="{00000000-0005-0000-0000-0000EB180000}"/>
    <cellStyle name="20% - Énfasis3 2 2 3 3 2" xfId="4749" xr:uid="{00000000-0005-0000-0000-0000EC180000}"/>
    <cellStyle name="20% - Énfasis3 2 2 3 3 2 2" xfId="14727" xr:uid="{00000000-0005-0000-0000-0000ED180000}"/>
    <cellStyle name="20% - Énfasis3 2 2 3 3 2 2 2" xfId="28307" xr:uid="{00000000-0005-0000-0000-0000EE180000}"/>
    <cellStyle name="20% - Énfasis3 2 2 3 3 2 3" xfId="36202" xr:uid="{00000000-0005-0000-0000-0000EF180000}"/>
    <cellStyle name="20% - Énfasis3 2 2 3 3 2 4" xfId="20991" xr:uid="{00000000-0005-0000-0000-0000F0180000}"/>
    <cellStyle name="20% - Énfasis3 2 2 3 3 2 5" xfId="45949" xr:uid="{00000000-0005-0000-0000-0000F1180000}"/>
    <cellStyle name="20% - Énfasis3 2 2 3 3 3" xfId="8564" xr:uid="{00000000-0005-0000-0000-0000F2180000}"/>
    <cellStyle name="20% - Énfasis3 2 2 3 3 3 2" xfId="17531" xr:uid="{00000000-0005-0000-0000-0000F3180000}"/>
    <cellStyle name="20% - Énfasis3 2 2 3 3 3 2 2" xfId="29791" xr:uid="{00000000-0005-0000-0000-0000F4180000}"/>
    <cellStyle name="20% - Énfasis3 2 2 3 3 3 3" xfId="37687" xr:uid="{00000000-0005-0000-0000-0000F5180000}"/>
    <cellStyle name="20% - Énfasis3 2 2 3 3 3 4" xfId="22474" xr:uid="{00000000-0005-0000-0000-0000F6180000}"/>
    <cellStyle name="20% - Énfasis3 2 2 3 3 3 5" xfId="48756" xr:uid="{00000000-0005-0000-0000-0000F7180000}"/>
    <cellStyle name="20% - Énfasis3 2 2 3 3 4" xfId="9427" xr:uid="{00000000-0005-0000-0000-0000F8180000}"/>
    <cellStyle name="20% - Énfasis3 2 2 3 3 4 2" xfId="31276" xr:uid="{00000000-0005-0000-0000-0000F9180000}"/>
    <cellStyle name="20% - Énfasis3 2 2 3 3 4 3" xfId="39173" xr:uid="{00000000-0005-0000-0000-0000FA180000}"/>
    <cellStyle name="20% - Énfasis3 2 2 3 3 4 4" xfId="23958" xr:uid="{00000000-0005-0000-0000-0000FB180000}"/>
    <cellStyle name="20% - Énfasis3 2 2 3 3 4 5" xfId="50399" xr:uid="{00000000-0005-0000-0000-0000FC180000}"/>
    <cellStyle name="20% - Énfasis3 2 2 3 3 5" xfId="12164" xr:uid="{00000000-0005-0000-0000-0000FD180000}"/>
    <cellStyle name="20% - Énfasis3 2 2 3 3 5 2" xfId="32761" xr:uid="{00000000-0005-0000-0000-0000FE180000}"/>
    <cellStyle name="20% - Énfasis3 2 2 3 3 5 3" xfId="40658" xr:uid="{00000000-0005-0000-0000-0000FF180000}"/>
    <cellStyle name="20% - Énfasis3 2 2 3 3 6" xfId="26345" xr:uid="{00000000-0005-0000-0000-000000190000}"/>
    <cellStyle name="20% - Énfasis3 2 2 3 3 7" xfId="34245" xr:uid="{00000000-0005-0000-0000-000001190000}"/>
    <cellStyle name="20% - Énfasis3 2 2 3 3 8" xfId="19507" xr:uid="{00000000-0005-0000-0000-000002190000}"/>
    <cellStyle name="20% - Énfasis3 2 2 3 3 9" xfId="42217" xr:uid="{00000000-0005-0000-0000-000003190000}"/>
    <cellStyle name="20% - Énfasis3 2 2 3 4" xfId="1453" xr:uid="{00000000-0005-0000-0000-000004190000}"/>
    <cellStyle name="20% - Énfasis3 2 2 3 4 2" xfId="4511" xr:uid="{00000000-0005-0000-0000-000005190000}"/>
    <cellStyle name="20% - Énfasis3 2 2 3 4 2 2" xfId="14489" xr:uid="{00000000-0005-0000-0000-000006190000}"/>
    <cellStyle name="20% - Énfasis3 2 2 3 4 2 3" xfId="27160" xr:uid="{00000000-0005-0000-0000-000007190000}"/>
    <cellStyle name="20% - Énfasis3 2 2 3 4 2 4" xfId="45711" xr:uid="{00000000-0005-0000-0000-000008190000}"/>
    <cellStyle name="20% - Énfasis3 2 2 3 4 3" xfId="10262" xr:uid="{00000000-0005-0000-0000-000009190000}"/>
    <cellStyle name="20% - Énfasis3 2 2 3 4 3 2" xfId="35055" xr:uid="{00000000-0005-0000-0000-00000A190000}"/>
    <cellStyle name="20% - Énfasis3 2 2 3 4 4" xfId="18860" xr:uid="{00000000-0005-0000-0000-00000B190000}"/>
    <cellStyle name="20% - Énfasis3 2 2 3 4 5" xfId="43325" xr:uid="{00000000-0005-0000-0000-00000C190000}"/>
    <cellStyle name="20% - Énfasis3 2 2 3 5" xfId="6268" xr:uid="{00000000-0005-0000-0000-00000D190000}"/>
    <cellStyle name="20% - Énfasis3 2 2 3 5 2" xfId="27660" xr:uid="{00000000-0005-0000-0000-00000E190000}"/>
    <cellStyle name="20% - Énfasis3 2 2 3 5 2 2" xfId="51491" xr:uid="{00000000-0005-0000-0000-00000F190000}"/>
    <cellStyle name="20% - Énfasis3 2 2 3 5 3" xfId="35555" xr:uid="{00000000-0005-0000-0000-000010190000}"/>
    <cellStyle name="20% - Énfasis3 2 2 3 5 3 2" xfId="51157" xr:uid="{00000000-0005-0000-0000-000011190000}"/>
    <cellStyle name="20% - Énfasis3 2 2 3 5 4" xfId="20344" xr:uid="{00000000-0005-0000-0000-000012190000}"/>
    <cellStyle name="20% - Énfasis3 2 2 3 6" xfId="6805" xr:uid="{00000000-0005-0000-0000-000013190000}"/>
    <cellStyle name="20% - Énfasis3 2 2 3 6 2" xfId="15783" xr:uid="{00000000-0005-0000-0000-000014190000}"/>
    <cellStyle name="20% - Énfasis3 2 2 3 6 2 2" xfId="29144" xr:uid="{00000000-0005-0000-0000-000015190000}"/>
    <cellStyle name="20% - Énfasis3 2 2 3 6 3" xfId="37040" xr:uid="{00000000-0005-0000-0000-000016190000}"/>
    <cellStyle name="20% - Énfasis3 2 2 3 6 4" xfId="21828" xr:uid="{00000000-0005-0000-0000-000017190000}"/>
    <cellStyle name="20% - Énfasis3 2 2 3 6 5" xfId="47007" xr:uid="{00000000-0005-0000-0000-000018190000}"/>
    <cellStyle name="20% - Énfasis3 2 2 3 7" xfId="3908" xr:uid="{00000000-0005-0000-0000-000019190000}"/>
    <cellStyle name="20% - Énfasis3 2 2 3 7 2" xfId="13890" xr:uid="{00000000-0005-0000-0000-00001A190000}"/>
    <cellStyle name="20% - Énfasis3 2 2 3 7 2 2" xfId="30629" xr:uid="{00000000-0005-0000-0000-00001B190000}"/>
    <cellStyle name="20% - Énfasis3 2 2 3 7 3" xfId="38526" xr:uid="{00000000-0005-0000-0000-00001C190000}"/>
    <cellStyle name="20% - Énfasis3 2 2 3 7 4" xfId="23312" xr:uid="{00000000-0005-0000-0000-00001D190000}"/>
    <cellStyle name="20% - Énfasis3 2 2 3 7 5" xfId="45112" xr:uid="{00000000-0005-0000-0000-00001E190000}"/>
    <cellStyle name="20% - Énfasis3 2 2 3 8" xfId="7341" xr:uid="{00000000-0005-0000-0000-00001F190000}"/>
    <cellStyle name="20% - Énfasis3 2 2 3 8 2" xfId="16317" xr:uid="{00000000-0005-0000-0000-000020190000}"/>
    <cellStyle name="20% - Énfasis3 2 2 3 8 2 2" xfId="32114" xr:uid="{00000000-0005-0000-0000-000021190000}"/>
    <cellStyle name="20% - Énfasis3 2 2 3 8 3" xfId="40011" xr:uid="{00000000-0005-0000-0000-000022190000}"/>
    <cellStyle name="20% - Énfasis3 2 2 3 8 4" xfId="24746" xr:uid="{00000000-0005-0000-0000-000023190000}"/>
    <cellStyle name="20% - Énfasis3 2 2 3 8 5" xfId="47542" xr:uid="{00000000-0005-0000-0000-000024190000}"/>
    <cellStyle name="20% - Énfasis3 2 2 3 9" xfId="3249" xr:uid="{00000000-0005-0000-0000-000025190000}"/>
    <cellStyle name="20% - Énfasis3 2 2 3 9 2" xfId="13233" xr:uid="{00000000-0005-0000-0000-000026190000}"/>
    <cellStyle name="20% - Énfasis3 2 2 3 9 3" xfId="25699" xr:uid="{00000000-0005-0000-0000-000027190000}"/>
    <cellStyle name="20% - Énfasis3 2 2 3 9 4" xfId="44454" xr:uid="{00000000-0005-0000-0000-000028190000}"/>
    <cellStyle name="20% - Énfasis3 2 2 4" xfId="450" xr:uid="{00000000-0005-0000-0000-000029190000}"/>
    <cellStyle name="20% - Énfasis3 2 2 4 10" xfId="18858" xr:uid="{00000000-0005-0000-0000-00002A190000}"/>
    <cellStyle name="20% - Énfasis3 2 2 4 11" xfId="41919" xr:uid="{00000000-0005-0000-0000-00002B190000}"/>
    <cellStyle name="20% - Énfasis3 2 2 4 2" xfId="1801" xr:uid="{00000000-0005-0000-0000-00002C190000}"/>
    <cellStyle name="20% - Énfasis3 2 2 4 2 10" xfId="42002" xr:uid="{00000000-0005-0000-0000-00002D190000}"/>
    <cellStyle name="20% - Énfasis3 2 2 4 2 2" xfId="2020" xr:uid="{00000000-0005-0000-0000-00002E190000}"/>
    <cellStyle name="20% - Énfasis3 2 2 4 2 2 2" xfId="7513" xr:uid="{00000000-0005-0000-0000-00002F190000}"/>
    <cellStyle name="20% - Énfasis3 2 2 4 2 2 2 2" xfId="16488" xr:uid="{00000000-0005-0000-0000-000030190000}"/>
    <cellStyle name="20% - Énfasis3 2 2 4 2 2 2 2 2" xfId="28310" xr:uid="{00000000-0005-0000-0000-000031190000}"/>
    <cellStyle name="20% - Énfasis3 2 2 4 2 2 2 3" xfId="36205" xr:uid="{00000000-0005-0000-0000-000032190000}"/>
    <cellStyle name="20% - Énfasis3 2 2 4 2 2 2 4" xfId="20994" xr:uid="{00000000-0005-0000-0000-000033190000}"/>
    <cellStyle name="20% - Énfasis3 2 2 4 2 2 2 5" xfId="47713" xr:uid="{00000000-0005-0000-0000-000034190000}"/>
    <cellStyle name="20% - Énfasis3 2 2 4 2 2 3" xfId="8567" xr:uid="{00000000-0005-0000-0000-000035190000}"/>
    <cellStyle name="20% - Énfasis3 2 2 4 2 2 3 2" xfId="17534" xr:uid="{00000000-0005-0000-0000-000036190000}"/>
    <cellStyle name="20% - Énfasis3 2 2 4 2 2 3 2 2" xfId="29794" xr:uid="{00000000-0005-0000-0000-000037190000}"/>
    <cellStyle name="20% - Énfasis3 2 2 4 2 2 3 3" xfId="37690" xr:uid="{00000000-0005-0000-0000-000038190000}"/>
    <cellStyle name="20% - Énfasis3 2 2 4 2 2 3 4" xfId="22477" xr:uid="{00000000-0005-0000-0000-000039190000}"/>
    <cellStyle name="20% - Énfasis3 2 2 4 2 2 3 5" xfId="48759" xr:uid="{00000000-0005-0000-0000-00003A190000}"/>
    <cellStyle name="20% - Énfasis3 2 2 4 2 2 4" xfId="9428" xr:uid="{00000000-0005-0000-0000-00003B190000}"/>
    <cellStyle name="20% - Énfasis3 2 2 4 2 2 4 2" xfId="31279" xr:uid="{00000000-0005-0000-0000-00003C190000}"/>
    <cellStyle name="20% - Énfasis3 2 2 4 2 2 4 3" xfId="39176" xr:uid="{00000000-0005-0000-0000-00003D190000}"/>
    <cellStyle name="20% - Énfasis3 2 2 4 2 2 4 4" xfId="23961" xr:uid="{00000000-0005-0000-0000-00003E190000}"/>
    <cellStyle name="20% - Énfasis3 2 2 4 2 2 4 5" xfId="50402" xr:uid="{00000000-0005-0000-0000-00003F190000}"/>
    <cellStyle name="20% - Énfasis3 2 2 4 2 2 5" xfId="12166" xr:uid="{00000000-0005-0000-0000-000040190000}"/>
    <cellStyle name="20% - Énfasis3 2 2 4 2 2 5 2" xfId="32764" xr:uid="{00000000-0005-0000-0000-000041190000}"/>
    <cellStyle name="20% - Énfasis3 2 2 4 2 2 5 3" xfId="40661" xr:uid="{00000000-0005-0000-0000-000042190000}"/>
    <cellStyle name="20% - Énfasis3 2 2 4 2 2 6" xfId="26348" xr:uid="{00000000-0005-0000-0000-000043190000}"/>
    <cellStyle name="20% - Énfasis3 2 2 4 2 2 7" xfId="34248" xr:uid="{00000000-0005-0000-0000-000044190000}"/>
    <cellStyle name="20% - Énfasis3 2 2 4 2 2 8" xfId="19510" xr:uid="{00000000-0005-0000-0000-000045190000}"/>
    <cellStyle name="20% - Énfasis3 2 2 4 2 2 9" xfId="42220" xr:uid="{00000000-0005-0000-0000-000046190000}"/>
    <cellStyle name="20% - Énfasis3 2 2 4 2 3" xfId="4944" xr:uid="{00000000-0005-0000-0000-000047190000}"/>
    <cellStyle name="20% - Énfasis3 2 2 4 2 3 2" xfId="14922" xr:uid="{00000000-0005-0000-0000-000048190000}"/>
    <cellStyle name="20% - Énfasis3 2 2 4 2 3 2 2" xfId="27978" xr:uid="{00000000-0005-0000-0000-000049190000}"/>
    <cellStyle name="20% - Énfasis3 2 2 4 2 3 3" xfId="35873" xr:uid="{00000000-0005-0000-0000-00004A190000}"/>
    <cellStyle name="20% - Énfasis3 2 2 4 2 3 4" xfId="20662" xr:uid="{00000000-0005-0000-0000-00004B190000}"/>
    <cellStyle name="20% - Énfasis3 2 2 4 2 3 5" xfId="46144" xr:uid="{00000000-0005-0000-0000-00004C190000}"/>
    <cellStyle name="20% - Énfasis3 2 2 4 2 4" xfId="8349" xr:uid="{00000000-0005-0000-0000-00004D190000}"/>
    <cellStyle name="20% - Énfasis3 2 2 4 2 4 2" xfId="17316" xr:uid="{00000000-0005-0000-0000-00004E190000}"/>
    <cellStyle name="20% - Énfasis3 2 2 4 2 4 2 2" xfId="29462" xr:uid="{00000000-0005-0000-0000-00004F190000}"/>
    <cellStyle name="20% - Énfasis3 2 2 4 2 4 3" xfId="37358" xr:uid="{00000000-0005-0000-0000-000050190000}"/>
    <cellStyle name="20% - Énfasis3 2 2 4 2 4 4" xfId="22146" xr:uid="{00000000-0005-0000-0000-000051190000}"/>
    <cellStyle name="20% - Énfasis3 2 2 4 2 4 5" xfId="48541" xr:uid="{00000000-0005-0000-0000-000052190000}"/>
    <cellStyle name="20% - Énfasis3 2 2 4 2 5" xfId="9429" xr:uid="{00000000-0005-0000-0000-000053190000}"/>
    <cellStyle name="20% - Énfasis3 2 2 4 2 5 2" xfId="30947" xr:uid="{00000000-0005-0000-0000-000054190000}"/>
    <cellStyle name="20% - Énfasis3 2 2 4 2 5 3" xfId="38844" xr:uid="{00000000-0005-0000-0000-000055190000}"/>
    <cellStyle name="20% - Énfasis3 2 2 4 2 5 4" xfId="23630" xr:uid="{00000000-0005-0000-0000-000056190000}"/>
    <cellStyle name="20% - Énfasis3 2 2 4 2 5 5" xfId="50184" xr:uid="{00000000-0005-0000-0000-000057190000}"/>
    <cellStyle name="20% - Énfasis3 2 2 4 2 6" xfId="12086" xr:uid="{00000000-0005-0000-0000-000058190000}"/>
    <cellStyle name="20% - Énfasis3 2 2 4 2 6 2" xfId="32432" xr:uid="{00000000-0005-0000-0000-000059190000}"/>
    <cellStyle name="20% - Énfasis3 2 2 4 2 6 3" xfId="40329" xr:uid="{00000000-0005-0000-0000-00005A190000}"/>
    <cellStyle name="20% - Énfasis3 2 2 4 2 7" xfId="26016" xr:uid="{00000000-0005-0000-0000-00005B190000}"/>
    <cellStyle name="20% - Énfasis3 2 2 4 2 8" xfId="33916" xr:uid="{00000000-0005-0000-0000-00005C190000}"/>
    <cellStyle name="20% - Énfasis3 2 2 4 2 9" xfId="19178" xr:uid="{00000000-0005-0000-0000-00005D190000}"/>
    <cellStyle name="20% - Énfasis3 2 2 4 3" xfId="2019" xr:uid="{00000000-0005-0000-0000-00005E190000}"/>
    <cellStyle name="20% - Énfasis3 2 2 4 3 2" xfId="6187" xr:uid="{00000000-0005-0000-0000-00005F190000}"/>
    <cellStyle name="20% - Énfasis3 2 2 4 3 2 2" xfId="28309" xr:uid="{00000000-0005-0000-0000-000060190000}"/>
    <cellStyle name="20% - Énfasis3 2 2 4 3 2 2 2" xfId="51478" xr:uid="{00000000-0005-0000-0000-000061190000}"/>
    <cellStyle name="20% - Énfasis3 2 2 4 3 2 3" xfId="36204" xr:uid="{00000000-0005-0000-0000-000062190000}"/>
    <cellStyle name="20% - Énfasis3 2 2 4 3 2 3 2" xfId="51206" xr:uid="{00000000-0005-0000-0000-000063190000}"/>
    <cellStyle name="20% - Énfasis3 2 2 4 3 2 4" xfId="20993" xr:uid="{00000000-0005-0000-0000-000064190000}"/>
    <cellStyle name="20% - Énfasis3 2 2 4 3 3" xfId="7512" xr:uid="{00000000-0005-0000-0000-000065190000}"/>
    <cellStyle name="20% - Énfasis3 2 2 4 3 3 2" xfId="16487" xr:uid="{00000000-0005-0000-0000-000066190000}"/>
    <cellStyle name="20% - Énfasis3 2 2 4 3 3 2 2" xfId="29793" xr:uid="{00000000-0005-0000-0000-000067190000}"/>
    <cellStyle name="20% - Énfasis3 2 2 4 3 3 3" xfId="37689" xr:uid="{00000000-0005-0000-0000-000068190000}"/>
    <cellStyle name="20% - Énfasis3 2 2 4 3 3 4" xfId="22476" xr:uid="{00000000-0005-0000-0000-000069190000}"/>
    <cellStyle name="20% - Énfasis3 2 2 4 3 3 5" xfId="47712" xr:uid="{00000000-0005-0000-0000-00006A190000}"/>
    <cellStyle name="20% - Énfasis3 2 2 4 3 4" xfId="8566" xr:uid="{00000000-0005-0000-0000-00006B190000}"/>
    <cellStyle name="20% - Énfasis3 2 2 4 3 4 2" xfId="17533" xr:uid="{00000000-0005-0000-0000-00006C190000}"/>
    <cellStyle name="20% - Énfasis3 2 2 4 3 4 2 2" xfId="31278" xr:uid="{00000000-0005-0000-0000-00006D190000}"/>
    <cellStyle name="20% - Énfasis3 2 2 4 3 4 3" xfId="39175" xr:uid="{00000000-0005-0000-0000-00006E190000}"/>
    <cellStyle name="20% - Énfasis3 2 2 4 3 4 4" xfId="23960" xr:uid="{00000000-0005-0000-0000-00006F190000}"/>
    <cellStyle name="20% - Énfasis3 2 2 4 3 4 5" xfId="48758" xr:uid="{00000000-0005-0000-0000-000070190000}"/>
    <cellStyle name="20% - Énfasis3 2 2 4 3 5" xfId="10263" xr:uid="{00000000-0005-0000-0000-000071190000}"/>
    <cellStyle name="20% - Énfasis3 2 2 4 3 5 2" xfId="32763" xr:uid="{00000000-0005-0000-0000-000072190000}"/>
    <cellStyle name="20% - Énfasis3 2 2 4 3 5 3" xfId="40660" xr:uid="{00000000-0005-0000-0000-000073190000}"/>
    <cellStyle name="20% - Énfasis3 2 2 4 3 5 4" xfId="25297" xr:uid="{00000000-0005-0000-0000-000074190000}"/>
    <cellStyle name="20% - Énfasis3 2 2 4 3 5 5" xfId="50401" xr:uid="{00000000-0005-0000-0000-000075190000}"/>
    <cellStyle name="20% - Énfasis3 2 2 4 3 6" xfId="26347" xr:uid="{00000000-0005-0000-0000-000076190000}"/>
    <cellStyle name="20% - Énfasis3 2 2 4 3 7" xfId="34247" xr:uid="{00000000-0005-0000-0000-000077190000}"/>
    <cellStyle name="20% - Énfasis3 2 2 4 3 8" xfId="19509" xr:uid="{00000000-0005-0000-0000-000078190000}"/>
    <cellStyle name="20% - Énfasis3 2 2 4 3 9" xfId="42219" xr:uid="{00000000-0005-0000-0000-000079190000}"/>
    <cellStyle name="20% - Énfasis3 2 2 4 4" xfId="1710" xr:uid="{00000000-0005-0000-0000-00007A190000}"/>
    <cellStyle name="20% - Énfasis3 2 2 4 4 2" xfId="4104" xr:uid="{00000000-0005-0000-0000-00007B190000}"/>
    <cellStyle name="20% - Énfasis3 2 2 4 4 2 2" xfId="14085" xr:uid="{00000000-0005-0000-0000-00007C190000}"/>
    <cellStyle name="20% - Énfasis3 2 2 4 4 2 3" xfId="27658" xr:uid="{00000000-0005-0000-0000-00007D190000}"/>
    <cellStyle name="20% - Énfasis3 2 2 4 4 2 4" xfId="45307" xr:uid="{00000000-0005-0000-0000-00007E190000}"/>
    <cellStyle name="20% - Énfasis3 2 2 4 4 3" xfId="10264" xr:uid="{00000000-0005-0000-0000-00007F190000}"/>
    <cellStyle name="20% - Énfasis3 2 2 4 4 3 2" xfId="35553" xr:uid="{00000000-0005-0000-0000-000080190000}"/>
    <cellStyle name="20% - Énfasis3 2 2 4 4 4" xfId="20342" xr:uid="{00000000-0005-0000-0000-000081190000}"/>
    <cellStyle name="20% - Énfasis3 2 2 4 4 5" xfId="43526" xr:uid="{00000000-0005-0000-0000-000082190000}"/>
    <cellStyle name="20% - Énfasis3 2 2 4 5" xfId="2940" xr:uid="{00000000-0005-0000-0000-000083190000}"/>
    <cellStyle name="20% - Énfasis3 2 2 4 5 2" xfId="12924" xr:uid="{00000000-0005-0000-0000-000084190000}"/>
    <cellStyle name="20% - Énfasis3 2 2 4 5 2 2" xfId="29142" xr:uid="{00000000-0005-0000-0000-000085190000}"/>
    <cellStyle name="20% - Énfasis3 2 2 4 5 3" xfId="37038" xr:uid="{00000000-0005-0000-0000-000086190000}"/>
    <cellStyle name="20% - Énfasis3 2 2 4 5 4" xfId="21826" xr:uid="{00000000-0005-0000-0000-000087190000}"/>
    <cellStyle name="20% - Énfasis3 2 2 4 5 5" xfId="44145" xr:uid="{00000000-0005-0000-0000-000088190000}"/>
    <cellStyle name="20% - Énfasis3 2 2 4 6" xfId="8266" xr:uid="{00000000-0005-0000-0000-000089190000}"/>
    <cellStyle name="20% - Énfasis3 2 2 4 6 2" xfId="17233" xr:uid="{00000000-0005-0000-0000-00008A190000}"/>
    <cellStyle name="20% - Énfasis3 2 2 4 6 2 2" xfId="30627" xr:uid="{00000000-0005-0000-0000-00008B190000}"/>
    <cellStyle name="20% - Énfasis3 2 2 4 6 3" xfId="38524" xr:uid="{00000000-0005-0000-0000-00008C190000}"/>
    <cellStyle name="20% - Énfasis3 2 2 4 6 4" xfId="23310" xr:uid="{00000000-0005-0000-0000-00008D190000}"/>
    <cellStyle name="20% - Énfasis3 2 2 4 6 5" xfId="48458" xr:uid="{00000000-0005-0000-0000-00008E190000}"/>
    <cellStyle name="20% - Énfasis3 2 2 4 7" xfId="10265" xr:uid="{00000000-0005-0000-0000-00008F190000}"/>
    <cellStyle name="20% - Énfasis3 2 2 4 7 2" xfId="32112" xr:uid="{00000000-0005-0000-0000-000090190000}"/>
    <cellStyle name="20% - Énfasis3 2 2 4 7 3" xfId="40009" xr:uid="{00000000-0005-0000-0000-000091190000}"/>
    <cellStyle name="20% - Énfasis3 2 2 4 7 4" xfId="24744" xr:uid="{00000000-0005-0000-0000-000092190000}"/>
    <cellStyle name="20% - Énfasis3 2 2 4 7 5" xfId="50101" xr:uid="{00000000-0005-0000-0000-000093190000}"/>
    <cellStyle name="20% - Énfasis3 2 2 4 8" xfId="25697" xr:uid="{00000000-0005-0000-0000-000094190000}"/>
    <cellStyle name="20% - Énfasis3 2 2 4 9" xfId="33596" xr:uid="{00000000-0005-0000-0000-000095190000}"/>
    <cellStyle name="20% - Énfasis3 2 2 5" xfId="1751" xr:uid="{00000000-0005-0000-0000-000096190000}"/>
    <cellStyle name="20% - Énfasis3 2 2 5 10" xfId="41952" xr:uid="{00000000-0005-0000-0000-000097190000}"/>
    <cellStyle name="20% - Énfasis3 2 2 5 2" xfId="2021" xr:uid="{00000000-0005-0000-0000-000098190000}"/>
    <cellStyle name="20% - Énfasis3 2 2 5 2 2" xfId="7514" xr:uid="{00000000-0005-0000-0000-000099190000}"/>
    <cellStyle name="20% - Énfasis3 2 2 5 2 2 2" xfId="16489" xr:uid="{00000000-0005-0000-0000-00009A190000}"/>
    <cellStyle name="20% - Énfasis3 2 2 5 2 2 2 2" xfId="28311" xr:uid="{00000000-0005-0000-0000-00009B190000}"/>
    <cellStyle name="20% - Énfasis3 2 2 5 2 2 3" xfId="36206" xr:uid="{00000000-0005-0000-0000-00009C190000}"/>
    <cellStyle name="20% - Énfasis3 2 2 5 2 2 4" xfId="20995" xr:uid="{00000000-0005-0000-0000-00009D190000}"/>
    <cellStyle name="20% - Énfasis3 2 2 5 2 2 5" xfId="47714" xr:uid="{00000000-0005-0000-0000-00009E190000}"/>
    <cellStyle name="20% - Énfasis3 2 2 5 2 3" xfId="8568" xr:uid="{00000000-0005-0000-0000-00009F190000}"/>
    <cellStyle name="20% - Énfasis3 2 2 5 2 3 2" xfId="17535" xr:uid="{00000000-0005-0000-0000-0000A0190000}"/>
    <cellStyle name="20% - Énfasis3 2 2 5 2 3 2 2" xfId="29795" xr:uid="{00000000-0005-0000-0000-0000A1190000}"/>
    <cellStyle name="20% - Énfasis3 2 2 5 2 3 3" xfId="37691" xr:uid="{00000000-0005-0000-0000-0000A2190000}"/>
    <cellStyle name="20% - Énfasis3 2 2 5 2 3 4" xfId="22478" xr:uid="{00000000-0005-0000-0000-0000A3190000}"/>
    <cellStyle name="20% - Énfasis3 2 2 5 2 3 5" xfId="48760" xr:uid="{00000000-0005-0000-0000-0000A4190000}"/>
    <cellStyle name="20% - Énfasis3 2 2 5 2 4" xfId="9430" xr:uid="{00000000-0005-0000-0000-0000A5190000}"/>
    <cellStyle name="20% - Énfasis3 2 2 5 2 4 2" xfId="31280" xr:uid="{00000000-0005-0000-0000-0000A6190000}"/>
    <cellStyle name="20% - Énfasis3 2 2 5 2 4 3" xfId="39177" xr:uid="{00000000-0005-0000-0000-0000A7190000}"/>
    <cellStyle name="20% - Énfasis3 2 2 5 2 4 4" xfId="23962" xr:uid="{00000000-0005-0000-0000-0000A8190000}"/>
    <cellStyle name="20% - Énfasis3 2 2 5 2 4 5" xfId="50403" xr:uid="{00000000-0005-0000-0000-0000A9190000}"/>
    <cellStyle name="20% - Énfasis3 2 2 5 2 5" xfId="12167" xr:uid="{00000000-0005-0000-0000-0000AA190000}"/>
    <cellStyle name="20% - Énfasis3 2 2 5 2 5 2" xfId="32765" xr:uid="{00000000-0005-0000-0000-0000AB190000}"/>
    <cellStyle name="20% - Énfasis3 2 2 5 2 5 3" xfId="40662" xr:uid="{00000000-0005-0000-0000-0000AC190000}"/>
    <cellStyle name="20% - Énfasis3 2 2 5 2 6" xfId="26349" xr:uid="{00000000-0005-0000-0000-0000AD190000}"/>
    <cellStyle name="20% - Énfasis3 2 2 5 2 7" xfId="34249" xr:uid="{00000000-0005-0000-0000-0000AE190000}"/>
    <cellStyle name="20% - Énfasis3 2 2 5 2 8" xfId="19511" xr:uid="{00000000-0005-0000-0000-0000AF190000}"/>
    <cellStyle name="20% - Énfasis3 2 2 5 2 9" xfId="42221" xr:uid="{00000000-0005-0000-0000-0000B0190000}"/>
    <cellStyle name="20% - Énfasis3 2 2 5 3" xfId="4665" xr:uid="{00000000-0005-0000-0000-0000B1190000}"/>
    <cellStyle name="20% - Énfasis3 2 2 5 3 2" xfId="14643" xr:uid="{00000000-0005-0000-0000-0000B2190000}"/>
    <cellStyle name="20% - Énfasis3 2 2 5 3 2 2" xfId="27900" xr:uid="{00000000-0005-0000-0000-0000B3190000}"/>
    <cellStyle name="20% - Énfasis3 2 2 5 3 3" xfId="35795" xr:uid="{00000000-0005-0000-0000-0000B4190000}"/>
    <cellStyle name="20% - Énfasis3 2 2 5 3 4" xfId="20584" xr:uid="{00000000-0005-0000-0000-0000B5190000}"/>
    <cellStyle name="20% - Énfasis3 2 2 5 3 5" xfId="45865" xr:uid="{00000000-0005-0000-0000-0000B6190000}"/>
    <cellStyle name="20% - Énfasis3 2 2 5 4" xfId="8299" xr:uid="{00000000-0005-0000-0000-0000B7190000}"/>
    <cellStyle name="20% - Énfasis3 2 2 5 4 2" xfId="17266" xr:uid="{00000000-0005-0000-0000-0000B8190000}"/>
    <cellStyle name="20% - Énfasis3 2 2 5 4 2 2" xfId="29384" xr:uid="{00000000-0005-0000-0000-0000B9190000}"/>
    <cellStyle name="20% - Énfasis3 2 2 5 4 3" xfId="37280" xr:uid="{00000000-0005-0000-0000-0000BA190000}"/>
    <cellStyle name="20% - Énfasis3 2 2 5 4 4" xfId="22068" xr:uid="{00000000-0005-0000-0000-0000BB190000}"/>
    <cellStyle name="20% - Énfasis3 2 2 5 4 5" xfId="48491" xr:uid="{00000000-0005-0000-0000-0000BC190000}"/>
    <cellStyle name="20% - Énfasis3 2 2 5 5" xfId="9431" xr:uid="{00000000-0005-0000-0000-0000BD190000}"/>
    <cellStyle name="20% - Énfasis3 2 2 5 5 2" xfId="30869" xr:uid="{00000000-0005-0000-0000-0000BE190000}"/>
    <cellStyle name="20% - Énfasis3 2 2 5 5 3" xfId="38766" xr:uid="{00000000-0005-0000-0000-0000BF190000}"/>
    <cellStyle name="20% - Énfasis3 2 2 5 5 4" xfId="23552" xr:uid="{00000000-0005-0000-0000-0000C0190000}"/>
    <cellStyle name="20% - Énfasis3 2 2 5 5 5" xfId="50134" xr:uid="{00000000-0005-0000-0000-0000C1190000}"/>
    <cellStyle name="20% - Énfasis3 2 2 5 6" xfId="12071" xr:uid="{00000000-0005-0000-0000-0000C2190000}"/>
    <cellStyle name="20% - Énfasis3 2 2 5 6 2" xfId="32354" xr:uid="{00000000-0005-0000-0000-0000C3190000}"/>
    <cellStyle name="20% - Énfasis3 2 2 5 6 3" xfId="40251" xr:uid="{00000000-0005-0000-0000-0000C4190000}"/>
    <cellStyle name="20% - Énfasis3 2 2 5 7" xfId="25938" xr:uid="{00000000-0005-0000-0000-0000C5190000}"/>
    <cellStyle name="20% - Énfasis3 2 2 5 8" xfId="33838" xr:uid="{00000000-0005-0000-0000-0000C6190000}"/>
    <cellStyle name="20% - Énfasis3 2 2 5 9" xfId="19100" xr:uid="{00000000-0005-0000-0000-0000C7190000}"/>
    <cellStyle name="20% - Énfasis3 2 2 6" xfId="2014" xr:uid="{00000000-0005-0000-0000-0000C8190000}"/>
    <cellStyle name="20% - Énfasis3 2 2 6 2" xfId="5263" xr:uid="{00000000-0005-0000-0000-0000C9190000}"/>
    <cellStyle name="20% - Énfasis3 2 2 6 2 2" xfId="15240" xr:uid="{00000000-0005-0000-0000-0000CA190000}"/>
    <cellStyle name="20% - Énfasis3 2 2 6 2 2 2" xfId="28304" xr:uid="{00000000-0005-0000-0000-0000CB190000}"/>
    <cellStyle name="20% - Énfasis3 2 2 6 2 3" xfId="36199" xr:uid="{00000000-0005-0000-0000-0000CC190000}"/>
    <cellStyle name="20% - Énfasis3 2 2 6 2 4" xfId="20988" xr:uid="{00000000-0005-0000-0000-0000CD190000}"/>
    <cellStyle name="20% - Énfasis3 2 2 6 2 5" xfId="46463" xr:uid="{00000000-0005-0000-0000-0000CE190000}"/>
    <cellStyle name="20% - Énfasis3 2 2 6 3" xfId="8561" xr:uid="{00000000-0005-0000-0000-0000CF190000}"/>
    <cellStyle name="20% - Énfasis3 2 2 6 3 2" xfId="17528" xr:uid="{00000000-0005-0000-0000-0000D0190000}"/>
    <cellStyle name="20% - Énfasis3 2 2 6 3 2 2" xfId="29788" xr:uid="{00000000-0005-0000-0000-0000D1190000}"/>
    <cellStyle name="20% - Énfasis3 2 2 6 3 3" xfId="37684" xr:uid="{00000000-0005-0000-0000-0000D2190000}"/>
    <cellStyle name="20% - Énfasis3 2 2 6 3 4" xfId="22471" xr:uid="{00000000-0005-0000-0000-0000D3190000}"/>
    <cellStyle name="20% - Énfasis3 2 2 6 3 5" xfId="48753" xr:uid="{00000000-0005-0000-0000-0000D4190000}"/>
    <cellStyle name="20% - Énfasis3 2 2 6 4" xfId="9432" xr:uid="{00000000-0005-0000-0000-0000D5190000}"/>
    <cellStyle name="20% - Énfasis3 2 2 6 4 2" xfId="31273" xr:uid="{00000000-0005-0000-0000-0000D6190000}"/>
    <cellStyle name="20% - Énfasis3 2 2 6 4 3" xfId="39170" xr:uid="{00000000-0005-0000-0000-0000D7190000}"/>
    <cellStyle name="20% - Énfasis3 2 2 6 4 4" xfId="23955" xr:uid="{00000000-0005-0000-0000-0000D8190000}"/>
    <cellStyle name="20% - Énfasis3 2 2 6 4 5" xfId="50396" xr:uid="{00000000-0005-0000-0000-0000D9190000}"/>
    <cellStyle name="20% - Énfasis3 2 2 6 5" xfId="12161" xr:uid="{00000000-0005-0000-0000-0000DA190000}"/>
    <cellStyle name="20% - Énfasis3 2 2 6 5 2" xfId="32758" xr:uid="{00000000-0005-0000-0000-0000DB190000}"/>
    <cellStyle name="20% - Énfasis3 2 2 6 5 3" xfId="40655" xr:uid="{00000000-0005-0000-0000-0000DC190000}"/>
    <cellStyle name="20% - Énfasis3 2 2 6 6" xfId="26342" xr:uid="{00000000-0005-0000-0000-0000DD190000}"/>
    <cellStyle name="20% - Énfasis3 2 2 6 7" xfId="34242" xr:uid="{00000000-0005-0000-0000-0000DE190000}"/>
    <cellStyle name="20% - Énfasis3 2 2 6 8" xfId="19504" xr:uid="{00000000-0005-0000-0000-0000DF190000}"/>
    <cellStyle name="20% - Énfasis3 2 2 6 9" xfId="42214" xr:uid="{00000000-0005-0000-0000-0000E0190000}"/>
    <cellStyle name="20% - Énfasis3 2 2 7" xfId="1144" xr:uid="{00000000-0005-0000-0000-0000E1190000}"/>
    <cellStyle name="20% - Énfasis3 2 2 7 2" xfId="4369" xr:uid="{00000000-0005-0000-0000-0000E2190000}"/>
    <cellStyle name="20% - Énfasis3 2 2 7 2 2" xfId="14349" xr:uid="{00000000-0005-0000-0000-0000E3190000}"/>
    <cellStyle name="20% - Énfasis3 2 2 7 2 3" xfId="27118" xr:uid="{00000000-0005-0000-0000-0000E4190000}"/>
    <cellStyle name="20% - Énfasis3 2 2 7 2 4" xfId="45571" xr:uid="{00000000-0005-0000-0000-0000E5190000}"/>
    <cellStyle name="20% - Énfasis3 2 2 7 3" xfId="10266" xr:uid="{00000000-0005-0000-0000-0000E6190000}"/>
    <cellStyle name="20% - Énfasis3 2 2 7 3 2" xfId="35013" xr:uid="{00000000-0005-0000-0000-0000E7190000}"/>
    <cellStyle name="20% - Énfasis3 2 2 7 4" xfId="18811" xr:uid="{00000000-0005-0000-0000-0000E8190000}"/>
    <cellStyle name="20% - Énfasis3 2 2 7 5" xfId="43017" xr:uid="{00000000-0005-0000-0000-0000E9190000}"/>
    <cellStyle name="20% - Énfasis3 2 2 8" xfId="5808" xr:uid="{00000000-0005-0000-0000-0000EA190000}"/>
    <cellStyle name="20% - Énfasis3 2 2 8 2" xfId="27611" xr:uid="{00000000-0005-0000-0000-0000EB190000}"/>
    <cellStyle name="20% - Énfasis3 2 2 8 2 2" xfId="51400" xr:uid="{00000000-0005-0000-0000-0000EC190000}"/>
    <cellStyle name="20% - Énfasis3 2 2 8 3" xfId="35506" xr:uid="{00000000-0005-0000-0000-0000ED190000}"/>
    <cellStyle name="20% - Énfasis3 2 2 8 3 2" xfId="51136" xr:uid="{00000000-0005-0000-0000-0000EE190000}"/>
    <cellStyle name="20% - Énfasis3 2 2 8 4" xfId="20295" xr:uid="{00000000-0005-0000-0000-0000EF190000}"/>
    <cellStyle name="20% - Énfasis3 2 2 9" xfId="6493" xr:uid="{00000000-0005-0000-0000-0000F0190000}"/>
    <cellStyle name="20% - Énfasis3 2 2 9 2" xfId="15475" xr:uid="{00000000-0005-0000-0000-0000F1190000}"/>
    <cellStyle name="20% - Énfasis3 2 2 9 2 2" xfId="29095" xr:uid="{00000000-0005-0000-0000-0000F2190000}"/>
    <cellStyle name="20% - Énfasis3 2 2 9 3" xfId="36991" xr:uid="{00000000-0005-0000-0000-0000F3190000}"/>
    <cellStyle name="20% - Énfasis3 2 2 9 4" xfId="21779" xr:uid="{00000000-0005-0000-0000-0000F4190000}"/>
    <cellStyle name="20% - Énfasis3 2 2 9 5" xfId="46698" xr:uid="{00000000-0005-0000-0000-0000F5190000}"/>
    <cellStyle name="20% - Énfasis3 2 3" xfId="107" xr:uid="{00000000-0005-0000-0000-0000F6190000}"/>
    <cellStyle name="20% - Énfasis3 2 3 10" xfId="2839" xr:uid="{00000000-0005-0000-0000-0000F7190000}"/>
    <cellStyle name="20% - Énfasis3 2 3 10 2" xfId="12823" xr:uid="{00000000-0005-0000-0000-0000F8190000}"/>
    <cellStyle name="20% - Énfasis3 2 3 10 3" xfId="33599" xr:uid="{00000000-0005-0000-0000-0000F9190000}"/>
    <cellStyle name="20% - Énfasis3 2 3 10 4" xfId="44044" xr:uid="{00000000-0005-0000-0000-0000FA190000}"/>
    <cellStyle name="20% - Énfasis3 2 3 11" xfId="7771" xr:uid="{00000000-0005-0000-0000-0000FB190000}"/>
    <cellStyle name="20% - Énfasis3 2 3 11 2" xfId="16738" xr:uid="{00000000-0005-0000-0000-0000FC190000}"/>
    <cellStyle name="20% - Énfasis3 2 3 11 3" xfId="47963" xr:uid="{00000000-0005-0000-0000-0000FD190000}"/>
    <cellStyle name="20% - Énfasis3 2 3 12" xfId="10267" xr:uid="{00000000-0005-0000-0000-0000FE190000}"/>
    <cellStyle name="20% - Énfasis3 2 3 12 2" xfId="49606" xr:uid="{00000000-0005-0000-0000-0000FF190000}"/>
    <cellStyle name="20% - Énfasis3 2 3 13" xfId="12663" xr:uid="{00000000-0005-0000-0000-0000001A0000}"/>
    <cellStyle name="20% - Énfasis3 2 3 14" xfId="12626" xr:uid="{00000000-0005-0000-0000-0000011A0000}"/>
    <cellStyle name="20% - Énfasis3 2 3 14 2" xfId="41424" xr:uid="{00000000-0005-0000-0000-0000021A0000}"/>
    <cellStyle name="20% - Énfasis3 2 3 2" xfId="215" xr:uid="{00000000-0005-0000-0000-0000031A0000}"/>
    <cellStyle name="20% - Énfasis3 2 3 2 10" xfId="41495" xr:uid="{00000000-0005-0000-0000-0000041A0000}"/>
    <cellStyle name="20% - Énfasis3 2 3 2 2" xfId="588" xr:uid="{00000000-0005-0000-0000-0000051A0000}"/>
    <cellStyle name="20% - Énfasis3 2 3 2 2 2" xfId="2022" xr:uid="{00000000-0005-0000-0000-0000061A0000}"/>
    <cellStyle name="20% - Énfasis3 2 3 2 2 2 2" xfId="5081" xr:uid="{00000000-0005-0000-0000-0000071A0000}"/>
    <cellStyle name="20% - Énfasis3 2 3 2 2 2 2 2" xfId="15059" xr:uid="{00000000-0005-0000-0000-0000081A0000}"/>
    <cellStyle name="20% - Énfasis3 2 3 2 2 2 2 3" xfId="28313" xr:uid="{00000000-0005-0000-0000-0000091A0000}"/>
    <cellStyle name="20% - Énfasis3 2 3 2 2 2 2 4" xfId="46281" xr:uid="{00000000-0005-0000-0000-00000A1A0000}"/>
    <cellStyle name="20% - Énfasis3 2 3 2 2 2 3" xfId="10268" xr:uid="{00000000-0005-0000-0000-00000B1A0000}"/>
    <cellStyle name="20% - Énfasis3 2 3 2 2 2 3 2" xfId="36208" xr:uid="{00000000-0005-0000-0000-00000C1A0000}"/>
    <cellStyle name="20% - Énfasis3 2 3 2 2 2 4" xfId="20997" xr:uid="{00000000-0005-0000-0000-00000D1A0000}"/>
    <cellStyle name="20% - Énfasis3 2 3 2 2 2 5" xfId="43710" xr:uid="{00000000-0005-0000-0000-00000E1A0000}"/>
    <cellStyle name="20% - Énfasis3 2 3 2 2 3" xfId="3446" xr:uid="{00000000-0005-0000-0000-00000F1A0000}"/>
    <cellStyle name="20% - Énfasis3 2 3 2 2 3 2" xfId="13430" xr:uid="{00000000-0005-0000-0000-0000101A0000}"/>
    <cellStyle name="20% - Énfasis3 2 3 2 2 3 2 2" xfId="29797" xr:uid="{00000000-0005-0000-0000-0000111A0000}"/>
    <cellStyle name="20% - Énfasis3 2 3 2 2 3 3" xfId="37693" xr:uid="{00000000-0005-0000-0000-0000121A0000}"/>
    <cellStyle name="20% - Énfasis3 2 3 2 2 3 4" xfId="22480" xr:uid="{00000000-0005-0000-0000-0000131A0000}"/>
    <cellStyle name="20% - Énfasis3 2 3 2 2 3 5" xfId="44651" xr:uid="{00000000-0005-0000-0000-0000141A0000}"/>
    <cellStyle name="20% - Énfasis3 2 3 2 2 4" xfId="8569" xr:uid="{00000000-0005-0000-0000-0000151A0000}"/>
    <cellStyle name="20% - Énfasis3 2 3 2 2 4 2" xfId="17536" xr:uid="{00000000-0005-0000-0000-0000161A0000}"/>
    <cellStyle name="20% - Énfasis3 2 3 2 2 4 2 2" xfId="31282" xr:uid="{00000000-0005-0000-0000-0000171A0000}"/>
    <cellStyle name="20% - Énfasis3 2 3 2 2 4 3" xfId="39179" xr:uid="{00000000-0005-0000-0000-0000181A0000}"/>
    <cellStyle name="20% - Énfasis3 2 3 2 2 4 4" xfId="23964" xr:uid="{00000000-0005-0000-0000-0000191A0000}"/>
    <cellStyle name="20% - Énfasis3 2 3 2 2 4 5" xfId="48761" xr:uid="{00000000-0005-0000-0000-00001A1A0000}"/>
    <cellStyle name="20% - Énfasis3 2 3 2 2 5" xfId="10269" xr:uid="{00000000-0005-0000-0000-00001B1A0000}"/>
    <cellStyle name="20% - Énfasis3 2 3 2 2 5 2" xfId="32767" xr:uid="{00000000-0005-0000-0000-00001C1A0000}"/>
    <cellStyle name="20% - Énfasis3 2 3 2 2 5 3" xfId="40664" xr:uid="{00000000-0005-0000-0000-00001D1A0000}"/>
    <cellStyle name="20% - Énfasis3 2 3 2 2 5 4" xfId="25299" xr:uid="{00000000-0005-0000-0000-00001E1A0000}"/>
    <cellStyle name="20% - Énfasis3 2 3 2 2 5 5" xfId="50404" xr:uid="{00000000-0005-0000-0000-00001F1A0000}"/>
    <cellStyle name="20% - Énfasis3 2 3 2 2 6" xfId="26351" xr:uid="{00000000-0005-0000-0000-0000201A0000}"/>
    <cellStyle name="20% - Énfasis3 2 3 2 2 7" xfId="34251" xr:uid="{00000000-0005-0000-0000-0000211A0000}"/>
    <cellStyle name="20% - Énfasis3 2 3 2 2 8" xfId="19513" xr:uid="{00000000-0005-0000-0000-0000221A0000}"/>
    <cellStyle name="20% - Énfasis3 2 3 2 2 9" xfId="42222" xr:uid="{00000000-0005-0000-0000-0000231A0000}"/>
    <cellStyle name="20% - Énfasis3 2 3 2 3" xfId="1280" xr:uid="{00000000-0005-0000-0000-0000241A0000}"/>
    <cellStyle name="20% - Énfasis3 2 3 2 3 2" xfId="6631" xr:uid="{00000000-0005-0000-0000-0000251A0000}"/>
    <cellStyle name="20% - Énfasis3 2 3 2 3 2 2" xfId="15610" xr:uid="{00000000-0005-0000-0000-0000261A0000}"/>
    <cellStyle name="20% - Énfasis3 2 3 2 3 2 3" xfId="27979" xr:uid="{00000000-0005-0000-0000-0000271A0000}"/>
    <cellStyle name="20% - Énfasis3 2 3 2 3 2 4" xfId="46834" xr:uid="{00000000-0005-0000-0000-0000281A0000}"/>
    <cellStyle name="20% - Énfasis3 2 3 2 3 3" xfId="10270" xr:uid="{00000000-0005-0000-0000-0000291A0000}"/>
    <cellStyle name="20% - Énfasis3 2 3 2 3 3 2" xfId="35874" xr:uid="{00000000-0005-0000-0000-00002A1A0000}"/>
    <cellStyle name="20% - Énfasis3 2 3 2 3 4" xfId="20663" xr:uid="{00000000-0005-0000-0000-00002B1A0000}"/>
    <cellStyle name="20% - Énfasis3 2 3 2 3 5" xfId="43152" xr:uid="{00000000-0005-0000-0000-00002C1A0000}"/>
    <cellStyle name="20% - Énfasis3 2 3 2 4" xfId="4242" xr:uid="{00000000-0005-0000-0000-00002D1A0000}"/>
    <cellStyle name="20% - Énfasis3 2 3 2 4 2" xfId="14222" xr:uid="{00000000-0005-0000-0000-00002E1A0000}"/>
    <cellStyle name="20% - Énfasis3 2 3 2 4 2 2" xfId="29463" xr:uid="{00000000-0005-0000-0000-00002F1A0000}"/>
    <cellStyle name="20% - Énfasis3 2 3 2 4 3" xfId="37359" xr:uid="{00000000-0005-0000-0000-0000301A0000}"/>
    <cellStyle name="20% - Énfasis3 2 3 2 4 4" xfId="22147" xr:uid="{00000000-0005-0000-0000-0000311A0000}"/>
    <cellStyle name="20% - Énfasis3 2 3 2 4 5" xfId="45444" xr:uid="{00000000-0005-0000-0000-0000321A0000}"/>
    <cellStyle name="20% - Énfasis3 2 3 2 5" xfId="7168" xr:uid="{00000000-0005-0000-0000-0000331A0000}"/>
    <cellStyle name="20% - Énfasis3 2 3 2 5 2" xfId="16145" xr:uid="{00000000-0005-0000-0000-0000341A0000}"/>
    <cellStyle name="20% - Énfasis3 2 3 2 5 2 2" xfId="30948" xr:uid="{00000000-0005-0000-0000-0000351A0000}"/>
    <cellStyle name="20% - Énfasis3 2 3 2 5 3" xfId="38845" xr:uid="{00000000-0005-0000-0000-0000361A0000}"/>
    <cellStyle name="20% - Énfasis3 2 3 2 5 4" xfId="23631" xr:uid="{00000000-0005-0000-0000-0000371A0000}"/>
    <cellStyle name="20% - Énfasis3 2 3 2 5 5" xfId="47370" xr:uid="{00000000-0005-0000-0000-0000381A0000}"/>
    <cellStyle name="20% - Énfasis3 2 3 2 6" xfId="3076" xr:uid="{00000000-0005-0000-0000-0000391A0000}"/>
    <cellStyle name="20% - Énfasis3 2 3 2 6 2" xfId="13060" xr:uid="{00000000-0005-0000-0000-00003A1A0000}"/>
    <cellStyle name="20% - Énfasis3 2 3 2 6 2 2" xfId="32433" xr:uid="{00000000-0005-0000-0000-00003B1A0000}"/>
    <cellStyle name="20% - Énfasis3 2 3 2 6 3" xfId="40330" xr:uid="{00000000-0005-0000-0000-00003C1A0000}"/>
    <cellStyle name="20% - Énfasis3 2 3 2 6 4" xfId="25046" xr:uid="{00000000-0005-0000-0000-00003D1A0000}"/>
    <cellStyle name="20% - Énfasis3 2 3 2 6 5" xfId="44281" xr:uid="{00000000-0005-0000-0000-00003E1A0000}"/>
    <cellStyle name="20% - Énfasis3 2 3 2 7" xfId="7842" xr:uid="{00000000-0005-0000-0000-00003F1A0000}"/>
    <cellStyle name="20% - Énfasis3 2 3 2 7 2" xfId="16809" xr:uid="{00000000-0005-0000-0000-0000401A0000}"/>
    <cellStyle name="20% - Énfasis3 2 3 2 7 3" xfId="26017" xr:uid="{00000000-0005-0000-0000-0000411A0000}"/>
    <cellStyle name="20% - Énfasis3 2 3 2 7 4" xfId="48034" xr:uid="{00000000-0005-0000-0000-0000421A0000}"/>
    <cellStyle name="20% - Énfasis3 2 3 2 8" xfId="10271" xr:uid="{00000000-0005-0000-0000-0000431A0000}"/>
    <cellStyle name="20% - Énfasis3 2 3 2 8 2" xfId="33917" xr:uid="{00000000-0005-0000-0000-0000441A0000}"/>
    <cellStyle name="20% - Énfasis3 2 3 2 8 3" xfId="49677" xr:uid="{00000000-0005-0000-0000-0000451A0000}"/>
    <cellStyle name="20% - Énfasis3 2 3 2 9" xfId="19179" xr:uid="{00000000-0005-0000-0000-0000461A0000}"/>
    <cellStyle name="20% - Énfasis3 2 3 3" xfId="323" xr:uid="{00000000-0005-0000-0000-0000471A0000}"/>
    <cellStyle name="20% - Énfasis3 2 3 3 2" xfId="763" xr:uid="{00000000-0005-0000-0000-0000481A0000}"/>
    <cellStyle name="20% - Énfasis3 2 3 3 2 2" xfId="2675" xr:uid="{00000000-0005-0000-0000-0000491A0000}"/>
    <cellStyle name="20% - Énfasis3 2 3 3 2 2 2" xfId="6806" xr:uid="{00000000-0005-0000-0000-00004A1A0000}"/>
    <cellStyle name="20% - Énfasis3 2 3 3 2 2 2 2" xfId="15784" xr:uid="{00000000-0005-0000-0000-00004B1A0000}"/>
    <cellStyle name="20% - Énfasis3 2 3 3 2 2 2 3" xfId="47008" xr:uid="{00000000-0005-0000-0000-00004C1A0000}"/>
    <cellStyle name="20% - Énfasis3 2 3 3 2 2 3" xfId="10272" xr:uid="{00000000-0005-0000-0000-00004D1A0000}"/>
    <cellStyle name="20% - Énfasis3 2 3 3 2 2 4" xfId="28312" xr:uid="{00000000-0005-0000-0000-00004E1A0000}"/>
    <cellStyle name="20% - Énfasis3 2 3 3 2 2 5" xfId="43885" xr:uid="{00000000-0005-0000-0000-00004F1A0000}"/>
    <cellStyle name="20% - Énfasis3 2 3 3 2 3" xfId="3447" xr:uid="{00000000-0005-0000-0000-0000501A0000}"/>
    <cellStyle name="20% - Énfasis3 2 3 3 2 3 2" xfId="13431" xr:uid="{00000000-0005-0000-0000-0000511A0000}"/>
    <cellStyle name="20% - Énfasis3 2 3 3 2 3 3" xfId="36207" xr:uid="{00000000-0005-0000-0000-0000521A0000}"/>
    <cellStyle name="20% - Énfasis3 2 3 3 2 3 4" xfId="44652" xr:uid="{00000000-0005-0000-0000-0000531A0000}"/>
    <cellStyle name="20% - Énfasis3 2 3 3 2 4" xfId="10273" xr:uid="{00000000-0005-0000-0000-0000541A0000}"/>
    <cellStyle name="20% - Énfasis3 2 3 3 2 5" xfId="20996" xr:uid="{00000000-0005-0000-0000-0000551A0000}"/>
    <cellStyle name="20% - Énfasis3 2 3 3 2 6" xfId="42931" xr:uid="{00000000-0005-0000-0000-0000561A0000}"/>
    <cellStyle name="20% - Énfasis3 2 3 3 3" xfId="1454" xr:uid="{00000000-0005-0000-0000-0000571A0000}"/>
    <cellStyle name="20% - Énfasis3 2 3 3 3 2" xfId="4802" xr:uid="{00000000-0005-0000-0000-0000581A0000}"/>
    <cellStyle name="20% - Énfasis3 2 3 3 3 2 2" xfId="14780" xr:uid="{00000000-0005-0000-0000-0000591A0000}"/>
    <cellStyle name="20% - Énfasis3 2 3 3 3 2 3" xfId="29796" xr:uid="{00000000-0005-0000-0000-00005A1A0000}"/>
    <cellStyle name="20% - Énfasis3 2 3 3 3 2 4" xfId="46002" xr:uid="{00000000-0005-0000-0000-00005B1A0000}"/>
    <cellStyle name="20% - Énfasis3 2 3 3 3 3" xfId="10274" xr:uid="{00000000-0005-0000-0000-00005C1A0000}"/>
    <cellStyle name="20% - Énfasis3 2 3 3 3 3 2" xfId="37692" xr:uid="{00000000-0005-0000-0000-00005D1A0000}"/>
    <cellStyle name="20% - Énfasis3 2 3 3 3 4" xfId="22479" xr:uid="{00000000-0005-0000-0000-00005E1A0000}"/>
    <cellStyle name="20% - Énfasis3 2 3 3 3 5" xfId="43326" xr:uid="{00000000-0005-0000-0000-00005F1A0000}"/>
    <cellStyle name="20% - Énfasis3 2 3 3 4" xfId="7342" xr:uid="{00000000-0005-0000-0000-0000601A0000}"/>
    <cellStyle name="20% - Énfasis3 2 3 3 4 2" xfId="16318" xr:uid="{00000000-0005-0000-0000-0000611A0000}"/>
    <cellStyle name="20% - Énfasis3 2 3 3 4 2 2" xfId="31281" xr:uid="{00000000-0005-0000-0000-0000621A0000}"/>
    <cellStyle name="20% - Énfasis3 2 3 3 4 3" xfId="39178" xr:uid="{00000000-0005-0000-0000-0000631A0000}"/>
    <cellStyle name="20% - Énfasis3 2 3 3 4 4" xfId="23963" xr:uid="{00000000-0005-0000-0000-0000641A0000}"/>
    <cellStyle name="20% - Énfasis3 2 3 3 4 5" xfId="47543" xr:uid="{00000000-0005-0000-0000-0000651A0000}"/>
    <cellStyle name="20% - Énfasis3 2 3 3 5" xfId="3250" xr:uid="{00000000-0005-0000-0000-0000661A0000}"/>
    <cellStyle name="20% - Énfasis3 2 3 3 5 2" xfId="13234" xr:uid="{00000000-0005-0000-0000-0000671A0000}"/>
    <cellStyle name="20% - Énfasis3 2 3 3 5 2 2" xfId="32766" xr:uid="{00000000-0005-0000-0000-0000681A0000}"/>
    <cellStyle name="20% - Énfasis3 2 3 3 5 3" xfId="40663" xr:uid="{00000000-0005-0000-0000-0000691A0000}"/>
    <cellStyle name="20% - Énfasis3 2 3 3 5 4" xfId="25298" xr:uid="{00000000-0005-0000-0000-00006A1A0000}"/>
    <cellStyle name="20% - Énfasis3 2 3 3 5 5" xfId="44455" xr:uid="{00000000-0005-0000-0000-00006B1A0000}"/>
    <cellStyle name="20% - Énfasis3 2 3 3 6" xfId="8016" xr:uid="{00000000-0005-0000-0000-00006C1A0000}"/>
    <cellStyle name="20% - Énfasis3 2 3 3 6 2" xfId="16983" xr:uid="{00000000-0005-0000-0000-00006D1A0000}"/>
    <cellStyle name="20% - Énfasis3 2 3 3 6 3" xfId="26350" xr:uid="{00000000-0005-0000-0000-00006E1A0000}"/>
    <cellStyle name="20% - Énfasis3 2 3 3 6 4" xfId="48208" xr:uid="{00000000-0005-0000-0000-00006F1A0000}"/>
    <cellStyle name="20% - Énfasis3 2 3 3 7" xfId="10275" xr:uid="{00000000-0005-0000-0000-0000701A0000}"/>
    <cellStyle name="20% - Énfasis3 2 3 3 7 2" xfId="34250" xr:uid="{00000000-0005-0000-0000-0000711A0000}"/>
    <cellStyle name="20% - Énfasis3 2 3 3 7 3" xfId="49851" xr:uid="{00000000-0005-0000-0000-0000721A0000}"/>
    <cellStyle name="20% - Énfasis3 2 3 3 8" xfId="19512" xr:uid="{00000000-0005-0000-0000-0000731A0000}"/>
    <cellStyle name="20% - Énfasis3 2 3 3 9" xfId="41669" xr:uid="{00000000-0005-0000-0000-0000741A0000}"/>
    <cellStyle name="20% - Énfasis3 2 3 4" xfId="517" xr:uid="{00000000-0005-0000-0000-0000751A0000}"/>
    <cellStyle name="20% - Énfasis3 2 3 4 2" xfId="2628" xr:uid="{00000000-0005-0000-0000-0000761A0000}"/>
    <cellStyle name="20% - Énfasis3 2 3 4 2 2" xfId="5218" xr:uid="{00000000-0005-0000-0000-0000771A0000}"/>
    <cellStyle name="20% - Énfasis3 2 3 4 2 2 2" xfId="15195" xr:uid="{00000000-0005-0000-0000-0000781A0000}"/>
    <cellStyle name="20% - Énfasis3 2 3 4 2 2 3" xfId="46418" xr:uid="{00000000-0005-0000-0000-0000791A0000}"/>
    <cellStyle name="20% - Énfasis3 2 3 4 2 3" xfId="10276" xr:uid="{00000000-0005-0000-0000-00007A1A0000}"/>
    <cellStyle name="20% - Énfasis3 2 3 4 2 4" xfId="27161" xr:uid="{00000000-0005-0000-0000-00007B1A0000}"/>
    <cellStyle name="20% - Énfasis3 2 3 4 2 5" xfId="43838" xr:uid="{00000000-0005-0000-0000-00007C1A0000}"/>
    <cellStyle name="20% - Énfasis3 2 3 4 3" xfId="3005" xr:uid="{00000000-0005-0000-0000-00007D1A0000}"/>
    <cellStyle name="20% - Énfasis3 2 3 4 3 2" xfId="12989" xr:uid="{00000000-0005-0000-0000-00007E1A0000}"/>
    <cellStyle name="20% - Énfasis3 2 3 4 3 3" xfId="35056" xr:uid="{00000000-0005-0000-0000-00007F1A0000}"/>
    <cellStyle name="20% - Énfasis3 2 3 4 3 4" xfId="44210" xr:uid="{00000000-0005-0000-0000-0000801A0000}"/>
    <cellStyle name="20% - Énfasis3 2 3 4 4" xfId="9148" xr:uid="{00000000-0005-0000-0000-0000811A0000}"/>
    <cellStyle name="20% - Énfasis3 2 3 4 4 2" xfId="18114" xr:uid="{00000000-0005-0000-0000-0000821A0000}"/>
    <cellStyle name="20% - Énfasis3 2 3 4 4 3" xfId="49340" xr:uid="{00000000-0005-0000-0000-0000831A0000}"/>
    <cellStyle name="20% - Énfasis3 2 3 4 5" xfId="10277" xr:uid="{00000000-0005-0000-0000-0000841A0000}"/>
    <cellStyle name="20% - Énfasis3 2 3 4 5 2" xfId="50983" xr:uid="{00000000-0005-0000-0000-0000851A0000}"/>
    <cellStyle name="20% - Énfasis3 2 3 4 6" xfId="18861" xr:uid="{00000000-0005-0000-0000-0000861A0000}"/>
    <cellStyle name="20% - Énfasis3 2 3 4 7" xfId="42801" xr:uid="{00000000-0005-0000-0000-0000871A0000}"/>
    <cellStyle name="20% - Énfasis3 2 3 5" xfId="1209" xr:uid="{00000000-0005-0000-0000-0000881A0000}"/>
    <cellStyle name="20% - Énfasis3 2 3 5 2" xfId="4423" xr:uid="{00000000-0005-0000-0000-0000891A0000}"/>
    <cellStyle name="20% - Énfasis3 2 3 5 2 2" xfId="14402" xr:uid="{00000000-0005-0000-0000-00008A1A0000}"/>
    <cellStyle name="20% - Énfasis3 2 3 5 2 3" xfId="27661" xr:uid="{00000000-0005-0000-0000-00008B1A0000}"/>
    <cellStyle name="20% - Énfasis3 2 3 5 2 4" xfId="45624" xr:uid="{00000000-0005-0000-0000-00008C1A0000}"/>
    <cellStyle name="20% - Énfasis3 2 3 5 3" xfId="10278" xr:uid="{00000000-0005-0000-0000-00008D1A0000}"/>
    <cellStyle name="20% - Énfasis3 2 3 5 3 2" xfId="35556" xr:uid="{00000000-0005-0000-0000-00008E1A0000}"/>
    <cellStyle name="20% - Énfasis3 2 3 5 4" xfId="20345" xr:uid="{00000000-0005-0000-0000-00008F1A0000}"/>
    <cellStyle name="20% - Énfasis3 2 3 5 5" xfId="43081" xr:uid="{00000000-0005-0000-0000-0000901A0000}"/>
    <cellStyle name="20% - Énfasis3 2 3 6" xfId="5585" xr:uid="{00000000-0005-0000-0000-0000911A0000}"/>
    <cellStyle name="20% - Énfasis3 2 3 6 2" xfId="29145" xr:uid="{00000000-0005-0000-0000-0000921A0000}"/>
    <cellStyle name="20% - Énfasis3 2 3 6 2 2" xfId="51370" xr:uid="{00000000-0005-0000-0000-0000931A0000}"/>
    <cellStyle name="20% - Énfasis3 2 3 6 3" xfId="37041" xr:uid="{00000000-0005-0000-0000-0000941A0000}"/>
    <cellStyle name="20% - Énfasis3 2 3 6 3 2" xfId="51255" xr:uid="{00000000-0005-0000-0000-0000951A0000}"/>
    <cellStyle name="20% - Énfasis3 2 3 6 4" xfId="21829" xr:uid="{00000000-0005-0000-0000-0000961A0000}"/>
    <cellStyle name="20% - Énfasis3 2 3 7" xfId="6560" xr:uid="{00000000-0005-0000-0000-0000971A0000}"/>
    <cellStyle name="20% - Énfasis3 2 3 7 2" xfId="15540" xr:uid="{00000000-0005-0000-0000-0000981A0000}"/>
    <cellStyle name="20% - Énfasis3 2 3 7 2 2" xfId="30630" xr:uid="{00000000-0005-0000-0000-0000991A0000}"/>
    <cellStyle name="20% - Énfasis3 2 3 7 3" xfId="38527" xr:uid="{00000000-0005-0000-0000-00009A1A0000}"/>
    <cellStyle name="20% - Énfasis3 2 3 7 4" xfId="23313" xr:uid="{00000000-0005-0000-0000-00009B1A0000}"/>
    <cellStyle name="20% - Énfasis3 2 3 7 5" xfId="46763" xr:uid="{00000000-0005-0000-0000-00009C1A0000}"/>
    <cellStyle name="20% - Énfasis3 2 3 8" xfId="3961" xr:uid="{00000000-0005-0000-0000-00009D1A0000}"/>
    <cellStyle name="20% - Énfasis3 2 3 8 2" xfId="13943" xr:uid="{00000000-0005-0000-0000-00009E1A0000}"/>
    <cellStyle name="20% - Énfasis3 2 3 8 2 2" xfId="32115" xr:uid="{00000000-0005-0000-0000-00009F1A0000}"/>
    <cellStyle name="20% - Énfasis3 2 3 8 3" xfId="40012" xr:uid="{00000000-0005-0000-0000-0000A01A0000}"/>
    <cellStyle name="20% - Énfasis3 2 3 8 4" xfId="24747" xr:uid="{00000000-0005-0000-0000-0000A11A0000}"/>
    <cellStyle name="20% - Énfasis3 2 3 8 5" xfId="45165" xr:uid="{00000000-0005-0000-0000-0000A21A0000}"/>
    <cellStyle name="20% - Énfasis3 2 3 9" xfId="7097" xr:uid="{00000000-0005-0000-0000-0000A31A0000}"/>
    <cellStyle name="20% - Énfasis3 2 3 9 2" xfId="16074" xr:uid="{00000000-0005-0000-0000-0000A41A0000}"/>
    <cellStyle name="20% - Énfasis3 2 3 9 3" xfId="25700" xr:uid="{00000000-0005-0000-0000-0000A51A0000}"/>
    <cellStyle name="20% - Énfasis3 2 3 9 4" xfId="47299" xr:uid="{00000000-0005-0000-0000-0000A61A0000}"/>
    <cellStyle name="20% - Énfasis3 2 4" xfId="169" xr:uid="{00000000-0005-0000-0000-0000A71A0000}"/>
    <cellStyle name="20% - Énfasis3 2 4 10" xfId="7840" xr:uid="{00000000-0005-0000-0000-0000A81A0000}"/>
    <cellStyle name="20% - Énfasis3 2 4 10 2" xfId="16807" xr:uid="{00000000-0005-0000-0000-0000A91A0000}"/>
    <cellStyle name="20% - Énfasis3 2 4 10 3" xfId="33600" xr:uid="{00000000-0005-0000-0000-0000AA1A0000}"/>
    <cellStyle name="20% - Énfasis3 2 4 10 4" xfId="48032" xr:uid="{00000000-0005-0000-0000-0000AB1A0000}"/>
    <cellStyle name="20% - Énfasis3 2 4 11" xfId="10279" xr:uid="{00000000-0005-0000-0000-0000AC1A0000}"/>
    <cellStyle name="20% - Énfasis3 2 4 11 2" xfId="49675" xr:uid="{00000000-0005-0000-0000-0000AD1A0000}"/>
    <cellStyle name="20% - Énfasis3 2 4 12" xfId="18551" xr:uid="{00000000-0005-0000-0000-0000AE1A0000}"/>
    <cellStyle name="20% - Énfasis3 2 4 13" xfId="41493" xr:uid="{00000000-0005-0000-0000-0000AF1A0000}"/>
    <cellStyle name="20% - Énfasis3 2 4 2" xfId="586" xr:uid="{00000000-0005-0000-0000-0000B01A0000}"/>
    <cellStyle name="20% - Énfasis3 2 4 2 10" xfId="42003" xr:uid="{00000000-0005-0000-0000-0000B11A0000}"/>
    <cellStyle name="20% - Énfasis3 2 4 2 2" xfId="2024" xr:uid="{00000000-0005-0000-0000-0000B21A0000}"/>
    <cellStyle name="20% - Énfasis3 2 4 2 2 2" xfId="5001" xr:uid="{00000000-0005-0000-0000-0000B31A0000}"/>
    <cellStyle name="20% - Énfasis3 2 4 2 2 2 2" xfId="14979" xr:uid="{00000000-0005-0000-0000-0000B41A0000}"/>
    <cellStyle name="20% - Énfasis3 2 4 2 2 2 2 2" xfId="28315" xr:uid="{00000000-0005-0000-0000-0000B51A0000}"/>
    <cellStyle name="20% - Énfasis3 2 4 2 2 2 3" xfId="36210" xr:uid="{00000000-0005-0000-0000-0000B61A0000}"/>
    <cellStyle name="20% - Énfasis3 2 4 2 2 2 4" xfId="20999" xr:uid="{00000000-0005-0000-0000-0000B71A0000}"/>
    <cellStyle name="20% - Énfasis3 2 4 2 2 2 5" xfId="46201" xr:uid="{00000000-0005-0000-0000-0000B81A0000}"/>
    <cellStyle name="20% - Énfasis3 2 4 2 2 3" xfId="8571" xr:uid="{00000000-0005-0000-0000-0000B91A0000}"/>
    <cellStyle name="20% - Énfasis3 2 4 2 2 3 2" xfId="17538" xr:uid="{00000000-0005-0000-0000-0000BA1A0000}"/>
    <cellStyle name="20% - Énfasis3 2 4 2 2 3 2 2" xfId="29799" xr:uid="{00000000-0005-0000-0000-0000BB1A0000}"/>
    <cellStyle name="20% - Énfasis3 2 4 2 2 3 3" xfId="37695" xr:uid="{00000000-0005-0000-0000-0000BC1A0000}"/>
    <cellStyle name="20% - Énfasis3 2 4 2 2 3 4" xfId="22482" xr:uid="{00000000-0005-0000-0000-0000BD1A0000}"/>
    <cellStyle name="20% - Énfasis3 2 4 2 2 3 5" xfId="48763" xr:uid="{00000000-0005-0000-0000-0000BE1A0000}"/>
    <cellStyle name="20% - Énfasis3 2 4 2 2 4" xfId="9433" xr:uid="{00000000-0005-0000-0000-0000BF1A0000}"/>
    <cellStyle name="20% - Énfasis3 2 4 2 2 4 2" xfId="31284" xr:uid="{00000000-0005-0000-0000-0000C01A0000}"/>
    <cellStyle name="20% - Énfasis3 2 4 2 2 4 3" xfId="39181" xr:uid="{00000000-0005-0000-0000-0000C11A0000}"/>
    <cellStyle name="20% - Énfasis3 2 4 2 2 4 4" xfId="23966" xr:uid="{00000000-0005-0000-0000-0000C21A0000}"/>
    <cellStyle name="20% - Énfasis3 2 4 2 2 4 5" xfId="50406" xr:uid="{00000000-0005-0000-0000-0000C31A0000}"/>
    <cellStyle name="20% - Énfasis3 2 4 2 2 5" xfId="12169" xr:uid="{00000000-0005-0000-0000-0000C41A0000}"/>
    <cellStyle name="20% - Énfasis3 2 4 2 2 5 2" xfId="32769" xr:uid="{00000000-0005-0000-0000-0000C51A0000}"/>
    <cellStyle name="20% - Énfasis3 2 4 2 2 5 3" xfId="40666" xr:uid="{00000000-0005-0000-0000-0000C61A0000}"/>
    <cellStyle name="20% - Énfasis3 2 4 2 2 6" xfId="26353" xr:uid="{00000000-0005-0000-0000-0000C71A0000}"/>
    <cellStyle name="20% - Énfasis3 2 4 2 2 7" xfId="34253" xr:uid="{00000000-0005-0000-0000-0000C81A0000}"/>
    <cellStyle name="20% - Énfasis3 2 4 2 2 8" xfId="19515" xr:uid="{00000000-0005-0000-0000-0000C91A0000}"/>
    <cellStyle name="20% - Énfasis3 2 4 2 2 9" xfId="42224" xr:uid="{00000000-0005-0000-0000-0000CA1A0000}"/>
    <cellStyle name="20% - Énfasis3 2 4 2 3" xfId="1802" xr:uid="{00000000-0005-0000-0000-0000CB1A0000}"/>
    <cellStyle name="20% - Énfasis3 2 4 2 3 2" xfId="4162" xr:uid="{00000000-0005-0000-0000-0000CC1A0000}"/>
    <cellStyle name="20% - Énfasis3 2 4 2 3 2 2" xfId="14142" xr:uid="{00000000-0005-0000-0000-0000CD1A0000}"/>
    <cellStyle name="20% - Énfasis3 2 4 2 3 2 3" xfId="27980" xr:uid="{00000000-0005-0000-0000-0000CE1A0000}"/>
    <cellStyle name="20% - Énfasis3 2 4 2 3 2 4" xfId="45364" xr:uid="{00000000-0005-0000-0000-0000CF1A0000}"/>
    <cellStyle name="20% - Énfasis3 2 4 2 3 3" xfId="10280" xr:uid="{00000000-0005-0000-0000-0000D01A0000}"/>
    <cellStyle name="20% - Énfasis3 2 4 2 3 3 2" xfId="35875" xr:uid="{00000000-0005-0000-0000-0000D11A0000}"/>
    <cellStyle name="20% - Énfasis3 2 4 2 3 4" xfId="20664" xr:uid="{00000000-0005-0000-0000-0000D21A0000}"/>
    <cellStyle name="20% - Énfasis3 2 4 2 3 5" xfId="43587" xr:uid="{00000000-0005-0000-0000-0000D31A0000}"/>
    <cellStyle name="20% - Énfasis3 2 4 2 4" xfId="3448" xr:uid="{00000000-0005-0000-0000-0000D41A0000}"/>
    <cellStyle name="20% - Énfasis3 2 4 2 4 2" xfId="13432" xr:uid="{00000000-0005-0000-0000-0000D51A0000}"/>
    <cellStyle name="20% - Énfasis3 2 4 2 4 2 2" xfId="29464" xr:uid="{00000000-0005-0000-0000-0000D61A0000}"/>
    <cellStyle name="20% - Énfasis3 2 4 2 4 3" xfId="37360" xr:uid="{00000000-0005-0000-0000-0000D71A0000}"/>
    <cellStyle name="20% - Énfasis3 2 4 2 4 4" xfId="22148" xr:uid="{00000000-0005-0000-0000-0000D81A0000}"/>
    <cellStyle name="20% - Énfasis3 2 4 2 4 5" xfId="44653" xr:uid="{00000000-0005-0000-0000-0000D91A0000}"/>
    <cellStyle name="20% - Énfasis3 2 4 2 5" xfId="8350" xr:uid="{00000000-0005-0000-0000-0000DA1A0000}"/>
    <cellStyle name="20% - Énfasis3 2 4 2 5 2" xfId="17317" xr:uid="{00000000-0005-0000-0000-0000DB1A0000}"/>
    <cellStyle name="20% - Énfasis3 2 4 2 5 2 2" xfId="30949" xr:uid="{00000000-0005-0000-0000-0000DC1A0000}"/>
    <cellStyle name="20% - Énfasis3 2 4 2 5 3" xfId="38846" xr:uid="{00000000-0005-0000-0000-0000DD1A0000}"/>
    <cellStyle name="20% - Énfasis3 2 4 2 5 4" xfId="23632" xr:uid="{00000000-0005-0000-0000-0000DE1A0000}"/>
    <cellStyle name="20% - Énfasis3 2 4 2 5 5" xfId="48542" xr:uid="{00000000-0005-0000-0000-0000DF1A0000}"/>
    <cellStyle name="20% - Énfasis3 2 4 2 6" xfId="10281" xr:uid="{00000000-0005-0000-0000-0000E01A0000}"/>
    <cellStyle name="20% - Énfasis3 2 4 2 6 2" xfId="32434" xr:uid="{00000000-0005-0000-0000-0000E11A0000}"/>
    <cellStyle name="20% - Énfasis3 2 4 2 6 3" xfId="40331" xr:uid="{00000000-0005-0000-0000-0000E21A0000}"/>
    <cellStyle name="20% - Énfasis3 2 4 2 6 4" xfId="25047" xr:uid="{00000000-0005-0000-0000-0000E31A0000}"/>
    <cellStyle name="20% - Énfasis3 2 4 2 6 5" xfId="50185" xr:uid="{00000000-0005-0000-0000-0000E41A0000}"/>
    <cellStyle name="20% - Énfasis3 2 4 2 7" xfId="26018" xr:uid="{00000000-0005-0000-0000-0000E51A0000}"/>
    <cellStyle name="20% - Énfasis3 2 4 2 8" xfId="33918" xr:uid="{00000000-0005-0000-0000-0000E61A0000}"/>
    <cellStyle name="20% - Énfasis3 2 4 2 9" xfId="19180" xr:uid="{00000000-0005-0000-0000-0000E71A0000}"/>
    <cellStyle name="20% - Énfasis3 2 4 3" xfId="2023" xr:uid="{00000000-0005-0000-0000-0000E81A0000}"/>
    <cellStyle name="20% - Énfasis3 2 4 3 2" xfId="4722" xr:uid="{00000000-0005-0000-0000-0000E91A0000}"/>
    <cellStyle name="20% - Énfasis3 2 4 3 2 2" xfId="14700" xr:uid="{00000000-0005-0000-0000-0000EA1A0000}"/>
    <cellStyle name="20% - Énfasis3 2 4 3 2 2 2" xfId="28314" xr:uid="{00000000-0005-0000-0000-0000EB1A0000}"/>
    <cellStyle name="20% - Énfasis3 2 4 3 2 3" xfId="36209" xr:uid="{00000000-0005-0000-0000-0000EC1A0000}"/>
    <cellStyle name="20% - Énfasis3 2 4 3 2 4" xfId="20998" xr:uid="{00000000-0005-0000-0000-0000ED1A0000}"/>
    <cellStyle name="20% - Énfasis3 2 4 3 2 5" xfId="45922" xr:uid="{00000000-0005-0000-0000-0000EE1A0000}"/>
    <cellStyle name="20% - Énfasis3 2 4 3 3" xfId="8570" xr:uid="{00000000-0005-0000-0000-0000EF1A0000}"/>
    <cellStyle name="20% - Énfasis3 2 4 3 3 2" xfId="17537" xr:uid="{00000000-0005-0000-0000-0000F01A0000}"/>
    <cellStyle name="20% - Énfasis3 2 4 3 3 2 2" xfId="29798" xr:uid="{00000000-0005-0000-0000-0000F11A0000}"/>
    <cellStyle name="20% - Énfasis3 2 4 3 3 3" xfId="37694" xr:uid="{00000000-0005-0000-0000-0000F21A0000}"/>
    <cellStyle name="20% - Énfasis3 2 4 3 3 4" xfId="22481" xr:uid="{00000000-0005-0000-0000-0000F31A0000}"/>
    <cellStyle name="20% - Énfasis3 2 4 3 3 5" xfId="48762" xr:uid="{00000000-0005-0000-0000-0000F41A0000}"/>
    <cellStyle name="20% - Énfasis3 2 4 3 4" xfId="9434" xr:uid="{00000000-0005-0000-0000-0000F51A0000}"/>
    <cellStyle name="20% - Énfasis3 2 4 3 4 2" xfId="31283" xr:uid="{00000000-0005-0000-0000-0000F61A0000}"/>
    <cellStyle name="20% - Énfasis3 2 4 3 4 3" xfId="39180" xr:uid="{00000000-0005-0000-0000-0000F71A0000}"/>
    <cellStyle name="20% - Énfasis3 2 4 3 4 4" xfId="23965" xr:uid="{00000000-0005-0000-0000-0000F81A0000}"/>
    <cellStyle name="20% - Énfasis3 2 4 3 4 5" xfId="50405" xr:uid="{00000000-0005-0000-0000-0000F91A0000}"/>
    <cellStyle name="20% - Énfasis3 2 4 3 5" xfId="12168" xr:uid="{00000000-0005-0000-0000-0000FA1A0000}"/>
    <cellStyle name="20% - Énfasis3 2 4 3 5 2" xfId="32768" xr:uid="{00000000-0005-0000-0000-0000FB1A0000}"/>
    <cellStyle name="20% - Énfasis3 2 4 3 5 3" xfId="40665" xr:uid="{00000000-0005-0000-0000-0000FC1A0000}"/>
    <cellStyle name="20% - Énfasis3 2 4 3 6" xfId="26352" xr:uid="{00000000-0005-0000-0000-0000FD1A0000}"/>
    <cellStyle name="20% - Énfasis3 2 4 3 7" xfId="34252" xr:uid="{00000000-0005-0000-0000-0000FE1A0000}"/>
    <cellStyle name="20% - Énfasis3 2 4 3 8" xfId="19514" xr:uid="{00000000-0005-0000-0000-0000FF1A0000}"/>
    <cellStyle name="20% - Énfasis3 2 4 3 9" xfId="42223" xr:uid="{00000000-0005-0000-0000-0000001B0000}"/>
    <cellStyle name="20% - Énfasis3 2 4 4" xfId="1278" xr:uid="{00000000-0005-0000-0000-0000011B0000}"/>
    <cellStyle name="20% - Énfasis3 2 4 4 2" xfId="4512" xr:uid="{00000000-0005-0000-0000-0000021B0000}"/>
    <cellStyle name="20% - Énfasis3 2 4 4 2 2" xfId="14490" xr:uid="{00000000-0005-0000-0000-0000031B0000}"/>
    <cellStyle name="20% - Énfasis3 2 4 4 2 3" xfId="27162" xr:uid="{00000000-0005-0000-0000-0000041B0000}"/>
    <cellStyle name="20% - Énfasis3 2 4 4 2 4" xfId="45712" xr:uid="{00000000-0005-0000-0000-0000051B0000}"/>
    <cellStyle name="20% - Énfasis3 2 4 4 3" xfId="10282" xr:uid="{00000000-0005-0000-0000-0000061B0000}"/>
    <cellStyle name="20% - Énfasis3 2 4 4 3 2" xfId="35057" xr:uid="{00000000-0005-0000-0000-0000071B0000}"/>
    <cellStyle name="20% - Énfasis3 2 4 4 4" xfId="18862" xr:uid="{00000000-0005-0000-0000-0000081B0000}"/>
    <cellStyle name="20% - Énfasis3 2 4 4 5" xfId="43150" xr:uid="{00000000-0005-0000-0000-0000091B0000}"/>
    <cellStyle name="20% - Énfasis3 2 4 5" xfId="6007" xr:uid="{00000000-0005-0000-0000-00000A1B0000}"/>
    <cellStyle name="20% - Énfasis3 2 4 5 2" xfId="27662" xr:uid="{00000000-0005-0000-0000-00000B1B0000}"/>
    <cellStyle name="20% - Énfasis3 2 4 5 2 2" xfId="51441" xr:uid="{00000000-0005-0000-0000-00000C1B0000}"/>
    <cellStyle name="20% - Énfasis3 2 4 5 3" xfId="35557" xr:uid="{00000000-0005-0000-0000-00000D1B0000}"/>
    <cellStyle name="20% - Énfasis3 2 4 5 3 2" xfId="51158" xr:uid="{00000000-0005-0000-0000-00000E1B0000}"/>
    <cellStyle name="20% - Énfasis3 2 4 5 4" xfId="20346" xr:uid="{00000000-0005-0000-0000-00000F1B0000}"/>
    <cellStyle name="20% - Énfasis3 2 4 6" xfId="6629" xr:uid="{00000000-0005-0000-0000-0000101B0000}"/>
    <cellStyle name="20% - Énfasis3 2 4 6 2" xfId="15608" xr:uid="{00000000-0005-0000-0000-0000111B0000}"/>
    <cellStyle name="20% - Énfasis3 2 4 6 2 2" xfId="29146" xr:uid="{00000000-0005-0000-0000-0000121B0000}"/>
    <cellStyle name="20% - Énfasis3 2 4 6 3" xfId="37042" xr:uid="{00000000-0005-0000-0000-0000131B0000}"/>
    <cellStyle name="20% - Énfasis3 2 4 6 4" xfId="21830" xr:uid="{00000000-0005-0000-0000-0000141B0000}"/>
    <cellStyle name="20% - Énfasis3 2 4 6 5" xfId="46832" xr:uid="{00000000-0005-0000-0000-0000151B0000}"/>
    <cellStyle name="20% - Énfasis3 2 4 7" xfId="3881" xr:uid="{00000000-0005-0000-0000-0000161B0000}"/>
    <cellStyle name="20% - Énfasis3 2 4 7 2" xfId="13863" xr:uid="{00000000-0005-0000-0000-0000171B0000}"/>
    <cellStyle name="20% - Énfasis3 2 4 7 2 2" xfId="30631" xr:uid="{00000000-0005-0000-0000-0000181B0000}"/>
    <cellStyle name="20% - Énfasis3 2 4 7 3" xfId="38528" xr:uid="{00000000-0005-0000-0000-0000191B0000}"/>
    <cellStyle name="20% - Énfasis3 2 4 7 4" xfId="23314" xr:uid="{00000000-0005-0000-0000-00001A1B0000}"/>
    <cellStyle name="20% - Énfasis3 2 4 7 5" xfId="45085" xr:uid="{00000000-0005-0000-0000-00001B1B0000}"/>
    <cellStyle name="20% - Énfasis3 2 4 8" xfId="7166" xr:uid="{00000000-0005-0000-0000-00001C1B0000}"/>
    <cellStyle name="20% - Énfasis3 2 4 8 2" xfId="16143" xr:uid="{00000000-0005-0000-0000-00001D1B0000}"/>
    <cellStyle name="20% - Énfasis3 2 4 8 2 2" xfId="32116" xr:uid="{00000000-0005-0000-0000-00001E1B0000}"/>
    <cellStyle name="20% - Énfasis3 2 4 8 3" xfId="40013" xr:uid="{00000000-0005-0000-0000-00001F1B0000}"/>
    <cellStyle name="20% - Énfasis3 2 4 8 4" xfId="24748" xr:uid="{00000000-0005-0000-0000-0000201B0000}"/>
    <cellStyle name="20% - Énfasis3 2 4 8 5" xfId="47368" xr:uid="{00000000-0005-0000-0000-0000211B0000}"/>
    <cellStyle name="20% - Énfasis3 2 4 9" xfId="3074" xr:uid="{00000000-0005-0000-0000-0000221B0000}"/>
    <cellStyle name="20% - Énfasis3 2 4 9 2" xfId="13058" xr:uid="{00000000-0005-0000-0000-0000231B0000}"/>
    <cellStyle name="20% - Énfasis3 2 4 9 3" xfId="25701" xr:uid="{00000000-0005-0000-0000-0000241B0000}"/>
    <cellStyle name="20% - Énfasis3 2 4 9 4" xfId="44279" xr:uid="{00000000-0005-0000-0000-0000251B0000}"/>
    <cellStyle name="20% - Énfasis3 2 5" xfId="277" xr:uid="{00000000-0005-0000-0000-0000261B0000}"/>
    <cellStyle name="20% - Énfasis3 2 5 10" xfId="18857" xr:uid="{00000000-0005-0000-0000-0000271B0000}"/>
    <cellStyle name="20% - Énfasis3 2 5 11" xfId="41667" xr:uid="{00000000-0005-0000-0000-0000281B0000}"/>
    <cellStyle name="20% - Énfasis3 2 5 2" xfId="761" xr:uid="{00000000-0005-0000-0000-0000291B0000}"/>
    <cellStyle name="20% - Énfasis3 2 5 2 10" xfId="42004" xr:uid="{00000000-0005-0000-0000-00002A1B0000}"/>
    <cellStyle name="20% - Énfasis3 2 5 2 2" xfId="2026" xr:uid="{00000000-0005-0000-0000-00002B1B0000}"/>
    <cellStyle name="20% - Énfasis3 2 5 2 2 2" xfId="4902" xr:uid="{00000000-0005-0000-0000-00002C1B0000}"/>
    <cellStyle name="20% - Énfasis3 2 5 2 2 2 2" xfId="14880" xr:uid="{00000000-0005-0000-0000-00002D1B0000}"/>
    <cellStyle name="20% - Énfasis3 2 5 2 2 2 2 2" xfId="28317" xr:uid="{00000000-0005-0000-0000-00002E1B0000}"/>
    <cellStyle name="20% - Énfasis3 2 5 2 2 2 3" xfId="36212" xr:uid="{00000000-0005-0000-0000-00002F1B0000}"/>
    <cellStyle name="20% - Énfasis3 2 5 2 2 2 4" xfId="21001" xr:uid="{00000000-0005-0000-0000-0000301B0000}"/>
    <cellStyle name="20% - Énfasis3 2 5 2 2 2 5" xfId="46102" xr:uid="{00000000-0005-0000-0000-0000311B0000}"/>
    <cellStyle name="20% - Énfasis3 2 5 2 2 3" xfId="8573" xr:uid="{00000000-0005-0000-0000-0000321B0000}"/>
    <cellStyle name="20% - Énfasis3 2 5 2 2 3 2" xfId="17540" xr:uid="{00000000-0005-0000-0000-0000331B0000}"/>
    <cellStyle name="20% - Énfasis3 2 5 2 2 3 2 2" xfId="29801" xr:uid="{00000000-0005-0000-0000-0000341B0000}"/>
    <cellStyle name="20% - Énfasis3 2 5 2 2 3 3" xfId="37697" xr:uid="{00000000-0005-0000-0000-0000351B0000}"/>
    <cellStyle name="20% - Énfasis3 2 5 2 2 3 4" xfId="22484" xr:uid="{00000000-0005-0000-0000-0000361B0000}"/>
    <cellStyle name="20% - Énfasis3 2 5 2 2 3 5" xfId="48765" xr:uid="{00000000-0005-0000-0000-0000371B0000}"/>
    <cellStyle name="20% - Énfasis3 2 5 2 2 4" xfId="9435" xr:uid="{00000000-0005-0000-0000-0000381B0000}"/>
    <cellStyle name="20% - Énfasis3 2 5 2 2 4 2" xfId="31286" xr:uid="{00000000-0005-0000-0000-0000391B0000}"/>
    <cellStyle name="20% - Énfasis3 2 5 2 2 4 3" xfId="39183" xr:uid="{00000000-0005-0000-0000-00003A1B0000}"/>
    <cellStyle name="20% - Énfasis3 2 5 2 2 4 4" xfId="23968" xr:uid="{00000000-0005-0000-0000-00003B1B0000}"/>
    <cellStyle name="20% - Énfasis3 2 5 2 2 4 5" xfId="50408" xr:uid="{00000000-0005-0000-0000-00003C1B0000}"/>
    <cellStyle name="20% - Énfasis3 2 5 2 2 5" xfId="12170" xr:uid="{00000000-0005-0000-0000-00003D1B0000}"/>
    <cellStyle name="20% - Énfasis3 2 5 2 2 5 2" xfId="32771" xr:uid="{00000000-0005-0000-0000-00003E1B0000}"/>
    <cellStyle name="20% - Énfasis3 2 5 2 2 5 3" xfId="40668" xr:uid="{00000000-0005-0000-0000-00003F1B0000}"/>
    <cellStyle name="20% - Énfasis3 2 5 2 2 6" xfId="26355" xr:uid="{00000000-0005-0000-0000-0000401B0000}"/>
    <cellStyle name="20% - Énfasis3 2 5 2 2 7" xfId="34255" xr:uid="{00000000-0005-0000-0000-0000411B0000}"/>
    <cellStyle name="20% - Énfasis3 2 5 2 2 8" xfId="19517" xr:uid="{00000000-0005-0000-0000-0000421B0000}"/>
    <cellStyle name="20% - Énfasis3 2 5 2 2 9" xfId="42226" xr:uid="{00000000-0005-0000-0000-0000431B0000}"/>
    <cellStyle name="20% - Énfasis3 2 5 2 3" xfId="1803" xr:uid="{00000000-0005-0000-0000-0000441B0000}"/>
    <cellStyle name="20% - Énfasis3 2 5 2 3 2" xfId="10283" xr:uid="{00000000-0005-0000-0000-0000451B0000}"/>
    <cellStyle name="20% - Énfasis3 2 5 2 3 2 2" xfId="27981" xr:uid="{00000000-0005-0000-0000-0000461B0000}"/>
    <cellStyle name="20% - Énfasis3 2 5 2 3 3" xfId="35876" xr:uid="{00000000-0005-0000-0000-0000471B0000}"/>
    <cellStyle name="20% - Énfasis3 2 5 2 3 4" xfId="20665" xr:uid="{00000000-0005-0000-0000-0000481B0000}"/>
    <cellStyle name="20% - Énfasis3 2 5 2 3 5" xfId="43588" xr:uid="{00000000-0005-0000-0000-0000491B0000}"/>
    <cellStyle name="20% - Énfasis3 2 5 2 4" xfId="3449" xr:uid="{00000000-0005-0000-0000-00004A1B0000}"/>
    <cellStyle name="20% - Énfasis3 2 5 2 4 2" xfId="13433" xr:uid="{00000000-0005-0000-0000-00004B1B0000}"/>
    <cellStyle name="20% - Énfasis3 2 5 2 4 2 2" xfId="29465" xr:uid="{00000000-0005-0000-0000-00004C1B0000}"/>
    <cellStyle name="20% - Énfasis3 2 5 2 4 3" xfId="37361" xr:uid="{00000000-0005-0000-0000-00004D1B0000}"/>
    <cellStyle name="20% - Énfasis3 2 5 2 4 4" xfId="22149" xr:uid="{00000000-0005-0000-0000-00004E1B0000}"/>
    <cellStyle name="20% - Énfasis3 2 5 2 4 5" xfId="44654" xr:uid="{00000000-0005-0000-0000-00004F1B0000}"/>
    <cellStyle name="20% - Énfasis3 2 5 2 5" xfId="8351" xr:uid="{00000000-0005-0000-0000-0000501B0000}"/>
    <cellStyle name="20% - Énfasis3 2 5 2 5 2" xfId="17318" xr:uid="{00000000-0005-0000-0000-0000511B0000}"/>
    <cellStyle name="20% - Énfasis3 2 5 2 5 2 2" xfId="30950" xr:uid="{00000000-0005-0000-0000-0000521B0000}"/>
    <cellStyle name="20% - Énfasis3 2 5 2 5 3" xfId="38847" xr:uid="{00000000-0005-0000-0000-0000531B0000}"/>
    <cellStyle name="20% - Énfasis3 2 5 2 5 4" xfId="23633" xr:uid="{00000000-0005-0000-0000-0000541B0000}"/>
    <cellStyle name="20% - Énfasis3 2 5 2 5 5" xfId="48543" xr:uid="{00000000-0005-0000-0000-0000551B0000}"/>
    <cellStyle name="20% - Énfasis3 2 5 2 6" xfId="10284" xr:uid="{00000000-0005-0000-0000-0000561B0000}"/>
    <cellStyle name="20% - Énfasis3 2 5 2 6 2" xfId="32435" xr:uid="{00000000-0005-0000-0000-0000571B0000}"/>
    <cellStyle name="20% - Énfasis3 2 5 2 6 3" xfId="40332" xr:uid="{00000000-0005-0000-0000-0000581B0000}"/>
    <cellStyle name="20% - Énfasis3 2 5 2 6 4" xfId="25048" xr:uid="{00000000-0005-0000-0000-0000591B0000}"/>
    <cellStyle name="20% - Énfasis3 2 5 2 6 5" xfId="50186" xr:uid="{00000000-0005-0000-0000-00005A1B0000}"/>
    <cellStyle name="20% - Énfasis3 2 5 2 7" xfId="26019" xr:uid="{00000000-0005-0000-0000-00005B1B0000}"/>
    <cellStyle name="20% - Énfasis3 2 5 2 8" xfId="33919" xr:uid="{00000000-0005-0000-0000-00005C1B0000}"/>
    <cellStyle name="20% - Énfasis3 2 5 2 9" xfId="19181" xr:uid="{00000000-0005-0000-0000-00005D1B0000}"/>
    <cellStyle name="20% - Énfasis3 2 5 3" xfId="2025" xr:uid="{00000000-0005-0000-0000-00005E1B0000}"/>
    <cellStyle name="20% - Énfasis3 2 5 3 2" xfId="5352" xr:uid="{00000000-0005-0000-0000-00005F1B0000}"/>
    <cellStyle name="20% - Énfasis3 2 5 3 2 2" xfId="28316" xr:uid="{00000000-0005-0000-0000-0000601B0000}"/>
    <cellStyle name="20% - Énfasis3 2 5 3 2 2 2" xfId="51348" xr:uid="{00000000-0005-0000-0000-0000611B0000}"/>
    <cellStyle name="20% - Énfasis3 2 5 3 2 3" xfId="36211" xr:uid="{00000000-0005-0000-0000-0000621B0000}"/>
    <cellStyle name="20% - Énfasis3 2 5 3 2 3 2" xfId="51207" xr:uid="{00000000-0005-0000-0000-0000631B0000}"/>
    <cellStyle name="20% - Énfasis3 2 5 3 2 4" xfId="21000" xr:uid="{00000000-0005-0000-0000-0000641B0000}"/>
    <cellStyle name="20% - Énfasis3 2 5 3 3" xfId="7515" xr:uid="{00000000-0005-0000-0000-0000651B0000}"/>
    <cellStyle name="20% - Énfasis3 2 5 3 3 2" xfId="16490" xr:uid="{00000000-0005-0000-0000-0000661B0000}"/>
    <cellStyle name="20% - Énfasis3 2 5 3 3 2 2" xfId="29800" xr:uid="{00000000-0005-0000-0000-0000671B0000}"/>
    <cellStyle name="20% - Énfasis3 2 5 3 3 3" xfId="37696" xr:uid="{00000000-0005-0000-0000-0000681B0000}"/>
    <cellStyle name="20% - Énfasis3 2 5 3 3 4" xfId="22483" xr:uid="{00000000-0005-0000-0000-0000691B0000}"/>
    <cellStyle name="20% - Énfasis3 2 5 3 3 5" xfId="47715" xr:uid="{00000000-0005-0000-0000-00006A1B0000}"/>
    <cellStyle name="20% - Énfasis3 2 5 3 4" xfId="8572" xr:uid="{00000000-0005-0000-0000-00006B1B0000}"/>
    <cellStyle name="20% - Énfasis3 2 5 3 4 2" xfId="17539" xr:uid="{00000000-0005-0000-0000-00006C1B0000}"/>
    <cellStyle name="20% - Énfasis3 2 5 3 4 2 2" xfId="31285" xr:uid="{00000000-0005-0000-0000-00006D1B0000}"/>
    <cellStyle name="20% - Énfasis3 2 5 3 4 3" xfId="39182" xr:uid="{00000000-0005-0000-0000-00006E1B0000}"/>
    <cellStyle name="20% - Énfasis3 2 5 3 4 4" xfId="23967" xr:uid="{00000000-0005-0000-0000-00006F1B0000}"/>
    <cellStyle name="20% - Énfasis3 2 5 3 4 5" xfId="48764" xr:uid="{00000000-0005-0000-0000-0000701B0000}"/>
    <cellStyle name="20% - Énfasis3 2 5 3 5" xfId="10285" xr:uid="{00000000-0005-0000-0000-0000711B0000}"/>
    <cellStyle name="20% - Énfasis3 2 5 3 5 2" xfId="32770" xr:uid="{00000000-0005-0000-0000-0000721B0000}"/>
    <cellStyle name="20% - Énfasis3 2 5 3 5 3" xfId="40667" xr:uid="{00000000-0005-0000-0000-0000731B0000}"/>
    <cellStyle name="20% - Énfasis3 2 5 3 5 4" xfId="25300" xr:uid="{00000000-0005-0000-0000-0000741B0000}"/>
    <cellStyle name="20% - Énfasis3 2 5 3 5 5" xfId="50407" xr:uid="{00000000-0005-0000-0000-0000751B0000}"/>
    <cellStyle name="20% - Énfasis3 2 5 3 6" xfId="26354" xr:uid="{00000000-0005-0000-0000-0000761B0000}"/>
    <cellStyle name="20% - Énfasis3 2 5 3 7" xfId="34254" xr:uid="{00000000-0005-0000-0000-0000771B0000}"/>
    <cellStyle name="20% - Énfasis3 2 5 3 8" xfId="19516" xr:uid="{00000000-0005-0000-0000-0000781B0000}"/>
    <cellStyle name="20% - Énfasis3 2 5 3 9" xfId="42225" xr:uid="{00000000-0005-0000-0000-0000791B0000}"/>
    <cellStyle name="20% - Énfasis3 2 5 4" xfId="1452" xr:uid="{00000000-0005-0000-0000-00007A1B0000}"/>
    <cellStyle name="20% - Énfasis3 2 5 4 2" xfId="6804" xr:uid="{00000000-0005-0000-0000-00007B1B0000}"/>
    <cellStyle name="20% - Énfasis3 2 5 4 2 2" xfId="15782" xr:uid="{00000000-0005-0000-0000-00007C1B0000}"/>
    <cellStyle name="20% - Énfasis3 2 5 4 2 3" xfId="27657" xr:uid="{00000000-0005-0000-0000-00007D1B0000}"/>
    <cellStyle name="20% - Énfasis3 2 5 4 2 4" xfId="47006" xr:uid="{00000000-0005-0000-0000-00007E1B0000}"/>
    <cellStyle name="20% - Énfasis3 2 5 4 3" xfId="10286" xr:uid="{00000000-0005-0000-0000-00007F1B0000}"/>
    <cellStyle name="20% - Énfasis3 2 5 4 3 2" xfId="35552" xr:uid="{00000000-0005-0000-0000-0000801B0000}"/>
    <cellStyle name="20% - Énfasis3 2 5 4 4" xfId="20341" xr:uid="{00000000-0005-0000-0000-0000811B0000}"/>
    <cellStyle name="20% - Énfasis3 2 5 4 5" xfId="43324" xr:uid="{00000000-0005-0000-0000-0000821B0000}"/>
    <cellStyle name="20% - Énfasis3 2 5 5" xfId="4062" xr:uid="{00000000-0005-0000-0000-0000831B0000}"/>
    <cellStyle name="20% - Énfasis3 2 5 5 2" xfId="14043" xr:uid="{00000000-0005-0000-0000-0000841B0000}"/>
    <cellStyle name="20% - Énfasis3 2 5 5 2 2" xfId="29141" xr:uid="{00000000-0005-0000-0000-0000851B0000}"/>
    <cellStyle name="20% - Énfasis3 2 5 5 3" xfId="37037" xr:uid="{00000000-0005-0000-0000-0000861B0000}"/>
    <cellStyle name="20% - Énfasis3 2 5 5 4" xfId="21825" xr:uid="{00000000-0005-0000-0000-0000871B0000}"/>
    <cellStyle name="20% - Énfasis3 2 5 5 5" xfId="45265" xr:uid="{00000000-0005-0000-0000-0000881B0000}"/>
    <cellStyle name="20% - Énfasis3 2 5 6" xfId="7340" xr:uid="{00000000-0005-0000-0000-0000891B0000}"/>
    <cellStyle name="20% - Énfasis3 2 5 6 2" xfId="16316" xr:uid="{00000000-0005-0000-0000-00008A1B0000}"/>
    <cellStyle name="20% - Énfasis3 2 5 6 2 2" xfId="30626" xr:uid="{00000000-0005-0000-0000-00008B1B0000}"/>
    <cellStyle name="20% - Énfasis3 2 5 6 3" xfId="38523" xr:uid="{00000000-0005-0000-0000-00008C1B0000}"/>
    <cellStyle name="20% - Énfasis3 2 5 6 4" xfId="23309" xr:uid="{00000000-0005-0000-0000-00008D1B0000}"/>
    <cellStyle name="20% - Énfasis3 2 5 6 5" xfId="47541" xr:uid="{00000000-0005-0000-0000-00008E1B0000}"/>
    <cellStyle name="20% - Énfasis3 2 5 7" xfId="3248" xr:uid="{00000000-0005-0000-0000-00008F1B0000}"/>
    <cellStyle name="20% - Énfasis3 2 5 7 2" xfId="13232" xr:uid="{00000000-0005-0000-0000-0000901B0000}"/>
    <cellStyle name="20% - Énfasis3 2 5 7 2 2" xfId="32111" xr:uid="{00000000-0005-0000-0000-0000911B0000}"/>
    <cellStyle name="20% - Énfasis3 2 5 7 3" xfId="40008" xr:uid="{00000000-0005-0000-0000-0000921B0000}"/>
    <cellStyle name="20% - Énfasis3 2 5 7 4" xfId="24743" xr:uid="{00000000-0005-0000-0000-0000931B0000}"/>
    <cellStyle name="20% - Énfasis3 2 5 7 5" xfId="44453" xr:uid="{00000000-0005-0000-0000-0000941B0000}"/>
    <cellStyle name="20% - Énfasis3 2 5 8" xfId="8014" xr:uid="{00000000-0005-0000-0000-0000951B0000}"/>
    <cellStyle name="20% - Énfasis3 2 5 8 2" xfId="16981" xr:uid="{00000000-0005-0000-0000-0000961B0000}"/>
    <cellStyle name="20% - Énfasis3 2 5 8 3" xfId="25696" xr:uid="{00000000-0005-0000-0000-0000971B0000}"/>
    <cellStyle name="20% - Énfasis3 2 5 8 4" xfId="48206" xr:uid="{00000000-0005-0000-0000-0000981B0000}"/>
    <cellStyle name="20% - Énfasis3 2 5 9" xfId="10287" xr:uid="{00000000-0005-0000-0000-0000991B0000}"/>
    <cellStyle name="20% - Énfasis3 2 5 9 2" xfId="33595" xr:uid="{00000000-0005-0000-0000-00009A1B0000}"/>
    <cellStyle name="20% - Énfasis3 2 5 9 3" xfId="49849" xr:uid="{00000000-0005-0000-0000-00009B1B0000}"/>
    <cellStyle name="20% - Énfasis3 2 6" xfId="399" xr:uid="{00000000-0005-0000-0000-00009C1B0000}"/>
    <cellStyle name="20% - Énfasis3 2 6 10" xfId="41951" xr:uid="{00000000-0005-0000-0000-00009D1B0000}"/>
    <cellStyle name="20% - Énfasis3 2 6 2" xfId="2027" xr:uid="{00000000-0005-0000-0000-00009E1B0000}"/>
    <cellStyle name="20% - Énfasis3 2 6 2 2" xfId="4623" xr:uid="{00000000-0005-0000-0000-00009F1B0000}"/>
    <cellStyle name="20% - Énfasis3 2 6 2 2 2" xfId="14601" xr:uid="{00000000-0005-0000-0000-0000A01B0000}"/>
    <cellStyle name="20% - Énfasis3 2 6 2 2 2 2" xfId="28318" xr:uid="{00000000-0005-0000-0000-0000A11B0000}"/>
    <cellStyle name="20% - Énfasis3 2 6 2 2 3" xfId="36213" xr:uid="{00000000-0005-0000-0000-0000A21B0000}"/>
    <cellStyle name="20% - Énfasis3 2 6 2 2 4" xfId="21002" xr:uid="{00000000-0005-0000-0000-0000A31B0000}"/>
    <cellStyle name="20% - Énfasis3 2 6 2 2 5" xfId="45823" xr:uid="{00000000-0005-0000-0000-0000A41B0000}"/>
    <cellStyle name="20% - Énfasis3 2 6 2 3" xfId="8574" xr:uid="{00000000-0005-0000-0000-0000A51B0000}"/>
    <cellStyle name="20% - Énfasis3 2 6 2 3 2" xfId="17541" xr:uid="{00000000-0005-0000-0000-0000A61B0000}"/>
    <cellStyle name="20% - Énfasis3 2 6 2 3 2 2" xfId="29802" xr:uid="{00000000-0005-0000-0000-0000A71B0000}"/>
    <cellStyle name="20% - Énfasis3 2 6 2 3 3" xfId="37698" xr:uid="{00000000-0005-0000-0000-0000A81B0000}"/>
    <cellStyle name="20% - Énfasis3 2 6 2 3 4" xfId="22485" xr:uid="{00000000-0005-0000-0000-0000A91B0000}"/>
    <cellStyle name="20% - Énfasis3 2 6 2 3 5" xfId="48766" xr:uid="{00000000-0005-0000-0000-0000AA1B0000}"/>
    <cellStyle name="20% - Énfasis3 2 6 2 4" xfId="9436" xr:uid="{00000000-0005-0000-0000-0000AB1B0000}"/>
    <cellStyle name="20% - Énfasis3 2 6 2 4 2" xfId="31287" xr:uid="{00000000-0005-0000-0000-0000AC1B0000}"/>
    <cellStyle name="20% - Énfasis3 2 6 2 4 3" xfId="39184" xr:uid="{00000000-0005-0000-0000-0000AD1B0000}"/>
    <cellStyle name="20% - Énfasis3 2 6 2 4 4" xfId="23969" xr:uid="{00000000-0005-0000-0000-0000AE1B0000}"/>
    <cellStyle name="20% - Énfasis3 2 6 2 4 5" xfId="50409" xr:uid="{00000000-0005-0000-0000-0000AF1B0000}"/>
    <cellStyle name="20% - Énfasis3 2 6 2 5" xfId="12171" xr:uid="{00000000-0005-0000-0000-0000B01B0000}"/>
    <cellStyle name="20% - Énfasis3 2 6 2 5 2" xfId="32772" xr:uid="{00000000-0005-0000-0000-0000B11B0000}"/>
    <cellStyle name="20% - Énfasis3 2 6 2 5 3" xfId="40669" xr:uid="{00000000-0005-0000-0000-0000B21B0000}"/>
    <cellStyle name="20% - Énfasis3 2 6 2 6" xfId="26356" xr:uid="{00000000-0005-0000-0000-0000B31B0000}"/>
    <cellStyle name="20% - Énfasis3 2 6 2 7" xfId="34256" xr:uid="{00000000-0005-0000-0000-0000B41B0000}"/>
    <cellStyle name="20% - Énfasis3 2 6 2 8" xfId="19518" xr:uid="{00000000-0005-0000-0000-0000B51B0000}"/>
    <cellStyle name="20% - Énfasis3 2 6 2 9" xfId="42227" xr:uid="{00000000-0005-0000-0000-0000B61B0000}"/>
    <cellStyle name="20% - Énfasis3 2 6 3" xfId="1750" xr:uid="{00000000-0005-0000-0000-0000B71B0000}"/>
    <cellStyle name="20% - Énfasis3 2 6 3 2" xfId="10288" xr:uid="{00000000-0005-0000-0000-0000B81B0000}"/>
    <cellStyle name="20% - Énfasis3 2 6 3 2 2" xfId="27899" xr:uid="{00000000-0005-0000-0000-0000B91B0000}"/>
    <cellStyle name="20% - Énfasis3 2 6 3 3" xfId="35794" xr:uid="{00000000-0005-0000-0000-0000BA1B0000}"/>
    <cellStyle name="20% - Énfasis3 2 6 3 4" xfId="20583" xr:uid="{00000000-0005-0000-0000-0000BB1B0000}"/>
    <cellStyle name="20% - Énfasis3 2 6 3 5" xfId="43552" xr:uid="{00000000-0005-0000-0000-0000BC1B0000}"/>
    <cellStyle name="20% - Énfasis3 2 6 4" xfId="2893" xr:uid="{00000000-0005-0000-0000-0000BD1B0000}"/>
    <cellStyle name="20% - Énfasis3 2 6 4 2" xfId="12877" xr:uid="{00000000-0005-0000-0000-0000BE1B0000}"/>
    <cellStyle name="20% - Énfasis3 2 6 4 2 2" xfId="29383" xr:uid="{00000000-0005-0000-0000-0000BF1B0000}"/>
    <cellStyle name="20% - Énfasis3 2 6 4 3" xfId="37279" xr:uid="{00000000-0005-0000-0000-0000C01B0000}"/>
    <cellStyle name="20% - Énfasis3 2 6 4 4" xfId="22067" xr:uid="{00000000-0005-0000-0000-0000C11B0000}"/>
    <cellStyle name="20% - Énfasis3 2 6 4 5" xfId="44098" xr:uid="{00000000-0005-0000-0000-0000C21B0000}"/>
    <cellStyle name="20% - Énfasis3 2 6 5" xfId="8298" xr:uid="{00000000-0005-0000-0000-0000C31B0000}"/>
    <cellStyle name="20% - Énfasis3 2 6 5 2" xfId="17265" xr:uid="{00000000-0005-0000-0000-0000C41B0000}"/>
    <cellStyle name="20% - Énfasis3 2 6 5 2 2" xfId="30868" xr:uid="{00000000-0005-0000-0000-0000C51B0000}"/>
    <cellStyle name="20% - Énfasis3 2 6 5 3" xfId="38765" xr:uid="{00000000-0005-0000-0000-0000C61B0000}"/>
    <cellStyle name="20% - Énfasis3 2 6 5 4" xfId="23551" xr:uid="{00000000-0005-0000-0000-0000C71B0000}"/>
    <cellStyle name="20% - Énfasis3 2 6 5 5" xfId="48490" xr:uid="{00000000-0005-0000-0000-0000C81B0000}"/>
    <cellStyle name="20% - Énfasis3 2 6 6" xfId="10289" xr:uid="{00000000-0005-0000-0000-0000C91B0000}"/>
    <cellStyle name="20% - Énfasis3 2 6 6 2" xfId="32353" xr:uid="{00000000-0005-0000-0000-0000CA1B0000}"/>
    <cellStyle name="20% - Énfasis3 2 6 6 3" xfId="40250" xr:uid="{00000000-0005-0000-0000-0000CB1B0000}"/>
    <cellStyle name="20% - Énfasis3 2 6 6 4" xfId="24982" xr:uid="{00000000-0005-0000-0000-0000CC1B0000}"/>
    <cellStyle name="20% - Énfasis3 2 6 6 5" xfId="50133" xr:uid="{00000000-0005-0000-0000-0000CD1B0000}"/>
    <cellStyle name="20% - Énfasis3 2 6 7" xfId="25937" xr:uid="{00000000-0005-0000-0000-0000CE1B0000}"/>
    <cellStyle name="20% - Énfasis3 2 6 8" xfId="33837" xr:uid="{00000000-0005-0000-0000-0000CF1B0000}"/>
    <cellStyle name="20% - Énfasis3 2 6 9" xfId="19099" xr:uid="{00000000-0005-0000-0000-0000D01B0000}"/>
    <cellStyle name="20% - Énfasis3 2 7" xfId="1673" xr:uid="{00000000-0005-0000-0000-0000D11B0000}"/>
    <cellStyle name="20% - Énfasis3 2 7 10" xfId="41884" xr:uid="{00000000-0005-0000-0000-0000D21B0000}"/>
    <cellStyle name="20% - Énfasis3 2 7 2" xfId="2028" xr:uid="{00000000-0005-0000-0000-0000D31B0000}"/>
    <cellStyle name="20% - Énfasis3 2 7 2 2" xfId="7516" xr:uid="{00000000-0005-0000-0000-0000D41B0000}"/>
    <cellStyle name="20% - Énfasis3 2 7 2 2 2" xfId="16491" xr:uid="{00000000-0005-0000-0000-0000D51B0000}"/>
    <cellStyle name="20% - Énfasis3 2 7 2 2 2 2" xfId="28319" xr:uid="{00000000-0005-0000-0000-0000D61B0000}"/>
    <cellStyle name="20% - Énfasis3 2 7 2 2 3" xfId="36214" xr:uid="{00000000-0005-0000-0000-0000D71B0000}"/>
    <cellStyle name="20% - Énfasis3 2 7 2 2 4" xfId="21003" xr:uid="{00000000-0005-0000-0000-0000D81B0000}"/>
    <cellStyle name="20% - Énfasis3 2 7 2 2 5" xfId="47716" xr:uid="{00000000-0005-0000-0000-0000D91B0000}"/>
    <cellStyle name="20% - Énfasis3 2 7 2 3" xfId="8575" xr:uid="{00000000-0005-0000-0000-0000DA1B0000}"/>
    <cellStyle name="20% - Énfasis3 2 7 2 3 2" xfId="17542" xr:uid="{00000000-0005-0000-0000-0000DB1B0000}"/>
    <cellStyle name="20% - Énfasis3 2 7 2 3 2 2" xfId="29803" xr:uid="{00000000-0005-0000-0000-0000DC1B0000}"/>
    <cellStyle name="20% - Énfasis3 2 7 2 3 3" xfId="37699" xr:uid="{00000000-0005-0000-0000-0000DD1B0000}"/>
    <cellStyle name="20% - Énfasis3 2 7 2 3 4" xfId="22486" xr:uid="{00000000-0005-0000-0000-0000DE1B0000}"/>
    <cellStyle name="20% - Énfasis3 2 7 2 3 5" xfId="48767" xr:uid="{00000000-0005-0000-0000-0000DF1B0000}"/>
    <cellStyle name="20% - Énfasis3 2 7 2 4" xfId="9437" xr:uid="{00000000-0005-0000-0000-0000E01B0000}"/>
    <cellStyle name="20% - Énfasis3 2 7 2 4 2" xfId="31288" xr:uid="{00000000-0005-0000-0000-0000E11B0000}"/>
    <cellStyle name="20% - Énfasis3 2 7 2 4 3" xfId="39185" xr:uid="{00000000-0005-0000-0000-0000E21B0000}"/>
    <cellStyle name="20% - Énfasis3 2 7 2 4 4" xfId="23970" xr:uid="{00000000-0005-0000-0000-0000E31B0000}"/>
    <cellStyle name="20% - Énfasis3 2 7 2 4 5" xfId="50410" xr:uid="{00000000-0005-0000-0000-0000E41B0000}"/>
    <cellStyle name="20% - Énfasis3 2 7 2 5" xfId="12172" xr:uid="{00000000-0005-0000-0000-0000E51B0000}"/>
    <cellStyle name="20% - Énfasis3 2 7 2 5 2" xfId="32773" xr:uid="{00000000-0005-0000-0000-0000E61B0000}"/>
    <cellStyle name="20% - Énfasis3 2 7 2 5 3" xfId="40670" xr:uid="{00000000-0005-0000-0000-0000E71B0000}"/>
    <cellStyle name="20% - Énfasis3 2 7 2 6" xfId="26357" xr:uid="{00000000-0005-0000-0000-0000E81B0000}"/>
    <cellStyle name="20% - Énfasis3 2 7 2 7" xfId="34257" xr:uid="{00000000-0005-0000-0000-0000E91B0000}"/>
    <cellStyle name="20% - Énfasis3 2 7 2 8" xfId="19519" xr:uid="{00000000-0005-0000-0000-0000EA1B0000}"/>
    <cellStyle name="20% - Énfasis3 2 7 2 9" xfId="42228" xr:uid="{00000000-0005-0000-0000-0000EB1B0000}"/>
    <cellStyle name="20% - Énfasis3 2 7 3" xfId="5188" xr:uid="{00000000-0005-0000-0000-0000EC1B0000}"/>
    <cellStyle name="20% - Énfasis3 2 7 3 2" xfId="15165" xr:uid="{00000000-0005-0000-0000-0000ED1B0000}"/>
    <cellStyle name="20% - Énfasis3 2 7 3 2 2" xfId="27579" xr:uid="{00000000-0005-0000-0000-0000EE1B0000}"/>
    <cellStyle name="20% - Énfasis3 2 7 3 3" xfId="35474" xr:uid="{00000000-0005-0000-0000-0000EF1B0000}"/>
    <cellStyle name="20% - Énfasis3 2 7 3 4" xfId="20263" xr:uid="{00000000-0005-0000-0000-0000F01B0000}"/>
    <cellStyle name="20% - Énfasis3 2 7 3 5" xfId="46388" xr:uid="{00000000-0005-0000-0000-0000F11B0000}"/>
    <cellStyle name="20% - Énfasis3 2 7 4" xfId="8231" xr:uid="{00000000-0005-0000-0000-0000F21B0000}"/>
    <cellStyle name="20% - Énfasis3 2 7 4 2" xfId="17198" xr:uid="{00000000-0005-0000-0000-0000F31B0000}"/>
    <cellStyle name="20% - Énfasis3 2 7 4 2 2" xfId="29063" xr:uid="{00000000-0005-0000-0000-0000F41B0000}"/>
    <cellStyle name="20% - Énfasis3 2 7 4 3" xfId="36959" xr:uid="{00000000-0005-0000-0000-0000F51B0000}"/>
    <cellStyle name="20% - Énfasis3 2 7 4 4" xfId="21747" xr:uid="{00000000-0005-0000-0000-0000F61B0000}"/>
    <cellStyle name="20% - Énfasis3 2 7 4 5" xfId="48423" xr:uid="{00000000-0005-0000-0000-0000F71B0000}"/>
    <cellStyle name="20% - Énfasis3 2 7 5" xfId="9438" xr:uid="{00000000-0005-0000-0000-0000F81B0000}"/>
    <cellStyle name="20% - Énfasis3 2 7 5 2" xfId="30548" xr:uid="{00000000-0005-0000-0000-0000F91B0000}"/>
    <cellStyle name="20% - Énfasis3 2 7 5 3" xfId="38445" xr:uid="{00000000-0005-0000-0000-0000FA1B0000}"/>
    <cellStyle name="20% - Énfasis3 2 7 5 4" xfId="23231" xr:uid="{00000000-0005-0000-0000-0000FB1B0000}"/>
    <cellStyle name="20% - Énfasis3 2 7 5 5" xfId="50066" xr:uid="{00000000-0005-0000-0000-0000FC1B0000}"/>
    <cellStyle name="20% - Énfasis3 2 7 6" xfId="12053" xr:uid="{00000000-0005-0000-0000-0000FD1B0000}"/>
    <cellStyle name="20% - Énfasis3 2 7 6 2" xfId="32033" xr:uid="{00000000-0005-0000-0000-0000FE1B0000}"/>
    <cellStyle name="20% - Énfasis3 2 7 6 3" xfId="39930" xr:uid="{00000000-0005-0000-0000-0000FF1B0000}"/>
    <cellStyle name="20% - Énfasis3 2 7 7" xfId="25618" xr:uid="{00000000-0005-0000-0000-0000001C0000}"/>
    <cellStyle name="20% - Énfasis3 2 7 8" xfId="33517" xr:uid="{00000000-0005-0000-0000-0000011C0000}"/>
    <cellStyle name="20% - Énfasis3 2 7 9" xfId="18779" xr:uid="{00000000-0005-0000-0000-0000021C0000}"/>
    <cellStyle name="20% - Énfasis3 2 8" xfId="1641" xr:uid="{00000000-0005-0000-0000-0000031C0000}"/>
    <cellStyle name="20% - Énfasis3 2 8 10" xfId="41852" xr:uid="{00000000-0005-0000-0000-0000041C0000}"/>
    <cellStyle name="20% - Énfasis3 2 8 2" xfId="2029" xr:uid="{00000000-0005-0000-0000-0000051C0000}"/>
    <cellStyle name="20% - Énfasis3 2 8 2 2" xfId="7517" xr:uid="{00000000-0005-0000-0000-0000061C0000}"/>
    <cellStyle name="20% - Énfasis3 2 8 2 2 2" xfId="16492" xr:uid="{00000000-0005-0000-0000-0000071C0000}"/>
    <cellStyle name="20% - Énfasis3 2 8 2 2 2 2" xfId="28320" xr:uid="{00000000-0005-0000-0000-0000081C0000}"/>
    <cellStyle name="20% - Énfasis3 2 8 2 2 3" xfId="36215" xr:uid="{00000000-0005-0000-0000-0000091C0000}"/>
    <cellStyle name="20% - Énfasis3 2 8 2 2 4" xfId="21004" xr:uid="{00000000-0005-0000-0000-00000A1C0000}"/>
    <cellStyle name="20% - Énfasis3 2 8 2 2 5" xfId="47717" xr:uid="{00000000-0005-0000-0000-00000B1C0000}"/>
    <cellStyle name="20% - Énfasis3 2 8 2 3" xfId="8576" xr:uid="{00000000-0005-0000-0000-00000C1C0000}"/>
    <cellStyle name="20% - Énfasis3 2 8 2 3 2" xfId="17543" xr:uid="{00000000-0005-0000-0000-00000D1C0000}"/>
    <cellStyle name="20% - Énfasis3 2 8 2 3 2 2" xfId="29804" xr:uid="{00000000-0005-0000-0000-00000E1C0000}"/>
    <cellStyle name="20% - Énfasis3 2 8 2 3 3" xfId="37700" xr:uid="{00000000-0005-0000-0000-00000F1C0000}"/>
    <cellStyle name="20% - Énfasis3 2 8 2 3 4" xfId="22487" xr:uid="{00000000-0005-0000-0000-0000101C0000}"/>
    <cellStyle name="20% - Énfasis3 2 8 2 3 5" xfId="48768" xr:uid="{00000000-0005-0000-0000-0000111C0000}"/>
    <cellStyle name="20% - Énfasis3 2 8 2 4" xfId="9439" xr:uid="{00000000-0005-0000-0000-0000121C0000}"/>
    <cellStyle name="20% - Énfasis3 2 8 2 4 2" xfId="31289" xr:uid="{00000000-0005-0000-0000-0000131C0000}"/>
    <cellStyle name="20% - Énfasis3 2 8 2 4 3" xfId="39186" xr:uid="{00000000-0005-0000-0000-0000141C0000}"/>
    <cellStyle name="20% - Énfasis3 2 8 2 4 4" xfId="23971" xr:uid="{00000000-0005-0000-0000-0000151C0000}"/>
    <cellStyle name="20% - Énfasis3 2 8 2 4 5" xfId="50411" xr:uid="{00000000-0005-0000-0000-0000161C0000}"/>
    <cellStyle name="20% - Énfasis3 2 8 2 5" xfId="12173" xr:uid="{00000000-0005-0000-0000-0000171C0000}"/>
    <cellStyle name="20% - Énfasis3 2 8 2 5 2" xfId="32774" xr:uid="{00000000-0005-0000-0000-0000181C0000}"/>
    <cellStyle name="20% - Énfasis3 2 8 2 5 3" xfId="40671" xr:uid="{00000000-0005-0000-0000-0000191C0000}"/>
    <cellStyle name="20% - Énfasis3 2 8 2 6" xfId="26358" xr:uid="{00000000-0005-0000-0000-00001A1C0000}"/>
    <cellStyle name="20% - Énfasis3 2 8 2 7" xfId="34258" xr:uid="{00000000-0005-0000-0000-00001B1C0000}"/>
    <cellStyle name="20% - Énfasis3 2 8 2 8" xfId="19520" xr:uid="{00000000-0005-0000-0000-00001C1C0000}"/>
    <cellStyle name="20% - Énfasis3 2 8 2 9" xfId="42229" xr:uid="{00000000-0005-0000-0000-00001D1C0000}"/>
    <cellStyle name="20% - Énfasis3 2 8 3" xfId="4342" xr:uid="{00000000-0005-0000-0000-00001E1C0000}"/>
    <cellStyle name="20% - Énfasis3 2 8 3 2" xfId="14322" xr:uid="{00000000-0005-0000-0000-00001F1C0000}"/>
    <cellStyle name="20% - Énfasis3 2 8 3 2 2" xfId="27546" xr:uid="{00000000-0005-0000-0000-0000201C0000}"/>
    <cellStyle name="20% - Énfasis3 2 8 3 3" xfId="35441" xr:uid="{00000000-0005-0000-0000-0000211C0000}"/>
    <cellStyle name="20% - Énfasis3 2 8 3 4" xfId="20231" xr:uid="{00000000-0005-0000-0000-0000221C0000}"/>
    <cellStyle name="20% - Énfasis3 2 8 3 5" xfId="45544" xr:uid="{00000000-0005-0000-0000-0000231C0000}"/>
    <cellStyle name="20% - Énfasis3 2 8 4" xfId="8199" xr:uid="{00000000-0005-0000-0000-0000241C0000}"/>
    <cellStyle name="20% - Énfasis3 2 8 4 2" xfId="17166" xr:uid="{00000000-0005-0000-0000-0000251C0000}"/>
    <cellStyle name="20% - Énfasis3 2 8 4 2 2" xfId="29030" xr:uid="{00000000-0005-0000-0000-0000261C0000}"/>
    <cellStyle name="20% - Énfasis3 2 8 4 3" xfId="36926" xr:uid="{00000000-0005-0000-0000-0000271C0000}"/>
    <cellStyle name="20% - Énfasis3 2 8 4 4" xfId="21715" xr:uid="{00000000-0005-0000-0000-0000281C0000}"/>
    <cellStyle name="20% - Énfasis3 2 8 4 5" xfId="48391" xr:uid="{00000000-0005-0000-0000-0000291C0000}"/>
    <cellStyle name="20% - Énfasis3 2 8 5" xfId="9440" xr:uid="{00000000-0005-0000-0000-00002A1C0000}"/>
    <cellStyle name="20% - Énfasis3 2 8 5 2" xfId="30515" xr:uid="{00000000-0005-0000-0000-00002B1C0000}"/>
    <cellStyle name="20% - Énfasis3 2 8 5 3" xfId="38412" xr:uid="{00000000-0005-0000-0000-00002C1C0000}"/>
    <cellStyle name="20% - Énfasis3 2 8 5 4" xfId="23199" xr:uid="{00000000-0005-0000-0000-00002D1C0000}"/>
    <cellStyle name="20% - Énfasis3 2 8 5 5" xfId="50034" xr:uid="{00000000-0005-0000-0000-00002E1C0000}"/>
    <cellStyle name="20% - Énfasis3 2 8 6" xfId="12036" xr:uid="{00000000-0005-0000-0000-00002F1C0000}"/>
    <cellStyle name="20% - Énfasis3 2 8 6 2" xfId="32000" xr:uid="{00000000-0005-0000-0000-0000301C0000}"/>
    <cellStyle name="20% - Énfasis3 2 8 6 3" xfId="39897" xr:uid="{00000000-0005-0000-0000-0000311C0000}"/>
    <cellStyle name="20% - Énfasis3 2 8 7" xfId="25585" xr:uid="{00000000-0005-0000-0000-0000321C0000}"/>
    <cellStyle name="20% - Énfasis3 2 8 8" xfId="33484" xr:uid="{00000000-0005-0000-0000-0000331C0000}"/>
    <cellStyle name="20% - Énfasis3 2 8 9" xfId="18746" xr:uid="{00000000-0005-0000-0000-0000341C0000}"/>
    <cellStyle name="20% - Énfasis3 2 9" xfId="2013" xr:uid="{00000000-0005-0000-0000-0000351C0000}"/>
    <cellStyle name="20% - Énfasis3 2 9 2" xfId="5293" xr:uid="{00000000-0005-0000-0000-0000361C0000}"/>
    <cellStyle name="20% - Énfasis3 2 9 2 2" xfId="15270" xr:uid="{00000000-0005-0000-0000-0000371C0000}"/>
    <cellStyle name="20% - Énfasis3 2 9 2 2 2" xfId="28303" xr:uid="{00000000-0005-0000-0000-0000381C0000}"/>
    <cellStyle name="20% - Énfasis3 2 9 2 3" xfId="36198" xr:uid="{00000000-0005-0000-0000-0000391C0000}"/>
    <cellStyle name="20% - Énfasis3 2 9 2 4" xfId="20987" xr:uid="{00000000-0005-0000-0000-00003A1C0000}"/>
    <cellStyle name="20% - Énfasis3 2 9 2 5" xfId="46493" xr:uid="{00000000-0005-0000-0000-00003B1C0000}"/>
    <cellStyle name="20% - Énfasis3 2 9 3" xfId="8560" xr:uid="{00000000-0005-0000-0000-00003C1C0000}"/>
    <cellStyle name="20% - Énfasis3 2 9 3 2" xfId="17527" xr:uid="{00000000-0005-0000-0000-00003D1C0000}"/>
    <cellStyle name="20% - Énfasis3 2 9 3 2 2" xfId="29787" xr:uid="{00000000-0005-0000-0000-00003E1C0000}"/>
    <cellStyle name="20% - Énfasis3 2 9 3 3" xfId="37683" xr:uid="{00000000-0005-0000-0000-00003F1C0000}"/>
    <cellStyle name="20% - Énfasis3 2 9 3 4" xfId="22470" xr:uid="{00000000-0005-0000-0000-0000401C0000}"/>
    <cellStyle name="20% - Énfasis3 2 9 3 5" xfId="48752" xr:uid="{00000000-0005-0000-0000-0000411C0000}"/>
    <cellStyle name="20% - Énfasis3 2 9 4" xfId="9441" xr:uid="{00000000-0005-0000-0000-0000421C0000}"/>
    <cellStyle name="20% - Énfasis3 2 9 4 2" xfId="31272" xr:uid="{00000000-0005-0000-0000-0000431C0000}"/>
    <cellStyle name="20% - Énfasis3 2 9 4 3" xfId="39169" xr:uid="{00000000-0005-0000-0000-0000441C0000}"/>
    <cellStyle name="20% - Énfasis3 2 9 4 4" xfId="23954" xr:uid="{00000000-0005-0000-0000-0000451C0000}"/>
    <cellStyle name="20% - Énfasis3 2 9 4 5" xfId="50395" xr:uid="{00000000-0005-0000-0000-0000461C0000}"/>
    <cellStyle name="20% - Énfasis3 2 9 5" xfId="12160" xr:uid="{00000000-0005-0000-0000-0000471C0000}"/>
    <cellStyle name="20% - Énfasis3 2 9 5 2" xfId="32757" xr:uid="{00000000-0005-0000-0000-0000481C0000}"/>
    <cellStyle name="20% - Énfasis3 2 9 5 3" xfId="40654" xr:uid="{00000000-0005-0000-0000-0000491C0000}"/>
    <cellStyle name="20% - Énfasis3 2 9 6" xfId="26341" xr:uid="{00000000-0005-0000-0000-00004A1C0000}"/>
    <cellStyle name="20% - Énfasis3 2 9 7" xfId="34241" xr:uid="{00000000-0005-0000-0000-00004B1C0000}"/>
    <cellStyle name="20% - Énfasis3 2 9 8" xfId="19503" xr:uid="{00000000-0005-0000-0000-00004C1C0000}"/>
    <cellStyle name="20% - Énfasis3 2 9 9" xfId="42213" xr:uid="{00000000-0005-0000-0000-00004D1C0000}"/>
    <cellStyle name="20% - Énfasis3 20" xfId="9308" xr:uid="{00000000-0005-0000-0000-00004E1C0000}"/>
    <cellStyle name="20% - Énfasis3 21" xfId="9322" xr:uid="{00000000-0005-0000-0000-00004F1C0000}"/>
    <cellStyle name="20% - Énfasis3 22" xfId="9336" xr:uid="{00000000-0005-0000-0000-0000501C0000}"/>
    <cellStyle name="20% - Énfasis3 23" xfId="12704" xr:uid="{00000000-0005-0000-0000-0000511C0000}"/>
    <cellStyle name="20% - Énfasis3 24" xfId="51529" xr:uid="{00000000-0005-0000-0000-0000521C0000}"/>
    <cellStyle name="20% - Énfasis3 25" xfId="51542" xr:uid="{00000000-0005-0000-0000-0000531C0000}"/>
    <cellStyle name="20% - Énfasis3 26" xfId="51555" xr:uid="{00000000-0005-0000-0000-0000541C0000}"/>
    <cellStyle name="20% - Énfasis3 27" xfId="51568" xr:uid="{00000000-0005-0000-0000-0000551C0000}"/>
    <cellStyle name="20% - Énfasis3 28" xfId="51582" xr:uid="{00000000-0005-0000-0000-0000561C0000}"/>
    <cellStyle name="20% - Énfasis3 3" xfId="92" xr:uid="{00000000-0005-0000-0000-0000571C0000}"/>
    <cellStyle name="20% - Énfasis3 3 10" xfId="3847" xr:uid="{00000000-0005-0000-0000-0000581C0000}"/>
    <cellStyle name="20% - Énfasis3 3 10 2" xfId="13830" xr:uid="{00000000-0005-0000-0000-0000591C0000}"/>
    <cellStyle name="20% - Énfasis3 3 10 2 2" xfId="27486" xr:uid="{00000000-0005-0000-0000-00005A1C0000}"/>
    <cellStyle name="20% - Énfasis3 3 10 3" xfId="35381" xr:uid="{00000000-0005-0000-0000-00005B1C0000}"/>
    <cellStyle name="20% - Énfasis3 3 10 4" xfId="20171" xr:uid="{00000000-0005-0000-0000-00005C1C0000}"/>
    <cellStyle name="20% - Énfasis3 3 10 5" xfId="45052" xr:uid="{00000000-0005-0000-0000-00005D1C0000}"/>
    <cellStyle name="20% - Énfasis3 3 11" xfId="7009" xr:uid="{00000000-0005-0000-0000-00005E1C0000}"/>
    <cellStyle name="20% - Énfasis3 3 11 2" xfId="15986" xr:uid="{00000000-0005-0000-0000-00005F1C0000}"/>
    <cellStyle name="20% - Énfasis3 3 11 2 2" xfId="28970" xr:uid="{00000000-0005-0000-0000-0000601C0000}"/>
    <cellStyle name="20% - Énfasis3 3 11 3" xfId="36866" xr:uid="{00000000-0005-0000-0000-0000611C0000}"/>
    <cellStyle name="20% - Énfasis3 3 11 4" xfId="21655" xr:uid="{00000000-0005-0000-0000-0000621C0000}"/>
    <cellStyle name="20% - Énfasis3 3 11 5" xfId="47211" xr:uid="{00000000-0005-0000-0000-0000631C0000}"/>
    <cellStyle name="20% - Énfasis3 3 12" xfId="2794" xr:uid="{00000000-0005-0000-0000-0000641C0000}"/>
    <cellStyle name="20% - Énfasis3 3 12 2" xfId="12778" xr:uid="{00000000-0005-0000-0000-0000651C0000}"/>
    <cellStyle name="20% - Énfasis3 3 12 2 2" xfId="30455" xr:uid="{00000000-0005-0000-0000-0000661C0000}"/>
    <cellStyle name="20% - Énfasis3 3 12 3" xfId="38352" xr:uid="{00000000-0005-0000-0000-0000671C0000}"/>
    <cellStyle name="20% - Énfasis3 3 12 4" xfId="23139" xr:uid="{00000000-0005-0000-0000-0000681C0000}"/>
    <cellStyle name="20% - Énfasis3 3 12 5" xfId="43999" xr:uid="{00000000-0005-0000-0000-0000691C0000}"/>
    <cellStyle name="20% - Énfasis3 3 13" xfId="7683" xr:uid="{00000000-0005-0000-0000-00006A1C0000}"/>
    <cellStyle name="20% - Énfasis3 3 13 2" xfId="16650" xr:uid="{00000000-0005-0000-0000-00006B1C0000}"/>
    <cellStyle name="20% - Énfasis3 3 13 2 2" xfId="31940" xr:uid="{00000000-0005-0000-0000-00006C1C0000}"/>
    <cellStyle name="20% - Énfasis3 3 13 3" xfId="39837" xr:uid="{00000000-0005-0000-0000-00006D1C0000}"/>
    <cellStyle name="20% - Énfasis3 3 13 4" xfId="24622" xr:uid="{00000000-0005-0000-0000-00006E1C0000}"/>
    <cellStyle name="20% - Énfasis3 3 13 5" xfId="47875" xr:uid="{00000000-0005-0000-0000-00006F1C0000}"/>
    <cellStyle name="20% - Énfasis3 3 14" xfId="10290" xr:uid="{00000000-0005-0000-0000-0000701C0000}"/>
    <cellStyle name="20% - Énfasis3 3 14 2" xfId="25525" xr:uid="{00000000-0005-0000-0000-0000711C0000}"/>
    <cellStyle name="20% - Énfasis3 3 14 3" xfId="49518" xr:uid="{00000000-0005-0000-0000-0000721C0000}"/>
    <cellStyle name="20% - Énfasis3 3 15" xfId="33424" xr:uid="{00000000-0005-0000-0000-0000731C0000}"/>
    <cellStyle name="20% - Énfasis3 3 16" xfId="18278" xr:uid="{00000000-0005-0000-0000-0000741C0000}"/>
    <cellStyle name="20% - Énfasis3 3 17" xfId="41336" xr:uid="{00000000-0005-0000-0000-0000751C0000}"/>
    <cellStyle name="20% - Énfasis3 3 2" xfId="200" xr:uid="{00000000-0005-0000-0000-0000761C0000}"/>
    <cellStyle name="20% - Énfasis3 3 2 10" xfId="2854" xr:uid="{00000000-0005-0000-0000-0000771C0000}"/>
    <cellStyle name="20% - Énfasis3 3 2 10 2" xfId="12838" xr:uid="{00000000-0005-0000-0000-0000781C0000}"/>
    <cellStyle name="20% - Énfasis3 3 2 10 3" xfId="33602" xr:uid="{00000000-0005-0000-0000-0000791C0000}"/>
    <cellStyle name="20% - Énfasis3 3 2 10 4" xfId="44059" xr:uid="{00000000-0005-0000-0000-00007A1C0000}"/>
    <cellStyle name="20% - Énfasis3 3 2 11" xfId="7721" xr:uid="{00000000-0005-0000-0000-00007B1C0000}"/>
    <cellStyle name="20% - Énfasis3 3 2 11 2" xfId="16688" xr:uid="{00000000-0005-0000-0000-00007C1C0000}"/>
    <cellStyle name="20% - Énfasis3 3 2 11 3" xfId="47913" xr:uid="{00000000-0005-0000-0000-00007D1C0000}"/>
    <cellStyle name="20% - Énfasis3 3 2 12" xfId="10291" xr:uid="{00000000-0005-0000-0000-00007E1C0000}"/>
    <cellStyle name="20% - Énfasis3 3 2 12 2" xfId="49556" xr:uid="{00000000-0005-0000-0000-00007F1C0000}"/>
    <cellStyle name="20% - Énfasis3 3 2 13" xfId="18344" xr:uid="{00000000-0005-0000-0000-0000801C0000}"/>
    <cellStyle name="20% - Énfasis3 3 2 14" xfId="41374" xr:uid="{00000000-0005-0000-0000-0000811C0000}"/>
    <cellStyle name="20% - Énfasis3 3 2 2" xfId="590" xr:uid="{00000000-0005-0000-0000-0000821C0000}"/>
    <cellStyle name="20% - Énfasis3 3 2 2 10" xfId="18429" xr:uid="{00000000-0005-0000-0000-0000831C0000}"/>
    <cellStyle name="20% - Énfasis3 3 2 2 11" xfId="41497" xr:uid="{00000000-0005-0000-0000-0000841C0000}"/>
    <cellStyle name="20% - Énfasis3 3 2 2 2" xfId="931" xr:uid="{00000000-0005-0000-0000-0000851C0000}"/>
    <cellStyle name="20% - Énfasis3 3 2 2 2 2" xfId="2031" xr:uid="{00000000-0005-0000-0000-0000861C0000}"/>
    <cellStyle name="20% - Énfasis3 3 2 2 2 2 2" xfId="5147" xr:uid="{00000000-0005-0000-0000-0000871C0000}"/>
    <cellStyle name="20% - Énfasis3 3 2 2 2 2 2 2" xfId="15125" xr:uid="{00000000-0005-0000-0000-0000881C0000}"/>
    <cellStyle name="20% - Énfasis3 3 2 2 2 2 2 3" xfId="28323" xr:uid="{00000000-0005-0000-0000-0000891C0000}"/>
    <cellStyle name="20% - Énfasis3 3 2 2 2 2 2 4" xfId="46347" xr:uid="{00000000-0005-0000-0000-00008A1C0000}"/>
    <cellStyle name="20% - Énfasis3 3 2 2 2 2 3" xfId="10292" xr:uid="{00000000-0005-0000-0000-00008B1C0000}"/>
    <cellStyle name="20% - Énfasis3 3 2 2 2 2 3 2" xfId="36218" xr:uid="{00000000-0005-0000-0000-00008C1C0000}"/>
    <cellStyle name="20% - Énfasis3 3 2 2 2 2 4" xfId="21007" xr:uid="{00000000-0005-0000-0000-00008D1C0000}"/>
    <cellStyle name="20% - Énfasis3 3 2 2 2 2 5" xfId="43711" xr:uid="{00000000-0005-0000-0000-00008E1C0000}"/>
    <cellStyle name="20% - Énfasis3 3 2 2 2 3" xfId="3450" xr:uid="{00000000-0005-0000-0000-00008F1C0000}"/>
    <cellStyle name="20% - Énfasis3 3 2 2 2 3 2" xfId="13434" xr:uid="{00000000-0005-0000-0000-0000901C0000}"/>
    <cellStyle name="20% - Énfasis3 3 2 2 2 3 2 2" xfId="29807" xr:uid="{00000000-0005-0000-0000-0000911C0000}"/>
    <cellStyle name="20% - Énfasis3 3 2 2 2 3 3" xfId="37703" xr:uid="{00000000-0005-0000-0000-0000921C0000}"/>
    <cellStyle name="20% - Énfasis3 3 2 2 2 3 4" xfId="22490" xr:uid="{00000000-0005-0000-0000-0000931C0000}"/>
    <cellStyle name="20% - Énfasis3 3 2 2 2 3 5" xfId="44655" xr:uid="{00000000-0005-0000-0000-0000941C0000}"/>
    <cellStyle name="20% - Énfasis3 3 2 2 2 4" xfId="8578" xr:uid="{00000000-0005-0000-0000-0000951C0000}"/>
    <cellStyle name="20% - Énfasis3 3 2 2 2 4 2" xfId="17545" xr:uid="{00000000-0005-0000-0000-0000961C0000}"/>
    <cellStyle name="20% - Énfasis3 3 2 2 2 4 2 2" xfId="31292" xr:uid="{00000000-0005-0000-0000-0000971C0000}"/>
    <cellStyle name="20% - Énfasis3 3 2 2 2 4 3" xfId="39189" xr:uid="{00000000-0005-0000-0000-0000981C0000}"/>
    <cellStyle name="20% - Énfasis3 3 2 2 2 4 4" xfId="23974" xr:uid="{00000000-0005-0000-0000-0000991C0000}"/>
    <cellStyle name="20% - Énfasis3 3 2 2 2 4 5" xfId="48770" xr:uid="{00000000-0005-0000-0000-00009A1C0000}"/>
    <cellStyle name="20% - Énfasis3 3 2 2 2 5" xfId="10293" xr:uid="{00000000-0005-0000-0000-00009B1C0000}"/>
    <cellStyle name="20% - Énfasis3 3 2 2 2 5 2" xfId="32777" xr:uid="{00000000-0005-0000-0000-00009C1C0000}"/>
    <cellStyle name="20% - Énfasis3 3 2 2 2 5 3" xfId="40674" xr:uid="{00000000-0005-0000-0000-00009D1C0000}"/>
    <cellStyle name="20% - Énfasis3 3 2 2 2 5 4" xfId="25303" xr:uid="{00000000-0005-0000-0000-00009E1C0000}"/>
    <cellStyle name="20% - Énfasis3 3 2 2 2 5 5" xfId="50413" xr:uid="{00000000-0005-0000-0000-00009F1C0000}"/>
    <cellStyle name="20% - Énfasis3 3 2 2 2 6" xfId="26361" xr:uid="{00000000-0005-0000-0000-0000A01C0000}"/>
    <cellStyle name="20% - Énfasis3 3 2 2 2 7" xfId="34261" xr:uid="{00000000-0005-0000-0000-0000A11C0000}"/>
    <cellStyle name="20% - Énfasis3 3 2 2 2 8" xfId="19523" xr:uid="{00000000-0005-0000-0000-0000A21C0000}"/>
    <cellStyle name="20% - Énfasis3 3 2 2 2 9" xfId="42231" xr:uid="{00000000-0005-0000-0000-0000A31C0000}"/>
    <cellStyle name="20% - Énfasis3 3 2 2 3" xfId="1282" xr:uid="{00000000-0005-0000-0000-0000A41C0000}"/>
    <cellStyle name="20% - Énfasis3 3 2 2 3 2" xfId="6356" xr:uid="{00000000-0005-0000-0000-0000A51C0000}"/>
    <cellStyle name="20% - Énfasis3 3 2 2 3 2 2" xfId="27376" xr:uid="{00000000-0005-0000-0000-0000A61C0000}"/>
    <cellStyle name="20% - Énfasis3 3 2 2 3 3" xfId="10294" xr:uid="{00000000-0005-0000-0000-0000A71C0000}"/>
    <cellStyle name="20% - Énfasis3 3 2 2 3 3 2" xfId="35271" xr:uid="{00000000-0005-0000-0000-0000A81C0000}"/>
    <cellStyle name="20% - Énfasis3 3 2 2 3 4" xfId="19182" xr:uid="{00000000-0005-0000-0000-0000A91C0000}"/>
    <cellStyle name="20% - Énfasis3 3 2 2 3 5" xfId="43154" xr:uid="{00000000-0005-0000-0000-0000AA1C0000}"/>
    <cellStyle name="20% - Énfasis3 3 2 2 4" xfId="6633" xr:uid="{00000000-0005-0000-0000-0000AB1C0000}"/>
    <cellStyle name="20% - Énfasis3 3 2 2 4 2" xfId="15612" xr:uid="{00000000-0005-0000-0000-0000AC1C0000}"/>
    <cellStyle name="20% - Énfasis3 3 2 2 4 2 2" xfId="27982" xr:uid="{00000000-0005-0000-0000-0000AD1C0000}"/>
    <cellStyle name="20% - Énfasis3 3 2 2 4 3" xfId="35877" xr:uid="{00000000-0005-0000-0000-0000AE1C0000}"/>
    <cellStyle name="20% - Énfasis3 3 2 2 4 4" xfId="20666" xr:uid="{00000000-0005-0000-0000-0000AF1C0000}"/>
    <cellStyle name="20% - Énfasis3 3 2 2 4 5" xfId="46836" xr:uid="{00000000-0005-0000-0000-0000B01C0000}"/>
    <cellStyle name="20% - Énfasis3 3 2 2 5" xfId="4308" xr:uid="{00000000-0005-0000-0000-0000B11C0000}"/>
    <cellStyle name="20% - Énfasis3 3 2 2 5 2" xfId="14288" xr:uid="{00000000-0005-0000-0000-0000B21C0000}"/>
    <cellStyle name="20% - Énfasis3 3 2 2 5 2 2" xfId="29466" xr:uid="{00000000-0005-0000-0000-0000B31C0000}"/>
    <cellStyle name="20% - Énfasis3 3 2 2 5 3" xfId="37362" xr:uid="{00000000-0005-0000-0000-0000B41C0000}"/>
    <cellStyle name="20% - Énfasis3 3 2 2 5 4" xfId="22150" xr:uid="{00000000-0005-0000-0000-0000B51C0000}"/>
    <cellStyle name="20% - Énfasis3 3 2 2 5 5" xfId="45510" xr:uid="{00000000-0005-0000-0000-0000B61C0000}"/>
    <cellStyle name="20% - Énfasis3 3 2 2 6" xfId="7170" xr:uid="{00000000-0005-0000-0000-0000B71C0000}"/>
    <cellStyle name="20% - Énfasis3 3 2 2 6 2" xfId="16147" xr:uid="{00000000-0005-0000-0000-0000B81C0000}"/>
    <cellStyle name="20% - Énfasis3 3 2 2 6 2 2" xfId="30951" xr:uid="{00000000-0005-0000-0000-0000B91C0000}"/>
    <cellStyle name="20% - Énfasis3 3 2 2 6 3" xfId="38848" xr:uid="{00000000-0005-0000-0000-0000BA1C0000}"/>
    <cellStyle name="20% - Énfasis3 3 2 2 6 4" xfId="23634" xr:uid="{00000000-0005-0000-0000-0000BB1C0000}"/>
    <cellStyle name="20% - Énfasis3 3 2 2 6 5" xfId="47372" xr:uid="{00000000-0005-0000-0000-0000BC1C0000}"/>
    <cellStyle name="20% - Énfasis3 3 2 2 7" xfId="3078" xr:uid="{00000000-0005-0000-0000-0000BD1C0000}"/>
    <cellStyle name="20% - Énfasis3 3 2 2 7 2" xfId="13062" xr:uid="{00000000-0005-0000-0000-0000BE1C0000}"/>
    <cellStyle name="20% - Énfasis3 3 2 2 7 2 2" xfId="32436" xr:uid="{00000000-0005-0000-0000-0000BF1C0000}"/>
    <cellStyle name="20% - Énfasis3 3 2 2 7 3" xfId="40333" xr:uid="{00000000-0005-0000-0000-0000C01C0000}"/>
    <cellStyle name="20% - Énfasis3 3 2 2 7 4" xfId="25049" xr:uid="{00000000-0005-0000-0000-0000C11C0000}"/>
    <cellStyle name="20% - Énfasis3 3 2 2 7 5" xfId="44283" xr:uid="{00000000-0005-0000-0000-0000C21C0000}"/>
    <cellStyle name="20% - Énfasis3 3 2 2 8" xfId="7844" xr:uid="{00000000-0005-0000-0000-0000C31C0000}"/>
    <cellStyle name="20% - Énfasis3 3 2 2 8 2" xfId="16811" xr:uid="{00000000-0005-0000-0000-0000C41C0000}"/>
    <cellStyle name="20% - Énfasis3 3 2 2 8 3" xfId="26020" xr:uid="{00000000-0005-0000-0000-0000C51C0000}"/>
    <cellStyle name="20% - Énfasis3 3 2 2 8 4" xfId="48036" xr:uid="{00000000-0005-0000-0000-0000C61C0000}"/>
    <cellStyle name="20% - Énfasis3 3 2 2 9" xfId="10295" xr:uid="{00000000-0005-0000-0000-0000C71C0000}"/>
    <cellStyle name="20% - Énfasis3 3 2 2 9 2" xfId="33920" xr:uid="{00000000-0005-0000-0000-0000C81C0000}"/>
    <cellStyle name="20% - Énfasis3 3 2 2 9 3" xfId="49679" xr:uid="{00000000-0005-0000-0000-0000C91C0000}"/>
    <cellStyle name="20% - Énfasis3 3 2 3" xfId="765" xr:uid="{00000000-0005-0000-0000-0000CA1C0000}"/>
    <cellStyle name="20% - Énfasis3 3 2 3 10" xfId="41671" xr:uid="{00000000-0005-0000-0000-0000CB1C0000}"/>
    <cellStyle name="20% - Énfasis3 3 2 3 2" xfId="932" xr:uid="{00000000-0005-0000-0000-0000CC1C0000}"/>
    <cellStyle name="20% - Énfasis3 3 2 3 2 2" xfId="2696" xr:uid="{00000000-0005-0000-0000-0000CD1C0000}"/>
    <cellStyle name="20% - Énfasis3 3 2 3 2 2 2" xfId="6269" xr:uid="{00000000-0005-0000-0000-0000CE1C0000}"/>
    <cellStyle name="20% - Énfasis3 3 2 3 2 2 3" xfId="10296" xr:uid="{00000000-0005-0000-0000-0000CF1C0000}"/>
    <cellStyle name="20% - Énfasis3 3 2 3 2 2 4" xfId="27445" xr:uid="{00000000-0005-0000-0000-0000D01C0000}"/>
    <cellStyle name="20% - Énfasis3 3 2 3 2 2 5" xfId="43906" xr:uid="{00000000-0005-0000-0000-0000D11C0000}"/>
    <cellStyle name="20% - Énfasis3 3 2 3 2 3" xfId="3451" xr:uid="{00000000-0005-0000-0000-0000D21C0000}"/>
    <cellStyle name="20% - Énfasis3 3 2 3 2 3 2" xfId="13435" xr:uid="{00000000-0005-0000-0000-0000D31C0000}"/>
    <cellStyle name="20% - Énfasis3 3 2 3 2 3 3" xfId="35340" xr:uid="{00000000-0005-0000-0000-0000D41C0000}"/>
    <cellStyle name="20% - Énfasis3 3 2 3 2 3 4" xfId="44656" xr:uid="{00000000-0005-0000-0000-0000D51C0000}"/>
    <cellStyle name="20% - Énfasis3 3 2 3 2 4" xfId="9149" xr:uid="{00000000-0005-0000-0000-0000D61C0000}"/>
    <cellStyle name="20% - Énfasis3 3 2 3 2 4 2" xfId="18115" xr:uid="{00000000-0005-0000-0000-0000D71C0000}"/>
    <cellStyle name="20% - Énfasis3 3 2 3 2 4 3" xfId="49341" xr:uid="{00000000-0005-0000-0000-0000D81C0000}"/>
    <cellStyle name="20% - Énfasis3 3 2 3 2 5" xfId="10297" xr:uid="{00000000-0005-0000-0000-0000D91C0000}"/>
    <cellStyle name="20% - Énfasis3 3 2 3 2 5 2" xfId="50984" xr:uid="{00000000-0005-0000-0000-0000DA1C0000}"/>
    <cellStyle name="20% - Énfasis3 3 2 3 2 6" xfId="19522" xr:uid="{00000000-0005-0000-0000-0000DB1C0000}"/>
    <cellStyle name="20% - Énfasis3 3 2 3 2 7" xfId="42802" xr:uid="{00000000-0005-0000-0000-0000DC1C0000}"/>
    <cellStyle name="20% - Énfasis3 3 2 3 3" xfId="1456" xr:uid="{00000000-0005-0000-0000-0000DD1C0000}"/>
    <cellStyle name="20% - Énfasis3 3 2 3 3 2" xfId="6808" xr:uid="{00000000-0005-0000-0000-0000DE1C0000}"/>
    <cellStyle name="20% - Énfasis3 3 2 3 3 2 2" xfId="15786" xr:uid="{00000000-0005-0000-0000-0000DF1C0000}"/>
    <cellStyle name="20% - Énfasis3 3 2 3 3 2 3" xfId="28322" xr:uid="{00000000-0005-0000-0000-0000E01C0000}"/>
    <cellStyle name="20% - Énfasis3 3 2 3 3 2 4" xfId="47010" xr:uid="{00000000-0005-0000-0000-0000E11C0000}"/>
    <cellStyle name="20% - Énfasis3 3 2 3 3 3" xfId="10298" xr:uid="{00000000-0005-0000-0000-0000E21C0000}"/>
    <cellStyle name="20% - Énfasis3 3 2 3 3 3 2" xfId="36217" xr:uid="{00000000-0005-0000-0000-0000E31C0000}"/>
    <cellStyle name="20% - Énfasis3 3 2 3 3 4" xfId="21006" xr:uid="{00000000-0005-0000-0000-0000E41C0000}"/>
    <cellStyle name="20% - Énfasis3 3 2 3 3 5" xfId="43328" xr:uid="{00000000-0005-0000-0000-0000E51C0000}"/>
    <cellStyle name="20% - Énfasis3 3 2 3 4" xfId="4868" xr:uid="{00000000-0005-0000-0000-0000E61C0000}"/>
    <cellStyle name="20% - Énfasis3 3 2 3 4 2" xfId="14846" xr:uid="{00000000-0005-0000-0000-0000E71C0000}"/>
    <cellStyle name="20% - Énfasis3 3 2 3 4 2 2" xfId="29806" xr:uid="{00000000-0005-0000-0000-0000E81C0000}"/>
    <cellStyle name="20% - Énfasis3 3 2 3 4 3" xfId="37702" xr:uid="{00000000-0005-0000-0000-0000E91C0000}"/>
    <cellStyle name="20% - Énfasis3 3 2 3 4 4" xfId="22489" xr:uid="{00000000-0005-0000-0000-0000EA1C0000}"/>
    <cellStyle name="20% - Énfasis3 3 2 3 4 5" xfId="46068" xr:uid="{00000000-0005-0000-0000-0000EB1C0000}"/>
    <cellStyle name="20% - Énfasis3 3 2 3 5" xfId="7344" xr:uid="{00000000-0005-0000-0000-0000EC1C0000}"/>
    <cellStyle name="20% - Énfasis3 3 2 3 5 2" xfId="16320" xr:uid="{00000000-0005-0000-0000-0000ED1C0000}"/>
    <cellStyle name="20% - Énfasis3 3 2 3 5 2 2" xfId="31291" xr:uid="{00000000-0005-0000-0000-0000EE1C0000}"/>
    <cellStyle name="20% - Énfasis3 3 2 3 5 3" xfId="39188" xr:uid="{00000000-0005-0000-0000-0000EF1C0000}"/>
    <cellStyle name="20% - Énfasis3 3 2 3 5 4" xfId="23973" xr:uid="{00000000-0005-0000-0000-0000F01C0000}"/>
    <cellStyle name="20% - Énfasis3 3 2 3 5 5" xfId="47545" xr:uid="{00000000-0005-0000-0000-0000F11C0000}"/>
    <cellStyle name="20% - Énfasis3 3 2 3 6" xfId="3252" xr:uid="{00000000-0005-0000-0000-0000F21C0000}"/>
    <cellStyle name="20% - Énfasis3 3 2 3 6 2" xfId="13236" xr:uid="{00000000-0005-0000-0000-0000F31C0000}"/>
    <cellStyle name="20% - Énfasis3 3 2 3 6 2 2" xfId="32776" xr:uid="{00000000-0005-0000-0000-0000F41C0000}"/>
    <cellStyle name="20% - Énfasis3 3 2 3 6 3" xfId="40673" xr:uid="{00000000-0005-0000-0000-0000F51C0000}"/>
    <cellStyle name="20% - Énfasis3 3 2 3 6 4" xfId="25302" xr:uid="{00000000-0005-0000-0000-0000F61C0000}"/>
    <cellStyle name="20% - Énfasis3 3 2 3 6 5" xfId="44457" xr:uid="{00000000-0005-0000-0000-0000F71C0000}"/>
    <cellStyle name="20% - Énfasis3 3 2 3 7" xfId="8018" xr:uid="{00000000-0005-0000-0000-0000F81C0000}"/>
    <cellStyle name="20% - Énfasis3 3 2 3 7 2" xfId="16985" xr:uid="{00000000-0005-0000-0000-0000F91C0000}"/>
    <cellStyle name="20% - Énfasis3 3 2 3 7 3" xfId="26360" xr:uid="{00000000-0005-0000-0000-0000FA1C0000}"/>
    <cellStyle name="20% - Énfasis3 3 2 3 7 4" xfId="48210" xr:uid="{00000000-0005-0000-0000-0000FB1C0000}"/>
    <cellStyle name="20% - Énfasis3 3 2 3 8" xfId="10299" xr:uid="{00000000-0005-0000-0000-0000FC1C0000}"/>
    <cellStyle name="20% - Énfasis3 3 2 3 8 2" xfId="34260" xr:uid="{00000000-0005-0000-0000-0000FD1C0000}"/>
    <cellStyle name="20% - Énfasis3 3 2 3 8 3" xfId="49853" xr:uid="{00000000-0005-0000-0000-0000FE1C0000}"/>
    <cellStyle name="20% - Énfasis3 3 2 3 9" xfId="18622" xr:uid="{00000000-0005-0000-0000-0000FF1C0000}"/>
    <cellStyle name="20% - Énfasis3 3 2 4" xfId="465" xr:uid="{00000000-0005-0000-0000-0000001D0000}"/>
    <cellStyle name="20% - Énfasis3 3 2 4 2" xfId="2593" xr:uid="{00000000-0005-0000-0000-0000011D0000}"/>
    <cellStyle name="20% - Énfasis3 3 2 4 2 2" xfId="6188" xr:uid="{00000000-0005-0000-0000-0000021D0000}"/>
    <cellStyle name="20% - Énfasis3 3 2 4 2 3" xfId="10300" xr:uid="{00000000-0005-0000-0000-0000031D0000}"/>
    <cellStyle name="20% - Énfasis3 3 2 4 2 4" xfId="27164" xr:uid="{00000000-0005-0000-0000-0000041D0000}"/>
    <cellStyle name="20% - Énfasis3 3 2 4 2 5" xfId="43803" xr:uid="{00000000-0005-0000-0000-0000051D0000}"/>
    <cellStyle name="20% - Énfasis3 3 2 4 3" xfId="5248" xr:uid="{00000000-0005-0000-0000-0000061D0000}"/>
    <cellStyle name="20% - Énfasis3 3 2 4 3 2" xfId="15225" xr:uid="{00000000-0005-0000-0000-0000071D0000}"/>
    <cellStyle name="20% - Énfasis3 3 2 4 3 3" xfId="35059" xr:uid="{00000000-0005-0000-0000-0000081D0000}"/>
    <cellStyle name="20% - Énfasis3 3 2 4 3 4" xfId="46448" xr:uid="{00000000-0005-0000-0000-0000091D0000}"/>
    <cellStyle name="20% - Énfasis3 3 2 4 4" xfId="2955" xr:uid="{00000000-0005-0000-0000-00000A1D0000}"/>
    <cellStyle name="20% - Énfasis3 3 2 4 4 2" xfId="12939" xr:uid="{00000000-0005-0000-0000-00000B1D0000}"/>
    <cellStyle name="20% - Énfasis3 3 2 4 4 3" xfId="44160" xr:uid="{00000000-0005-0000-0000-00000C1D0000}"/>
    <cellStyle name="20% - Énfasis3 3 2 4 5" xfId="9150" xr:uid="{00000000-0005-0000-0000-00000D1D0000}"/>
    <cellStyle name="20% - Énfasis3 3 2 4 5 2" xfId="18116" xr:uid="{00000000-0005-0000-0000-00000E1D0000}"/>
    <cellStyle name="20% - Énfasis3 3 2 4 5 3" xfId="49342" xr:uid="{00000000-0005-0000-0000-00000F1D0000}"/>
    <cellStyle name="20% - Énfasis3 3 2 4 6" xfId="10301" xr:uid="{00000000-0005-0000-0000-0000101D0000}"/>
    <cellStyle name="20% - Énfasis3 3 2 4 6 2" xfId="50985" xr:uid="{00000000-0005-0000-0000-0000111D0000}"/>
    <cellStyle name="20% - Énfasis3 3 2 4 7" xfId="18864" xr:uid="{00000000-0005-0000-0000-0000121D0000}"/>
    <cellStyle name="20% - Énfasis3 3 2 4 8" xfId="42803" xr:uid="{00000000-0005-0000-0000-0000131D0000}"/>
    <cellStyle name="20% - Énfasis3 3 2 5" xfId="1159" xr:uid="{00000000-0005-0000-0000-0000141D0000}"/>
    <cellStyle name="20% - Énfasis3 3 2 5 2" xfId="4489" xr:uid="{00000000-0005-0000-0000-0000151D0000}"/>
    <cellStyle name="20% - Énfasis3 3 2 5 2 2" xfId="14468" xr:uid="{00000000-0005-0000-0000-0000161D0000}"/>
    <cellStyle name="20% - Énfasis3 3 2 5 2 3" xfId="27664" xr:uid="{00000000-0005-0000-0000-0000171D0000}"/>
    <cellStyle name="20% - Énfasis3 3 2 5 2 4" xfId="45690" xr:uid="{00000000-0005-0000-0000-0000181D0000}"/>
    <cellStyle name="20% - Énfasis3 3 2 5 3" xfId="10302" xr:uid="{00000000-0005-0000-0000-0000191D0000}"/>
    <cellStyle name="20% - Énfasis3 3 2 5 3 2" xfId="35559" xr:uid="{00000000-0005-0000-0000-00001A1D0000}"/>
    <cellStyle name="20% - Énfasis3 3 2 5 4" xfId="20348" xr:uid="{00000000-0005-0000-0000-00001B1D0000}"/>
    <cellStyle name="20% - Énfasis3 3 2 5 5" xfId="43032" xr:uid="{00000000-0005-0000-0000-00001C1D0000}"/>
    <cellStyle name="20% - Énfasis3 3 2 6" xfId="5809" xr:uid="{00000000-0005-0000-0000-00001D1D0000}"/>
    <cellStyle name="20% - Énfasis3 3 2 6 2" xfId="29148" xr:uid="{00000000-0005-0000-0000-00001E1D0000}"/>
    <cellStyle name="20% - Énfasis3 3 2 6 2 2" xfId="51401" xr:uid="{00000000-0005-0000-0000-00001F1D0000}"/>
    <cellStyle name="20% - Énfasis3 3 2 6 3" xfId="37044" xr:uid="{00000000-0005-0000-0000-0000201D0000}"/>
    <cellStyle name="20% - Énfasis3 3 2 6 3 2" xfId="51256" xr:uid="{00000000-0005-0000-0000-0000211D0000}"/>
    <cellStyle name="20% - Énfasis3 3 2 6 4" xfId="21832" xr:uid="{00000000-0005-0000-0000-0000221D0000}"/>
    <cellStyle name="20% - Énfasis3 3 2 7" xfId="6508" xr:uid="{00000000-0005-0000-0000-0000231D0000}"/>
    <cellStyle name="20% - Énfasis3 3 2 7 2" xfId="15490" xr:uid="{00000000-0005-0000-0000-0000241D0000}"/>
    <cellStyle name="20% - Énfasis3 3 2 7 2 2" xfId="30633" xr:uid="{00000000-0005-0000-0000-0000251D0000}"/>
    <cellStyle name="20% - Énfasis3 3 2 7 3" xfId="38530" xr:uid="{00000000-0005-0000-0000-0000261D0000}"/>
    <cellStyle name="20% - Énfasis3 3 2 7 4" xfId="23316" xr:uid="{00000000-0005-0000-0000-0000271D0000}"/>
    <cellStyle name="20% - Énfasis3 3 2 7 5" xfId="46713" xr:uid="{00000000-0005-0000-0000-0000281D0000}"/>
    <cellStyle name="20% - Énfasis3 3 2 8" xfId="4028" xr:uid="{00000000-0005-0000-0000-0000291D0000}"/>
    <cellStyle name="20% - Énfasis3 3 2 8 2" xfId="14009" xr:uid="{00000000-0005-0000-0000-00002A1D0000}"/>
    <cellStyle name="20% - Énfasis3 3 2 8 2 2" xfId="32118" xr:uid="{00000000-0005-0000-0000-00002B1D0000}"/>
    <cellStyle name="20% - Énfasis3 3 2 8 3" xfId="40015" xr:uid="{00000000-0005-0000-0000-00002C1D0000}"/>
    <cellStyle name="20% - Énfasis3 3 2 8 4" xfId="24750" xr:uid="{00000000-0005-0000-0000-00002D1D0000}"/>
    <cellStyle name="20% - Énfasis3 3 2 8 5" xfId="45231" xr:uid="{00000000-0005-0000-0000-00002E1D0000}"/>
    <cellStyle name="20% - Énfasis3 3 2 9" xfId="7047" xr:uid="{00000000-0005-0000-0000-00002F1D0000}"/>
    <cellStyle name="20% - Énfasis3 3 2 9 2" xfId="16024" xr:uid="{00000000-0005-0000-0000-0000301D0000}"/>
    <cellStyle name="20% - Énfasis3 3 2 9 3" xfId="25703" xr:uid="{00000000-0005-0000-0000-0000311D0000}"/>
    <cellStyle name="20% - Énfasis3 3 2 9 4" xfId="47249" xr:uid="{00000000-0005-0000-0000-0000321D0000}"/>
    <cellStyle name="20% - Énfasis3 3 3" xfId="308" xr:uid="{00000000-0005-0000-0000-0000331D0000}"/>
    <cellStyle name="20% - Énfasis3 3 3 10" xfId="7786" xr:uid="{00000000-0005-0000-0000-0000341D0000}"/>
    <cellStyle name="20% - Énfasis3 3 3 10 2" xfId="16753" xr:uid="{00000000-0005-0000-0000-0000351D0000}"/>
    <cellStyle name="20% - Énfasis3 3 3 10 3" xfId="33603" xr:uid="{00000000-0005-0000-0000-0000361D0000}"/>
    <cellStyle name="20% - Énfasis3 3 3 10 4" xfId="47978" xr:uid="{00000000-0005-0000-0000-0000371D0000}"/>
    <cellStyle name="20% - Énfasis3 3 3 11" xfId="10303" xr:uid="{00000000-0005-0000-0000-0000381D0000}"/>
    <cellStyle name="20% - Énfasis3 3 3 11 2" xfId="49621" xr:uid="{00000000-0005-0000-0000-0000391D0000}"/>
    <cellStyle name="20% - Énfasis3 3 3 12" xfId="18392" xr:uid="{00000000-0005-0000-0000-00003A1D0000}"/>
    <cellStyle name="20% - Énfasis3 3 3 13" xfId="41439" xr:uid="{00000000-0005-0000-0000-00003B1D0000}"/>
    <cellStyle name="20% - Énfasis3 3 3 2" xfId="591" xr:uid="{00000000-0005-0000-0000-00003C1D0000}"/>
    <cellStyle name="20% - Énfasis3 3 3 2 10" xfId="41498" xr:uid="{00000000-0005-0000-0000-00003D1D0000}"/>
    <cellStyle name="20% - Énfasis3 3 3 2 2" xfId="2032" xr:uid="{00000000-0005-0000-0000-00003E1D0000}"/>
    <cellStyle name="20% - Énfasis3 3 3 2 2 2" xfId="5051" xr:uid="{00000000-0005-0000-0000-00003F1D0000}"/>
    <cellStyle name="20% - Énfasis3 3 3 2 2 2 2" xfId="15029" xr:uid="{00000000-0005-0000-0000-0000401D0000}"/>
    <cellStyle name="20% - Énfasis3 3 3 2 2 2 2 2" xfId="28325" xr:uid="{00000000-0005-0000-0000-0000411D0000}"/>
    <cellStyle name="20% - Énfasis3 3 3 2 2 2 3" xfId="36220" xr:uid="{00000000-0005-0000-0000-0000421D0000}"/>
    <cellStyle name="20% - Énfasis3 3 3 2 2 2 4" xfId="21009" xr:uid="{00000000-0005-0000-0000-0000431D0000}"/>
    <cellStyle name="20% - Énfasis3 3 3 2 2 2 5" xfId="46251" xr:uid="{00000000-0005-0000-0000-0000441D0000}"/>
    <cellStyle name="20% - Énfasis3 3 3 2 2 3" xfId="8579" xr:uid="{00000000-0005-0000-0000-0000451D0000}"/>
    <cellStyle name="20% - Énfasis3 3 3 2 2 3 2" xfId="17546" xr:uid="{00000000-0005-0000-0000-0000461D0000}"/>
    <cellStyle name="20% - Énfasis3 3 3 2 2 3 2 2" xfId="29809" xr:uid="{00000000-0005-0000-0000-0000471D0000}"/>
    <cellStyle name="20% - Énfasis3 3 3 2 2 3 3" xfId="37705" xr:uid="{00000000-0005-0000-0000-0000481D0000}"/>
    <cellStyle name="20% - Énfasis3 3 3 2 2 3 4" xfId="22492" xr:uid="{00000000-0005-0000-0000-0000491D0000}"/>
    <cellStyle name="20% - Énfasis3 3 3 2 2 3 5" xfId="48771" xr:uid="{00000000-0005-0000-0000-00004A1D0000}"/>
    <cellStyle name="20% - Énfasis3 3 3 2 2 4" xfId="9442" xr:uid="{00000000-0005-0000-0000-00004B1D0000}"/>
    <cellStyle name="20% - Énfasis3 3 3 2 2 4 2" xfId="31294" xr:uid="{00000000-0005-0000-0000-00004C1D0000}"/>
    <cellStyle name="20% - Énfasis3 3 3 2 2 4 3" xfId="39191" xr:uid="{00000000-0005-0000-0000-00004D1D0000}"/>
    <cellStyle name="20% - Énfasis3 3 3 2 2 4 4" xfId="23976" xr:uid="{00000000-0005-0000-0000-00004E1D0000}"/>
    <cellStyle name="20% - Énfasis3 3 3 2 2 4 5" xfId="50414" xr:uid="{00000000-0005-0000-0000-00004F1D0000}"/>
    <cellStyle name="20% - Énfasis3 3 3 2 2 5" xfId="12174" xr:uid="{00000000-0005-0000-0000-0000501D0000}"/>
    <cellStyle name="20% - Énfasis3 3 3 2 2 5 2" xfId="32779" xr:uid="{00000000-0005-0000-0000-0000511D0000}"/>
    <cellStyle name="20% - Énfasis3 3 3 2 2 5 3" xfId="40676" xr:uid="{00000000-0005-0000-0000-0000521D0000}"/>
    <cellStyle name="20% - Énfasis3 3 3 2 2 6" xfId="26363" xr:uid="{00000000-0005-0000-0000-0000531D0000}"/>
    <cellStyle name="20% - Énfasis3 3 3 2 2 7" xfId="34263" xr:uid="{00000000-0005-0000-0000-0000541D0000}"/>
    <cellStyle name="20% - Énfasis3 3 3 2 2 8" xfId="19525" xr:uid="{00000000-0005-0000-0000-0000551D0000}"/>
    <cellStyle name="20% - Énfasis3 3 3 2 2 9" xfId="42232" xr:uid="{00000000-0005-0000-0000-0000561D0000}"/>
    <cellStyle name="20% - Énfasis3 3 3 2 3" xfId="1283" xr:uid="{00000000-0005-0000-0000-0000571D0000}"/>
    <cellStyle name="20% - Énfasis3 3 3 2 3 2" xfId="6634" xr:uid="{00000000-0005-0000-0000-0000581D0000}"/>
    <cellStyle name="20% - Énfasis3 3 3 2 3 2 2" xfId="15613" xr:uid="{00000000-0005-0000-0000-0000591D0000}"/>
    <cellStyle name="20% - Énfasis3 3 3 2 3 2 3" xfId="27983" xr:uid="{00000000-0005-0000-0000-00005A1D0000}"/>
    <cellStyle name="20% - Énfasis3 3 3 2 3 2 4" xfId="46837" xr:uid="{00000000-0005-0000-0000-00005B1D0000}"/>
    <cellStyle name="20% - Énfasis3 3 3 2 3 3" xfId="10304" xr:uid="{00000000-0005-0000-0000-00005C1D0000}"/>
    <cellStyle name="20% - Énfasis3 3 3 2 3 3 2" xfId="35878" xr:uid="{00000000-0005-0000-0000-00005D1D0000}"/>
    <cellStyle name="20% - Énfasis3 3 3 2 3 4" xfId="20667" xr:uid="{00000000-0005-0000-0000-00005E1D0000}"/>
    <cellStyle name="20% - Énfasis3 3 3 2 3 5" xfId="43155" xr:uid="{00000000-0005-0000-0000-00005F1D0000}"/>
    <cellStyle name="20% - Énfasis3 3 3 2 4" xfId="4212" xr:uid="{00000000-0005-0000-0000-0000601D0000}"/>
    <cellStyle name="20% - Énfasis3 3 3 2 4 2" xfId="14192" xr:uid="{00000000-0005-0000-0000-0000611D0000}"/>
    <cellStyle name="20% - Énfasis3 3 3 2 4 2 2" xfId="29467" xr:uid="{00000000-0005-0000-0000-0000621D0000}"/>
    <cellStyle name="20% - Énfasis3 3 3 2 4 3" xfId="37363" xr:uid="{00000000-0005-0000-0000-0000631D0000}"/>
    <cellStyle name="20% - Énfasis3 3 3 2 4 4" xfId="22151" xr:uid="{00000000-0005-0000-0000-0000641D0000}"/>
    <cellStyle name="20% - Énfasis3 3 3 2 4 5" xfId="45414" xr:uid="{00000000-0005-0000-0000-0000651D0000}"/>
    <cellStyle name="20% - Énfasis3 3 3 2 5" xfId="7171" xr:uid="{00000000-0005-0000-0000-0000661D0000}"/>
    <cellStyle name="20% - Énfasis3 3 3 2 5 2" xfId="16148" xr:uid="{00000000-0005-0000-0000-0000671D0000}"/>
    <cellStyle name="20% - Énfasis3 3 3 2 5 2 2" xfId="30952" xr:uid="{00000000-0005-0000-0000-0000681D0000}"/>
    <cellStyle name="20% - Énfasis3 3 3 2 5 3" xfId="38849" xr:uid="{00000000-0005-0000-0000-0000691D0000}"/>
    <cellStyle name="20% - Énfasis3 3 3 2 5 4" xfId="23635" xr:uid="{00000000-0005-0000-0000-00006A1D0000}"/>
    <cellStyle name="20% - Énfasis3 3 3 2 5 5" xfId="47373" xr:uid="{00000000-0005-0000-0000-00006B1D0000}"/>
    <cellStyle name="20% - Énfasis3 3 3 2 6" xfId="3079" xr:uid="{00000000-0005-0000-0000-00006C1D0000}"/>
    <cellStyle name="20% - Énfasis3 3 3 2 6 2" xfId="13063" xr:uid="{00000000-0005-0000-0000-00006D1D0000}"/>
    <cellStyle name="20% - Énfasis3 3 3 2 6 2 2" xfId="32437" xr:uid="{00000000-0005-0000-0000-00006E1D0000}"/>
    <cellStyle name="20% - Énfasis3 3 3 2 6 3" xfId="40334" xr:uid="{00000000-0005-0000-0000-00006F1D0000}"/>
    <cellStyle name="20% - Énfasis3 3 3 2 6 4" xfId="25050" xr:uid="{00000000-0005-0000-0000-0000701D0000}"/>
    <cellStyle name="20% - Énfasis3 3 3 2 6 5" xfId="44284" xr:uid="{00000000-0005-0000-0000-0000711D0000}"/>
    <cellStyle name="20% - Énfasis3 3 3 2 7" xfId="7845" xr:uid="{00000000-0005-0000-0000-0000721D0000}"/>
    <cellStyle name="20% - Énfasis3 3 3 2 7 2" xfId="16812" xr:uid="{00000000-0005-0000-0000-0000731D0000}"/>
    <cellStyle name="20% - Énfasis3 3 3 2 7 3" xfId="26021" xr:uid="{00000000-0005-0000-0000-0000741D0000}"/>
    <cellStyle name="20% - Énfasis3 3 3 2 7 4" xfId="48037" xr:uid="{00000000-0005-0000-0000-0000751D0000}"/>
    <cellStyle name="20% - Énfasis3 3 3 2 8" xfId="10305" xr:uid="{00000000-0005-0000-0000-0000761D0000}"/>
    <cellStyle name="20% - Énfasis3 3 3 2 8 2" xfId="33921" xr:uid="{00000000-0005-0000-0000-0000771D0000}"/>
    <cellStyle name="20% - Énfasis3 3 3 2 8 3" xfId="49680" xr:uid="{00000000-0005-0000-0000-0000781D0000}"/>
    <cellStyle name="20% - Énfasis3 3 3 2 9" xfId="19183" xr:uid="{00000000-0005-0000-0000-0000791D0000}"/>
    <cellStyle name="20% - Énfasis3 3 3 3" xfId="766" xr:uid="{00000000-0005-0000-0000-00007A1D0000}"/>
    <cellStyle name="20% - Énfasis3 3 3 3 2" xfId="1457" xr:uid="{00000000-0005-0000-0000-00007B1D0000}"/>
    <cellStyle name="20% - Énfasis3 3 3 3 2 2" xfId="6809" xr:uid="{00000000-0005-0000-0000-00007C1D0000}"/>
    <cellStyle name="20% - Énfasis3 3 3 3 2 2 2" xfId="15787" xr:uid="{00000000-0005-0000-0000-00007D1D0000}"/>
    <cellStyle name="20% - Énfasis3 3 3 3 2 2 3" xfId="28324" xr:uid="{00000000-0005-0000-0000-00007E1D0000}"/>
    <cellStyle name="20% - Énfasis3 3 3 3 2 2 4" xfId="47011" xr:uid="{00000000-0005-0000-0000-00007F1D0000}"/>
    <cellStyle name="20% - Énfasis3 3 3 3 2 3" xfId="10306" xr:uid="{00000000-0005-0000-0000-0000801D0000}"/>
    <cellStyle name="20% - Énfasis3 3 3 3 2 3 2" xfId="36219" xr:uid="{00000000-0005-0000-0000-0000811D0000}"/>
    <cellStyle name="20% - Énfasis3 3 3 3 2 4" xfId="21008" xr:uid="{00000000-0005-0000-0000-0000821D0000}"/>
    <cellStyle name="20% - Énfasis3 3 3 3 2 5" xfId="43329" xr:uid="{00000000-0005-0000-0000-0000831D0000}"/>
    <cellStyle name="20% - Énfasis3 3 3 3 3" xfId="4772" xr:uid="{00000000-0005-0000-0000-0000841D0000}"/>
    <cellStyle name="20% - Énfasis3 3 3 3 3 2" xfId="14750" xr:uid="{00000000-0005-0000-0000-0000851D0000}"/>
    <cellStyle name="20% - Énfasis3 3 3 3 3 2 2" xfId="29808" xr:uid="{00000000-0005-0000-0000-0000861D0000}"/>
    <cellStyle name="20% - Énfasis3 3 3 3 3 3" xfId="37704" xr:uid="{00000000-0005-0000-0000-0000871D0000}"/>
    <cellStyle name="20% - Énfasis3 3 3 3 3 4" xfId="22491" xr:uid="{00000000-0005-0000-0000-0000881D0000}"/>
    <cellStyle name="20% - Énfasis3 3 3 3 3 5" xfId="45972" xr:uid="{00000000-0005-0000-0000-0000891D0000}"/>
    <cellStyle name="20% - Énfasis3 3 3 3 4" xfId="7345" xr:uid="{00000000-0005-0000-0000-00008A1D0000}"/>
    <cellStyle name="20% - Énfasis3 3 3 3 4 2" xfId="16321" xr:uid="{00000000-0005-0000-0000-00008B1D0000}"/>
    <cellStyle name="20% - Énfasis3 3 3 3 4 2 2" xfId="31293" xr:uid="{00000000-0005-0000-0000-00008C1D0000}"/>
    <cellStyle name="20% - Énfasis3 3 3 3 4 3" xfId="39190" xr:uid="{00000000-0005-0000-0000-00008D1D0000}"/>
    <cellStyle name="20% - Énfasis3 3 3 3 4 4" xfId="23975" xr:uid="{00000000-0005-0000-0000-00008E1D0000}"/>
    <cellStyle name="20% - Énfasis3 3 3 3 4 5" xfId="47546" xr:uid="{00000000-0005-0000-0000-00008F1D0000}"/>
    <cellStyle name="20% - Énfasis3 3 3 3 5" xfId="3253" xr:uid="{00000000-0005-0000-0000-0000901D0000}"/>
    <cellStyle name="20% - Énfasis3 3 3 3 5 2" xfId="13237" xr:uid="{00000000-0005-0000-0000-0000911D0000}"/>
    <cellStyle name="20% - Énfasis3 3 3 3 5 2 2" xfId="32778" xr:uid="{00000000-0005-0000-0000-0000921D0000}"/>
    <cellStyle name="20% - Énfasis3 3 3 3 5 3" xfId="40675" xr:uid="{00000000-0005-0000-0000-0000931D0000}"/>
    <cellStyle name="20% - Énfasis3 3 3 3 5 4" xfId="25304" xr:uid="{00000000-0005-0000-0000-0000941D0000}"/>
    <cellStyle name="20% - Énfasis3 3 3 3 5 5" xfId="44458" xr:uid="{00000000-0005-0000-0000-0000951D0000}"/>
    <cellStyle name="20% - Énfasis3 3 3 3 6" xfId="8019" xr:uid="{00000000-0005-0000-0000-0000961D0000}"/>
    <cellStyle name="20% - Énfasis3 3 3 3 6 2" xfId="16986" xr:uid="{00000000-0005-0000-0000-0000971D0000}"/>
    <cellStyle name="20% - Énfasis3 3 3 3 6 3" xfId="26362" xr:uid="{00000000-0005-0000-0000-0000981D0000}"/>
    <cellStyle name="20% - Énfasis3 3 3 3 6 4" xfId="48211" xr:uid="{00000000-0005-0000-0000-0000991D0000}"/>
    <cellStyle name="20% - Énfasis3 3 3 3 7" xfId="10307" xr:uid="{00000000-0005-0000-0000-00009A1D0000}"/>
    <cellStyle name="20% - Énfasis3 3 3 3 7 2" xfId="34262" xr:uid="{00000000-0005-0000-0000-00009B1D0000}"/>
    <cellStyle name="20% - Énfasis3 3 3 3 7 3" xfId="49854" xr:uid="{00000000-0005-0000-0000-00009C1D0000}"/>
    <cellStyle name="20% - Énfasis3 3 3 3 8" xfId="19524" xr:uid="{00000000-0005-0000-0000-00009D1D0000}"/>
    <cellStyle name="20% - Énfasis3 3 3 3 9" xfId="41672" xr:uid="{00000000-0005-0000-0000-00009E1D0000}"/>
    <cellStyle name="20% - Énfasis3 3 3 4" xfId="532" xr:uid="{00000000-0005-0000-0000-00009F1D0000}"/>
    <cellStyle name="20% - Énfasis3 3 3 4 2" xfId="2643" xr:uid="{00000000-0005-0000-0000-0000A01D0000}"/>
    <cellStyle name="20% - Énfasis3 3 3 4 2 2" xfId="4513" xr:uid="{00000000-0005-0000-0000-0000A11D0000}"/>
    <cellStyle name="20% - Énfasis3 3 3 4 2 2 2" xfId="14491" xr:uid="{00000000-0005-0000-0000-0000A21D0000}"/>
    <cellStyle name="20% - Énfasis3 3 3 4 2 2 3" xfId="45713" xr:uid="{00000000-0005-0000-0000-0000A31D0000}"/>
    <cellStyle name="20% - Énfasis3 3 3 4 2 3" xfId="10308" xr:uid="{00000000-0005-0000-0000-0000A41D0000}"/>
    <cellStyle name="20% - Énfasis3 3 3 4 2 4" xfId="27165" xr:uid="{00000000-0005-0000-0000-0000A51D0000}"/>
    <cellStyle name="20% - Énfasis3 3 3 4 2 5" xfId="43853" xr:uid="{00000000-0005-0000-0000-0000A61D0000}"/>
    <cellStyle name="20% - Énfasis3 3 3 4 3" xfId="3452" xr:uid="{00000000-0005-0000-0000-0000A71D0000}"/>
    <cellStyle name="20% - Énfasis3 3 3 4 3 2" xfId="13436" xr:uid="{00000000-0005-0000-0000-0000A81D0000}"/>
    <cellStyle name="20% - Énfasis3 3 3 4 3 3" xfId="35060" xr:uid="{00000000-0005-0000-0000-0000A91D0000}"/>
    <cellStyle name="20% - Énfasis3 3 3 4 3 4" xfId="44657" xr:uid="{00000000-0005-0000-0000-0000AA1D0000}"/>
    <cellStyle name="20% - Énfasis3 3 3 4 4" xfId="9151" xr:uid="{00000000-0005-0000-0000-0000AB1D0000}"/>
    <cellStyle name="20% - Énfasis3 3 3 4 4 2" xfId="18117" xr:uid="{00000000-0005-0000-0000-0000AC1D0000}"/>
    <cellStyle name="20% - Énfasis3 3 3 4 4 3" xfId="49343" xr:uid="{00000000-0005-0000-0000-0000AD1D0000}"/>
    <cellStyle name="20% - Énfasis3 3 3 4 5" xfId="10309" xr:uid="{00000000-0005-0000-0000-0000AE1D0000}"/>
    <cellStyle name="20% - Énfasis3 3 3 4 5 2" xfId="50986" xr:uid="{00000000-0005-0000-0000-0000AF1D0000}"/>
    <cellStyle name="20% - Énfasis3 3 3 4 6" xfId="18865" xr:uid="{00000000-0005-0000-0000-0000B01D0000}"/>
    <cellStyle name="20% - Énfasis3 3 3 4 7" xfId="42804" xr:uid="{00000000-0005-0000-0000-0000B11D0000}"/>
    <cellStyle name="20% - Énfasis3 3 3 5" xfId="1224" xr:uid="{00000000-0005-0000-0000-0000B21D0000}"/>
    <cellStyle name="20% - Énfasis3 3 3 5 2" xfId="5642" xr:uid="{00000000-0005-0000-0000-0000B31D0000}"/>
    <cellStyle name="20% - Énfasis3 3 3 5 2 2" xfId="27665" xr:uid="{00000000-0005-0000-0000-0000B41D0000}"/>
    <cellStyle name="20% - Énfasis3 3 3 5 3" xfId="10310" xr:uid="{00000000-0005-0000-0000-0000B51D0000}"/>
    <cellStyle name="20% - Énfasis3 3 3 5 3 2" xfId="35560" xr:uid="{00000000-0005-0000-0000-0000B61D0000}"/>
    <cellStyle name="20% - Énfasis3 3 3 5 4" xfId="20349" xr:uid="{00000000-0005-0000-0000-0000B71D0000}"/>
    <cellStyle name="20% - Énfasis3 3 3 5 5" xfId="43096" xr:uid="{00000000-0005-0000-0000-0000B81D0000}"/>
    <cellStyle name="20% - Énfasis3 3 3 6" xfId="6575" xr:uid="{00000000-0005-0000-0000-0000B91D0000}"/>
    <cellStyle name="20% - Énfasis3 3 3 6 2" xfId="15555" xr:uid="{00000000-0005-0000-0000-0000BA1D0000}"/>
    <cellStyle name="20% - Énfasis3 3 3 6 2 2" xfId="29149" xr:uid="{00000000-0005-0000-0000-0000BB1D0000}"/>
    <cellStyle name="20% - Énfasis3 3 3 6 3" xfId="37045" xr:uid="{00000000-0005-0000-0000-0000BC1D0000}"/>
    <cellStyle name="20% - Énfasis3 3 3 6 4" xfId="21833" xr:uid="{00000000-0005-0000-0000-0000BD1D0000}"/>
    <cellStyle name="20% - Énfasis3 3 3 6 5" xfId="46778" xr:uid="{00000000-0005-0000-0000-0000BE1D0000}"/>
    <cellStyle name="20% - Énfasis3 3 3 7" xfId="3931" xr:uid="{00000000-0005-0000-0000-0000BF1D0000}"/>
    <cellStyle name="20% - Énfasis3 3 3 7 2" xfId="13913" xr:uid="{00000000-0005-0000-0000-0000C01D0000}"/>
    <cellStyle name="20% - Énfasis3 3 3 7 2 2" xfId="30634" xr:uid="{00000000-0005-0000-0000-0000C11D0000}"/>
    <cellStyle name="20% - Énfasis3 3 3 7 3" xfId="38531" xr:uid="{00000000-0005-0000-0000-0000C21D0000}"/>
    <cellStyle name="20% - Énfasis3 3 3 7 4" xfId="23317" xr:uid="{00000000-0005-0000-0000-0000C31D0000}"/>
    <cellStyle name="20% - Énfasis3 3 3 7 5" xfId="45135" xr:uid="{00000000-0005-0000-0000-0000C41D0000}"/>
    <cellStyle name="20% - Énfasis3 3 3 8" xfId="7112" xr:uid="{00000000-0005-0000-0000-0000C51D0000}"/>
    <cellStyle name="20% - Énfasis3 3 3 8 2" xfId="16089" xr:uid="{00000000-0005-0000-0000-0000C61D0000}"/>
    <cellStyle name="20% - Énfasis3 3 3 8 2 2" xfId="32119" xr:uid="{00000000-0005-0000-0000-0000C71D0000}"/>
    <cellStyle name="20% - Énfasis3 3 3 8 3" xfId="40016" xr:uid="{00000000-0005-0000-0000-0000C81D0000}"/>
    <cellStyle name="20% - Énfasis3 3 3 8 4" xfId="24751" xr:uid="{00000000-0005-0000-0000-0000C91D0000}"/>
    <cellStyle name="20% - Énfasis3 3 3 8 5" xfId="47314" xr:uid="{00000000-0005-0000-0000-0000CA1D0000}"/>
    <cellStyle name="20% - Énfasis3 3 3 9" xfId="3020" xr:uid="{00000000-0005-0000-0000-0000CB1D0000}"/>
    <cellStyle name="20% - Énfasis3 3 3 9 2" xfId="13004" xr:uid="{00000000-0005-0000-0000-0000CC1D0000}"/>
    <cellStyle name="20% - Énfasis3 3 3 9 3" xfId="25704" xr:uid="{00000000-0005-0000-0000-0000CD1D0000}"/>
    <cellStyle name="20% - Énfasis3 3 3 9 4" xfId="44225" xr:uid="{00000000-0005-0000-0000-0000CE1D0000}"/>
    <cellStyle name="20% - Énfasis3 3 4" xfId="589" xr:uid="{00000000-0005-0000-0000-0000CF1D0000}"/>
    <cellStyle name="20% - Énfasis3 3 4 10" xfId="33601" xr:uid="{00000000-0005-0000-0000-0000D01D0000}"/>
    <cellStyle name="20% - Énfasis3 3 4 11" xfId="18536" xr:uid="{00000000-0005-0000-0000-0000D11D0000}"/>
    <cellStyle name="20% - Énfasis3 3 4 12" xfId="41496" xr:uid="{00000000-0005-0000-0000-0000D21D0000}"/>
    <cellStyle name="20% - Énfasis3 3 4 2" xfId="933" xr:uid="{00000000-0005-0000-0000-0000D31D0000}"/>
    <cellStyle name="20% - Énfasis3 3 4 2 10" xfId="42005" xr:uid="{00000000-0005-0000-0000-0000D41D0000}"/>
    <cellStyle name="20% - Énfasis3 3 4 2 2" xfId="2034" xr:uid="{00000000-0005-0000-0000-0000D51D0000}"/>
    <cellStyle name="20% - Énfasis3 3 4 2 2 2" xfId="4968" xr:uid="{00000000-0005-0000-0000-0000D61D0000}"/>
    <cellStyle name="20% - Énfasis3 3 4 2 2 2 2" xfId="14946" xr:uid="{00000000-0005-0000-0000-0000D71D0000}"/>
    <cellStyle name="20% - Énfasis3 3 4 2 2 2 2 2" xfId="28327" xr:uid="{00000000-0005-0000-0000-0000D81D0000}"/>
    <cellStyle name="20% - Énfasis3 3 4 2 2 2 3" xfId="36222" xr:uid="{00000000-0005-0000-0000-0000D91D0000}"/>
    <cellStyle name="20% - Énfasis3 3 4 2 2 2 4" xfId="21011" xr:uid="{00000000-0005-0000-0000-0000DA1D0000}"/>
    <cellStyle name="20% - Énfasis3 3 4 2 2 2 5" xfId="46168" xr:uid="{00000000-0005-0000-0000-0000DB1D0000}"/>
    <cellStyle name="20% - Énfasis3 3 4 2 2 3" xfId="8581" xr:uid="{00000000-0005-0000-0000-0000DC1D0000}"/>
    <cellStyle name="20% - Énfasis3 3 4 2 2 3 2" xfId="17548" xr:uid="{00000000-0005-0000-0000-0000DD1D0000}"/>
    <cellStyle name="20% - Énfasis3 3 4 2 2 3 2 2" xfId="29811" xr:uid="{00000000-0005-0000-0000-0000DE1D0000}"/>
    <cellStyle name="20% - Énfasis3 3 4 2 2 3 3" xfId="37707" xr:uid="{00000000-0005-0000-0000-0000DF1D0000}"/>
    <cellStyle name="20% - Énfasis3 3 4 2 2 3 4" xfId="22494" xr:uid="{00000000-0005-0000-0000-0000E01D0000}"/>
    <cellStyle name="20% - Énfasis3 3 4 2 2 3 5" xfId="48773" xr:uid="{00000000-0005-0000-0000-0000E11D0000}"/>
    <cellStyle name="20% - Énfasis3 3 4 2 2 4" xfId="9443" xr:uid="{00000000-0005-0000-0000-0000E21D0000}"/>
    <cellStyle name="20% - Énfasis3 3 4 2 2 4 2" xfId="31296" xr:uid="{00000000-0005-0000-0000-0000E31D0000}"/>
    <cellStyle name="20% - Énfasis3 3 4 2 2 4 3" xfId="39193" xr:uid="{00000000-0005-0000-0000-0000E41D0000}"/>
    <cellStyle name="20% - Énfasis3 3 4 2 2 4 4" xfId="23978" xr:uid="{00000000-0005-0000-0000-0000E51D0000}"/>
    <cellStyle name="20% - Énfasis3 3 4 2 2 4 5" xfId="50416" xr:uid="{00000000-0005-0000-0000-0000E61D0000}"/>
    <cellStyle name="20% - Énfasis3 3 4 2 2 5" xfId="12175" xr:uid="{00000000-0005-0000-0000-0000E71D0000}"/>
    <cellStyle name="20% - Énfasis3 3 4 2 2 5 2" xfId="32781" xr:uid="{00000000-0005-0000-0000-0000E81D0000}"/>
    <cellStyle name="20% - Énfasis3 3 4 2 2 5 3" xfId="40678" xr:uid="{00000000-0005-0000-0000-0000E91D0000}"/>
    <cellStyle name="20% - Énfasis3 3 4 2 2 6" xfId="26365" xr:uid="{00000000-0005-0000-0000-0000EA1D0000}"/>
    <cellStyle name="20% - Énfasis3 3 4 2 2 7" xfId="34265" xr:uid="{00000000-0005-0000-0000-0000EB1D0000}"/>
    <cellStyle name="20% - Énfasis3 3 4 2 2 8" xfId="19527" xr:uid="{00000000-0005-0000-0000-0000EC1D0000}"/>
    <cellStyle name="20% - Énfasis3 3 4 2 2 9" xfId="42234" xr:uid="{00000000-0005-0000-0000-0000ED1D0000}"/>
    <cellStyle name="20% - Énfasis3 3 4 2 3" xfId="1804" xr:uid="{00000000-0005-0000-0000-0000EE1D0000}"/>
    <cellStyle name="20% - Énfasis3 3 4 2 3 2" xfId="10311" xr:uid="{00000000-0005-0000-0000-0000EF1D0000}"/>
    <cellStyle name="20% - Énfasis3 3 4 2 3 2 2" xfId="27984" xr:uid="{00000000-0005-0000-0000-0000F01D0000}"/>
    <cellStyle name="20% - Énfasis3 3 4 2 3 3" xfId="35879" xr:uid="{00000000-0005-0000-0000-0000F11D0000}"/>
    <cellStyle name="20% - Énfasis3 3 4 2 3 4" xfId="20668" xr:uid="{00000000-0005-0000-0000-0000F21D0000}"/>
    <cellStyle name="20% - Énfasis3 3 4 2 3 5" xfId="43589" xr:uid="{00000000-0005-0000-0000-0000F31D0000}"/>
    <cellStyle name="20% - Énfasis3 3 4 2 4" xfId="3453" xr:uid="{00000000-0005-0000-0000-0000F41D0000}"/>
    <cellStyle name="20% - Énfasis3 3 4 2 4 2" xfId="13437" xr:uid="{00000000-0005-0000-0000-0000F51D0000}"/>
    <cellStyle name="20% - Énfasis3 3 4 2 4 2 2" xfId="29468" xr:uid="{00000000-0005-0000-0000-0000F61D0000}"/>
    <cellStyle name="20% - Énfasis3 3 4 2 4 3" xfId="37364" xr:uid="{00000000-0005-0000-0000-0000F71D0000}"/>
    <cellStyle name="20% - Énfasis3 3 4 2 4 4" xfId="22152" xr:uid="{00000000-0005-0000-0000-0000F81D0000}"/>
    <cellStyle name="20% - Énfasis3 3 4 2 4 5" xfId="44658" xr:uid="{00000000-0005-0000-0000-0000F91D0000}"/>
    <cellStyle name="20% - Énfasis3 3 4 2 5" xfId="8352" xr:uid="{00000000-0005-0000-0000-0000FA1D0000}"/>
    <cellStyle name="20% - Énfasis3 3 4 2 5 2" xfId="17319" xr:uid="{00000000-0005-0000-0000-0000FB1D0000}"/>
    <cellStyle name="20% - Énfasis3 3 4 2 5 2 2" xfId="30953" xr:uid="{00000000-0005-0000-0000-0000FC1D0000}"/>
    <cellStyle name="20% - Énfasis3 3 4 2 5 3" xfId="38850" xr:uid="{00000000-0005-0000-0000-0000FD1D0000}"/>
    <cellStyle name="20% - Énfasis3 3 4 2 5 4" xfId="23636" xr:uid="{00000000-0005-0000-0000-0000FE1D0000}"/>
    <cellStyle name="20% - Énfasis3 3 4 2 5 5" xfId="48544" xr:uid="{00000000-0005-0000-0000-0000FF1D0000}"/>
    <cellStyle name="20% - Énfasis3 3 4 2 6" xfId="10312" xr:uid="{00000000-0005-0000-0000-0000001E0000}"/>
    <cellStyle name="20% - Énfasis3 3 4 2 6 2" xfId="32438" xr:uid="{00000000-0005-0000-0000-0000011E0000}"/>
    <cellStyle name="20% - Énfasis3 3 4 2 6 3" xfId="40335" xr:uid="{00000000-0005-0000-0000-0000021E0000}"/>
    <cellStyle name="20% - Énfasis3 3 4 2 6 4" xfId="25051" xr:uid="{00000000-0005-0000-0000-0000031E0000}"/>
    <cellStyle name="20% - Énfasis3 3 4 2 6 5" xfId="50187" xr:uid="{00000000-0005-0000-0000-0000041E0000}"/>
    <cellStyle name="20% - Énfasis3 3 4 2 7" xfId="26022" xr:uid="{00000000-0005-0000-0000-0000051E0000}"/>
    <cellStyle name="20% - Énfasis3 3 4 2 8" xfId="33922" xr:uid="{00000000-0005-0000-0000-0000061E0000}"/>
    <cellStyle name="20% - Énfasis3 3 4 2 9" xfId="19184" xr:uid="{00000000-0005-0000-0000-0000071E0000}"/>
    <cellStyle name="20% - Énfasis3 3 4 3" xfId="2033" xr:uid="{00000000-0005-0000-0000-0000081E0000}"/>
    <cellStyle name="20% - Énfasis3 3 4 3 2" xfId="6008" xr:uid="{00000000-0005-0000-0000-0000091E0000}"/>
    <cellStyle name="20% - Énfasis3 3 4 3 2 2" xfId="28326" xr:uid="{00000000-0005-0000-0000-00000A1E0000}"/>
    <cellStyle name="20% - Énfasis3 3 4 3 2 2 2" xfId="51442" xr:uid="{00000000-0005-0000-0000-00000B1E0000}"/>
    <cellStyle name="20% - Énfasis3 3 4 3 2 3" xfId="36221" xr:uid="{00000000-0005-0000-0000-00000C1E0000}"/>
    <cellStyle name="20% - Énfasis3 3 4 3 2 3 2" xfId="51209" xr:uid="{00000000-0005-0000-0000-00000D1E0000}"/>
    <cellStyle name="20% - Énfasis3 3 4 3 2 4" xfId="21010" xr:uid="{00000000-0005-0000-0000-00000E1E0000}"/>
    <cellStyle name="20% - Énfasis3 3 4 3 3" xfId="7519" xr:uid="{00000000-0005-0000-0000-00000F1E0000}"/>
    <cellStyle name="20% - Énfasis3 3 4 3 3 2" xfId="16494" xr:uid="{00000000-0005-0000-0000-0000101E0000}"/>
    <cellStyle name="20% - Énfasis3 3 4 3 3 2 2" xfId="29810" xr:uid="{00000000-0005-0000-0000-0000111E0000}"/>
    <cellStyle name="20% - Énfasis3 3 4 3 3 3" xfId="37706" xr:uid="{00000000-0005-0000-0000-0000121E0000}"/>
    <cellStyle name="20% - Énfasis3 3 4 3 3 4" xfId="22493" xr:uid="{00000000-0005-0000-0000-0000131E0000}"/>
    <cellStyle name="20% - Énfasis3 3 4 3 3 5" xfId="47719" xr:uid="{00000000-0005-0000-0000-0000141E0000}"/>
    <cellStyle name="20% - Énfasis3 3 4 3 4" xfId="8580" xr:uid="{00000000-0005-0000-0000-0000151E0000}"/>
    <cellStyle name="20% - Énfasis3 3 4 3 4 2" xfId="17547" xr:uid="{00000000-0005-0000-0000-0000161E0000}"/>
    <cellStyle name="20% - Énfasis3 3 4 3 4 2 2" xfId="31295" xr:uid="{00000000-0005-0000-0000-0000171E0000}"/>
    <cellStyle name="20% - Énfasis3 3 4 3 4 3" xfId="39192" xr:uid="{00000000-0005-0000-0000-0000181E0000}"/>
    <cellStyle name="20% - Énfasis3 3 4 3 4 4" xfId="23977" xr:uid="{00000000-0005-0000-0000-0000191E0000}"/>
    <cellStyle name="20% - Énfasis3 3 4 3 4 5" xfId="48772" xr:uid="{00000000-0005-0000-0000-00001A1E0000}"/>
    <cellStyle name="20% - Énfasis3 3 4 3 5" xfId="10313" xr:uid="{00000000-0005-0000-0000-00001B1E0000}"/>
    <cellStyle name="20% - Énfasis3 3 4 3 5 2" xfId="32780" xr:uid="{00000000-0005-0000-0000-00001C1E0000}"/>
    <cellStyle name="20% - Énfasis3 3 4 3 5 3" xfId="40677" xr:uid="{00000000-0005-0000-0000-00001D1E0000}"/>
    <cellStyle name="20% - Énfasis3 3 4 3 5 4" xfId="25305" xr:uid="{00000000-0005-0000-0000-00001E1E0000}"/>
    <cellStyle name="20% - Énfasis3 3 4 3 5 5" xfId="50415" xr:uid="{00000000-0005-0000-0000-00001F1E0000}"/>
    <cellStyle name="20% - Énfasis3 3 4 3 6" xfId="26364" xr:uid="{00000000-0005-0000-0000-0000201E0000}"/>
    <cellStyle name="20% - Énfasis3 3 4 3 7" xfId="34264" xr:uid="{00000000-0005-0000-0000-0000211E0000}"/>
    <cellStyle name="20% - Énfasis3 3 4 3 8" xfId="19526" xr:uid="{00000000-0005-0000-0000-0000221E0000}"/>
    <cellStyle name="20% - Énfasis3 3 4 3 9" xfId="42233" xr:uid="{00000000-0005-0000-0000-0000231E0000}"/>
    <cellStyle name="20% - Énfasis3 3 4 4" xfId="1281" xr:uid="{00000000-0005-0000-0000-0000241E0000}"/>
    <cellStyle name="20% - Énfasis3 3 4 4 2" xfId="6632" xr:uid="{00000000-0005-0000-0000-0000251E0000}"/>
    <cellStyle name="20% - Énfasis3 3 4 4 2 2" xfId="15611" xr:uid="{00000000-0005-0000-0000-0000261E0000}"/>
    <cellStyle name="20% - Énfasis3 3 4 4 2 3" xfId="27163" xr:uid="{00000000-0005-0000-0000-0000271E0000}"/>
    <cellStyle name="20% - Énfasis3 3 4 4 2 4" xfId="46835" xr:uid="{00000000-0005-0000-0000-0000281E0000}"/>
    <cellStyle name="20% - Énfasis3 3 4 4 3" xfId="10314" xr:uid="{00000000-0005-0000-0000-0000291E0000}"/>
    <cellStyle name="20% - Énfasis3 3 4 4 3 2" xfId="35058" xr:uid="{00000000-0005-0000-0000-00002A1E0000}"/>
    <cellStyle name="20% - Énfasis3 3 4 4 4" xfId="18863" xr:uid="{00000000-0005-0000-0000-00002B1E0000}"/>
    <cellStyle name="20% - Énfasis3 3 4 4 5" xfId="43153" xr:uid="{00000000-0005-0000-0000-00002C1E0000}"/>
    <cellStyle name="20% - Énfasis3 3 4 5" xfId="4128" xr:uid="{00000000-0005-0000-0000-00002D1E0000}"/>
    <cellStyle name="20% - Énfasis3 3 4 5 2" xfId="14109" xr:uid="{00000000-0005-0000-0000-00002E1E0000}"/>
    <cellStyle name="20% - Énfasis3 3 4 5 2 2" xfId="27663" xr:uid="{00000000-0005-0000-0000-00002F1E0000}"/>
    <cellStyle name="20% - Énfasis3 3 4 5 3" xfId="35558" xr:uid="{00000000-0005-0000-0000-0000301E0000}"/>
    <cellStyle name="20% - Énfasis3 3 4 5 4" xfId="20347" xr:uid="{00000000-0005-0000-0000-0000311E0000}"/>
    <cellStyle name="20% - Énfasis3 3 4 5 5" xfId="45331" xr:uid="{00000000-0005-0000-0000-0000321E0000}"/>
    <cellStyle name="20% - Énfasis3 3 4 6" xfId="7169" xr:uid="{00000000-0005-0000-0000-0000331E0000}"/>
    <cellStyle name="20% - Énfasis3 3 4 6 2" xfId="16146" xr:uid="{00000000-0005-0000-0000-0000341E0000}"/>
    <cellStyle name="20% - Énfasis3 3 4 6 2 2" xfId="29147" xr:uid="{00000000-0005-0000-0000-0000351E0000}"/>
    <cellStyle name="20% - Énfasis3 3 4 6 3" xfId="37043" xr:uid="{00000000-0005-0000-0000-0000361E0000}"/>
    <cellStyle name="20% - Énfasis3 3 4 6 4" xfId="21831" xr:uid="{00000000-0005-0000-0000-0000371E0000}"/>
    <cellStyle name="20% - Énfasis3 3 4 6 5" xfId="47371" xr:uid="{00000000-0005-0000-0000-0000381E0000}"/>
    <cellStyle name="20% - Énfasis3 3 4 7" xfId="3077" xr:uid="{00000000-0005-0000-0000-0000391E0000}"/>
    <cellStyle name="20% - Énfasis3 3 4 7 2" xfId="13061" xr:uid="{00000000-0005-0000-0000-00003A1E0000}"/>
    <cellStyle name="20% - Énfasis3 3 4 7 2 2" xfId="30632" xr:uid="{00000000-0005-0000-0000-00003B1E0000}"/>
    <cellStyle name="20% - Énfasis3 3 4 7 3" xfId="38529" xr:uid="{00000000-0005-0000-0000-00003C1E0000}"/>
    <cellStyle name="20% - Énfasis3 3 4 7 4" xfId="23315" xr:uid="{00000000-0005-0000-0000-00003D1E0000}"/>
    <cellStyle name="20% - Énfasis3 3 4 7 5" xfId="44282" xr:uid="{00000000-0005-0000-0000-00003E1E0000}"/>
    <cellStyle name="20% - Énfasis3 3 4 8" xfId="7843" xr:uid="{00000000-0005-0000-0000-00003F1E0000}"/>
    <cellStyle name="20% - Énfasis3 3 4 8 2" xfId="16810" xr:uid="{00000000-0005-0000-0000-0000401E0000}"/>
    <cellStyle name="20% - Énfasis3 3 4 8 2 2" xfId="32117" xr:uid="{00000000-0005-0000-0000-0000411E0000}"/>
    <cellStyle name="20% - Énfasis3 3 4 8 3" xfId="40014" xr:uid="{00000000-0005-0000-0000-0000421E0000}"/>
    <cellStyle name="20% - Énfasis3 3 4 8 4" xfId="24749" xr:uid="{00000000-0005-0000-0000-0000431E0000}"/>
    <cellStyle name="20% - Énfasis3 3 4 8 5" xfId="48035" xr:uid="{00000000-0005-0000-0000-0000441E0000}"/>
    <cellStyle name="20% - Énfasis3 3 4 9" xfId="10315" xr:uid="{00000000-0005-0000-0000-0000451E0000}"/>
    <cellStyle name="20% - Énfasis3 3 4 9 2" xfId="25702" xr:uid="{00000000-0005-0000-0000-0000461E0000}"/>
    <cellStyle name="20% - Énfasis3 3 4 9 3" xfId="49678" xr:uid="{00000000-0005-0000-0000-0000471E0000}"/>
    <cellStyle name="20% - Énfasis3 3 5" xfId="764" xr:uid="{00000000-0005-0000-0000-0000481E0000}"/>
    <cellStyle name="20% - Énfasis3 3 5 10" xfId="41670" xr:uid="{00000000-0005-0000-0000-0000491E0000}"/>
    <cellStyle name="20% - Énfasis3 3 5 2" xfId="2035" xr:uid="{00000000-0005-0000-0000-00004A1E0000}"/>
    <cellStyle name="20% - Énfasis3 3 5 2 2" xfId="6807" xr:uid="{00000000-0005-0000-0000-00004B1E0000}"/>
    <cellStyle name="20% - Énfasis3 3 5 2 2 2" xfId="15785" xr:uid="{00000000-0005-0000-0000-00004C1E0000}"/>
    <cellStyle name="20% - Énfasis3 3 5 2 2 2 2" xfId="28328" xr:uid="{00000000-0005-0000-0000-00004D1E0000}"/>
    <cellStyle name="20% - Énfasis3 3 5 2 2 3" xfId="36223" xr:uid="{00000000-0005-0000-0000-00004E1E0000}"/>
    <cellStyle name="20% - Énfasis3 3 5 2 2 4" xfId="21012" xr:uid="{00000000-0005-0000-0000-00004F1E0000}"/>
    <cellStyle name="20% - Énfasis3 3 5 2 2 5" xfId="47009" xr:uid="{00000000-0005-0000-0000-0000501E0000}"/>
    <cellStyle name="20% - Énfasis3 3 5 2 3" xfId="8582" xr:uid="{00000000-0005-0000-0000-0000511E0000}"/>
    <cellStyle name="20% - Énfasis3 3 5 2 3 2" xfId="17549" xr:uid="{00000000-0005-0000-0000-0000521E0000}"/>
    <cellStyle name="20% - Énfasis3 3 5 2 3 2 2" xfId="29812" xr:uid="{00000000-0005-0000-0000-0000531E0000}"/>
    <cellStyle name="20% - Énfasis3 3 5 2 3 3" xfId="37708" xr:uid="{00000000-0005-0000-0000-0000541E0000}"/>
    <cellStyle name="20% - Énfasis3 3 5 2 3 4" xfId="22495" xr:uid="{00000000-0005-0000-0000-0000551E0000}"/>
    <cellStyle name="20% - Énfasis3 3 5 2 3 5" xfId="48774" xr:uid="{00000000-0005-0000-0000-0000561E0000}"/>
    <cellStyle name="20% - Énfasis3 3 5 2 4" xfId="9444" xr:uid="{00000000-0005-0000-0000-0000571E0000}"/>
    <cellStyle name="20% - Énfasis3 3 5 2 4 2" xfId="31297" xr:uid="{00000000-0005-0000-0000-0000581E0000}"/>
    <cellStyle name="20% - Énfasis3 3 5 2 4 3" xfId="39194" xr:uid="{00000000-0005-0000-0000-0000591E0000}"/>
    <cellStyle name="20% - Énfasis3 3 5 2 4 4" xfId="23979" xr:uid="{00000000-0005-0000-0000-00005A1E0000}"/>
    <cellStyle name="20% - Énfasis3 3 5 2 4 5" xfId="50417" xr:uid="{00000000-0005-0000-0000-00005B1E0000}"/>
    <cellStyle name="20% - Énfasis3 3 5 2 5" xfId="12176" xr:uid="{00000000-0005-0000-0000-00005C1E0000}"/>
    <cellStyle name="20% - Énfasis3 3 5 2 5 2" xfId="32782" xr:uid="{00000000-0005-0000-0000-00005D1E0000}"/>
    <cellStyle name="20% - Énfasis3 3 5 2 5 3" xfId="40679" xr:uid="{00000000-0005-0000-0000-00005E1E0000}"/>
    <cellStyle name="20% - Énfasis3 3 5 2 6" xfId="26366" xr:uid="{00000000-0005-0000-0000-00005F1E0000}"/>
    <cellStyle name="20% - Énfasis3 3 5 2 7" xfId="34266" xr:uid="{00000000-0005-0000-0000-0000601E0000}"/>
    <cellStyle name="20% - Énfasis3 3 5 2 8" xfId="19528" xr:uid="{00000000-0005-0000-0000-0000611E0000}"/>
    <cellStyle name="20% - Énfasis3 3 5 2 9" xfId="42235" xr:uid="{00000000-0005-0000-0000-0000621E0000}"/>
    <cellStyle name="20% - Énfasis3 3 5 3" xfId="1455" xr:uid="{00000000-0005-0000-0000-0000631E0000}"/>
    <cellStyle name="20% - Énfasis3 3 5 3 2" xfId="4689" xr:uid="{00000000-0005-0000-0000-0000641E0000}"/>
    <cellStyle name="20% - Énfasis3 3 5 3 2 2" xfId="14667" xr:uid="{00000000-0005-0000-0000-0000651E0000}"/>
    <cellStyle name="20% - Énfasis3 3 5 3 2 3" xfId="27901" xr:uid="{00000000-0005-0000-0000-0000661E0000}"/>
    <cellStyle name="20% - Énfasis3 3 5 3 2 4" xfId="45889" xr:uid="{00000000-0005-0000-0000-0000671E0000}"/>
    <cellStyle name="20% - Énfasis3 3 5 3 3" xfId="10316" xr:uid="{00000000-0005-0000-0000-0000681E0000}"/>
    <cellStyle name="20% - Énfasis3 3 5 3 3 2" xfId="35796" xr:uid="{00000000-0005-0000-0000-0000691E0000}"/>
    <cellStyle name="20% - Énfasis3 3 5 3 4" xfId="20585" xr:uid="{00000000-0005-0000-0000-00006A1E0000}"/>
    <cellStyle name="20% - Énfasis3 3 5 3 5" xfId="43327" xr:uid="{00000000-0005-0000-0000-00006B1E0000}"/>
    <cellStyle name="20% - Énfasis3 3 5 4" xfId="7343" xr:uid="{00000000-0005-0000-0000-00006C1E0000}"/>
    <cellStyle name="20% - Énfasis3 3 5 4 2" xfId="16319" xr:uid="{00000000-0005-0000-0000-00006D1E0000}"/>
    <cellStyle name="20% - Énfasis3 3 5 4 2 2" xfId="29385" xr:uid="{00000000-0005-0000-0000-00006E1E0000}"/>
    <cellStyle name="20% - Énfasis3 3 5 4 3" xfId="37281" xr:uid="{00000000-0005-0000-0000-00006F1E0000}"/>
    <cellStyle name="20% - Énfasis3 3 5 4 4" xfId="22069" xr:uid="{00000000-0005-0000-0000-0000701E0000}"/>
    <cellStyle name="20% - Énfasis3 3 5 4 5" xfId="47544" xr:uid="{00000000-0005-0000-0000-0000711E0000}"/>
    <cellStyle name="20% - Énfasis3 3 5 5" xfId="3251" xr:uid="{00000000-0005-0000-0000-0000721E0000}"/>
    <cellStyle name="20% - Énfasis3 3 5 5 2" xfId="13235" xr:uid="{00000000-0005-0000-0000-0000731E0000}"/>
    <cellStyle name="20% - Énfasis3 3 5 5 2 2" xfId="30870" xr:uid="{00000000-0005-0000-0000-0000741E0000}"/>
    <cellStyle name="20% - Énfasis3 3 5 5 3" xfId="38767" xr:uid="{00000000-0005-0000-0000-0000751E0000}"/>
    <cellStyle name="20% - Énfasis3 3 5 5 4" xfId="23553" xr:uid="{00000000-0005-0000-0000-0000761E0000}"/>
    <cellStyle name="20% - Énfasis3 3 5 5 5" xfId="44456" xr:uid="{00000000-0005-0000-0000-0000771E0000}"/>
    <cellStyle name="20% - Énfasis3 3 5 6" xfId="8017" xr:uid="{00000000-0005-0000-0000-0000781E0000}"/>
    <cellStyle name="20% - Énfasis3 3 5 6 2" xfId="16984" xr:uid="{00000000-0005-0000-0000-0000791E0000}"/>
    <cellStyle name="20% - Énfasis3 3 5 6 2 2" xfId="32355" xr:uid="{00000000-0005-0000-0000-00007A1E0000}"/>
    <cellStyle name="20% - Énfasis3 3 5 6 3" xfId="40252" xr:uid="{00000000-0005-0000-0000-00007B1E0000}"/>
    <cellStyle name="20% - Énfasis3 3 5 6 4" xfId="24983" xr:uid="{00000000-0005-0000-0000-00007C1E0000}"/>
    <cellStyle name="20% - Énfasis3 3 5 6 5" xfId="48209" xr:uid="{00000000-0005-0000-0000-00007D1E0000}"/>
    <cellStyle name="20% - Énfasis3 3 5 7" xfId="10317" xr:uid="{00000000-0005-0000-0000-00007E1E0000}"/>
    <cellStyle name="20% - Énfasis3 3 5 7 2" xfId="25939" xr:uid="{00000000-0005-0000-0000-00007F1E0000}"/>
    <cellStyle name="20% - Énfasis3 3 5 7 3" xfId="49852" xr:uid="{00000000-0005-0000-0000-0000801E0000}"/>
    <cellStyle name="20% - Énfasis3 3 5 8" xfId="33839" xr:uid="{00000000-0005-0000-0000-0000811E0000}"/>
    <cellStyle name="20% - Énfasis3 3 5 9" xfId="19101" xr:uid="{00000000-0005-0000-0000-0000821E0000}"/>
    <cellStyle name="20% - Énfasis3 3 6" xfId="424" xr:uid="{00000000-0005-0000-0000-0000831E0000}"/>
    <cellStyle name="20% - Énfasis3 3 6 10" xfId="41903" xr:uid="{00000000-0005-0000-0000-0000841E0000}"/>
    <cellStyle name="20% - Énfasis3 3 6 2" xfId="2036" xr:uid="{00000000-0005-0000-0000-0000851E0000}"/>
    <cellStyle name="20% - Énfasis3 3 6 2 2" xfId="5173" xr:uid="{00000000-0005-0000-0000-0000861E0000}"/>
    <cellStyle name="20% - Énfasis3 3 6 2 2 2" xfId="15150" xr:uid="{00000000-0005-0000-0000-0000871E0000}"/>
    <cellStyle name="20% - Énfasis3 3 6 2 2 2 2" xfId="28329" xr:uid="{00000000-0005-0000-0000-0000881E0000}"/>
    <cellStyle name="20% - Énfasis3 3 6 2 2 3" xfId="36224" xr:uid="{00000000-0005-0000-0000-0000891E0000}"/>
    <cellStyle name="20% - Énfasis3 3 6 2 2 4" xfId="21013" xr:uid="{00000000-0005-0000-0000-00008A1E0000}"/>
    <cellStyle name="20% - Énfasis3 3 6 2 2 5" xfId="46373" xr:uid="{00000000-0005-0000-0000-00008B1E0000}"/>
    <cellStyle name="20% - Énfasis3 3 6 2 3" xfId="8583" xr:uid="{00000000-0005-0000-0000-00008C1E0000}"/>
    <cellStyle name="20% - Énfasis3 3 6 2 3 2" xfId="17550" xr:uid="{00000000-0005-0000-0000-00008D1E0000}"/>
    <cellStyle name="20% - Énfasis3 3 6 2 3 2 2" xfId="29813" xr:uid="{00000000-0005-0000-0000-00008E1E0000}"/>
    <cellStyle name="20% - Énfasis3 3 6 2 3 3" xfId="37709" xr:uid="{00000000-0005-0000-0000-00008F1E0000}"/>
    <cellStyle name="20% - Énfasis3 3 6 2 3 4" xfId="22496" xr:uid="{00000000-0005-0000-0000-0000901E0000}"/>
    <cellStyle name="20% - Énfasis3 3 6 2 3 5" xfId="48775" xr:uid="{00000000-0005-0000-0000-0000911E0000}"/>
    <cellStyle name="20% - Énfasis3 3 6 2 4" xfId="9445" xr:uid="{00000000-0005-0000-0000-0000921E0000}"/>
    <cellStyle name="20% - Énfasis3 3 6 2 4 2" xfId="31298" xr:uid="{00000000-0005-0000-0000-0000931E0000}"/>
    <cellStyle name="20% - Énfasis3 3 6 2 4 3" xfId="39195" xr:uid="{00000000-0005-0000-0000-0000941E0000}"/>
    <cellStyle name="20% - Énfasis3 3 6 2 4 4" xfId="23980" xr:uid="{00000000-0005-0000-0000-0000951E0000}"/>
    <cellStyle name="20% - Énfasis3 3 6 2 4 5" xfId="50418" xr:uid="{00000000-0005-0000-0000-0000961E0000}"/>
    <cellStyle name="20% - Énfasis3 3 6 2 5" xfId="12177" xr:uid="{00000000-0005-0000-0000-0000971E0000}"/>
    <cellStyle name="20% - Énfasis3 3 6 2 5 2" xfId="32783" xr:uid="{00000000-0005-0000-0000-0000981E0000}"/>
    <cellStyle name="20% - Énfasis3 3 6 2 5 3" xfId="40680" xr:uid="{00000000-0005-0000-0000-0000991E0000}"/>
    <cellStyle name="20% - Énfasis3 3 6 2 6" xfId="26367" xr:uid="{00000000-0005-0000-0000-00009A1E0000}"/>
    <cellStyle name="20% - Énfasis3 3 6 2 7" xfId="34267" xr:uid="{00000000-0005-0000-0000-00009B1E0000}"/>
    <cellStyle name="20% - Énfasis3 3 6 2 8" xfId="19529" xr:uid="{00000000-0005-0000-0000-00009C1E0000}"/>
    <cellStyle name="20% - Énfasis3 3 6 2 9" xfId="42236" xr:uid="{00000000-0005-0000-0000-00009D1E0000}"/>
    <cellStyle name="20% - Énfasis3 3 6 3" xfId="1692" xr:uid="{00000000-0005-0000-0000-00009E1E0000}"/>
    <cellStyle name="20% - Énfasis3 3 6 3 2" xfId="10318" xr:uid="{00000000-0005-0000-0000-00009F1E0000}"/>
    <cellStyle name="20% - Énfasis3 3 6 3 2 2" xfId="27598" xr:uid="{00000000-0005-0000-0000-0000A01E0000}"/>
    <cellStyle name="20% - Énfasis3 3 6 3 3" xfId="35493" xr:uid="{00000000-0005-0000-0000-0000A11E0000}"/>
    <cellStyle name="20% - Énfasis3 3 6 3 4" xfId="20282" xr:uid="{00000000-0005-0000-0000-0000A21E0000}"/>
    <cellStyle name="20% - Énfasis3 3 6 3 5" xfId="43511" xr:uid="{00000000-0005-0000-0000-0000A31E0000}"/>
    <cellStyle name="20% - Énfasis3 3 6 4" xfId="2917" xr:uid="{00000000-0005-0000-0000-0000A41E0000}"/>
    <cellStyle name="20% - Énfasis3 3 6 4 2" xfId="12901" xr:uid="{00000000-0005-0000-0000-0000A51E0000}"/>
    <cellStyle name="20% - Énfasis3 3 6 4 2 2" xfId="29082" xr:uid="{00000000-0005-0000-0000-0000A61E0000}"/>
    <cellStyle name="20% - Énfasis3 3 6 4 3" xfId="36978" xr:uid="{00000000-0005-0000-0000-0000A71E0000}"/>
    <cellStyle name="20% - Énfasis3 3 6 4 4" xfId="21766" xr:uid="{00000000-0005-0000-0000-0000A81E0000}"/>
    <cellStyle name="20% - Énfasis3 3 6 4 5" xfId="44122" xr:uid="{00000000-0005-0000-0000-0000A91E0000}"/>
    <cellStyle name="20% - Énfasis3 3 6 5" xfId="8250" xr:uid="{00000000-0005-0000-0000-0000AA1E0000}"/>
    <cellStyle name="20% - Énfasis3 3 6 5 2" xfId="17217" xr:uid="{00000000-0005-0000-0000-0000AB1E0000}"/>
    <cellStyle name="20% - Énfasis3 3 6 5 2 2" xfId="30567" xr:uid="{00000000-0005-0000-0000-0000AC1E0000}"/>
    <cellStyle name="20% - Énfasis3 3 6 5 3" xfId="38464" xr:uid="{00000000-0005-0000-0000-0000AD1E0000}"/>
    <cellStyle name="20% - Énfasis3 3 6 5 4" xfId="23250" xr:uid="{00000000-0005-0000-0000-0000AE1E0000}"/>
    <cellStyle name="20% - Énfasis3 3 6 5 5" xfId="48442" xr:uid="{00000000-0005-0000-0000-0000AF1E0000}"/>
    <cellStyle name="20% - Énfasis3 3 6 6" xfId="10319" xr:uid="{00000000-0005-0000-0000-0000B01E0000}"/>
    <cellStyle name="20% - Énfasis3 3 6 6 2" xfId="32052" xr:uid="{00000000-0005-0000-0000-0000B11E0000}"/>
    <cellStyle name="20% - Énfasis3 3 6 6 3" xfId="39949" xr:uid="{00000000-0005-0000-0000-0000B21E0000}"/>
    <cellStyle name="20% - Énfasis3 3 6 6 4" xfId="24685" xr:uid="{00000000-0005-0000-0000-0000B31E0000}"/>
    <cellStyle name="20% - Énfasis3 3 6 6 5" xfId="50085" xr:uid="{00000000-0005-0000-0000-0000B41E0000}"/>
    <cellStyle name="20% - Énfasis3 3 6 7" xfId="25637" xr:uid="{00000000-0005-0000-0000-0000B51E0000}"/>
    <cellStyle name="20% - Énfasis3 3 6 8" xfId="33536" xr:uid="{00000000-0005-0000-0000-0000B61E0000}"/>
    <cellStyle name="20% - Énfasis3 3 6 9" xfId="18798" xr:uid="{00000000-0005-0000-0000-0000B71E0000}"/>
    <cellStyle name="20% - Énfasis3 3 7" xfId="1628" xr:uid="{00000000-0005-0000-0000-0000B81E0000}"/>
    <cellStyle name="20% - Énfasis3 3 7 10" xfId="41839" xr:uid="{00000000-0005-0000-0000-0000B91E0000}"/>
    <cellStyle name="20% - Énfasis3 3 7 2" xfId="2037" xr:uid="{00000000-0005-0000-0000-0000BA1E0000}"/>
    <cellStyle name="20% - Énfasis3 3 7 2 2" xfId="7520" xr:uid="{00000000-0005-0000-0000-0000BB1E0000}"/>
    <cellStyle name="20% - Énfasis3 3 7 2 2 2" xfId="16495" xr:uid="{00000000-0005-0000-0000-0000BC1E0000}"/>
    <cellStyle name="20% - Énfasis3 3 7 2 2 2 2" xfId="28330" xr:uid="{00000000-0005-0000-0000-0000BD1E0000}"/>
    <cellStyle name="20% - Énfasis3 3 7 2 2 3" xfId="36225" xr:uid="{00000000-0005-0000-0000-0000BE1E0000}"/>
    <cellStyle name="20% - Énfasis3 3 7 2 2 4" xfId="21014" xr:uid="{00000000-0005-0000-0000-0000BF1E0000}"/>
    <cellStyle name="20% - Énfasis3 3 7 2 2 5" xfId="47720" xr:uid="{00000000-0005-0000-0000-0000C01E0000}"/>
    <cellStyle name="20% - Énfasis3 3 7 2 3" xfId="8584" xr:uid="{00000000-0005-0000-0000-0000C11E0000}"/>
    <cellStyle name="20% - Énfasis3 3 7 2 3 2" xfId="17551" xr:uid="{00000000-0005-0000-0000-0000C21E0000}"/>
    <cellStyle name="20% - Énfasis3 3 7 2 3 2 2" xfId="29814" xr:uid="{00000000-0005-0000-0000-0000C31E0000}"/>
    <cellStyle name="20% - Énfasis3 3 7 2 3 3" xfId="37710" xr:uid="{00000000-0005-0000-0000-0000C41E0000}"/>
    <cellStyle name="20% - Énfasis3 3 7 2 3 4" xfId="22497" xr:uid="{00000000-0005-0000-0000-0000C51E0000}"/>
    <cellStyle name="20% - Énfasis3 3 7 2 3 5" xfId="48776" xr:uid="{00000000-0005-0000-0000-0000C61E0000}"/>
    <cellStyle name="20% - Énfasis3 3 7 2 4" xfId="9446" xr:uid="{00000000-0005-0000-0000-0000C71E0000}"/>
    <cellStyle name="20% - Énfasis3 3 7 2 4 2" xfId="31299" xr:uid="{00000000-0005-0000-0000-0000C81E0000}"/>
    <cellStyle name="20% - Énfasis3 3 7 2 4 3" xfId="39196" xr:uid="{00000000-0005-0000-0000-0000C91E0000}"/>
    <cellStyle name="20% - Énfasis3 3 7 2 4 4" xfId="23981" xr:uid="{00000000-0005-0000-0000-0000CA1E0000}"/>
    <cellStyle name="20% - Énfasis3 3 7 2 4 5" xfId="50419" xr:uid="{00000000-0005-0000-0000-0000CB1E0000}"/>
    <cellStyle name="20% - Énfasis3 3 7 2 5" xfId="12178" xr:uid="{00000000-0005-0000-0000-0000CC1E0000}"/>
    <cellStyle name="20% - Énfasis3 3 7 2 5 2" xfId="32784" xr:uid="{00000000-0005-0000-0000-0000CD1E0000}"/>
    <cellStyle name="20% - Énfasis3 3 7 2 5 3" xfId="40681" xr:uid="{00000000-0005-0000-0000-0000CE1E0000}"/>
    <cellStyle name="20% - Énfasis3 3 7 2 6" xfId="26368" xr:uid="{00000000-0005-0000-0000-0000CF1E0000}"/>
    <cellStyle name="20% - Énfasis3 3 7 2 7" xfId="34268" xr:uid="{00000000-0005-0000-0000-0000D01E0000}"/>
    <cellStyle name="20% - Énfasis3 3 7 2 8" xfId="19530" xr:uid="{00000000-0005-0000-0000-0000D11E0000}"/>
    <cellStyle name="20% - Énfasis3 3 7 2 9" xfId="42237" xr:uid="{00000000-0005-0000-0000-0000D21E0000}"/>
    <cellStyle name="20% - Énfasis3 3 7 3" xfId="4393" xr:uid="{00000000-0005-0000-0000-0000D31E0000}"/>
    <cellStyle name="20% - Énfasis3 3 7 3 2" xfId="14372" xr:uid="{00000000-0005-0000-0000-0000D41E0000}"/>
    <cellStyle name="20% - Énfasis3 3 7 3 2 2" xfId="27533" xr:uid="{00000000-0005-0000-0000-0000D51E0000}"/>
    <cellStyle name="20% - Énfasis3 3 7 3 3" xfId="35428" xr:uid="{00000000-0005-0000-0000-0000D61E0000}"/>
    <cellStyle name="20% - Énfasis3 3 7 3 4" xfId="20218" xr:uid="{00000000-0005-0000-0000-0000D71E0000}"/>
    <cellStyle name="20% - Énfasis3 3 7 3 5" xfId="45594" xr:uid="{00000000-0005-0000-0000-0000D81E0000}"/>
    <cellStyle name="20% - Énfasis3 3 7 4" xfId="8186" xr:uid="{00000000-0005-0000-0000-0000D91E0000}"/>
    <cellStyle name="20% - Énfasis3 3 7 4 2" xfId="17153" xr:uid="{00000000-0005-0000-0000-0000DA1E0000}"/>
    <cellStyle name="20% - Énfasis3 3 7 4 2 2" xfId="29017" xr:uid="{00000000-0005-0000-0000-0000DB1E0000}"/>
    <cellStyle name="20% - Énfasis3 3 7 4 3" xfId="36913" xr:uid="{00000000-0005-0000-0000-0000DC1E0000}"/>
    <cellStyle name="20% - Énfasis3 3 7 4 4" xfId="21702" xr:uid="{00000000-0005-0000-0000-0000DD1E0000}"/>
    <cellStyle name="20% - Énfasis3 3 7 4 5" xfId="48378" xr:uid="{00000000-0005-0000-0000-0000DE1E0000}"/>
    <cellStyle name="20% - Énfasis3 3 7 5" xfId="9447" xr:uid="{00000000-0005-0000-0000-0000DF1E0000}"/>
    <cellStyle name="20% - Énfasis3 3 7 5 2" xfId="30502" xr:uid="{00000000-0005-0000-0000-0000E01E0000}"/>
    <cellStyle name="20% - Énfasis3 3 7 5 3" xfId="38399" xr:uid="{00000000-0005-0000-0000-0000E11E0000}"/>
    <cellStyle name="20% - Énfasis3 3 7 5 4" xfId="23186" xr:uid="{00000000-0005-0000-0000-0000E21E0000}"/>
    <cellStyle name="20% - Énfasis3 3 7 5 5" xfId="50021" xr:uid="{00000000-0005-0000-0000-0000E31E0000}"/>
    <cellStyle name="20% - Énfasis3 3 7 6" xfId="12023" xr:uid="{00000000-0005-0000-0000-0000E41E0000}"/>
    <cellStyle name="20% - Énfasis3 3 7 6 2" xfId="31987" xr:uid="{00000000-0005-0000-0000-0000E51E0000}"/>
    <cellStyle name="20% - Énfasis3 3 7 6 3" xfId="39884" xr:uid="{00000000-0005-0000-0000-0000E61E0000}"/>
    <cellStyle name="20% - Énfasis3 3 7 7" xfId="25572" xr:uid="{00000000-0005-0000-0000-0000E71E0000}"/>
    <cellStyle name="20% - Énfasis3 3 7 8" xfId="33471" xr:uid="{00000000-0005-0000-0000-0000E81E0000}"/>
    <cellStyle name="20% - Énfasis3 3 7 9" xfId="18733" xr:uid="{00000000-0005-0000-0000-0000E91E0000}"/>
    <cellStyle name="20% - Énfasis3 3 8" xfId="2030" xr:uid="{00000000-0005-0000-0000-0000EA1E0000}"/>
    <cellStyle name="20% - Énfasis3 3 8 2" xfId="5309" xr:uid="{00000000-0005-0000-0000-0000EB1E0000}"/>
    <cellStyle name="20% - Énfasis3 3 8 2 2" xfId="28321" xr:uid="{00000000-0005-0000-0000-0000EC1E0000}"/>
    <cellStyle name="20% - Énfasis3 3 8 2 2 2" xfId="51336" xr:uid="{00000000-0005-0000-0000-0000ED1E0000}"/>
    <cellStyle name="20% - Énfasis3 3 8 2 3" xfId="36216" xr:uid="{00000000-0005-0000-0000-0000EE1E0000}"/>
    <cellStyle name="20% - Énfasis3 3 8 2 3 2" xfId="51208" xr:uid="{00000000-0005-0000-0000-0000EF1E0000}"/>
    <cellStyle name="20% - Énfasis3 3 8 2 4" xfId="21005" xr:uid="{00000000-0005-0000-0000-0000F01E0000}"/>
    <cellStyle name="20% - Énfasis3 3 8 3" xfId="7518" xr:uid="{00000000-0005-0000-0000-0000F11E0000}"/>
    <cellStyle name="20% - Énfasis3 3 8 3 2" xfId="16493" xr:uid="{00000000-0005-0000-0000-0000F21E0000}"/>
    <cellStyle name="20% - Énfasis3 3 8 3 2 2" xfId="29805" xr:uid="{00000000-0005-0000-0000-0000F31E0000}"/>
    <cellStyle name="20% - Énfasis3 3 8 3 3" xfId="37701" xr:uid="{00000000-0005-0000-0000-0000F41E0000}"/>
    <cellStyle name="20% - Énfasis3 3 8 3 4" xfId="22488" xr:uid="{00000000-0005-0000-0000-0000F51E0000}"/>
    <cellStyle name="20% - Énfasis3 3 8 3 5" xfId="47718" xr:uid="{00000000-0005-0000-0000-0000F61E0000}"/>
    <cellStyle name="20% - Énfasis3 3 8 4" xfId="8577" xr:uid="{00000000-0005-0000-0000-0000F71E0000}"/>
    <cellStyle name="20% - Énfasis3 3 8 4 2" xfId="17544" xr:uid="{00000000-0005-0000-0000-0000F81E0000}"/>
    <cellStyle name="20% - Énfasis3 3 8 4 2 2" xfId="31290" xr:uid="{00000000-0005-0000-0000-0000F91E0000}"/>
    <cellStyle name="20% - Énfasis3 3 8 4 3" xfId="39187" xr:uid="{00000000-0005-0000-0000-0000FA1E0000}"/>
    <cellStyle name="20% - Énfasis3 3 8 4 4" xfId="23972" xr:uid="{00000000-0005-0000-0000-0000FB1E0000}"/>
    <cellStyle name="20% - Énfasis3 3 8 4 5" xfId="48769" xr:uid="{00000000-0005-0000-0000-0000FC1E0000}"/>
    <cellStyle name="20% - Énfasis3 3 8 5" xfId="10320" xr:uid="{00000000-0005-0000-0000-0000FD1E0000}"/>
    <cellStyle name="20% - Énfasis3 3 8 5 2" xfId="32775" xr:uid="{00000000-0005-0000-0000-0000FE1E0000}"/>
    <cellStyle name="20% - Énfasis3 3 8 5 3" xfId="40672" xr:uid="{00000000-0005-0000-0000-0000FF1E0000}"/>
    <cellStyle name="20% - Énfasis3 3 8 5 4" xfId="25301" xr:uid="{00000000-0005-0000-0000-0000001F0000}"/>
    <cellStyle name="20% - Énfasis3 3 8 5 5" xfId="50412" xr:uid="{00000000-0005-0000-0000-0000011F0000}"/>
    <cellStyle name="20% - Énfasis3 3 8 6" xfId="26359" xr:uid="{00000000-0005-0000-0000-0000021F0000}"/>
    <cellStyle name="20% - Énfasis3 3 8 7" xfId="34259" xr:uid="{00000000-0005-0000-0000-0000031F0000}"/>
    <cellStyle name="20% - Énfasis3 3 8 8" xfId="19521" xr:uid="{00000000-0005-0000-0000-0000041F0000}"/>
    <cellStyle name="20% - Énfasis3 3 8 9" xfId="42230" xr:uid="{00000000-0005-0000-0000-0000051F0000}"/>
    <cellStyle name="20% - Énfasis3 3 9" xfId="1121" xr:uid="{00000000-0005-0000-0000-0000061F0000}"/>
    <cellStyle name="20% - Énfasis3 3 9 2" xfId="6470" xr:uid="{00000000-0005-0000-0000-0000071F0000}"/>
    <cellStyle name="20% - Énfasis3 3 9 2 2" xfId="15452" xr:uid="{00000000-0005-0000-0000-0000081F0000}"/>
    <cellStyle name="20% - Énfasis3 3 9 2 3" xfId="27058" xr:uid="{00000000-0005-0000-0000-0000091F0000}"/>
    <cellStyle name="20% - Énfasis3 3 9 2 4" xfId="46675" xr:uid="{00000000-0005-0000-0000-00000A1F0000}"/>
    <cellStyle name="20% - Énfasis3 3 9 3" xfId="10321" xr:uid="{00000000-0005-0000-0000-00000B1F0000}"/>
    <cellStyle name="20% - Énfasis3 3 9 3 2" xfId="34953" xr:uid="{00000000-0005-0000-0000-00000C1F0000}"/>
    <cellStyle name="20% - Énfasis3 3 9 4" xfId="18685" xr:uid="{00000000-0005-0000-0000-00000D1F0000}"/>
    <cellStyle name="20% - Énfasis3 3 9 5" xfId="42994" xr:uid="{00000000-0005-0000-0000-00000E1F0000}"/>
    <cellStyle name="20% - Énfasis3 4" xfId="123" xr:uid="{00000000-0005-0000-0000-00000F1F0000}"/>
    <cellStyle name="20% - Énfasis3 4 10" xfId="3809" xr:uid="{00000000-0005-0000-0000-0000101F0000}"/>
    <cellStyle name="20% - Énfasis3 4 10 2" xfId="13792" xr:uid="{00000000-0005-0000-0000-0000111F0000}"/>
    <cellStyle name="20% - Énfasis3 4 10 2 2" xfId="32120" xr:uid="{00000000-0005-0000-0000-0000121F0000}"/>
    <cellStyle name="20% - Énfasis3 4 10 3" xfId="40017" xr:uid="{00000000-0005-0000-0000-0000131F0000}"/>
    <cellStyle name="20% - Énfasis3 4 10 4" xfId="24752" xr:uid="{00000000-0005-0000-0000-0000141F0000}"/>
    <cellStyle name="20% - Énfasis3 4 10 5" xfId="45014" xr:uid="{00000000-0005-0000-0000-0000151F0000}"/>
    <cellStyle name="20% - Énfasis3 4 11" xfId="7063" xr:uid="{00000000-0005-0000-0000-0000161F0000}"/>
    <cellStyle name="20% - Énfasis3 4 11 2" xfId="16040" xr:uid="{00000000-0005-0000-0000-0000171F0000}"/>
    <cellStyle name="20% - Énfasis3 4 11 3" xfId="25705" xr:uid="{00000000-0005-0000-0000-0000181F0000}"/>
    <cellStyle name="20% - Énfasis3 4 11 4" xfId="47265" xr:uid="{00000000-0005-0000-0000-0000191F0000}"/>
    <cellStyle name="20% - Énfasis3 4 12" xfId="2779" xr:uid="{00000000-0005-0000-0000-00001A1F0000}"/>
    <cellStyle name="20% - Énfasis3 4 12 2" xfId="12763" xr:uid="{00000000-0005-0000-0000-00001B1F0000}"/>
    <cellStyle name="20% - Énfasis3 4 12 3" xfId="33604" xr:uid="{00000000-0005-0000-0000-00001C1F0000}"/>
    <cellStyle name="20% - Énfasis3 4 12 4" xfId="43984" xr:uid="{00000000-0005-0000-0000-00001D1F0000}"/>
    <cellStyle name="20% - Énfasis3 4 13" xfId="7737" xr:uid="{00000000-0005-0000-0000-00001E1F0000}"/>
    <cellStyle name="20% - Énfasis3 4 13 2" xfId="16704" xr:uid="{00000000-0005-0000-0000-00001F1F0000}"/>
    <cellStyle name="20% - Énfasis3 4 13 3" xfId="47929" xr:uid="{00000000-0005-0000-0000-0000201F0000}"/>
    <cellStyle name="20% - Énfasis3 4 14" xfId="10322" xr:uid="{00000000-0005-0000-0000-0000211F0000}"/>
    <cellStyle name="20% - Énfasis3 4 14 2" xfId="49572" xr:uid="{00000000-0005-0000-0000-0000221F0000}"/>
    <cellStyle name="20% - Énfasis3 4 15" xfId="18285" xr:uid="{00000000-0005-0000-0000-0000231F0000}"/>
    <cellStyle name="20% - Énfasis3 4 16" xfId="41390" xr:uid="{00000000-0005-0000-0000-0000241F0000}"/>
    <cellStyle name="20% - Énfasis3 4 2" xfId="231" xr:uid="{00000000-0005-0000-0000-0000251F0000}"/>
    <cellStyle name="20% - Énfasis3 4 2 10" xfId="7802" xr:uid="{00000000-0005-0000-0000-0000261F0000}"/>
    <cellStyle name="20% - Énfasis3 4 2 10 2" xfId="16769" xr:uid="{00000000-0005-0000-0000-0000271F0000}"/>
    <cellStyle name="20% - Énfasis3 4 2 10 3" xfId="33605" xr:uid="{00000000-0005-0000-0000-0000281F0000}"/>
    <cellStyle name="20% - Énfasis3 4 2 10 4" xfId="47994" xr:uid="{00000000-0005-0000-0000-0000291F0000}"/>
    <cellStyle name="20% - Énfasis3 4 2 11" xfId="10323" xr:uid="{00000000-0005-0000-0000-00002A1F0000}"/>
    <cellStyle name="20% - Énfasis3 4 2 11 2" xfId="49637" xr:uid="{00000000-0005-0000-0000-00002B1F0000}"/>
    <cellStyle name="20% - Énfasis3 4 2 12" xfId="18430" xr:uid="{00000000-0005-0000-0000-00002C1F0000}"/>
    <cellStyle name="20% - Énfasis3 4 2 13" xfId="41455" xr:uid="{00000000-0005-0000-0000-00002D1F0000}"/>
    <cellStyle name="20% - Énfasis3 4 2 2" xfId="593" xr:uid="{00000000-0005-0000-0000-00002E1F0000}"/>
    <cellStyle name="20% - Énfasis3 4 2 2 10" xfId="41500" xr:uid="{00000000-0005-0000-0000-00002F1F0000}"/>
    <cellStyle name="20% - Énfasis3 4 2 2 2" xfId="2039" xr:uid="{00000000-0005-0000-0000-0000301F0000}"/>
    <cellStyle name="20% - Énfasis3 4 2 2 2 2" xfId="5109" xr:uid="{00000000-0005-0000-0000-0000311F0000}"/>
    <cellStyle name="20% - Énfasis3 4 2 2 2 2 2" xfId="15087" xr:uid="{00000000-0005-0000-0000-0000321F0000}"/>
    <cellStyle name="20% - Énfasis3 4 2 2 2 2 2 2" xfId="28333" xr:uid="{00000000-0005-0000-0000-0000331F0000}"/>
    <cellStyle name="20% - Énfasis3 4 2 2 2 2 3" xfId="36228" xr:uid="{00000000-0005-0000-0000-0000341F0000}"/>
    <cellStyle name="20% - Énfasis3 4 2 2 2 2 4" xfId="21017" xr:uid="{00000000-0005-0000-0000-0000351F0000}"/>
    <cellStyle name="20% - Énfasis3 4 2 2 2 2 5" xfId="46309" xr:uid="{00000000-0005-0000-0000-0000361F0000}"/>
    <cellStyle name="20% - Énfasis3 4 2 2 2 3" xfId="8586" xr:uid="{00000000-0005-0000-0000-0000371F0000}"/>
    <cellStyle name="20% - Énfasis3 4 2 2 2 3 2" xfId="17553" xr:uid="{00000000-0005-0000-0000-0000381F0000}"/>
    <cellStyle name="20% - Énfasis3 4 2 2 2 3 2 2" xfId="29817" xr:uid="{00000000-0005-0000-0000-0000391F0000}"/>
    <cellStyle name="20% - Énfasis3 4 2 2 2 3 3" xfId="37713" xr:uid="{00000000-0005-0000-0000-00003A1F0000}"/>
    <cellStyle name="20% - Énfasis3 4 2 2 2 3 4" xfId="22500" xr:uid="{00000000-0005-0000-0000-00003B1F0000}"/>
    <cellStyle name="20% - Énfasis3 4 2 2 2 3 5" xfId="48778" xr:uid="{00000000-0005-0000-0000-00003C1F0000}"/>
    <cellStyle name="20% - Énfasis3 4 2 2 2 4" xfId="9448" xr:uid="{00000000-0005-0000-0000-00003D1F0000}"/>
    <cellStyle name="20% - Énfasis3 4 2 2 2 4 2" xfId="31302" xr:uid="{00000000-0005-0000-0000-00003E1F0000}"/>
    <cellStyle name="20% - Énfasis3 4 2 2 2 4 3" xfId="39199" xr:uid="{00000000-0005-0000-0000-00003F1F0000}"/>
    <cellStyle name="20% - Énfasis3 4 2 2 2 4 4" xfId="23984" xr:uid="{00000000-0005-0000-0000-0000401F0000}"/>
    <cellStyle name="20% - Énfasis3 4 2 2 2 4 5" xfId="50421" xr:uid="{00000000-0005-0000-0000-0000411F0000}"/>
    <cellStyle name="20% - Énfasis3 4 2 2 2 5" xfId="12179" xr:uid="{00000000-0005-0000-0000-0000421F0000}"/>
    <cellStyle name="20% - Énfasis3 4 2 2 2 5 2" xfId="32787" xr:uid="{00000000-0005-0000-0000-0000431F0000}"/>
    <cellStyle name="20% - Énfasis3 4 2 2 2 5 3" xfId="40684" xr:uid="{00000000-0005-0000-0000-0000441F0000}"/>
    <cellStyle name="20% - Énfasis3 4 2 2 2 6" xfId="26371" xr:uid="{00000000-0005-0000-0000-0000451F0000}"/>
    <cellStyle name="20% - Énfasis3 4 2 2 2 7" xfId="34271" xr:uid="{00000000-0005-0000-0000-0000461F0000}"/>
    <cellStyle name="20% - Énfasis3 4 2 2 2 8" xfId="19533" xr:uid="{00000000-0005-0000-0000-0000471F0000}"/>
    <cellStyle name="20% - Énfasis3 4 2 2 2 9" xfId="42239" xr:uid="{00000000-0005-0000-0000-0000481F0000}"/>
    <cellStyle name="20% - Énfasis3 4 2 2 3" xfId="1285" xr:uid="{00000000-0005-0000-0000-0000491F0000}"/>
    <cellStyle name="20% - Énfasis3 4 2 2 3 2" xfId="6636" xr:uid="{00000000-0005-0000-0000-00004A1F0000}"/>
    <cellStyle name="20% - Énfasis3 4 2 2 3 2 2" xfId="15615" xr:uid="{00000000-0005-0000-0000-00004B1F0000}"/>
    <cellStyle name="20% - Énfasis3 4 2 2 3 2 3" xfId="27986" xr:uid="{00000000-0005-0000-0000-00004C1F0000}"/>
    <cellStyle name="20% - Énfasis3 4 2 2 3 2 4" xfId="46839" xr:uid="{00000000-0005-0000-0000-00004D1F0000}"/>
    <cellStyle name="20% - Énfasis3 4 2 2 3 3" xfId="10324" xr:uid="{00000000-0005-0000-0000-00004E1F0000}"/>
    <cellStyle name="20% - Énfasis3 4 2 2 3 3 2" xfId="35881" xr:uid="{00000000-0005-0000-0000-00004F1F0000}"/>
    <cellStyle name="20% - Énfasis3 4 2 2 3 4" xfId="20670" xr:uid="{00000000-0005-0000-0000-0000501F0000}"/>
    <cellStyle name="20% - Énfasis3 4 2 2 3 5" xfId="43157" xr:uid="{00000000-0005-0000-0000-0000511F0000}"/>
    <cellStyle name="20% - Énfasis3 4 2 2 4" xfId="4270" xr:uid="{00000000-0005-0000-0000-0000521F0000}"/>
    <cellStyle name="20% - Énfasis3 4 2 2 4 2" xfId="14250" xr:uid="{00000000-0005-0000-0000-0000531F0000}"/>
    <cellStyle name="20% - Énfasis3 4 2 2 4 2 2" xfId="29470" xr:uid="{00000000-0005-0000-0000-0000541F0000}"/>
    <cellStyle name="20% - Énfasis3 4 2 2 4 3" xfId="37366" xr:uid="{00000000-0005-0000-0000-0000551F0000}"/>
    <cellStyle name="20% - Énfasis3 4 2 2 4 4" xfId="22154" xr:uid="{00000000-0005-0000-0000-0000561F0000}"/>
    <cellStyle name="20% - Énfasis3 4 2 2 4 5" xfId="45472" xr:uid="{00000000-0005-0000-0000-0000571F0000}"/>
    <cellStyle name="20% - Énfasis3 4 2 2 5" xfId="7173" xr:uid="{00000000-0005-0000-0000-0000581F0000}"/>
    <cellStyle name="20% - Énfasis3 4 2 2 5 2" xfId="16150" xr:uid="{00000000-0005-0000-0000-0000591F0000}"/>
    <cellStyle name="20% - Énfasis3 4 2 2 5 2 2" xfId="30955" xr:uid="{00000000-0005-0000-0000-00005A1F0000}"/>
    <cellStyle name="20% - Énfasis3 4 2 2 5 3" xfId="38852" xr:uid="{00000000-0005-0000-0000-00005B1F0000}"/>
    <cellStyle name="20% - Énfasis3 4 2 2 5 4" xfId="23638" xr:uid="{00000000-0005-0000-0000-00005C1F0000}"/>
    <cellStyle name="20% - Énfasis3 4 2 2 5 5" xfId="47375" xr:uid="{00000000-0005-0000-0000-00005D1F0000}"/>
    <cellStyle name="20% - Énfasis3 4 2 2 6" xfId="3081" xr:uid="{00000000-0005-0000-0000-00005E1F0000}"/>
    <cellStyle name="20% - Énfasis3 4 2 2 6 2" xfId="13065" xr:uid="{00000000-0005-0000-0000-00005F1F0000}"/>
    <cellStyle name="20% - Énfasis3 4 2 2 6 2 2" xfId="32440" xr:uid="{00000000-0005-0000-0000-0000601F0000}"/>
    <cellStyle name="20% - Énfasis3 4 2 2 6 3" xfId="40337" xr:uid="{00000000-0005-0000-0000-0000611F0000}"/>
    <cellStyle name="20% - Énfasis3 4 2 2 6 4" xfId="25053" xr:uid="{00000000-0005-0000-0000-0000621F0000}"/>
    <cellStyle name="20% - Énfasis3 4 2 2 6 5" xfId="44286" xr:uid="{00000000-0005-0000-0000-0000631F0000}"/>
    <cellStyle name="20% - Énfasis3 4 2 2 7" xfId="7847" xr:uid="{00000000-0005-0000-0000-0000641F0000}"/>
    <cellStyle name="20% - Énfasis3 4 2 2 7 2" xfId="16814" xr:uid="{00000000-0005-0000-0000-0000651F0000}"/>
    <cellStyle name="20% - Énfasis3 4 2 2 7 3" xfId="26024" xr:uid="{00000000-0005-0000-0000-0000661F0000}"/>
    <cellStyle name="20% - Énfasis3 4 2 2 7 4" xfId="48039" xr:uid="{00000000-0005-0000-0000-0000671F0000}"/>
    <cellStyle name="20% - Énfasis3 4 2 2 8" xfId="10325" xr:uid="{00000000-0005-0000-0000-0000681F0000}"/>
    <cellStyle name="20% - Énfasis3 4 2 2 8 2" xfId="33924" xr:uid="{00000000-0005-0000-0000-0000691F0000}"/>
    <cellStyle name="20% - Énfasis3 4 2 2 8 3" xfId="49682" xr:uid="{00000000-0005-0000-0000-00006A1F0000}"/>
    <cellStyle name="20% - Énfasis3 4 2 2 9" xfId="19186" xr:uid="{00000000-0005-0000-0000-00006B1F0000}"/>
    <cellStyle name="20% - Énfasis3 4 2 3" xfId="768" xr:uid="{00000000-0005-0000-0000-00006C1F0000}"/>
    <cellStyle name="20% - Énfasis3 4 2 3 2" xfId="1459" xr:uid="{00000000-0005-0000-0000-00006D1F0000}"/>
    <cellStyle name="20% - Énfasis3 4 2 3 2 2" xfId="6811" xr:uid="{00000000-0005-0000-0000-00006E1F0000}"/>
    <cellStyle name="20% - Énfasis3 4 2 3 2 2 2" xfId="15789" xr:uid="{00000000-0005-0000-0000-00006F1F0000}"/>
    <cellStyle name="20% - Énfasis3 4 2 3 2 2 3" xfId="28332" xr:uid="{00000000-0005-0000-0000-0000701F0000}"/>
    <cellStyle name="20% - Énfasis3 4 2 3 2 2 4" xfId="47013" xr:uid="{00000000-0005-0000-0000-0000711F0000}"/>
    <cellStyle name="20% - Énfasis3 4 2 3 2 3" xfId="10326" xr:uid="{00000000-0005-0000-0000-0000721F0000}"/>
    <cellStyle name="20% - Énfasis3 4 2 3 2 3 2" xfId="36227" xr:uid="{00000000-0005-0000-0000-0000731F0000}"/>
    <cellStyle name="20% - Énfasis3 4 2 3 2 4" xfId="21016" xr:uid="{00000000-0005-0000-0000-0000741F0000}"/>
    <cellStyle name="20% - Énfasis3 4 2 3 2 5" xfId="43331" xr:uid="{00000000-0005-0000-0000-0000751F0000}"/>
    <cellStyle name="20% - Énfasis3 4 2 3 3" xfId="4830" xr:uid="{00000000-0005-0000-0000-0000761F0000}"/>
    <cellStyle name="20% - Énfasis3 4 2 3 3 2" xfId="14808" xr:uid="{00000000-0005-0000-0000-0000771F0000}"/>
    <cellStyle name="20% - Énfasis3 4 2 3 3 2 2" xfId="29816" xr:uid="{00000000-0005-0000-0000-0000781F0000}"/>
    <cellStyle name="20% - Énfasis3 4 2 3 3 3" xfId="37712" xr:uid="{00000000-0005-0000-0000-0000791F0000}"/>
    <cellStyle name="20% - Énfasis3 4 2 3 3 4" xfId="22499" xr:uid="{00000000-0005-0000-0000-00007A1F0000}"/>
    <cellStyle name="20% - Énfasis3 4 2 3 3 5" xfId="46030" xr:uid="{00000000-0005-0000-0000-00007B1F0000}"/>
    <cellStyle name="20% - Énfasis3 4 2 3 4" xfId="7347" xr:uid="{00000000-0005-0000-0000-00007C1F0000}"/>
    <cellStyle name="20% - Énfasis3 4 2 3 4 2" xfId="16323" xr:uid="{00000000-0005-0000-0000-00007D1F0000}"/>
    <cellStyle name="20% - Énfasis3 4 2 3 4 2 2" xfId="31301" xr:uid="{00000000-0005-0000-0000-00007E1F0000}"/>
    <cellStyle name="20% - Énfasis3 4 2 3 4 3" xfId="39198" xr:uid="{00000000-0005-0000-0000-00007F1F0000}"/>
    <cellStyle name="20% - Énfasis3 4 2 3 4 4" xfId="23983" xr:uid="{00000000-0005-0000-0000-0000801F0000}"/>
    <cellStyle name="20% - Énfasis3 4 2 3 4 5" xfId="47548" xr:uid="{00000000-0005-0000-0000-0000811F0000}"/>
    <cellStyle name="20% - Énfasis3 4 2 3 5" xfId="3255" xr:uid="{00000000-0005-0000-0000-0000821F0000}"/>
    <cellStyle name="20% - Énfasis3 4 2 3 5 2" xfId="13239" xr:uid="{00000000-0005-0000-0000-0000831F0000}"/>
    <cellStyle name="20% - Énfasis3 4 2 3 5 2 2" xfId="32786" xr:uid="{00000000-0005-0000-0000-0000841F0000}"/>
    <cellStyle name="20% - Énfasis3 4 2 3 5 3" xfId="40683" xr:uid="{00000000-0005-0000-0000-0000851F0000}"/>
    <cellStyle name="20% - Énfasis3 4 2 3 5 4" xfId="25307" xr:uid="{00000000-0005-0000-0000-0000861F0000}"/>
    <cellStyle name="20% - Énfasis3 4 2 3 5 5" xfId="44460" xr:uid="{00000000-0005-0000-0000-0000871F0000}"/>
    <cellStyle name="20% - Énfasis3 4 2 3 6" xfId="8021" xr:uid="{00000000-0005-0000-0000-0000881F0000}"/>
    <cellStyle name="20% - Énfasis3 4 2 3 6 2" xfId="16988" xr:uid="{00000000-0005-0000-0000-0000891F0000}"/>
    <cellStyle name="20% - Énfasis3 4 2 3 6 3" xfId="26370" xr:uid="{00000000-0005-0000-0000-00008A1F0000}"/>
    <cellStyle name="20% - Énfasis3 4 2 3 6 4" xfId="48213" xr:uid="{00000000-0005-0000-0000-00008B1F0000}"/>
    <cellStyle name="20% - Énfasis3 4 2 3 7" xfId="10327" xr:uid="{00000000-0005-0000-0000-00008C1F0000}"/>
    <cellStyle name="20% - Énfasis3 4 2 3 7 2" xfId="34270" xr:uid="{00000000-0005-0000-0000-00008D1F0000}"/>
    <cellStyle name="20% - Énfasis3 4 2 3 7 3" xfId="49856" xr:uid="{00000000-0005-0000-0000-00008E1F0000}"/>
    <cellStyle name="20% - Énfasis3 4 2 3 8" xfId="19532" xr:uid="{00000000-0005-0000-0000-00008F1F0000}"/>
    <cellStyle name="20% - Énfasis3 4 2 3 9" xfId="41674" xr:uid="{00000000-0005-0000-0000-0000901F0000}"/>
    <cellStyle name="20% - Énfasis3 4 2 4" xfId="548" xr:uid="{00000000-0005-0000-0000-0000911F0000}"/>
    <cellStyle name="20% - Énfasis3 4 2 4 2" xfId="2659" xr:uid="{00000000-0005-0000-0000-0000921F0000}"/>
    <cellStyle name="20% - Énfasis3 4 2 4 2 2" xfId="4451" xr:uid="{00000000-0005-0000-0000-0000931F0000}"/>
    <cellStyle name="20% - Énfasis3 4 2 4 2 2 2" xfId="14430" xr:uid="{00000000-0005-0000-0000-0000941F0000}"/>
    <cellStyle name="20% - Énfasis3 4 2 4 2 2 3" xfId="45652" xr:uid="{00000000-0005-0000-0000-0000951F0000}"/>
    <cellStyle name="20% - Énfasis3 4 2 4 2 3" xfId="10328" xr:uid="{00000000-0005-0000-0000-0000961F0000}"/>
    <cellStyle name="20% - Énfasis3 4 2 4 2 4" xfId="27167" xr:uid="{00000000-0005-0000-0000-0000971F0000}"/>
    <cellStyle name="20% - Énfasis3 4 2 4 2 5" xfId="43869" xr:uid="{00000000-0005-0000-0000-0000981F0000}"/>
    <cellStyle name="20% - Énfasis3 4 2 4 3" xfId="3454" xr:uid="{00000000-0005-0000-0000-0000991F0000}"/>
    <cellStyle name="20% - Énfasis3 4 2 4 3 2" xfId="13438" xr:uid="{00000000-0005-0000-0000-00009A1F0000}"/>
    <cellStyle name="20% - Énfasis3 4 2 4 3 3" xfId="35062" xr:uid="{00000000-0005-0000-0000-00009B1F0000}"/>
    <cellStyle name="20% - Énfasis3 4 2 4 3 4" xfId="44659" xr:uid="{00000000-0005-0000-0000-00009C1F0000}"/>
    <cellStyle name="20% - Énfasis3 4 2 4 4" xfId="9152" xr:uid="{00000000-0005-0000-0000-00009D1F0000}"/>
    <cellStyle name="20% - Énfasis3 4 2 4 4 2" xfId="18118" xr:uid="{00000000-0005-0000-0000-00009E1F0000}"/>
    <cellStyle name="20% - Énfasis3 4 2 4 4 3" xfId="49344" xr:uid="{00000000-0005-0000-0000-00009F1F0000}"/>
    <cellStyle name="20% - Énfasis3 4 2 4 5" xfId="10329" xr:uid="{00000000-0005-0000-0000-0000A01F0000}"/>
    <cellStyle name="20% - Énfasis3 4 2 4 5 2" xfId="50987" xr:uid="{00000000-0005-0000-0000-0000A11F0000}"/>
    <cellStyle name="20% - Énfasis3 4 2 4 6" xfId="18867" xr:uid="{00000000-0005-0000-0000-0000A21F0000}"/>
    <cellStyle name="20% - Énfasis3 4 2 4 7" xfId="42805" xr:uid="{00000000-0005-0000-0000-0000A31F0000}"/>
    <cellStyle name="20% - Énfasis3 4 2 5" xfId="1240" xr:uid="{00000000-0005-0000-0000-0000A41F0000}"/>
    <cellStyle name="20% - Énfasis3 4 2 5 2" xfId="6009" xr:uid="{00000000-0005-0000-0000-0000A51F0000}"/>
    <cellStyle name="20% - Énfasis3 4 2 5 2 2" xfId="27667" xr:uid="{00000000-0005-0000-0000-0000A61F0000}"/>
    <cellStyle name="20% - Énfasis3 4 2 5 3" xfId="10330" xr:uid="{00000000-0005-0000-0000-0000A71F0000}"/>
    <cellStyle name="20% - Énfasis3 4 2 5 3 2" xfId="35562" xr:uid="{00000000-0005-0000-0000-0000A81F0000}"/>
    <cellStyle name="20% - Énfasis3 4 2 5 4" xfId="20351" xr:uid="{00000000-0005-0000-0000-0000A91F0000}"/>
    <cellStyle name="20% - Énfasis3 4 2 5 5" xfId="43112" xr:uid="{00000000-0005-0000-0000-0000AA1F0000}"/>
    <cellStyle name="20% - Énfasis3 4 2 6" xfId="6591" xr:uid="{00000000-0005-0000-0000-0000AB1F0000}"/>
    <cellStyle name="20% - Énfasis3 4 2 6 2" xfId="15571" xr:uid="{00000000-0005-0000-0000-0000AC1F0000}"/>
    <cellStyle name="20% - Énfasis3 4 2 6 2 2" xfId="29151" xr:uid="{00000000-0005-0000-0000-0000AD1F0000}"/>
    <cellStyle name="20% - Énfasis3 4 2 6 3" xfId="37047" xr:uid="{00000000-0005-0000-0000-0000AE1F0000}"/>
    <cellStyle name="20% - Énfasis3 4 2 6 4" xfId="21835" xr:uid="{00000000-0005-0000-0000-0000AF1F0000}"/>
    <cellStyle name="20% - Énfasis3 4 2 6 5" xfId="46794" xr:uid="{00000000-0005-0000-0000-0000B01F0000}"/>
    <cellStyle name="20% - Énfasis3 4 2 7" xfId="3990" xr:uid="{00000000-0005-0000-0000-0000B11F0000}"/>
    <cellStyle name="20% - Énfasis3 4 2 7 2" xfId="13971" xr:uid="{00000000-0005-0000-0000-0000B21F0000}"/>
    <cellStyle name="20% - Énfasis3 4 2 7 2 2" xfId="30636" xr:uid="{00000000-0005-0000-0000-0000B31F0000}"/>
    <cellStyle name="20% - Énfasis3 4 2 7 3" xfId="38533" xr:uid="{00000000-0005-0000-0000-0000B41F0000}"/>
    <cellStyle name="20% - Énfasis3 4 2 7 4" xfId="23319" xr:uid="{00000000-0005-0000-0000-0000B51F0000}"/>
    <cellStyle name="20% - Énfasis3 4 2 7 5" xfId="45193" xr:uid="{00000000-0005-0000-0000-0000B61F0000}"/>
    <cellStyle name="20% - Énfasis3 4 2 8" xfId="7128" xr:uid="{00000000-0005-0000-0000-0000B71F0000}"/>
    <cellStyle name="20% - Énfasis3 4 2 8 2" xfId="16105" xr:uid="{00000000-0005-0000-0000-0000B81F0000}"/>
    <cellStyle name="20% - Énfasis3 4 2 8 2 2" xfId="32121" xr:uid="{00000000-0005-0000-0000-0000B91F0000}"/>
    <cellStyle name="20% - Énfasis3 4 2 8 3" xfId="40018" xr:uid="{00000000-0005-0000-0000-0000BA1F0000}"/>
    <cellStyle name="20% - Énfasis3 4 2 8 4" xfId="24753" xr:uid="{00000000-0005-0000-0000-0000BB1F0000}"/>
    <cellStyle name="20% - Énfasis3 4 2 8 5" xfId="47330" xr:uid="{00000000-0005-0000-0000-0000BC1F0000}"/>
    <cellStyle name="20% - Énfasis3 4 2 9" xfId="3036" xr:uid="{00000000-0005-0000-0000-0000BD1F0000}"/>
    <cellStyle name="20% - Énfasis3 4 2 9 2" xfId="13020" xr:uid="{00000000-0005-0000-0000-0000BE1F0000}"/>
    <cellStyle name="20% - Énfasis3 4 2 9 3" xfId="25706" xr:uid="{00000000-0005-0000-0000-0000BF1F0000}"/>
    <cellStyle name="20% - Énfasis3 4 2 9 4" xfId="44241" xr:uid="{00000000-0005-0000-0000-0000C01F0000}"/>
    <cellStyle name="20% - Énfasis3 4 3" xfId="339" xr:uid="{00000000-0005-0000-0000-0000C11F0000}"/>
    <cellStyle name="20% - Énfasis3 4 3 10" xfId="7846" xr:uid="{00000000-0005-0000-0000-0000C21F0000}"/>
    <cellStyle name="20% - Énfasis3 4 3 10 2" xfId="16813" xr:uid="{00000000-0005-0000-0000-0000C31F0000}"/>
    <cellStyle name="20% - Énfasis3 4 3 10 3" xfId="33606" xr:uid="{00000000-0005-0000-0000-0000C41F0000}"/>
    <cellStyle name="20% - Énfasis3 4 3 10 4" xfId="48038" xr:uid="{00000000-0005-0000-0000-0000C51F0000}"/>
    <cellStyle name="20% - Énfasis3 4 3 11" xfId="10331" xr:uid="{00000000-0005-0000-0000-0000C61F0000}"/>
    <cellStyle name="20% - Énfasis3 4 3 11 2" xfId="49681" xr:uid="{00000000-0005-0000-0000-0000C71F0000}"/>
    <cellStyle name="20% - Énfasis3 4 3 12" xfId="18584" xr:uid="{00000000-0005-0000-0000-0000C81F0000}"/>
    <cellStyle name="20% - Énfasis3 4 3 13" xfId="41499" xr:uid="{00000000-0005-0000-0000-0000C91F0000}"/>
    <cellStyle name="20% - Énfasis3 4 3 2" xfId="592" xr:uid="{00000000-0005-0000-0000-0000CA1F0000}"/>
    <cellStyle name="20% - Énfasis3 4 3 2 10" xfId="42006" xr:uid="{00000000-0005-0000-0000-0000CB1F0000}"/>
    <cellStyle name="20% - Énfasis3 4 3 2 2" xfId="2041" xr:uid="{00000000-0005-0000-0000-0000CC1F0000}"/>
    <cellStyle name="20% - Énfasis3 4 3 2 2 2" xfId="5014" xr:uid="{00000000-0005-0000-0000-0000CD1F0000}"/>
    <cellStyle name="20% - Énfasis3 4 3 2 2 2 2" xfId="14992" xr:uid="{00000000-0005-0000-0000-0000CE1F0000}"/>
    <cellStyle name="20% - Énfasis3 4 3 2 2 2 2 2" xfId="28335" xr:uid="{00000000-0005-0000-0000-0000CF1F0000}"/>
    <cellStyle name="20% - Énfasis3 4 3 2 2 2 3" xfId="36230" xr:uid="{00000000-0005-0000-0000-0000D01F0000}"/>
    <cellStyle name="20% - Énfasis3 4 3 2 2 2 4" xfId="21019" xr:uid="{00000000-0005-0000-0000-0000D11F0000}"/>
    <cellStyle name="20% - Énfasis3 4 3 2 2 2 5" xfId="46214" xr:uid="{00000000-0005-0000-0000-0000D21F0000}"/>
    <cellStyle name="20% - Énfasis3 4 3 2 2 3" xfId="8588" xr:uid="{00000000-0005-0000-0000-0000D31F0000}"/>
    <cellStyle name="20% - Énfasis3 4 3 2 2 3 2" xfId="17555" xr:uid="{00000000-0005-0000-0000-0000D41F0000}"/>
    <cellStyle name="20% - Énfasis3 4 3 2 2 3 2 2" xfId="29819" xr:uid="{00000000-0005-0000-0000-0000D51F0000}"/>
    <cellStyle name="20% - Énfasis3 4 3 2 2 3 3" xfId="37715" xr:uid="{00000000-0005-0000-0000-0000D61F0000}"/>
    <cellStyle name="20% - Énfasis3 4 3 2 2 3 4" xfId="22502" xr:uid="{00000000-0005-0000-0000-0000D71F0000}"/>
    <cellStyle name="20% - Énfasis3 4 3 2 2 3 5" xfId="48780" xr:uid="{00000000-0005-0000-0000-0000D81F0000}"/>
    <cellStyle name="20% - Énfasis3 4 3 2 2 4" xfId="9449" xr:uid="{00000000-0005-0000-0000-0000D91F0000}"/>
    <cellStyle name="20% - Énfasis3 4 3 2 2 4 2" xfId="31304" xr:uid="{00000000-0005-0000-0000-0000DA1F0000}"/>
    <cellStyle name="20% - Énfasis3 4 3 2 2 4 3" xfId="39201" xr:uid="{00000000-0005-0000-0000-0000DB1F0000}"/>
    <cellStyle name="20% - Énfasis3 4 3 2 2 4 4" xfId="23986" xr:uid="{00000000-0005-0000-0000-0000DC1F0000}"/>
    <cellStyle name="20% - Énfasis3 4 3 2 2 4 5" xfId="50423" xr:uid="{00000000-0005-0000-0000-0000DD1F0000}"/>
    <cellStyle name="20% - Énfasis3 4 3 2 2 5" xfId="12181" xr:uid="{00000000-0005-0000-0000-0000DE1F0000}"/>
    <cellStyle name="20% - Énfasis3 4 3 2 2 5 2" xfId="32789" xr:uid="{00000000-0005-0000-0000-0000DF1F0000}"/>
    <cellStyle name="20% - Énfasis3 4 3 2 2 5 3" xfId="40686" xr:uid="{00000000-0005-0000-0000-0000E01F0000}"/>
    <cellStyle name="20% - Énfasis3 4 3 2 2 6" xfId="26373" xr:uid="{00000000-0005-0000-0000-0000E11F0000}"/>
    <cellStyle name="20% - Énfasis3 4 3 2 2 7" xfId="34273" xr:uid="{00000000-0005-0000-0000-0000E21F0000}"/>
    <cellStyle name="20% - Énfasis3 4 3 2 2 8" xfId="19535" xr:uid="{00000000-0005-0000-0000-0000E31F0000}"/>
    <cellStyle name="20% - Énfasis3 4 3 2 2 9" xfId="42241" xr:uid="{00000000-0005-0000-0000-0000E41F0000}"/>
    <cellStyle name="20% - Énfasis3 4 3 2 3" xfId="1805" xr:uid="{00000000-0005-0000-0000-0000E51F0000}"/>
    <cellStyle name="20% - Énfasis3 4 3 2 3 2" xfId="4175" xr:uid="{00000000-0005-0000-0000-0000E61F0000}"/>
    <cellStyle name="20% - Énfasis3 4 3 2 3 2 2" xfId="14155" xr:uid="{00000000-0005-0000-0000-0000E71F0000}"/>
    <cellStyle name="20% - Énfasis3 4 3 2 3 2 3" xfId="27987" xr:uid="{00000000-0005-0000-0000-0000E81F0000}"/>
    <cellStyle name="20% - Énfasis3 4 3 2 3 2 4" xfId="45377" xr:uid="{00000000-0005-0000-0000-0000E91F0000}"/>
    <cellStyle name="20% - Énfasis3 4 3 2 3 3" xfId="10332" xr:uid="{00000000-0005-0000-0000-0000EA1F0000}"/>
    <cellStyle name="20% - Énfasis3 4 3 2 3 3 2" xfId="35882" xr:uid="{00000000-0005-0000-0000-0000EB1F0000}"/>
    <cellStyle name="20% - Énfasis3 4 3 2 3 4" xfId="20671" xr:uid="{00000000-0005-0000-0000-0000EC1F0000}"/>
    <cellStyle name="20% - Énfasis3 4 3 2 3 5" xfId="43590" xr:uid="{00000000-0005-0000-0000-0000ED1F0000}"/>
    <cellStyle name="20% - Énfasis3 4 3 2 4" xfId="3455" xr:uid="{00000000-0005-0000-0000-0000EE1F0000}"/>
    <cellStyle name="20% - Énfasis3 4 3 2 4 2" xfId="13439" xr:uid="{00000000-0005-0000-0000-0000EF1F0000}"/>
    <cellStyle name="20% - Énfasis3 4 3 2 4 2 2" xfId="29471" xr:uid="{00000000-0005-0000-0000-0000F01F0000}"/>
    <cellStyle name="20% - Énfasis3 4 3 2 4 3" xfId="37367" xr:uid="{00000000-0005-0000-0000-0000F11F0000}"/>
    <cellStyle name="20% - Énfasis3 4 3 2 4 4" xfId="22155" xr:uid="{00000000-0005-0000-0000-0000F21F0000}"/>
    <cellStyle name="20% - Énfasis3 4 3 2 4 5" xfId="44660" xr:uid="{00000000-0005-0000-0000-0000F31F0000}"/>
    <cellStyle name="20% - Énfasis3 4 3 2 5" xfId="8353" xr:uid="{00000000-0005-0000-0000-0000F41F0000}"/>
    <cellStyle name="20% - Énfasis3 4 3 2 5 2" xfId="17320" xr:uid="{00000000-0005-0000-0000-0000F51F0000}"/>
    <cellStyle name="20% - Énfasis3 4 3 2 5 2 2" xfId="30956" xr:uid="{00000000-0005-0000-0000-0000F61F0000}"/>
    <cellStyle name="20% - Énfasis3 4 3 2 5 3" xfId="38853" xr:uid="{00000000-0005-0000-0000-0000F71F0000}"/>
    <cellStyle name="20% - Énfasis3 4 3 2 5 4" xfId="23639" xr:uid="{00000000-0005-0000-0000-0000F81F0000}"/>
    <cellStyle name="20% - Énfasis3 4 3 2 5 5" xfId="48545" xr:uid="{00000000-0005-0000-0000-0000F91F0000}"/>
    <cellStyle name="20% - Énfasis3 4 3 2 6" xfId="10333" xr:uid="{00000000-0005-0000-0000-0000FA1F0000}"/>
    <cellStyle name="20% - Énfasis3 4 3 2 6 2" xfId="32441" xr:uid="{00000000-0005-0000-0000-0000FB1F0000}"/>
    <cellStyle name="20% - Énfasis3 4 3 2 6 3" xfId="40338" xr:uid="{00000000-0005-0000-0000-0000FC1F0000}"/>
    <cellStyle name="20% - Énfasis3 4 3 2 6 4" xfId="25054" xr:uid="{00000000-0005-0000-0000-0000FD1F0000}"/>
    <cellStyle name="20% - Énfasis3 4 3 2 6 5" xfId="50188" xr:uid="{00000000-0005-0000-0000-0000FE1F0000}"/>
    <cellStyle name="20% - Énfasis3 4 3 2 7" xfId="26025" xr:uid="{00000000-0005-0000-0000-0000FF1F0000}"/>
    <cellStyle name="20% - Énfasis3 4 3 2 8" xfId="33925" xr:uid="{00000000-0005-0000-0000-000000200000}"/>
    <cellStyle name="20% - Énfasis3 4 3 2 9" xfId="19187" xr:uid="{00000000-0005-0000-0000-000001200000}"/>
    <cellStyle name="20% - Énfasis3 4 3 3" xfId="2040" xr:uid="{00000000-0005-0000-0000-000002200000}"/>
    <cellStyle name="20% - Énfasis3 4 3 3 2" xfId="4735" xr:uid="{00000000-0005-0000-0000-000003200000}"/>
    <cellStyle name="20% - Énfasis3 4 3 3 2 2" xfId="14713" xr:uid="{00000000-0005-0000-0000-000004200000}"/>
    <cellStyle name="20% - Énfasis3 4 3 3 2 2 2" xfId="28334" xr:uid="{00000000-0005-0000-0000-000005200000}"/>
    <cellStyle name="20% - Énfasis3 4 3 3 2 3" xfId="36229" xr:uid="{00000000-0005-0000-0000-000006200000}"/>
    <cellStyle name="20% - Énfasis3 4 3 3 2 4" xfId="21018" xr:uid="{00000000-0005-0000-0000-000007200000}"/>
    <cellStyle name="20% - Énfasis3 4 3 3 2 5" xfId="45935" xr:uid="{00000000-0005-0000-0000-000008200000}"/>
    <cellStyle name="20% - Énfasis3 4 3 3 3" xfId="8587" xr:uid="{00000000-0005-0000-0000-000009200000}"/>
    <cellStyle name="20% - Énfasis3 4 3 3 3 2" xfId="17554" xr:uid="{00000000-0005-0000-0000-00000A200000}"/>
    <cellStyle name="20% - Énfasis3 4 3 3 3 2 2" xfId="29818" xr:uid="{00000000-0005-0000-0000-00000B200000}"/>
    <cellStyle name="20% - Énfasis3 4 3 3 3 3" xfId="37714" xr:uid="{00000000-0005-0000-0000-00000C200000}"/>
    <cellStyle name="20% - Énfasis3 4 3 3 3 4" xfId="22501" xr:uid="{00000000-0005-0000-0000-00000D200000}"/>
    <cellStyle name="20% - Énfasis3 4 3 3 3 5" xfId="48779" xr:uid="{00000000-0005-0000-0000-00000E200000}"/>
    <cellStyle name="20% - Énfasis3 4 3 3 4" xfId="9450" xr:uid="{00000000-0005-0000-0000-00000F200000}"/>
    <cellStyle name="20% - Énfasis3 4 3 3 4 2" xfId="31303" xr:uid="{00000000-0005-0000-0000-000010200000}"/>
    <cellStyle name="20% - Énfasis3 4 3 3 4 3" xfId="39200" xr:uid="{00000000-0005-0000-0000-000011200000}"/>
    <cellStyle name="20% - Énfasis3 4 3 3 4 4" xfId="23985" xr:uid="{00000000-0005-0000-0000-000012200000}"/>
    <cellStyle name="20% - Énfasis3 4 3 3 4 5" xfId="50422" xr:uid="{00000000-0005-0000-0000-000013200000}"/>
    <cellStyle name="20% - Énfasis3 4 3 3 5" xfId="12180" xr:uid="{00000000-0005-0000-0000-000014200000}"/>
    <cellStyle name="20% - Énfasis3 4 3 3 5 2" xfId="32788" xr:uid="{00000000-0005-0000-0000-000015200000}"/>
    <cellStyle name="20% - Énfasis3 4 3 3 5 3" xfId="40685" xr:uid="{00000000-0005-0000-0000-000016200000}"/>
    <cellStyle name="20% - Énfasis3 4 3 3 6" xfId="26372" xr:uid="{00000000-0005-0000-0000-000017200000}"/>
    <cellStyle name="20% - Énfasis3 4 3 3 7" xfId="34272" xr:uid="{00000000-0005-0000-0000-000018200000}"/>
    <cellStyle name="20% - Énfasis3 4 3 3 8" xfId="19534" xr:uid="{00000000-0005-0000-0000-000019200000}"/>
    <cellStyle name="20% - Énfasis3 4 3 3 9" xfId="42240" xr:uid="{00000000-0005-0000-0000-00001A200000}"/>
    <cellStyle name="20% - Énfasis3 4 3 4" xfId="1284" xr:uid="{00000000-0005-0000-0000-00001B200000}"/>
    <cellStyle name="20% - Énfasis3 4 3 4 2" xfId="4514" xr:uid="{00000000-0005-0000-0000-00001C200000}"/>
    <cellStyle name="20% - Énfasis3 4 3 4 2 2" xfId="14492" xr:uid="{00000000-0005-0000-0000-00001D200000}"/>
    <cellStyle name="20% - Énfasis3 4 3 4 2 3" xfId="27168" xr:uid="{00000000-0005-0000-0000-00001E200000}"/>
    <cellStyle name="20% - Énfasis3 4 3 4 2 4" xfId="45714" xr:uid="{00000000-0005-0000-0000-00001F200000}"/>
    <cellStyle name="20% - Énfasis3 4 3 4 3" xfId="10334" xr:uid="{00000000-0005-0000-0000-000020200000}"/>
    <cellStyle name="20% - Énfasis3 4 3 4 3 2" xfId="35063" xr:uid="{00000000-0005-0000-0000-000021200000}"/>
    <cellStyle name="20% - Énfasis3 4 3 4 4" xfId="18868" xr:uid="{00000000-0005-0000-0000-000022200000}"/>
    <cellStyle name="20% - Énfasis3 4 3 4 5" xfId="43156" xr:uid="{00000000-0005-0000-0000-000023200000}"/>
    <cellStyle name="20% - Énfasis3 4 3 5" xfId="6267" xr:uid="{00000000-0005-0000-0000-000024200000}"/>
    <cellStyle name="20% - Énfasis3 4 3 5 2" xfId="27668" xr:uid="{00000000-0005-0000-0000-000025200000}"/>
    <cellStyle name="20% - Énfasis3 4 3 5 2 2" xfId="51490" xr:uid="{00000000-0005-0000-0000-000026200000}"/>
    <cellStyle name="20% - Énfasis3 4 3 5 3" xfId="35563" xr:uid="{00000000-0005-0000-0000-000027200000}"/>
    <cellStyle name="20% - Énfasis3 4 3 5 3 2" xfId="51159" xr:uid="{00000000-0005-0000-0000-000028200000}"/>
    <cellStyle name="20% - Énfasis3 4 3 5 4" xfId="20352" xr:uid="{00000000-0005-0000-0000-000029200000}"/>
    <cellStyle name="20% - Énfasis3 4 3 6" xfId="6635" xr:uid="{00000000-0005-0000-0000-00002A200000}"/>
    <cellStyle name="20% - Énfasis3 4 3 6 2" xfId="15614" xr:uid="{00000000-0005-0000-0000-00002B200000}"/>
    <cellStyle name="20% - Énfasis3 4 3 6 2 2" xfId="29152" xr:uid="{00000000-0005-0000-0000-00002C200000}"/>
    <cellStyle name="20% - Énfasis3 4 3 6 3" xfId="37048" xr:uid="{00000000-0005-0000-0000-00002D200000}"/>
    <cellStyle name="20% - Énfasis3 4 3 6 4" xfId="21836" xr:uid="{00000000-0005-0000-0000-00002E200000}"/>
    <cellStyle name="20% - Énfasis3 4 3 6 5" xfId="46838" xr:uid="{00000000-0005-0000-0000-00002F200000}"/>
    <cellStyle name="20% - Énfasis3 4 3 7" xfId="3894" xr:uid="{00000000-0005-0000-0000-000030200000}"/>
    <cellStyle name="20% - Énfasis3 4 3 7 2" xfId="13876" xr:uid="{00000000-0005-0000-0000-000031200000}"/>
    <cellStyle name="20% - Énfasis3 4 3 7 2 2" xfId="30637" xr:uid="{00000000-0005-0000-0000-000032200000}"/>
    <cellStyle name="20% - Énfasis3 4 3 7 3" xfId="38534" xr:uid="{00000000-0005-0000-0000-000033200000}"/>
    <cellStyle name="20% - Énfasis3 4 3 7 4" xfId="23320" xr:uid="{00000000-0005-0000-0000-000034200000}"/>
    <cellStyle name="20% - Énfasis3 4 3 7 5" xfId="45098" xr:uid="{00000000-0005-0000-0000-000035200000}"/>
    <cellStyle name="20% - Énfasis3 4 3 8" xfId="7172" xr:uid="{00000000-0005-0000-0000-000036200000}"/>
    <cellStyle name="20% - Énfasis3 4 3 8 2" xfId="16149" xr:uid="{00000000-0005-0000-0000-000037200000}"/>
    <cellStyle name="20% - Énfasis3 4 3 8 2 2" xfId="32122" xr:uid="{00000000-0005-0000-0000-000038200000}"/>
    <cellStyle name="20% - Énfasis3 4 3 8 3" xfId="40019" xr:uid="{00000000-0005-0000-0000-000039200000}"/>
    <cellStyle name="20% - Énfasis3 4 3 8 4" xfId="24754" xr:uid="{00000000-0005-0000-0000-00003A200000}"/>
    <cellStyle name="20% - Énfasis3 4 3 8 5" xfId="47374" xr:uid="{00000000-0005-0000-0000-00003B200000}"/>
    <cellStyle name="20% - Énfasis3 4 3 9" xfId="3080" xr:uid="{00000000-0005-0000-0000-00003C200000}"/>
    <cellStyle name="20% - Énfasis3 4 3 9 2" xfId="13064" xr:uid="{00000000-0005-0000-0000-00003D200000}"/>
    <cellStyle name="20% - Énfasis3 4 3 9 3" xfId="25707" xr:uid="{00000000-0005-0000-0000-00003E200000}"/>
    <cellStyle name="20% - Énfasis3 4 3 9 4" xfId="44285" xr:uid="{00000000-0005-0000-0000-00003F200000}"/>
    <cellStyle name="20% - Énfasis3 4 4" xfId="767" xr:uid="{00000000-0005-0000-0000-000040200000}"/>
    <cellStyle name="20% - Énfasis3 4 4 10" xfId="41673" xr:uid="{00000000-0005-0000-0000-000041200000}"/>
    <cellStyle name="20% - Énfasis3 4 4 2" xfId="2042" xr:uid="{00000000-0005-0000-0000-000042200000}"/>
    <cellStyle name="20% - Énfasis3 4 4 2 2" xfId="4930" xr:uid="{00000000-0005-0000-0000-000043200000}"/>
    <cellStyle name="20% - Énfasis3 4 4 2 2 2" xfId="14908" xr:uid="{00000000-0005-0000-0000-000044200000}"/>
    <cellStyle name="20% - Énfasis3 4 4 2 2 2 2" xfId="28336" xr:uid="{00000000-0005-0000-0000-000045200000}"/>
    <cellStyle name="20% - Énfasis3 4 4 2 2 3" xfId="36231" xr:uid="{00000000-0005-0000-0000-000046200000}"/>
    <cellStyle name="20% - Énfasis3 4 4 2 2 4" xfId="21020" xr:uid="{00000000-0005-0000-0000-000047200000}"/>
    <cellStyle name="20% - Énfasis3 4 4 2 2 5" xfId="46130" xr:uid="{00000000-0005-0000-0000-000048200000}"/>
    <cellStyle name="20% - Énfasis3 4 4 2 3" xfId="8589" xr:uid="{00000000-0005-0000-0000-000049200000}"/>
    <cellStyle name="20% - Énfasis3 4 4 2 3 2" xfId="17556" xr:uid="{00000000-0005-0000-0000-00004A200000}"/>
    <cellStyle name="20% - Énfasis3 4 4 2 3 2 2" xfId="29820" xr:uid="{00000000-0005-0000-0000-00004B200000}"/>
    <cellStyle name="20% - Énfasis3 4 4 2 3 3" xfId="37716" xr:uid="{00000000-0005-0000-0000-00004C200000}"/>
    <cellStyle name="20% - Énfasis3 4 4 2 3 4" xfId="22503" xr:uid="{00000000-0005-0000-0000-00004D200000}"/>
    <cellStyle name="20% - Énfasis3 4 4 2 3 5" xfId="48781" xr:uid="{00000000-0005-0000-0000-00004E200000}"/>
    <cellStyle name="20% - Énfasis3 4 4 2 4" xfId="9451" xr:uid="{00000000-0005-0000-0000-00004F200000}"/>
    <cellStyle name="20% - Énfasis3 4 4 2 4 2" xfId="31305" xr:uid="{00000000-0005-0000-0000-000050200000}"/>
    <cellStyle name="20% - Énfasis3 4 4 2 4 3" xfId="39202" xr:uid="{00000000-0005-0000-0000-000051200000}"/>
    <cellStyle name="20% - Énfasis3 4 4 2 4 4" xfId="23987" xr:uid="{00000000-0005-0000-0000-000052200000}"/>
    <cellStyle name="20% - Énfasis3 4 4 2 4 5" xfId="50424" xr:uid="{00000000-0005-0000-0000-000053200000}"/>
    <cellStyle name="20% - Énfasis3 4 4 2 5" xfId="12182" xr:uid="{00000000-0005-0000-0000-000054200000}"/>
    <cellStyle name="20% - Énfasis3 4 4 2 5 2" xfId="32790" xr:uid="{00000000-0005-0000-0000-000055200000}"/>
    <cellStyle name="20% - Énfasis3 4 4 2 5 3" xfId="40687" xr:uid="{00000000-0005-0000-0000-000056200000}"/>
    <cellStyle name="20% - Énfasis3 4 4 2 6" xfId="26374" xr:uid="{00000000-0005-0000-0000-000057200000}"/>
    <cellStyle name="20% - Énfasis3 4 4 2 7" xfId="34274" xr:uid="{00000000-0005-0000-0000-000058200000}"/>
    <cellStyle name="20% - Énfasis3 4 4 2 8" xfId="19536" xr:uid="{00000000-0005-0000-0000-000059200000}"/>
    <cellStyle name="20% - Énfasis3 4 4 2 9" xfId="42242" xr:uid="{00000000-0005-0000-0000-00005A200000}"/>
    <cellStyle name="20% - Énfasis3 4 4 3" xfId="1458" xr:uid="{00000000-0005-0000-0000-00005B200000}"/>
    <cellStyle name="20% - Énfasis3 4 4 3 2" xfId="6810" xr:uid="{00000000-0005-0000-0000-00005C200000}"/>
    <cellStyle name="20% - Énfasis3 4 4 3 2 2" xfId="15788" xr:uid="{00000000-0005-0000-0000-00005D200000}"/>
    <cellStyle name="20% - Énfasis3 4 4 3 2 3" xfId="27985" xr:uid="{00000000-0005-0000-0000-00005E200000}"/>
    <cellStyle name="20% - Énfasis3 4 4 3 2 4" xfId="47012" xr:uid="{00000000-0005-0000-0000-00005F200000}"/>
    <cellStyle name="20% - Énfasis3 4 4 3 3" xfId="10335" xr:uid="{00000000-0005-0000-0000-000060200000}"/>
    <cellStyle name="20% - Énfasis3 4 4 3 3 2" xfId="35880" xr:uid="{00000000-0005-0000-0000-000061200000}"/>
    <cellStyle name="20% - Énfasis3 4 4 3 4" xfId="20669" xr:uid="{00000000-0005-0000-0000-000062200000}"/>
    <cellStyle name="20% - Énfasis3 4 4 3 5" xfId="43330" xr:uid="{00000000-0005-0000-0000-000063200000}"/>
    <cellStyle name="20% - Énfasis3 4 4 4" xfId="4090" xr:uid="{00000000-0005-0000-0000-000064200000}"/>
    <cellStyle name="20% - Énfasis3 4 4 4 2" xfId="14071" xr:uid="{00000000-0005-0000-0000-000065200000}"/>
    <cellStyle name="20% - Énfasis3 4 4 4 2 2" xfId="29469" xr:uid="{00000000-0005-0000-0000-000066200000}"/>
    <cellStyle name="20% - Énfasis3 4 4 4 3" xfId="37365" xr:uid="{00000000-0005-0000-0000-000067200000}"/>
    <cellStyle name="20% - Énfasis3 4 4 4 4" xfId="22153" xr:uid="{00000000-0005-0000-0000-000068200000}"/>
    <cellStyle name="20% - Énfasis3 4 4 4 5" xfId="45293" xr:uid="{00000000-0005-0000-0000-000069200000}"/>
    <cellStyle name="20% - Énfasis3 4 4 5" xfId="7346" xr:uid="{00000000-0005-0000-0000-00006A200000}"/>
    <cellStyle name="20% - Énfasis3 4 4 5 2" xfId="16322" xr:uid="{00000000-0005-0000-0000-00006B200000}"/>
    <cellStyle name="20% - Énfasis3 4 4 5 2 2" xfId="30954" xr:uid="{00000000-0005-0000-0000-00006C200000}"/>
    <cellStyle name="20% - Énfasis3 4 4 5 3" xfId="38851" xr:uid="{00000000-0005-0000-0000-00006D200000}"/>
    <cellStyle name="20% - Énfasis3 4 4 5 4" xfId="23637" xr:uid="{00000000-0005-0000-0000-00006E200000}"/>
    <cellStyle name="20% - Énfasis3 4 4 5 5" xfId="47547" xr:uid="{00000000-0005-0000-0000-00006F200000}"/>
    <cellStyle name="20% - Énfasis3 4 4 6" xfId="3254" xr:uid="{00000000-0005-0000-0000-000070200000}"/>
    <cellStyle name="20% - Énfasis3 4 4 6 2" xfId="13238" xr:uid="{00000000-0005-0000-0000-000071200000}"/>
    <cellStyle name="20% - Énfasis3 4 4 6 2 2" xfId="32439" xr:uid="{00000000-0005-0000-0000-000072200000}"/>
    <cellStyle name="20% - Énfasis3 4 4 6 3" xfId="40336" xr:uid="{00000000-0005-0000-0000-000073200000}"/>
    <cellStyle name="20% - Énfasis3 4 4 6 4" xfId="25052" xr:uid="{00000000-0005-0000-0000-000074200000}"/>
    <cellStyle name="20% - Énfasis3 4 4 6 5" xfId="44459" xr:uid="{00000000-0005-0000-0000-000075200000}"/>
    <cellStyle name="20% - Énfasis3 4 4 7" xfId="8020" xr:uid="{00000000-0005-0000-0000-000076200000}"/>
    <cellStyle name="20% - Énfasis3 4 4 7 2" xfId="16987" xr:uid="{00000000-0005-0000-0000-000077200000}"/>
    <cellStyle name="20% - Énfasis3 4 4 7 3" xfId="26023" xr:uid="{00000000-0005-0000-0000-000078200000}"/>
    <cellStyle name="20% - Énfasis3 4 4 7 4" xfId="48212" xr:uid="{00000000-0005-0000-0000-000079200000}"/>
    <cellStyle name="20% - Énfasis3 4 4 8" xfId="10336" xr:uid="{00000000-0005-0000-0000-00007A200000}"/>
    <cellStyle name="20% - Énfasis3 4 4 8 2" xfId="33923" xr:uid="{00000000-0005-0000-0000-00007B200000}"/>
    <cellStyle name="20% - Énfasis3 4 4 8 3" xfId="49855" xr:uid="{00000000-0005-0000-0000-00007C200000}"/>
    <cellStyle name="20% - Énfasis3 4 4 9" xfId="19185" xr:uid="{00000000-0005-0000-0000-00007D200000}"/>
    <cellStyle name="20% - Énfasis3 4 5" xfId="481" xr:uid="{00000000-0005-0000-0000-00007E200000}"/>
    <cellStyle name="20% - Énfasis3 4 5 2" xfId="2038" xr:uid="{00000000-0005-0000-0000-00007F200000}"/>
    <cellStyle name="20% - Énfasis3 4 5 2 2" xfId="4651" xr:uid="{00000000-0005-0000-0000-000080200000}"/>
    <cellStyle name="20% - Énfasis3 4 5 2 2 2" xfId="14629" xr:uid="{00000000-0005-0000-0000-000081200000}"/>
    <cellStyle name="20% - Énfasis3 4 5 2 2 3" xfId="28331" xr:uid="{00000000-0005-0000-0000-000082200000}"/>
    <cellStyle name="20% - Énfasis3 4 5 2 2 4" xfId="45851" xr:uid="{00000000-0005-0000-0000-000083200000}"/>
    <cellStyle name="20% - Énfasis3 4 5 2 3" xfId="10337" xr:uid="{00000000-0005-0000-0000-000084200000}"/>
    <cellStyle name="20% - Énfasis3 4 5 2 3 2" xfId="36226" xr:uid="{00000000-0005-0000-0000-000085200000}"/>
    <cellStyle name="20% - Énfasis3 4 5 2 4" xfId="21015" xr:uid="{00000000-0005-0000-0000-000086200000}"/>
    <cellStyle name="20% - Énfasis3 4 5 2 5" xfId="43712" xr:uid="{00000000-0005-0000-0000-000087200000}"/>
    <cellStyle name="20% - Énfasis3 4 5 3" xfId="2971" xr:uid="{00000000-0005-0000-0000-000088200000}"/>
    <cellStyle name="20% - Énfasis3 4 5 3 2" xfId="12955" xr:uid="{00000000-0005-0000-0000-000089200000}"/>
    <cellStyle name="20% - Énfasis3 4 5 3 2 2" xfId="29815" xr:uid="{00000000-0005-0000-0000-00008A200000}"/>
    <cellStyle name="20% - Énfasis3 4 5 3 3" xfId="37711" xr:uid="{00000000-0005-0000-0000-00008B200000}"/>
    <cellStyle name="20% - Énfasis3 4 5 3 4" xfId="22498" xr:uid="{00000000-0005-0000-0000-00008C200000}"/>
    <cellStyle name="20% - Énfasis3 4 5 3 5" xfId="44176" xr:uid="{00000000-0005-0000-0000-00008D200000}"/>
    <cellStyle name="20% - Énfasis3 4 5 4" xfId="8585" xr:uid="{00000000-0005-0000-0000-00008E200000}"/>
    <cellStyle name="20% - Énfasis3 4 5 4 2" xfId="17552" xr:uid="{00000000-0005-0000-0000-00008F200000}"/>
    <cellStyle name="20% - Énfasis3 4 5 4 2 2" xfId="31300" xr:uid="{00000000-0005-0000-0000-000090200000}"/>
    <cellStyle name="20% - Énfasis3 4 5 4 3" xfId="39197" xr:uid="{00000000-0005-0000-0000-000091200000}"/>
    <cellStyle name="20% - Énfasis3 4 5 4 4" xfId="23982" xr:uid="{00000000-0005-0000-0000-000092200000}"/>
    <cellStyle name="20% - Énfasis3 4 5 4 5" xfId="48777" xr:uid="{00000000-0005-0000-0000-000093200000}"/>
    <cellStyle name="20% - Énfasis3 4 5 5" xfId="10338" xr:uid="{00000000-0005-0000-0000-000094200000}"/>
    <cellStyle name="20% - Énfasis3 4 5 5 2" xfId="32785" xr:uid="{00000000-0005-0000-0000-000095200000}"/>
    <cellStyle name="20% - Énfasis3 4 5 5 3" xfId="40682" xr:uid="{00000000-0005-0000-0000-000096200000}"/>
    <cellStyle name="20% - Énfasis3 4 5 5 4" xfId="25306" xr:uid="{00000000-0005-0000-0000-000097200000}"/>
    <cellStyle name="20% - Énfasis3 4 5 5 5" xfId="50420" xr:uid="{00000000-0005-0000-0000-000098200000}"/>
    <cellStyle name="20% - Énfasis3 4 5 6" xfId="26369" xr:uid="{00000000-0005-0000-0000-000099200000}"/>
    <cellStyle name="20% - Énfasis3 4 5 7" xfId="34269" xr:uid="{00000000-0005-0000-0000-00009A200000}"/>
    <cellStyle name="20% - Énfasis3 4 5 8" xfId="19531" xr:uid="{00000000-0005-0000-0000-00009B200000}"/>
    <cellStyle name="20% - Énfasis3 4 5 9" xfId="42238" xr:uid="{00000000-0005-0000-0000-00009C200000}"/>
    <cellStyle name="20% - Énfasis3 4 6" xfId="1175" xr:uid="{00000000-0005-0000-0000-00009D200000}"/>
    <cellStyle name="20% - Énfasis3 4 6 2" xfId="5233" xr:uid="{00000000-0005-0000-0000-00009E200000}"/>
    <cellStyle name="20% - Énfasis3 4 6 2 2" xfId="15210" xr:uid="{00000000-0005-0000-0000-00009F200000}"/>
    <cellStyle name="20% - Énfasis3 4 6 2 3" xfId="27166" xr:uid="{00000000-0005-0000-0000-0000A0200000}"/>
    <cellStyle name="20% - Énfasis3 4 6 2 4" xfId="46433" xr:uid="{00000000-0005-0000-0000-0000A1200000}"/>
    <cellStyle name="20% - Énfasis3 4 6 3" xfId="10339" xr:uid="{00000000-0005-0000-0000-0000A2200000}"/>
    <cellStyle name="20% - Énfasis3 4 6 3 2" xfId="35061" xr:uid="{00000000-0005-0000-0000-0000A3200000}"/>
    <cellStyle name="20% - Énfasis3 4 6 4" xfId="18866" xr:uid="{00000000-0005-0000-0000-0000A4200000}"/>
    <cellStyle name="20% - Énfasis3 4 6 5" xfId="43048" xr:uid="{00000000-0005-0000-0000-0000A5200000}"/>
    <cellStyle name="20% - Énfasis3 4 7" xfId="4355" xr:uid="{00000000-0005-0000-0000-0000A6200000}"/>
    <cellStyle name="20% - Énfasis3 4 7 2" xfId="14335" xr:uid="{00000000-0005-0000-0000-0000A7200000}"/>
    <cellStyle name="20% - Énfasis3 4 7 2 2" xfId="27666" xr:uid="{00000000-0005-0000-0000-0000A8200000}"/>
    <cellStyle name="20% - Énfasis3 4 7 3" xfId="35561" xr:uid="{00000000-0005-0000-0000-0000A9200000}"/>
    <cellStyle name="20% - Énfasis3 4 7 4" xfId="20350" xr:uid="{00000000-0005-0000-0000-0000AA200000}"/>
    <cellStyle name="20% - Énfasis3 4 7 5" xfId="45557" xr:uid="{00000000-0005-0000-0000-0000AB200000}"/>
    <cellStyle name="20% - Énfasis3 4 8" xfId="5807" xr:uid="{00000000-0005-0000-0000-0000AC200000}"/>
    <cellStyle name="20% - Énfasis3 4 8 2" xfId="29150" xr:uid="{00000000-0005-0000-0000-0000AD200000}"/>
    <cellStyle name="20% - Énfasis3 4 8 2 2" xfId="51399" xr:uid="{00000000-0005-0000-0000-0000AE200000}"/>
    <cellStyle name="20% - Énfasis3 4 8 3" xfId="37046" xr:uid="{00000000-0005-0000-0000-0000AF200000}"/>
    <cellStyle name="20% - Énfasis3 4 8 3 2" xfId="51257" xr:uid="{00000000-0005-0000-0000-0000B0200000}"/>
    <cellStyle name="20% - Énfasis3 4 8 4" xfId="21834" xr:uid="{00000000-0005-0000-0000-0000B1200000}"/>
    <cellStyle name="20% - Énfasis3 4 9" xfId="6524" xr:uid="{00000000-0005-0000-0000-0000B2200000}"/>
    <cellStyle name="20% - Énfasis3 4 9 2" xfId="15506" xr:uid="{00000000-0005-0000-0000-0000B3200000}"/>
    <cellStyle name="20% - Énfasis3 4 9 2 2" xfId="30635" xr:uid="{00000000-0005-0000-0000-0000B4200000}"/>
    <cellStyle name="20% - Énfasis3 4 9 3" xfId="38532" xr:uid="{00000000-0005-0000-0000-0000B5200000}"/>
    <cellStyle name="20% - Énfasis3 4 9 4" xfId="23318" xr:uid="{00000000-0005-0000-0000-0000B6200000}"/>
    <cellStyle name="20% - Énfasis3 4 9 5" xfId="46729" xr:uid="{00000000-0005-0000-0000-0000B7200000}"/>
    <cellStyle name="20% - Énfasis3 5" xfId="77" xr:uid="{00000000-0005-0000-0000-0000B8200000}"/>
    <cellStyle name="20% - Énfasis3 5 10" xfId="7016" xr:uid="{00000000-0005-0000-0000-0000B9200000}"/>
    <cellStyle name="20% - Énfasis3 5 10 2" xfId="15993" xr:uid="{00000000-0005-0000-0000-0000BA200000}"/>
    <cellStyle name="20% - Énfasis3 5 10 3" xfId="25708" xr:uid="{00000000-0005-0000-0000-0000BB200000}"/>
    <cellStyle name="20% - Énfasis3 5 10 4" xfId="47218" xr:uid="{00000000-0005-0000-0000-0000BC200000}"/>
    <cellStyle name="20% - Énfasis3 5 11" xfId="2824" xr:uid="{00000000-0005-0000-0000-0000BD200000}"/>
    <cellStyle name="20% - Énfasis3 5 11 2" xfId="12808" xr:uid="{00000000-0005-0000-0000-0000BE200000}"/>
    <cellStyle name="20% - Énfasis3 5 11 3" xfId="33607" xr:uid="{00000000-0005-0000-0000-0000BF200000}"/>
    <cellStyle name="20% - Énfasis3 5 11 4" xfId="44029" xr:uid="{00000000-0005-0000-0000-0000C0200000}"/>
    <cellStyle name="20% - Énfasis3 5 12" xfId="7690" xr:uid="{00000000-0005-0000-0000-0000C1200000}"/>
    <cellStyle name="20% - Énfasis3 5 12 2" xfId="16657" xr:uid="{00000000-0005-0000-0000-0000C2200000}"/>
    <cellStyle name="20% - Énfasis3 5 12 3" xfId="47882" xr:uid="{00000000-0005-0000-0000-0000C3200000}"/>
    <cellStyle name="20% - Énfasis3 5 13" xfId="10340" xr:uid="{00000000-0005-0000-0000-0000C4200000}"/>
    <cellStyle name="20% - Énfasis3 5 13 2" xfId="49525" xr:uid="{00000000-0005-0000-0000-0000C5200000}"/>
    <cellStyle name="20% - Énfasis3 5 14" xfId="12651" xr:uid="{00000000-0005-0000-0000-0000C6200000}"/>
    <cellStyle name="20% - Énfasis3 5 15" xfId="12639" xr:uid="{00000000-0005-0000-0000-0000C7200000}"/>
    <cellStyle name="20% - Énfasis3 5 15 2" xfId="41343" xr:uid="{00000000-0005-0000-0000-0000C8200000}"/>
    <cellStyle name="20% - Énfasis3 5 2" xfId="185" xr:uid="{00000000-0005-0000-0000-0000C9200000}"/>
    <cellStyle name="20% - Énfasis3 5 2 10" xfId="10341" xr:uid="{00000000-0005-0000-0000-0000CA200000}"/>
    <cellStyle name="20% - Énfasis3 5 2 10 2" xfId="33608" xr:uid="{00000000-0005-0000-0000-0000CB200000}"/>
    <cellStyle name="20% - Énfasis3 5 2 10 3" xfId="49683" xr:uid="{00000000-0005-0000-0000-0000CC200000}"/>
    <cellStyle name="20% - Énfasis3 5 2 11" xfId="18431" xr:uid="{00000000-0005-0000-0000-0000CD200000}"/>
    <cellStyle name="20% - Énfasis3 5 2 12" xfId="41501" xr:uid="{00000000-0005-0000-0000-0000CE200000}"/>
    <cellStyle name="20% - Énfasis3 5 2 2" xfId="594" xr:uid="{00000000-0005-0000-0000-0000CF200000}"/>
    <cellStyle name="20% - Énfasis3 5 2 2 10" xfId="42007" xr:uid="{00000000-0005-0000-0000-0000D0200000}"/>
    <cellStyle name="20% - Énfasis3 5 2 2 2" xfId="2045" xr:uid="{00000000-0005-0000-0000-0000D1200000}"/>
    <cellStyle name="20% - Énfasis3 5 2 2 2 2" xfId="5091" xr:uid="{00000000-0005-0000-0000-0000D2200000}"/>
    <cellStyle name="20% - Énfasis3 5 2 2 2 2 2" xfId="15069" xr:uid="{00000000-0005-0000-0000-0000D3200000}"/>
    <cellStyle name="20% - Énfasis3 5 2 2 2 2 2 2" xfId="28339" xr:uid="{00000000-0005-0000-0000-0000D4200000}"/>
    <cellStyle name="20% - Énfasis3 5 2 2 2 2 3" xfId="36234" xr:uid="{00000000-0005-0000-0000-0000D5200000}"/>
    <cellStyle name="20% - Énfasis3 5 2 2 2 2 4" xfId="21023" xr:uid="{00000000-0005-0000-0000-0000D6200000}"/>
    <cellStyle name="20% - Énfasis3 5 2 2 2 2 5" xfId="46291" xr:uid="{00000000-0005-0000-0000-0000D7200000}"/>
    <cellStyle name="20% - Énfasis3 5 2 2 2 3" xfId="8592" xr:uid="{00000000-0005-0000-0000-0000D8200000}"/>
    <cellStyle name="20% - Énfasis3 5 2 2 2 3 2" xfId="17559" xr:uid="{00000000-0005-0000-0000-0000D9200000}"/>
    <cellStyle name="20% - Énfasis3 5 2 2 2 3 2 2" xfId="29823" xr:uid="{00000000-0005-0000-0000-0000DA200000}"/>
    <cellStyle name="20% - Énfasis3 5 2 2 2 3 3" xfId="37719" xr:uid="{00000000-0005-0000-0000-0000DB200000}"/>
    <cellStyle name="20% - Énfasis3 5 2 2 2 3 4" xfId="22506" xr:uid="{00000000-0005-0000-0000-0000DC200000}"/>
    <cellStyle name="20% - Énfasis3 5 2 2 2 3 5" xfId="48784" xr:uid="{00000000-0005-0000-0000-0000DD200000}"/>
    <cellStyle name="20% - Énfasis3 5 2 2 2 4" xfId="9452" xr:uid="{00000000-0005-0000-0000-0000DE200000}"/>
    <cellStyle name="20% - Énfasis3 5 2 2 2 4 2" xfId="31308" xr:uid="{00000000-0005-0000-0000-0000DF200000}"/>
    <cellStyle name="20% - Énfasis3 5 2 2 2 4 3" xfId="39205" xr:uid="{00000000-0005-0000-0000-0000E0200000}"/>
    <cellStyle name="20% - Énfasis3 5 2 2 2 4 4" xfId="23990" xr:uid="{00000000-0005-0000-0000-0000E1200000}"/>
    <cellStyle name="20% - Énfasis3 5 2 2 2 4 5" xfId="50427" xr:uid="{00000000-0005-0000-0000-0000E2200000}"/>
    <cellStyle name="20% - Énfasis3 5 2 2 2 5" xfId="12184" xr:uid="{00000000-0005-0000-0000-0000E3200000}"/>
    <cellStyle name="20% - Énfasis3 5 2 2 2 5 2" xfId="32793" xr:uid="{00000000-0005-0000-0000-0000E4200000}"/>
    <cellStyle name="20% - Énfasis3 5 2 2 2 5 3" xfId="40690" xr:uid="{00000000-0005-0000-0000-0000E5200000}"/>
    <cellStyle name="20% - Énfasis3 5 2 2 2 6" xfId="26377" xr:uid="{00000000-0005-0000-0000-0000E6200000}"/>
    <cellStyle name="20% - Énfasis3 5 2 2 2 7" xfId="34277" xr:uid="{00000000-0005-0000-0000-0000E7200000}"/>
    <cellStyle name="20% - Énfasis3 5 2 2 2 8" xfId="19539" xr:uid="{00000000-0005-0000-0000-0000E8200000}"/>
    <cellStyle name="20% - Énfasis3 5 2 2 2 9" xfId="42245" xr:uid="{00000000-0005-0000-0000-0000E9200000}"/>
    <cellStyle name="20% - Énfasis3 5 2 2 3" xfId="1806" xr:uid="{00000000-0005-0000-0000-0000EA200000}"/>
    <cellStyle name="20% - Énfasis3 5 2 2 3 2" xfId="4252" xr:uid="{00000000-0005-0000-0000-0000EB200000}"/>
    <cellStyle name="20% - Énfasis3 5 2 2 3 2 2" xfId="14232" xr:uid="{00000000-0005-0000-0000-0000EC200000}"/>
    <cellStyle name="20% - Énfasis3 5 2 2 3 2 3" xfId="27989" xr:uid="{00000000-0005-0000-0000-0000ED200000}"/>
    <cellStyle name="20% - Énfasis3 5 2 2 3 2 4" xfId="45454" xr:uid="{00000000-0005-0000-0000-0000EE200000}"/>
    <cellStyle name="20% - Énfasis3 5 2 2 3 3" xfId="10342" xr:uid="{00000000-0005-0000-0000-0000EF200000}"/>
    <cellStyle name="20% - Énfasis3 5 2 2 3 3 2" xfId="35884" xr:uid="{00000000-0005-0000-0000-0000F0200000}"/>
    <cellStyle name="20% - Énfasis3 5 2 2 3 4" xfId="20673" xr:uid="{00000000-0005-0000-0000-0000F1200000}"/>
    <cellStyle name="20% - Énfasis3 5 2 2 3 5" xfId="43591" xr:uid="{00000000-0005-0000-0000-0000F2200000}"/>
    <cellStyle name="20% - Énfasis3 5 2 2 4" xfId="3456" xr:uid="{00000000-0005-0000-0000-0000F3200000}"/>
    <cellStyle name="20% - Énfasis3 5 2 2 4 2" xfId="13440" xr:uid="{00000000-0005-0000-0000-0000F4200000}"/>
    <cellStyle name="20% - Énfasis3 5 2 2 4 2 2" xfId="29473" xr:uid="{00000000-0005-0000-0000-0000F5200000}"/>
    <cellStyle name="20% - Énfasis3 5 2 2 4 3" xfId="37369" xr:uid="{00000000-0005-0000-0000-0000F6200000}"/>
    <cellStyle name="20% - Énfasis3 5 2 2 4 4" xfId="22157" xr:uid="{00000000-0005-0000-0000-0000F7200000}"/>
    <cellStyle name="20% - Énfasis3 5 2 2 4 5" xfId="44661" xr:uid="{00000000-0005-0000-0000-0000F8200000}"/>
    <cellStyle name="20% - Énfasis3 5 2 2 5" xfId="8354" xr:uid="{00000000-0005-0000-0000-0000F9200000}"/>
    <cellStyle name="20% - Énfasis3 5 2 2 5 2" xfId="17321" xr:uid="{00000000-0005-0000-0000-0000FA200000}"/>
    <cellStyle name="20% - Énfasis3 5 2 2 5 2 2" xfId="30958" xr:uid="{00000000-0005-0000-0000-0000FB200000}"/>
    <cellStyle name="20% - Énfasis3 5 2 2 5 3" xfId="38855" xr:uid="{00000000-0005-0000-0000-0000FC200000}"/>
    <cellStyle name="20% - Énfasis3 5 2 2 5 4" xfId="23641" xr:uid="{00000000-0005-0000-0000-0000FD200000}"/>
    <cellStyle name="20% - Énfasis3 5 2 2 5 5" xfId="48546" xr:uid="{00000000-0005-0000-0000-0000FE200000}"/>
    <cellStyle name="20% - Énfasis3 5 2 2 6" xfId="10343" xr:uid="{00000000-0005-0000-0000-0000FF200000}"/>
    <cellStyle name="20% - Énfasis3 5 2 2 6 2" xfId="32443" xr:uid="{00000000-0005-0000-0000-000000210000}"/>
    <cellStyle name="20% - Énfasis3 5 2 2 6 3" xfId="40340" xr:uid="{00000000-0005-0000-0000-000001210000}"/>
    <cellStyle name="20% - Énfasis3 5 2 2 6 4" xfId="25056" xr:uid="{00000000-0005-0000-0000-000002210000}"/>
    <cellStyle name="20% - Énfasis3 5 2 2 6 5" xfId="50189" xr:uid="{00000000-0005-0000-0000-000003210000}"/>
    <cellStyle name="20% - Énfasis3 5 2 2 7" xfId="26027" xr:uid="{00000000-0005-0000-0000-000004210000}"/>
    <cellStyle name="20% - Énfasis3 5 2 2 8" xfId="33927" xr:uid="{00000000-0005-0000-0000-000005210000}"/>
    <cellStyle name="20% - Énfasis3 5 2 2 9" xfId="19189" xr:uid="{00000000-0005-0000-0000-000006210000}"/>
    <cellStyle name="20% - Énfasis3 5 2 3" xfId="2044" xr:uid="{00000000-0005-0000-0000-000007210000}"/>
    <cellStyle name="20% - Énfasis3 5 2 3 2" xfId="4812" xr:uid="{00000000-0005-0000-0000-000008210000}"/>
    <cellStyle name="20% - Énfasis3 5 2 3 2 2" xfId="14790" xr:uid="{00000000-0005-0000-0000-000009210000}"/>
    <cellStyle name="20% - Énfasis3 5 2 3 2 2 2" xfId="28338" xr:uid="{00000000-0005-0000-0000-00000A210000}"/>
    <cellStyle name="20% - Énfasis3 5 2 3 2 3" xfId="36233" xr:uid="{00000000-0005-0000-0000-00000B210000}"/>
    <cellStyle name="20% - Énfasis3 5 2 3 2 4" xfId="21022" xr:uid="{00000000-0005-0000-0000-00000C210000}"/>
    <cellStyle name="20% - Énfasis3 5 2 3 2 5" xfId="46012" xr:uid="{00000000-0005-0000-0000-00000D210000}"/>
    <cellStyle name="20% - Énfasis3 5 2 3 3" xfId="8591" xr:uid="{00000000-0005-0000-0000-00000E210000}"/>
    <cellStyle name="20% - Énfasis3 5 2 3 3 2" xfId="17558" xr:uid="{00000000-0005-0000-0000-00000F210000}"/>
    <cellStyle name="20% - Énfasis3 5 2 3 3 2 2" xfId="29822" xr:uid="{00000000-0005-0000-0000-000010210000}"/>
    <cellStyle name="20% - Énfasis3 5 2 3 3 3" xfId="37718" xr:uid="{00000000-0005-0000-0000-000011210000}"/>
    <cellStyle name="20% - Énfasis3 5 2 3 3 4" xfId="22505" xr:uid="{00000000-0005-0000-0000-000012210000}"/>
    <cellStyle name="20% - Énfasis3 5 2 3 3 5" xfId="48783" xr:uid="{00000000-0005-0000-0000-000013210000}"/>
    <cellStyle name="20% - Énfasis3 5 2 3 4" xfId="9453" xr:uid="{00000000-0005-0000-0000-000014210000}"/>
    <cellStyle name="20% - Énfasis3 5 2 3 4 2" xfId="31307" xr:uid="{00000000-0005-0000-0000-000015210000}"/>
    <cellStyle name="20% - Énfasis3 5 2 3 4 3" xfId="39204" xr:uid="{00000000-0005-0000-0000-000016210000}"/>
    <cellStyle name="20% - Énfasis3 5 2 3 4 4" xfId="23989" xr:uid="{00000000-0005-0000-0000-000017210000}"/>
    <cellStyle name="20% - Énfasis3 5 2 3 4 5" xfId="50426" xr:uid="{00000000-0005-0000-0000-000018210000}"/>
    <cellStyle name="20% - Énfasis3 5 2 3 5" xfId="12183" xr:uid="{00000000-0005-0000-0000-000019210000}"/>
    <cellStyle name="20% - Énfasis3 5 2 3 5 2" xfId="32792" xr:uid="{00000000-0005-0000-0000-00001A210000}"/>
    <cellStyle name="20% - Énfasis3 5 2 3 5 3" xfId="40689" xr:uid="{00000000-0005-0000-0000-00001B210000}"/>
    <cellStyle name="20% - Énfasis3 5 2 3 6" xfId="26376" xr:uid="{00000000-0005-0000-0000-00001C210000}"/>
    <cellStyle name="20% - Énfasis3 5 2 3 7" xfId="34276" xr:uid="{00000000-0005-0000-0000-00001D210000}"/>
    <cellStyle name="20% - Énfasis3 5 2 3 8" xfId="19538" xr:uid="{00000000-0005-0000-0000-00001E210000}"/>
    <cellStyle name="20% - Énfasis3 5 2 3 9" xfId="42244" xr:uid="{00000000-0005-0000-0000-00001F210000}"/>
    <cellStyle name="20% - Énfasis3 5 2 4" xfId="1286" xr:uid="{00000000-0005-0000-0000-000020210000}"/>
    <cellStyle name="20% - Énfasis3 5 2 4 2" xfId="4515" xr:uid="{00000000-0005-0000-0000-000021210000}"/>
    <cellStyle name="20% - Énfasis3 5 2 4 2 2" xfId="14493" xr:uid="{00000000-0005-0000-0000-000022210000}"/>
    <cellStyle name="20% - Énfasis3 5 2 4 2 3" xfId="27170" xr:uid="{00000000-0005-0000-0000-000023210000}"/>
    <cellStyle name="20% - Énfasis3 5 2 4 2 4" xfId="45715" xr:uid="{00000000-0005-0000-0000-000024210000}"/>
    <cellStyle name="20% - Énfasis3 5 2 4 3" xfId="10344" xr:uid="{00000000-0005-0000-0000-000025210000}"/>
    <cellStyle name="20% - Énfasis3 5 2 4 3 2" xfId="35065" xr:uid="{00000000-0005-0000-0000-000026210000}"/>
    <cellStyle name="20% - Énfasis3 5 2 4 4" xfId="18870" xr:uid="{00000000-0005-0000-0000-000027210000}"/>
    <cellStyle name="20% - Énfasis3 5 2 4 5" xfId="43158" xr:uid="{00000000-0005-0000-0000-000028210000}"/>
    <cellStyle name="20% - Énfasis3 5 2 5" xfId="6637" xr:uid="{00000000-0005-0000-0000-000029210000}"/>
    <cellStyle name="20% - Énfasis3 5 2 5 2" xfId="15616" xr:uid="{00000000-0005-0000-0000-00002A210000}"/>
    <cellStyle name="20% - Énfasis3 5 2 5 2 2" xfId="27670" xr:uid="{00000000-0005-0000-0000-00002B210000}"/>
    <cellStyle name="20% - Énfasis3 5 2 5 3" xfId="35565" xr:uid="{00000000-0005-0000-0000-00002C210000}"/>
    <cellStyle name="20% - Énfasis3 5 2 5 4" xfId="20354" xr:uid="{00000000-0005-0000-0000-00002D210000}"/>
    <cellStyle name="20% - Énfasis3 5 2 5 5" xfId="46840" xr:uid="{00000000-0005-0000-0000-00002E210000}"/>
    <cellStyle name="20% - Énfasis3 5 2 6" xfId="3972" xr:uid="{00000000-0005-0000-0000-00002F210000}"/>
    <cellStyle name="20% - Énfasis3 5 2 6 2" xfId="13953" xr:uid="{00000000-0005-0000-0000-000030210000}"/>
    <cellStyle name="20% - Énfasis3 5 2 6 2 2" xfId="29154" xr:uid="{00000000-0005-0000-0000-000031210000}"/>
    <cellStyle name="20% - Énfasis3 5 2 6 3" xfId="37050" xr:uid="{00000000-0005-0000-0000-000032210000}"/>
    <cellStyle name="20% - Énfasis3 5 2 6 4" xfId="21838" xr:uid="{00000000-0005-0000-0000-000033210000}"/>
    <cellStyle name="20% - Énfasis3 5 2 6 5" xfId="45175" xr:uid="{00000000-0005-0000-0000-000034210000}"/>
    <cellStyle name="20% - Énfasis3 5 2 7" xfId="7174" xr:uid="{00000000-0005-0000-0000-000035210000}"/>
    <cellStyle name="20% - Énfasis3 5 2 7 2" xfId="16151" xr:uid="{00000000-0005-0000-0000-000036210000}"/>
    <cellStyle name="20% - Énfasis3 5 2 7 2 2" xfId="30639" xr:uid="{00000000-0005-0000-0000-000037210000}"/>
    <cellStyle name="20% - Énfasis3 5 2 7 3" xfId="38536" xr:uid="{00000000-0005-0000-0000-000038210000}"/>
    <cellStyle name="20% - Énfasis3 5 2 7 4" xfId="23322" xr:uid="{00000000-0005-0000-0000-000039210000}"/>
    <cellStyle name="20% - Énfasis3 5 2 7 5" xfId="47376" xr:uid="{00000000-0005-0000-0000-00003A210000}"/>
    <cellStyle name="20% - Énfasis3 5 2 8" xfId="3082" xr:uid="{00000000-0005-0000-0000-00003B210000}"/>
    <cellStyle name="20% - Énfasis3 5 2 8 2" xfId="13066" xr:uid="{00000000-0005-0000-0000-00003C210000}"/>
    <cellStyle name="20% - Énfasis3 5 2 8 2 2" xfId="32124" xr:uid="{00000000-0005-0000-0000-00003D210000}"/>
    <cellStyle name="20% - Énfasis3 5 2 8 3" xfId="40021" xr:uid="{00000000-0005-0000-0000-00003E210000}"/>
    <cellStyle name="20% - Énfasis3 5 2 8 4" xfId="24756" xr:uid="{00000000-0005-0000-0000-00003F210000}"/>
    <cellStyle name="20% - Énfasis3 5 2 8 5" xfId="44287" xr:uid="{00000000-0005-0000-0000-000040210000}"/>
    <cellStyle name="20% - Énfasis3 5 2 9" xfId="7848" xr:uid="{00000000-0005-0000-0000-000041210000}"/>
    <cellStyle name="20% - Énfasis3 5 2 9 2" xfId="16815" xr:uid="{00000000-0005-0000-0000-000042210000}"/>
    <cellStyle name="20% - Énfasis3 5 2 9 3" xfId="25709" xr:uid="{00000000-0005-0000-0000-000043210000}"/>
    <cellStyle name="20% - Énfasis3 5 2 9 4" xfId="48040" xr:uid="{00000000-0005-0000-0000-000044210000}"/>
    <cellStyle name="20% - Énfasis3 5 3" xfId="293" xr:uid="{00000000-0005-0000-0000-000045210000}"/>
    <cellStyle name="20% - Énfasis3 5 3 10" xfId="18566" xr:uid="{00000000-0005-0000-0000-000046210000}"/>
    <cellStyle name="20% - Énfasis3 5 3 11" xfId="41675" xr:uid="{00000000-0005-0000-0000-000047210000}"/>
    <cellStyle name="20% - Énfasis3 5 3 2" xfId="769" xr:uid="{00000000-0005-0000-0000-000048210000}"/>
    <cellStyle name="20% - Énfasis3 5 3 2 2" xfId="2046" xr:uid="{00000000-0005-0000-0000-000049210000}"/>
    <cellStyle name="20% - Énfasis3 5 3 2 2 2" xfId="4912" xr:uid="{00000000-0005-0000-0000-00004A210000}"/>
    <cellStyle name="20% - Énfasis3 5 3 2 2 2 2" xfId="14890" xr:uid="{00000000-0005-0000-0000-00004B210000}"/>
    <cellStyle name="20% - Énfasis3 5 3 2 2 2 3" xfId="28340" xr:uid="{00000000-0005-0000-0000-00004C210000}"/>
    <cellStyle name="20% - Énfasis3 5 3 2 2 2 4" xfId="46112" xr:uid="{00000000-0005-0000-0000-00004D210000}"/>
    <cellStyle name="20% - Énfasis3 5 3 2 2 3" xfId="10345" xr:uid="{00000000-0005-0000-0000-00004E210000}"/>
    <cellStyle name="20% - Énfasis3 5 3 2 2 3 2" xfId="36235" xr:uid="{00000000-0005-0000-0000-00004F210000}"/>
    <cellStyle name="20% - Énfasis3 5 3 2 2 4" xfId="21024" xr:uid="{00000000-0005-0000-0000-000050210000}"/>
    <cellStyle name="20% - Énfasis3 5 3 2 2 5" xfId="43714" xr:uid="{00000000-0005-0000-0000-000051210000}"/>
    <cellStyle name="20% - Énfasis3 5 3 2 3" xfId="3457" xr:uid="{00000000-0005-0000-0000-000052210000}"/>
    <cellStyle name="20% - Énfasis3 5 3 2 3 2" xfId="13441" xr:uid="{00000000-0005-0000-0000-000053210000}"/>
    <cellStyle name="20% - Énfasis3 5 3 2 3 2 2" xfId="29824" xr:uid="{00000000-0005-0000-0000-000054210000}"/>
    <cellStyle name="20% - Énfasis3 5 3 2 3 3" xfId="37720" xr:uid="{00000000-0005-0000-0000-000055210000}"/>
    <cellStyle name="20% - Énfasis3 5 3 2 3 4" xfId="22507" xr:uid="{00000000-0005-0000-0000-000056210000}"/>
    <cellStyle name="20% - Énfasis3 5 3 2 3 5" xfId="44662" xr:uid="{00000000-0005-0000-0000-000057210000}"/>
    <cellStyle name="20% - Énfasis3 5 3 2 4" xfId="8593" xr:uid="{00000000-0005-0000-0000-000058210000}"/>
    <cellStyle name="20% - Énfasis3 5 3 2 4 2" xfId="17560" xr:uid="{00000000-0005-0000-0000-000059210000}"/>
    <cellStyle name="20% - Énfasis3 5 3 2 4 2 2" xfId="31309" xr:uid="{00000000-0005-0000-0000-00005A210000}"/>
    <cellStyle name="20% - Énfasis3 5 3 2 4 3" xfId="39206" xr:uid="{00000000-0005-0000-0000-00005B210000}"/>
    <cellStyle name="20% - Énfasis3 5 3 2 4 4" xfId="23991" xr:uid="{00000000-0005-0000-0000-00005C210000}"/>
    <cellStyle name="20% - Énfasis3 5 3 2 4 5" xfId="48785" xr:uid="{00000000-0005-0000-0000-00005D210000}"/>
    <cellStyle name="20% - Énfasis3 5 3 2 5" xfId="10346" xr:uid="{00000000-0005-0000-0000-00005E210000}"/>
    <cellStyle name="20% - Énfasis3 5 3 2 5 2" xfId="32794" xr:uid="{00000000-0005-0000-0000-00005F210000}"/>
    <cellStyle name="20% - Énfasis3 5 3 2 5 3" xfId="40691" xr:uid="{00000000-0005-0000-0000-000060210000}"/>
    <cellStyle name="20% - Énfasis3 5 3 2 5 4" xfId="25309" xr:uid="{00000000-0005-0000-0000-000061210000}"/>
    <cellStyle name="20% - Énfasis3 5 3 2 5 5" xfId="50428" xr:uid="{00000000-0005-0000-0000-000062210000}"/>
    <cellStyle name="20% - Énfasis3 5 3 2 6" xfId="26378" xr:uid="{00000000-0005-0000-0000-000063210000}"/>
    <cellStyle name="20% - Énfasis3 5 3 2 7" xfId="34278" xr:uid="{00000000-0005-0000-0000-000064210000}"/>
    <cellStyle name="20% - Énfasis3 5 3 2 8" xfId="19540" xr:uid="{00000000-0005-0000-0000-000065210000}"/>
    <cellStyle name="20% - Énfasis3 5 3 2 9" xfId="42246" xr:uid="{00000000-0005-0000-0000-000066210000}"/>
    <cellStyle name="20% - Énfasis3 5 3 3" xfId="1460" xr:uid="{00000000-0005-0000-0000-000067210000}"/>
    <cellStyle name="20% - Énfasis3 5 3 3 2" xfId="6812" xr:uid="{00000000-0005-0000-0000-000068210000}"/>
    <cellStyle name="20% - Énfasis3 5 3 3 2 2" xfId="15790" xr:uid="{00000000-0005-0000-0000-000069210000}"/>
    <cellStyle name="20% - Énfasis3 5 3 3 2 3" xfId="27377" xr:uid="{00000000-0005-0000-0000-00006A210000}"/>
    <cellStyle name="20% - Énfasis3 5 3 3 2 4" xfId="47014" xr:uid="{00000000-0005-0000-0000-00006B210000}"/>
    <cellStyle name="20% - Énfasis3 5 3 3 3" xfId="10347" xr:uid="{00000000-0005-0000-0000-00006C210000}"/>
    <cellStyle name="20% - Énfasis3 5 3 3 3 2" xfId="35272" xr:uid="{00000000-0005-0000-0000-00006D210000}"/>
    <cellStyle name="20% - Énfasis3 5 3 3 4" xfId="19188" xr:uid="{00000000-0005-0000-0000-00006E210000}"/>
    <cellStyle name="20% - Énfasis3 5 3 3 5" xfId="43332" xr:uid="{00000000-0005-0000-0000-00006F210000}"/>
    <cellStyle name="20% - Énfasis3 5 3 4" xfId="4072" xr:uid="{00000000-0005-0000-0000-000070210000}"/>
    <cellStyle name="20% - Énfasis3 5 3 4 2" xfId="14053" xr:uid="{00000000-0005-0000-0000-000071210000}"/>
    <cellStyle name="20% - Énfasis3 5 3 4 2 2" xfId="27988" xr:uid="{00000000-0005-0000-0000-000072210000}"/>
    <cellStyle name="20% - Énfasis3 5 3 4 3" xfId="35883" xr:uid="{00000000-0005-0000-0000-000073210000}"/>
    <cellStyle name="20% - Énfasis3 5 3 4 4" xfId="20672" xr:uid="{00000000-0005-0000-0000-000074210000}"/>
    <cellStyle name="20% - Énfasis3 5 3 4 5" xfId="45275" xr:uid="{00000000-0005-0000-0000-000075210000}"/>
    <cellStyle name="20% - Énfasis3 5 3 5" xfId="7348" xr:uid="{00000000-0005-0000-0000-000076210000}"/>
    <cellStyle name="20% - Énfasis3 5 3 5 2" xfId="16324" xr:uid="{00000000-0005-0000-0000-000077210000}"/>
    <cellStyle name="20% - Énfasis3 5 3 5 2 2" xfId="29472" xr:uid="{00000000-0005-0000-0000-000078210000}"/>
    <cellStyle name="20% - Énfasis3 5 3 5 3" xfId="37368" xr:uid="{00000000-0005-0000-0000-000079210000}"/>
    <cellStyle name="20% - Énfasis3 5 3 5 4" xfId="22156" xr:uid="{00000000-0005-0000-0000-00007A210000}"/>
    <cellStyle name="20% - Énfasis3 5 3 5 5" xfId="47549" xr:uid="{00000000-0005-0000-0000-00007B210000}"/>
    <cellStyle name="20% - Énfasis3 5 3 6" xfId="3256" xr:uid="{00000000-0005-0000-0000-00007C210000}"/>
    <cellStyle name="20% - Énfasis3 5 3 6 2" xfId="13240" xr:uid="{00000000-0005-0000-0000-00007D210000}"/>
    <cellStyle name="20% - Énfasis3 5 3 6 2 2" xfId="30957" xr:uid="{00000000-0005-0000-0000-00007E210000}"/>
    <cellStyle name="20% - Énfasis3 5 3 6 3" xfId="38854" xr:uid="{00000000-0005-0000-0000-00007F210000}"/>
    <cellStyle name="20% - Énfasis3 5 3 6 4" xfId="23640" xr:uid="{00000000-0005-0000-0000-000080210000}"/>
    <cellStyle name="20% - Énfasis3 5 3 6 5" xfId="44461" xr:uid="{00000000-0005-0000-0000-000081210000}"/>
    <cellStyle name="20% - Énfasis3 5 3 7" xfId="8022" xr:uid="{00000000-0005-0000-0000-000082210000}"/>
    <cellStyle name="20% - Énfasis3 5 3 7 2" xfId="16989" xr:uid="{00000000-0005-0000-0000-000083210000}"/>
    <cellStyle name="20% - Énfasis3 5 3 7 2 2" xfId="32442" xr:uid="{00000000-0005-0000-0000-000084210000}"/>
    <cellStyle name="20% - Énfasis3 5 3 7 3" xfId="40339" xr:uid="{00000000-0005-0000-0000-000085210000}"/>
    <cellStyle name="20% - Énfasis3 5 3 7 4" xfId="25055" xr:uid="{00000000-0005-0000-0000-000086210000}"/>
    <cellStyle name="20% - Énfasis3 5 3 7 5" xfId="48214" xr:uid="{00000000-0005-0000-0000-000087210000}"/>
    <cellStyle name="20% - Énfasis3 5 3 8" xfId="10348" xr:uid="{00000000-0005-0000-0000-000088210000}"/>
    <cellStyle name="20% - Énfasis3 5 3 8 2" xfId="26026" xr:uid="{00000000-0005-0000-0000-000089210000}"/>
    <cellStyle name="20% - Énfasis3 5 3 8 3" xfId="49857" xr:uid="{00000000-0005-0000-0000-00008A210000}"/>
    <cellStyle name="20% - Énfasis3 5 3 9" xfId="33926" xr:uid="{00000000-0005-0000-0000-00008B210000}"/>
    <cellStyle name="20% - Énfasis3 5 4" xfId="434" xr:uid="{00000000-0005-0000-0000-00008C210000}"/>
    <cellStyle name="20% - Énfasis3 5 4 2" xfId="2043" xr:uid="{00000000-0005-0000-0000-00008D210000}"/>
    <cellStyle name="20% - Énfasis3 5 4 2 2" xfId="4633" xr:uid="{00000000-0005-0000-0000-00008E210000}"/>
    <cellStyle name="20% - Énfasis3 5 4 2 2 2" xfId="14611" xr:uid="{00000000-0005-0000-0000-00008F210000}"/>
    <cellStyle name="20% - Énfasis3 5 4 2 2 3" xfId="28337" xr:uid="{00000000-0005-0000-0000-000090210000}"/>
    <cellStyle name="20% - Énfasis3 5 4 2 2 4" xfId="45833" xr:uid="{00000000-0005-0000-0000-000091210000}"/>
    <cellStyle name="20% - Énfasis3 5 4 2 3" xfId="10349" xr:uid="{00000000-0005-0000-0000-000092210000}"/>
    <cellStyle name="20% - Énfasis3 5 4 2 3 2" xfId="36232" xr:uid="{00000000-0005-0000-0000-000093210000}"/>
    <cellStyle name="20% - Énfasis3 5 4 2 4" xfId="21021" xr:uid="{00000000-0005-0000-0000-000094210000}"/>
    <cellStyle name="20% - Énfasis3 5 4 2 5" xfId="43713" xr:uid="{00000000-0005-0000-0000-000095210000}"/>
    <cellStyle name="20% - Énfasis3 5 4 3" xfId="2924" xr:uid="{00000000-0005-0000-0000-000096210000}"/>
    <cellStyle name="20% - Énfasis3 5 4 3 2" xfId="12908" xr:uid="{00000000-0005-0000-0000-000097210000}"/>
    <cellStyle name="20% - Énfasis3 5 4 3 2 2" xfId="29821" xr:uid="{00000000-0005-0000-0000-000098210000}"/>
    <cellStyle name="20% - Énfasis3 5 4 3 3" xfId="37717" xr:uid="{00000000-0005-0000-0000-000099210000}"/>
    <cellStyle name="20% - Énfasis3 5 4 3 4" xfId="22504" xr:uid="{00000000-0005-0000-0000-00009A210000}"/>
    <cellStyle name="20% - Énfasis3 5 4 3 5" xfId="44129" xr:uid="{00000000-0005-0000-0000-00009B210000}"/>
    <cellStyle name="20% - Énfasis3 5 4 4" xfId="8590" xr:uid="{00000000-0005-0000-0000-00009C210000}"/>
    <cellStyle name="20% - Énfasis3 5 4 4 2" xfId="17557" xr:uid="{00000000-0005-0000-0000-00009D210000}"/>
    <cellStyle name="20% - Énfasis3 5 4 4 2 2" xfId="31306" xr:uid="{00000000-0005-0000-0000-00009E210000}"/>
    <cellStyle name="20% - Énfasis3 5 4 4 3" xfId="39203" xr:uid="{00000000-0005-0000-0000-00009F210000}"/>
    <cellStyle name="20% - Énfasis3 5 4 4 4" xfId="23988" xr:uid="{00000000-0005-0000-0000-0000A0210000}"/>
    <cellStyle name="20% - Énfasis3 5 4 4 5" xfId="48782" xr:uid="{00000000-0005-0000-0000-0000A1210000}"/>
    <cellStyle name="20% - Énfasis3 5 4 5" xfId="10350" xr:uid="{00000000-0005-0000-0000-0000A2210000}"/>
    <cellStyle name="20% - Énfasis3 5 4 5 2" xfId="32791" xr:uid="{00000000-0005-0000-0000-0000A3210000}"/>
    <cellStyle name="20% - Énfasis3 5 4 5 3" xfId="40688" xr:uid="{00000000-0005-0000-0000-0000A4210000}"/>
    <cellStyle name="20% - Énfasis3 5 4 5 4" xfId="25308" xr:uid="{00000000-0005-0000-0000-0000A5210000}"/>
    <cellStyle name="20% - Énfasis3 5 4 5 5" xfId="50425" xr:uid="{00000000-0005-0000-0000-0000A6210000}"/>
    <cellStyle name="20% - Énfasis3 5 4 6" xfId="26375" xr:uid="{00000000-0005-0000-0000-0000A7210000}"/>
    <cellStyle name="20% - Énfasis3 5 4 7" xfId="34275" xr:uid="{00000000-0005-0000-0000-0000A8210000}"/>
    <cellStyle name="20% - Énfasis3 5 4 8" xfId="19537" xr:uid="{00000000-0005-0000-0000-0000A9210000}"/>
    <cellStyle name="20% - Énfasis3 5 4 9" xfId="42243" xr:uid="{00000000-0005-0000-0000-0000AA210000}"/>
    <cellStyle name="20% - Énfasis3 5 5" xfId="1128" xr:uid="{00000000-0005-0000-0000-0000AB210000}"/>
    <cellStyle name="20% - Énfasis3 5 5 2" xfId="5203" xr:uid="{00000000-0005-0000-0000-0000AC210000}"/>
    <cellStyle name="20% - Énfasis3 5 5 2 2" xfId="15180" xr:uid="{00000000-0005-0000-0000-0000AD210000}"/>
    <cellStyle name="20% - Énfasis3 5 5 2 3" xfId="27169" xr:uid="{00000000-0005-0000-0000-0000AE210000}"/>
    <cellStyle name="20% - Énfasis3 5 5 2 4" xfId="46403" xr:uid="{00000000-0005-0000-0000-0000AF210000}"/>
    <cellStyle name="20% - Énfasis3 5 5 3" xfId="10351" xr:uid="{00000000-0005-0000-0000-0000B0210000}"/>
    <cellStyle name="20% - Énfasis3 5 5 3 2" xfId="35064" xr:uid="{00000000-0005-0000-0000-0000B1210000}"/>
    <cellStyle name="20% - Énfasis3 5 5 4" xfId="18869" xr:uid="{00000000-0005-0000-0000-0000B2210000}"/>
    <cellStyle name="20% - Énfasis3 5 5 5" xfId="43001" xr:uid="{00000000-0005-0000-0000-0000B3210000}"/>
    <cellStyle name="20% - Énfasis3 5 6" xfId="4433" xr:uid="{00000000-0005-0000-0000-0000B4210000}"/>
    <cellStyle name="20% - Énfasis3 5 6 2" xfId="14412" xr:uid="{00000000-0005-0000-0000-0000B5210000}"/>
    <cellStyle name="20% - Énfasis3 5 6 2 2" xfId="27669" xr:uid="{00000000-0005-0000-0000-0000B6210000}"/>
    <cellStyle name="20% - Énfasis3 5 6 3" xfId="35564" xr:uid="{00000000-0005-0000-0000-0000B7210000}"/>
    <cellStyle name="20% - Énfasis3 5 6 4" xfId="20353" xr:uid="{00000000-0005-0000-0000-0000B8210000}"/>
    <cellStyle name="20% - Énfasis3 5 6 5" xfId="45634" xr:uid="{00000000-0005-0000-0000-0000B9210000}"/>
    <cellStyle name="20% - Énfasis3 5 7" xfId="6010" xr:uid="{00000000-0005-0000-0000-0000BA210000}"/>
    <cellStyle name="20% - Énfasis3 5 7 2" xfId="29153" xr:uid="{00000000-0005-0000-0000-0000BB210000}"/>
    <cellStyle name="20% - Énfasis3 5 7 2 2" xfId="51443" xr:uid="{00000000-0005-0000-0000-0000BC210000}"/>
    <cellStyle name="20% - Énfasis3 5 7 3" xfId="37049" xr:uid="{00000000-0005-0000-0000-0000BD210000}"/>
    <cellStyle name="20% - Énfasis3 5 7 3 2" xfId="51258" xr:uid="{00000000-0005-0000-0000-0000BE210000}"/>
    <cellStyle name="20% - Énfasis3 5 7 4" xfId="21837" xr:uid="{00000000-0005-0000-0000-0000BF210000}"/>
    <cellStyle name="20% - Énfasis3 5 8" xfId="6477" xr:uid="{00000000-0005-0000-0000-0000C0210000}"/>
    <cellStyle name="20% - Énfasis3 5 8 2" xfId="15459" xr:uid="{00000000-0005-0000-0000-0000C1210000}"/>
    <cellStyle name="20% - Énfasis3 5 8 2 2" xfId="30638" xr:uid="{00000000-0005-0000-0000-0000C2210000}"/>
    <cellStyle name="20% - Énfasis3 5 8 3" xfId="38535" xr:uid="{00000000-0005-0000-0000-0000C3210000}"/>
    <cellStyle name="20% - Énfasis3 5 8 4" xfId="23321" xr:uid="{00000000-0005-0000-0000-0000C4210000}"/>
    <cellStyle name="20% - Énfasis3 5 8 5" xfId="46682" xr:uid="{00000000-0005-0000-0000-0000C5210000}"/>
    <cellStyle name="20% - Énfasis3 5 9" xfId="3791" xr:uid="{00000000-0005-0000-0000-0000C6210000}"/>
    <cellStyle name="20% - Énfasis3 5 9 2" xfId="13774" xr:uid="{00000000-0005-0000-0000-0000C7210000}"/>
    <cellStyle name="20% - Énfasis3 5 9 2 2" xfId="32123" xr:uid="{00000000-0005-0000-0000-0000C8210000}"/>
    <cellStyle name="20% - Énfasis3 5 9 3" xfId="40020" xr:uid="{00000000-0005-0000-0000-0000C9210000}"/>
    <cellStyle name="20% - Énfasis3 5 9 4" xfId="24755" xr:uid="{00000000-0005-0000-0000-0000CA210000}"/>
    <cellStyle name="20% - Énfasis3 5 9 5" xfId="44996" xr:uid="{00000000-0005-0000-0000-0000CB210000}"/>
    <cellStyle name="20% - Énfasis3 6" xfId="154" xr:uid="{00000000-0005-0000-0000-0000CC210000}"/>
    <cellStyle name="20% - Énfasis3 6 10" xfId="7755" xr:uid="{00000000-0005-0000-0000-0000CD210000}"/>
    <cellStyle name="20% - Énfasis3 6 10 2" xfId="16722" xr:uid="{00000000-0005-0000-0000-0000CE210000}"/>
    <cellStyle name="20% - Énfasis3 6 10 3" xfId="33609" xr:uid="{00000000-0005-0000-0000-0000CF210000}"/>
    <cellStyle name="20% - Énfasis3 6 10 4" xfId="47947" xr:uid="{00000000-0005-0000-0000-0000D0210000}"/>
    <cellStyle name="20% - Énfasis3 6 11" xfId="10352" xr:uid="{00000000-0005-0000-0000-0000D1210000}"/>
    <cellStyle name="20% - Énfasis3 6 11 2" xfId="49590" xr:uid="{00000000-0005-0000-0000-0000D2210000}"/>
    <cellStyle name="20% - Énfasis3 6 12" xfId="18308" xr:uid="{00000000-0005-0000-0000-0000D3210000}"/>
    <cellStyle name="20% - Énfasis3 6 13" xfId="41408" xr:uid="{00000000-0005-0000-0000-0000D4210000}"/>
    <cellStyle name="20% - Énfasis3 6 2" xfId="595" xr:uid="{00000000-0005-0000-0000-0000D5210000}"/>
    <cellStyle name="20% - Énfasis3 6 2 10" xfId="18432" xr:uid="{00000000-0005-0000-0000-0000D6210000}"/>
    <cellStyle name="20% - Énfasis3 6 2 11" xfId="41502" xr:uid="{00000000-0005-0000-0000-0000D7210000}"/>
    <cellStyle name="20% - Énfasis3 6 2 2" xfId="934" xr:uid="{00000000-0005-0000-0000-0000D8210000}"/>
    <cellStyle name="20% - Énfasis3 6 2 2 2" xfId="2047" xr:uid="{00000000-0005-0000-0000-0000D9210000}"/>
    <cellStyle name="20% - Énfasis3 6 2 2 2 2" xfId="5058" xr:uid="{00000000-0005-0000-0000-0000DA210000}"/>
    <cellStyle name="20% - Énfasis3 6 2 2 2 2 2" xfId="15036" xr:uid="{00000000-0005-0000-0000-0000DB210000}"/>
    <cellStyle name="20% - Énfasis3 6 2 2 2 2 3" xfId="28342" xr:uid="{00000000-0005-0000-0000-0000DC210000}"/>
    <cellStyle name="20% - Énfasis3 6 2 2 2 2 4" xfId="46258" xr:uid="{00000000-0005-0000-0000-0000DD210000}"/>
    <cellStyle name="20% - Énfasis3 6 2 2 2 3" xfId="10353" xr:uid="{00000000-0005-0000-0000-0000DE210000}"/>
    <cellStyle name="20% - Énfasis3 6 2 2 2 3 2" xfId="36237" xr:uid="{00000000-0005-0000-0000-0000DF210000}"/>
    <cellStyle name="20% - Énfasis3 6 2 2 2 4" xfId="21026" xr:uid="{00000000-0005-0000-0000-0000E0210000}"/>
    <cellStyle name="20% - Énfasis3 6 2 2 2 5" xfId="43715" xr:uid="{00000000-0005-0000-0000-0000E1210000}"/>
    <cellStyle name="20% - Énfasis3 6 2 2 3" xfId="3458" xr:uid="{00000000-0005-0000-0000-0000E2210000}"/>
    <cellStyle name="20% - Énfasis3 6 2 2 3 2" xfId="13442" xr:uid="{00000000-0005-0000-0000-0000E3210000}"/>
    <cellStyle name="20% - Énfasis3 6 2 2 3 2 2" xfId="29826" xr:uid="{00000000-0005-0000-0000-0000E4210000}"/>
    <cellStyle name="20% - Énfasis3 6 2 2 3 3" xfId="37722" xr:uid="{00000000-0005-0000-0000-0000E5210000}"/>
    <cellStyle name="20% - Énfasis3 6 2 2 3 4" xfId="22509" xr:uid="{00000000-0005-0000-0000-0000E6210000}"/>
    <cellStyle name="20% - Énfasis3 6 2 2 3 5" xfId="44663" xr:uid="{00000000-0005-0000-0000-0000E7210000}"/>
    <cellStyle name="20% - Énfasis3 6 2 2 4" xfId="8594" xr:uid="{00000000-0005-0000-0000-0000E8210000}"/>
    <cellStyle name="20% - Énfasis3 6 2 2 4 2" xfId="17561" xr:uid="{00000000-0005-0000-0000-0000E9210000}"/>
    <cellStyle name="20% - Énfasis3 6 2 2 4 2 2" xfId="31311" xr:uid="{00000000-0005-0000-0000-0000EA210000}"/>
    <cellStyle name="20% - Énfasis3 6 2 2 4 3" xfId="39208" xr:uid="{00000000-0005-0000-0000-0000EB210000}"/>
    <cellStyle name="20% - Énfasis3 6 2 2 4 4" xfId="23993" xr:uid="{00000000-0005-0000-0000-0000EC210000}"/>
    <cellStyle name="20% - Énfasis3 6 2 2 4 5" xfId="48786" xr:uid="{00000000-0005-0000-0000-0000ED210000}"/>
    <cellStyle name="20% - Énfasis3 6 2 2 5" xfId="10354" xr:uid="{00000000-0005-0000-0000-0000EE210000}"/>
    <cellStyle name="20% - Énfasis3 6 2 2 5 2" xfId="32796" xr:uid="{00000000-0005-0000-0000-0000EF210000}"/>
    <cellStyle name="20% - Énfasis3 6 2 2 5 3" xfId="40693" xr:uid="{00000000-0005-0000-0000-0000F0210000}"/>
    <cellStyle name="20% - Énfasis3 6 2 2 5 4" xfId="25311" xr:uid="{00000000-0005-0000-0000-0000F1210000}"/>
    <cellStyle name="20% - Énfasis3 6 2 2 5 5" xfId="50429" xr:uid="{00000000-0005-0000-0000-0000F2210000}"/>
    <cellStyle name="20% - Énfasis3 6 2 2 6" xfId="26380" xr:uid="{00000000-0005-0000-0000-0000F3210000}"/>
    <cellStyle name="20% - Énfasis3 6 2 2 7" xfId="34280" xr:uid="{00000000-0005-0000-0000-0000F4210000}"/>
    <cellStyle name="20% - Énfasis3 6 2 2 8" xfId="19542" xr:uid="{00000000-0005-0000-0000-0000F5210000}"/>
    <cellStyle name="20% - Énfasis3 6 2 2 9" xfId="42247" xr:uid="{00000000-0005-0000-0000-0000F6210000}"/>
    <cellStyle name="20% - Énfasis3 6 2 3" xfId="1287" xr:uid="{00000000-0005-0000-0000-0000F7210000}"/>
    <cellStyle name="20% - Énfasis3 6 2 3 2" xfId="6638" xr:uid="{00000000-0005-0000-0000-0000F8210000}"/>
    <cellStyle name="20% - Énfasis3 6 2 3 2 2" xfId="15617" xr:uid="{00000000-0005-0000-0000-0000F9210000}"/>
    <cellStyle name="20% - Énfasis3 6 2 3 2 3" xfId="27378" xr:uid="{00000000-0005-0000-0000-0000FA210000}"/>
    <cellStyle name="20% - Énfasis3 6 2 3 2 4" xfId="46841" xr:uid="{00000000-0005-0000-0000-0000FB210000}"/>
    <cellStyle name="20% - Énfasis3 6 2 3 3" xfId="10355" xr:uid="{00000000-0005-0000-0000-0000FC210000}"/>
    <cellStyle name="20% - Énfasis3 6 2 3 3 2" xfId="35273" xr:uid="{00000000-0005-0000-0000-0000FD210000}"/>
    <cellStyle name="20% - Énfasis3 6 2 3 4" xfId="19190" xr:uid="{00000000-0005-0000-0000-0000FE210000}"/>
    <cellStyle name="20% - Énfasis3 6 2 3 5" xfId="43159" xr:uid="{00000000-0005-0000-0000-0000FF210000}"/>
    <cellStyle name="20% - Énfasis3 6 2 4" xfId="4219" xr:uid="{00000000-0005-0000-0000-000000220000}"/>
    <cellStyle name="20% - Énfasis3 6 2 4 2" xfId="14199" xr:uid="{00000000-0005-0000-0000-000001220000}"/>
    <cellStyle name="20% - Énfasis3 6 2 4 2 2" xfId="27990" xr:uid="{00000000-0005-0000-0000-000002220000}"/>
    <cellStyle name="20% - Énfasis3 6 2 4 3" xfId="35885" xr:uid="{00000000-0005-0000-0000-000003220000}"/>
    <cellStyle name="20% - Énfasis3 6 2 4 4" xfId="20674" xr:uid="{00000000-0005-0000-0000-000004220000}"/>
    <cellStyle name="20% - Énfasis3 6 2 4 5" xfId="45421" xr:uid="{00000000-0005-0000-0000-000005220000}"/>
    <cellStyle name="20% - Énfasis3 6 2 5" xfId="7175" xr:uid="{00000000-0005-0000-0000-000006220000}"/>
    <cellStyle name="20% - Énfasis3 6 2 5 2" xfId="16152" xr:uid="{00000000-0005-0000-0000-000007220000}"/>
    <cellStyle name="20% - Énfasis3 6 2 5 2 2" xfId="29474" xr:uid="{00000000-0005-0000-0000-000008220000}"/>
    <cellStyle name="20% - Énfasis3 6 2 5 3" xfId="37370" xr:uid="{00000000-0005-0000-0000-000009220000}"/>
    <cellStyle name="20% - Énfasis3 6 2 5 4" xfId="22158" xr:uid="{00000000-0005-0000-0000-00000A220000}"/>
    <cellStyle name="20% - Énfasis3 6 2 5 5" xfId="47377" xr:uid="{00000000-0005-0000-0000-00000B220000}"/>
    <cellStyle name="20% - Énfasis3 6 2 6" xfId="3083" xr:uid="{00000000-0005-0000-0000-00000C220000}"/>
    <cellStyle name="20% - Énfasis3 6 2 6 2" xfId="13067" xr:uid="{00000000-0005-0000-0000-00000D220000}"/>
    <cellStyle name="20% - Énfasis3 6 2 6 2 2" xfId="30959" xr:uid="{00000000-0005-0000-0000-00000E220000}"/>
    <cellStyle name="20% - Énfasis3 6 2 6 3" xfId="38856" xr:uid="{00000000-0005-0000-0000-00000F220000}"/>
    <cellStyle name="20% - Énfasis3 6 2 6 4" xfId="23642" xr:uid="{00000000-0005-0000-0000-000010220000}"/>
    <cellStyle name="20% - Énfasis3 6 2 6 5" xfId="44288" xr:uid="{00000000-0005-0000-0000-000011220000}"/>
    <cellStyle name="20% - Énfasis3 6 2 7" xfId="7849" xr:uid="{00000000-0005-0000-0000-000012220000}"/>
    <cellStyle name="20% - Énfasis3 6 2 7 2" xfId="16816" xr:uid="{00000000-0005-0000-0000-000013220000}"/>
    <cellStyle name="20% - Énfasis3 6 2 7 2 2" xfId="32444" xr:uid="{00000000-0005-0000-0000-000014220000}"/>
    <cellStyle name="20% - Énfasis3 6 2 7 3" xfId="40341" xr:uid="{00000000-0005-0000-0000-000015220000}"/>
    <cellStyle name="20% - Énfasis3 6 2 7 4" xfId="25057" xr:uid="{00000000-0005-0000-0000-000016220000}"/>
    <cellStyle name="20% - Énfasis3 6 2 7 5" xfId="48041" xr:uid="{00000000-0005-0000-0000-000017220000}"/>
    <cellStyle name="20% - Énfasis3 6 2 8" xfId="10356" xr:uid="{00000000-0005-0000-0000-000018220000}"/>
    <cellStyle name="20% - Énfasis3 6 2 8 2" xfId="26028" xr:uid="{00000000-0005-0000-0000-000019220000}"/>
    <cellStyle name="20% - Énfasis3 6 2 8 3" xfId="49684" xr:uid="{00000000-0005-0000-0000-00001A220000}"/>
    <cellStyle name="20% - Énfasis3 6 2 9" xfId="33928" xr:uid="{00000000-0005-0000-0000-00001B220000}"/>
    <cellStyle name="20% - Énfasis3 6 3" xfId="770" xr:uid="{00000000-0005-0000-0000-00001C220000}"/>
    <cellStyle name="20% - Énfasis3 6 3 2" xfId="1461" xr:uid="{00000000-0005-0000-0000-00001D220000}"/>
    <cellStyle name="20% - Énfasis3 6 3 2 2" xfId="6813" xr:uid="{00000000-0005-0000-0000-00001E220000}"/>
    <cellStyle name="20% - Énfasis3 6 3 2 2 2" xfId="15791" xr:uid="{00000000-0005-0000-0000-00001F220000}"/>
    <cellStyle name="20% - Énfasis3 6 3 2 2 3" xfId="28341" xr:uid="{00000000-0005-0000-0000-000020220000}"/>
    <cellStyle name="20% - Énfasis3 6 3 2 2 4" xfId="47015" xr:uid="{00000000-0005-0000-0000-000021220000}"/>
    <cellStyle name="20% - Énfasis3 6 3 2 3" xfId="10357" xr:uid="{00000000-0005-0000-0000-000022220000}"/>
    <cellStyle name="20% - Énfasis3 6 3 2 3 2" xfId="36236" xr:uid="{00000000-0005-0000-0000-000023220000}"/>
    <cellStyle name="20% - Énfasis3 6 3 2 4" xfId="21025" xr:uid="{00000000-0005-0000-0000-000024220000}"/>
    <cellStyle name="20% - Énfasis3 6 3 2 5" xfId="43333" xr:uid="{00000000-0005-0000-0000-000025220000}"/>
    <cellStyle name="20% - Énfasis3 6 3 3" xfId="4779" xr:uid="{00000000-0005-0000-0000-000026220000}"/>
    <cellStyle name="20% - Énfasis3 6 3 3 2" xfId="14757" xr:uid="{00000000-0005-0000-0000-000027220000}"/>
    <cellStyle name="20% - Énfasis3 6 3 3 2 2" xfId="29825" xr:uid="{00000000-0005-0000-0000-000028220000}"/>
    <cellStyle name="20% - Énfasis3 6 3 3 3" xfId="37721" xr:uid="{00000000-0005-0000-0000-000029220000}"/>
    <cellStyle name="20% - Énfasis3 6 3 3 4" xfId="22508" xr:uid="{00000000-0005-0000-0000-00002A220000}"/>
    <cellStyle name="20% - Énfasis3 6 3 3 5" xfId="45979" xr:uid="{00000000-0005-0000-0000-00002B220000}"/>
    <cellStyle name="20% - Énfasis3 6 3 4" xfId="7349" xr:uid="{00000000-0005-0000-0000-00002C220000}"/>
    <cellStyle name="20% - Énfasis3 6 3 4 2" xfId="16325" xr:uid="{00000000-0005-0000-0000-00002D220000}"/>
    <cellStyle name="20% - Énfasis3 6 3 4 2 2" xfId="31310" xr:uid="{00000000-0005-0000-0000-00002E220000}"/>
    <cellStyle name="20% - Énfasis3 6 3 4 3" xfId="39207" xr:uid="{00000000-0005-0000-0000-00002F220000}"/>
    <cellStyle name="20% - Énfasis3 6 3 4 4" xfId="23992" xr:uid="{00000000-0005-0000-0000-000030220000}"/>
    <cellStyle name="20% - Énfasis3 6 3 4 5" xfId="47550" xr:uid="{00000000-0005-0000-0000-000031220000}"/>
    <cellStyle name="20% - Énfasis3 6 3 5" xfId="3257" xr:uid="{00000000-0005-0000-0000-000032220000}"/>
    <cellStyle name="20% - Énfasis3 6 3 5 2" xfId="13241" xr:uid="{00000000-0005-0000-0000-000033220000}"/>
    <cellStyle name="20% - Énfasis3 6 3 5 2 2" xfId="32795" xr:uid="{00000000-0005-0000-0000-000034220000}"/>
    <cellStyle name="20% - Énfasis3 6 3 5 3" xfId="40692" xr:uid="{00000000-0005-0000-0000-000035220000}"/>
    <cellStyle name="20% - Énfasis3 6 3 5 4" xfId="25310" xr:uid="{00000000-0005-0000-0000-000036220000}"/>
    <cellStyle name="20% - Énfasis3 6 3 5 5" xfId="44462" xr:uid="{00000000-0005-0000-0000-000037220000}"/>
    <cellStyle name="20% - Énfasis3 6 3 6" xfId="8023" xr:uid="{00000000-0005-0000-0000-000038220000}"/>
    <cellStyle name="20% - Énfasis3 6 3 6 2" xfId="16990" xr:uid="{00000000-0005-0000-0000-000039220000}"/>
    <cellStyle name="20% - Énfasis3 6 3 6 3" xfId="26379" xr:uid="{00000000-0005-0000-0000-00003A220000}"/>
    <cellStyle name="20% - Énfasis3 6 3 6 4" xfId="48215" xr:uid="{00000000-0005-0000-0000-00003B220000}"/>
    <cellStyle name="20% - Énfasis3 6 3 7" xfId="10358" xr:uid="{00000000-0005-0000-0000-00003C220000}"/>
    <cellStyle name="20% - Énfasis3 6 3 7 2" xfId="34279" xr:uid="{00000000-0005-0000-0000-00003D220000}"/>
    <cellStyle name="20% - Énfasis3 6 3 7 3" xfId="49858" xr:uid="{00000000-0005-0000-0000-00003E220000}"/>
    <cellStyle name="20% - Énfasis3 6 3 8" xfId="19541" xr:uid="{00000000-0005-0000-0000-00003F220000}"/>
    <cellStyle name="20% - Énfasis3 6 3 9" xfId="41676" xr:uid="{00000000-0005-0000-0000-000040220000}"/>
    <cellStyle name="20% - Énfasis3 6 4" xfId="501" xr:uid="{00000000-0005-0000-0000-000041220000}"/>
    <cellStyle name="20% - Énfasis3 6 4 2" xfId="2612" xr:uid="{00000000-0005-0000-0000-000042220000}"/>
    <cellStyle name="20% - Énfasis3 6 4 2 2" xfId="4400" xr:uid="{00000000-0005-0000-0000-000043220000}"/>
    <cellStyle name="20% - Énfasis3 6 4 2 2 2" xfId="14379" xr:uid="{00000000-0005-0000-0000-000044220000}"/>
    <cellStyle name="20% - Énfasis3 6 4 2 2 3" xfId="45601" xr:uid="{00000000-0005-0000-0000-000045220000}"/>
    <cellStyle name="20% - Énfasis3 6 4 2 3" xfId="10359" xr:uid="{00000000-0005-0000-0000-000046220000}"/>
    <cellStyle name="20% - Énfasis3 6 4 2 4" xfId="27171" xr:uid="{00000000-0005-0000-0000-000047220000}"/>
    <cellStyle name="20% - Énfasis3 6 4 2 5" xfId="43822" xr:uid="{00000000-0005-0000-0000-000048220000}"/>
    <cellStyle name="20% - Énfasis3 6 4 3" xfId="3459" xr:uid="{00000000-0005-0000-0000-000049220000}"/>
    <cellStyle name="20% - Énfasis3 6 4 3 2" xfId="13443" xr:uid="{00000000-0005-0000-0000-00004A220000}"/>
    <cellStyle name="20% - Énfasis3 6 4 3 3" xfId="35066" xr:uid="{00000000-0005-0000-0000-00004B220000}"/>
    <cellStyle name="20% - Énfasis3 6 4 3 4" xfId="44664" xr:uid="{00000000-0005-0000-0000-00004C220000}"/>
    <cellStyle name="20% - Énfasis3 6 4 4" xfId="9153" xr:uid="{00000000-0005-0000-0000-00004D220000}"/>
    <cellStyle name="20% - Énfasis3 6 4 4 2" xfId="18119" xr:uid="{00000000-0005-0000-0000-00004E220000}"/>
    <cellStyle name="20% - Énfasis3 6 4 4 3" xfId="49345" xr:uid="{00000000-0005-0000-0000-00004F220000}"/>
    <cellStyle name="20% - Énfasis3 6 4 5" xfId="10360" xr:uid="{00000000-0005-0000-0000-000050220000}"/>
    <cellStyle name="20% - Énfasis3 6 4 5 2" xfId="50988" xr:uid="{00000000-0005-0000-0000-000051220000}"/>
    <cellStyle name="20% - Énfasis3 6 4 6" xfId="18871" xr:uid="{00000000-0005-0000-0000-000052220000}"/>
    <cellStyle name="20% - Énfasis3 6 4 7" xfId="42806" xr:uid="{00000000-0005-0000-0000-000053220000}"/>
    <cellStyle name="20% - Énfasis3 6 5" xfId="1193" xr:uid="{00000000-0005-0000-0000-000054220000}"/>
    <cellStyle name="20% - Énfasis3 6 5 2" xfId="6152" xr:uid="{00000000-0005-0000-0000-000055220000}"/>
    <cellStyle name="20% - Énfasis3 6 5 2 2" xfId="27671" xr:uid="{00000000-0005-0000-0000-000056220000}"/>
    <cellStyle name="20% - Énfasis3 6 5 3" xfId="10361" xr:uid="{00000000-0005-0000-0000-000057220000}"/>
    <cellStyle name="20% - Énfasis3 6 5 3 2" xfId="35566" xr:uid="{00000000-0005-0000-0000-000058220000}"/>
    <cellStyle name="20% - Énfasis3 6 5 4" xfId="20355" xr:uid="{00000000-0005-0000-0000-000059220000}"/>
    <cellStyle name="20% - Énfasis3 6 5 5" xfId="43065" xr:uid="{00000000-0005-0000-0000-00005A220000}"/>
    <cellStyle name="20% - Énfasis3 6 6" xfId="6544" xr:uid="{00000000-0005-0000-0000-00005B220000}"/>
    <cellStyle name="20% - Énfasis3 6 6 2" xfId="15524" xr:uid="{00000000-0005-0000-0000-00005C220000}"/>
    <cellStyle name="20% - Énfasis3 6 6 2 2" xfId="29155" xr:uid="{00000000-0005-0000-0000-00005D220000}"/>
    <cellStyle name="20% - Énfasis3 6 6 3" xfId="37051" xr:uid="{00000000-0005-0000-0000-00005E220000}"/>
    <cellStyle name="20% - Énfasis3 6 6 4" xfId="21839" xr:uid="{00000000-0005-0000-0000-00005F220000}"/>
    <cellStyle name="20% - Énfasis3 6 6 5" xfId="46747" xr:uid="{00000000-0005-0000-0000-000060220000}"/>
    <cellStyle name="20% - Énfasis3 6 7" xfId="3938" xr:uid="{00000000-0005-0000-0000-000061220000}"/>
    <cellStyle name="20% - Énfasis3 6 7 2" xfId="13920" xr:uid="{00000000-0005-0000-0000-000062220000}"/>
    <cellStyle name="20% - Énfasis3 6 7 2 2" xfId="30640" xr:uid="{00000000-0005-0000-0000-000063220000}"/>
    <cellStyle name="20% - Énfasis3 6 7 3" xfId="38537" xr:uid="{00000000-0005-0000-0000-000064220000}"/>
    <cellStyle name="20% - Énfasis3 6 7 4" xfId="23323" xr:uid="{00000000-0005-0000-0000-000065220000}"/>
    <cellStyle name="20% - Énfasis3 6 7 5" xfId="45142" xr:uid="{00000000-0005-0000-0000-000066220000}"/>
    <cellStyle name="20% - Énfasis3 6 8" xfId="7081" xr:uid="{00000000-0005-0000-0000-000067220000}"/>
    <cellStyle name="20% - Énfasis3 6 8 2" xfId="16058" xr:uid="{00000000-0005-0000-0000-000068220000}"/>
    <cellStyle name="20% - Énfasis3 6 8 2 2" xfId="32125" xr:uid="{00000000-0005-0000-0000-000069220000}"/>
    <cellStyle name="20% - Énfasis3 6 8 3" xfId="40022" xr:uid="{00000000-0005-0000-0000-00006A220000}"/>
    <cellStyle name="20% - Énfasis3 6 8 4" xfId="24757" xr:uid="{00000000-0005-0000-0000-00006B220000}"/>
    <cellStyle name="20% - Énfasis3 6 8 5" xfId="47283" xr:uid="{00000000-0005-0000-0000-00006C220000}"/>
    <cellStyle name="20% - Énfasis3 6 9" xfId="2989" xr:uid="{00000000-0005-0000-0000-00006D220000}"/>
    <cellStyle name="20% - Énfasis3 6 9 2" xfId="12973" xr:uid="{00000000-0005-0000-0000-00006E220000}"/>
    <cellStyle name="20% - Énfasis3 6 9 3" xfId="25710" xr:uid="{00000000-0005-0000-0000-00006F220000}"/>
    <cellStyle name="20% - Énfasis3 6 9 4" xfId="44194" xr:uid="{00000000-0005-0000-0000-000070220000}"/>
    <cellStyle name="20% - Énfasis3 7" xfId="262" xr:uid="{00000000-0005-0000-0000-000071220000}"/>
    <cellStyle name="20% - Énfasis3 7 10" xfId="33610" xr:uid="{00000000-0005-0000-0000-000072220000}"/>
    <cellStyle name="20% - Énfasis3 7 11" xfId="18326" xr:uid="{00000000-0005-0000-0000-000073220000}"/>
    <cellStyle name="20% - Énfasis3 7 12" xfId="41920" xr:uid="{00000000-0005-0000-0000-000074220000}"/>
    <cellStyle name="20% - Énfasis3 7 2" xfId="935" xr:uid="{00000000-0005-0000-0000-000075220000}"/>
    <cellStyle name="20% - Énfasis3 7 2 10" xfId="18433" xr:uid="{00000000-0005-0000-0000-000076220000}"/>
    <cellStyle name="20% - Énfasis3 7 2 11" xfId="42008" xr:uid="{00000000-0005-0000-0000-000077220000}"/>
    <cellStyle name="20% - Énfasis3 7 2 2" xfId="2049" xr:uid="{00000000-0005-0000-0000-000078220000}"/>
    <cellStyle name="20% - Énfasis3 7 2 2 2" xfId="4978" xr:uid="{00000000-0005-0000-0000-000079220000}"/>
    <cellStyle name="20% - Énfasis3 7 2 2 2 2" xfId="14956" xr:uid="{00000000-0005-0000-0000-00007A220000}"/>
    <cellStyle name="20% - Énfasis3 7 2 2 2 2 2" xfId="28344" xr:uid="{00000000-0005-0000-0000-00007B220000}"/>
    <cellStyle name="20% - Énfasis3 7 2 2 2 3" xfId="36239" xr:uid="{00000000-0005-0000-0000-00007C220000}"/>
    <cellStyle name="20% - Énfasis3 7 2 2 2 4" xfId="21028" xr:uid="{00000000-0005-0000-0000-00007D220000}"/>
    <cellStyle name="20% - Énfasis3 7 2 2 2 5" xfId="46178" xr:uid="{00000000-0005-0000-0000-00007E220000}"/>
    <cellStyle name="20% - Énfasis3 7 2 2 3" xfId="8596" xr:uid="{00000000-0005-0000-0000-00007F220000}"/>
    <cellStyle name="20% - Énfasis3 7 2 2 3 2" xfId="17563" xr:uid="{00000000-0005-0000-0000-000080220000}"/>
    <cellStyle name="20% - Énfasis3 7 2 2 3 2 2" xfId="29828" xr:uid="{00000000-0005-0000-0000-000081220000}"/>
    <cellStyle name="20% - Énfasis3 7 2 2 3 3" xfId="37724" xr:uid="{00000000-0005-0000-0000-000082220000}"/>
    <cellStyle name="20% - Énfasis3 7 2 2 3 4" xfId="22511" xr:uid="{00000000-0005-0000-0000-000083220000}"/>
    <cellStyle name="20% - Énfasis3 7 2 2 3 5" xfId="48788" xr:uid="{00000000-0005-0000-0000-000084220000}"/>
    <cellStyle name="20% - Énfasis3 7 2 2 4" xfId="9454" xr:uid="{00000000-0005-0000-0000-000085220000}"/>
    <cellStyle name="20% - Énfasis3 7 2 2 4 2" xfId="31313" xr:uid="{00000000-0005-0000-0000-000086220000}"/>
    <cellStyle name="20% - Énfasis3 7 2 2 4 3" xfId="39210" xr:uid="{00000000-0005-0000-0000-000087220000}"/>
    <cellStyle name="20% - Énfasis3 7 2 2 4 4" xfId="23995" xr:uid="{00000000-0005-0000-0000-000088220000}"/>
    <cellStyle name="20% - Énfasis3 7 2 2 4 5" xfId="50431" xr:uid="{00000000-0005-0000-0000-000089220000}"/>
    <cellStyle name="20% - Énfasis3 7 2 2 5" xfId="12186" xr:uid="{00000000-0005-0000-0000-00008A220000}"/>
    <cellStyle name="20% - Énfasis3 7 2 2 5 2" xfId="32798" xr:uid="{00000000-0005-0000-0000-00008B220000}"/>
    <cellStyle name="20% - Énfasis3 7 2 2 5 3" xfId="40695" xr:uid="{00000000-0005-0000-0000-00008C220000}"/>
    <cellStyle name="20% - Énfasis3 7 2 2 6" xfId="26382" xr:uid="{00000000-0005-0000-0000-00008D220000}"/>
    <cellStyle name="20% - Énfasis3 7 2 2 7" xfId="34282" xr:uid="{00000000-0005-0000-0000-00008E220000}"/>
    <cellStyle name="20% - Énfasis3 7 2 2 8" xfId="19544" xr:uid="{00000000-0005-0000-0000-00008F220000}"/>
    <cellStyle name="20% - Énfasis3 7 2 2 9" xfId="42249" xr:uid="{00000000-0005-0000-0000-000090220000}"/>
    <cellStyle name="20% - Énfasis3 7 2 3" xfId="1807" xr:uid="{00000000-0005-0000-0000-000091220000}"/>
    <cellStyle name="20% - Énfasis3 7 2 3 2" xfId="4139" xr:uid="{00000000-0005-0000-0000-000092220000}"/>
    <cellStyle name="20% - Énfasis3 7 2 3 2 2" xfId="14119" xr:uid="{00000000-0005-0000-0000-000093220000}"/>
    <cellStyle name="20% - Énfasis3 7 2 3 2 3" xfId="27379" xr:uid="{00000000-0005-0000-0000-000094220000}"/>
    <cellStyle name="20% - Énfasis3 7 2 3 2 4" xfId="45341" xr:uid="{00000000-0005-0000-0000-000095220000}"/>
    <cellStyle name="20% - Énfasis3 7 2 3 3" xfId="10362" xr:uid="{00000000-0005-0000-0000-000096220000}"/>
    <cellStyle name="20% - Énfasis3 7 2 3 3 2" xfId="35274" xr:uid="{00000000-0005-0000-0000-000097220000}"/>
    <cellStyle name="20% - Énfasis3 7 2 3 4" xfId="19191" xr:uid="{00000000-0005-0000-0000-000098220000}"/>
    <cellStyle name="20% - Énfasis3 7 2 3 5" xfId="43592" xr:uid="{00000000-0005-0000-0000-000099220000}"/>
    <cellStyle name="20% - Énfasis3 7 2 4" xfId="3460" xr:uid="{00000000-0005-0000-0000-00009A220000}"/>
    <cellStyle name="20% - Énfasis3 7 2 4 2" xfId="13444" xr:uid="{00000000-0005-0000-0000-00009B220000}"/>
    <cellStyle name="20% - Énfasis3 7 2 4 2 2" xfId="27991" xr:uid="{00000000-0005-0000-0000-00009C220000}"/>
    <cellStyle name="20% - Énfasis3 7 2 4 3" xfId="35886" xr:uid="{00000000-0005-0000-0000-00009D220000}"/>
    <cellStyle name="20% - Énfasis3 7 2 4 4" xfId="20675" xr:uid="{00000000-0005-0000-0000-00009E220000}"/>
    <cellStyle name="20% - Énfasis3 7 2 4 5" xfId="44665" xr:uid="{00000000-0005-0000-0000-00009F220000}"/>
    <cellStyle name="20% - Énfasis3 7 2 5" xfId="8355" xr:uid="{00000000-0005-0000-0000-0000A0220000}"/>
    <cellStyle name="20% - Énfasis3 7 2 5 2" xfId="17322" xr:uid="{00000000-0005-0000-0000-0000A1220000}"/>
    <cellStyle name="20% - Énfasis3 7 2 5 2 2" xfId="29475" xr:uid="{00000000-0005-0000-0000-0000A2220000}"/>
    <cellStyle name="20% - Énfasis3 7 2 5 3" xfId="37371" xr:uid="{00000000-0005-0000-0000-0000A3220000}"/>
    <cellStyle name="20% - Énfasis3 7 2 5 4" xfId="22159" xr:uid="{00000000-0005-0000-0000-0000A4220000}"/>
    <cellStyle name="20% - Énfasis3 7 2 5 5" xfId="48547" xr:uid="{00000000-0005-0000-0000-0000A5220000}"/>
    <cellStyle name="20% - Énfasis3 7 2 6" xfId="9455" xr:uid="{00000000-0005-0000-0000-0000A6220000}"/>
    <cellStyle name="20% - Énfasis3 7 2 6 2" xfId="30960" xr:uid="{00000000-0005-0000-0000-0000A7220000}"/>
    <cellStyle name="20% - Énfasis3 7 2 6 3" xfId="38857" xr:uid="{00000000-0005-0000-0000-0000A8220000}"/>
    <cellStyle name="20% - Énfasis3 7 2 6 4" xfId="23643" xr:uid="{00000000-0005-0000-0000-0000A9220000}"/>
    <cellStyle name="20% - Énfasis3 7 2 6 5" xfId="50190" xr:uid="{00000000-0005-0000-0000-0000AA220000}"/>
    <cellStyle name="20% - Énfasis3 7 2 7" xfId="25058" xr:uid="{00000000-0005-0000-0000-0000AB220000}"/>
    <cellStyle name="20% - Énfasis3 7 2 7 2" xfId="32445" xr:uid="{00000000-0005-0000-0000-0000AC220000}"/>
    <cellStyle name="20% - Énfasis3 7 2 7 3" xfId="40342" xr:uid="{00000000-0005-0000-0000-0000AD220000}"/>
    <cellStyle name="20% - Énfasis3 7 2 8" xfId="26029" xr:uid="{00000000-0005-0000-0000-0000AE220000}"/>
    <cellStyle name="20% - Énfasis3 7 2 9" xfId="33929" xr:uid="{00000000-0005-0000-0000-0000AF220000}"/>
    <cellStyle name="20% - Énfasis3 7 3" xfId="2048" xr:uid="{00000000-0005-0000-0000-0000B0220000}"/>
    <cellStyle name="20% - Énfasis3 7 3 2" xfId="4699" xr:uid="{00000000-0005-0000-0000-0000B1220000}"/>
    <cellStyle name="20% - Énfasis3 7 3 2 2" xfId="14677" xr:uid="{00000000-0005-0000-0000-0000B2220000}"/>
    <cellStyle name="20% - Énfasis3 7 3 2 2 2" xfId="28343" xr:uid="{00000000-0005-0000-0000-0000B3220000}"/>
    <cellStyle name="20% - Énfasis3 7 3 2 3" xfId="36238" xr:uid="{00000000-0005-0000-0000-0000B4220000}"/>
    <cellStyle name="20% - Énfasis3 7 3 2 4" xfId="21027" xr:uid="{00000000-0005-0000-0000-0000B5220000}"/>
    <cellStyle name="20% - Énfasis3 7 3 2 5" xfId="45899" xr:uid="{00000000-0005-0000-0000-0000B6220000}"/>
    <cellStyle name="20% - Énfasis3 7 3 3" xfId="8595" xr:uid="{00000000-0005-0000-0000-0000B7220000}"/>
    <cellStyle name="20% - Énfasis3 7 3 3 2" xfId="17562" xr:uid="{00000000-0005-0000-0000-0000B8220000}"/>
    <cellStyle name="20% - Énfasis3 7 3 3 2 2" xfId="29827" xr:uid="{00000000-0005-0000-0000-0000B9220000}"/>
    <cellStyle name="20% - Énfasis3 7 3 3 3" xfId="37723" xr:uid="{00000000-0005-0000-0000-0000BA220000}"/>
    <cellStyle name="20% - Énfasis3 7 3 3 4" xfId="22510" xr:uid="{00000000-0005-0000-0000-0000BB220000}"/>
    <cellStyle name="20% - Énfasis3 7 3 3 5" xfId="48787" xr:uid="{00000000-0005-0000-0000-0000BC220000}"/>
    <cellStyle name="20% - Énfasis3 7 3 4" xfId="9456" xr:uid="{00000000-0005-0000-0000-0000BD220000}"/>
    <cellStyle name="20% - Énfasis3 7 3 4 2" xfId="31312" xr:uid="{00000000-0005-0000-0000-0000BE220000}"/>
    <cellStyle name="20% - Énfasis3 7 3 4 3" xfId="39209" xr:uid="{00000000-0005-0000-0000-0000BF220000}"/>
    <cellStyle name="20% - Énfasis3 7 3 4 4" xfId="23994" xr:uid="{00000000-0005-0000-0000-0000C0220000}"/>
    <cellStyle name="20% - Énfasis3 7 3 4 5" xfId="50430" xr:uid="{00000000-0005-0000-0000-0000C1220000}"/>
    <cellStyle name="20% - Énfasis3 7 3 5" xfId="12185" xr:uid="{00000000-0005-0000-0000-0000C2220000}"/>
    <cellStyle name="20% - Énfasis3 7 3 5 2" xfId="32797" xr:uid="{00000000-0005-0000-0000-0000C3220000}"/>
    <cellStyle name="20% - Énfasis3 7 3 5 3" xfId="40694" xr:uid="{00000000-0005-0000-0000-0000C4220000}"/>
    <cellStyle name="20% - Énfasis3 7 3 6" xfId="26381" xr:uid="{00000000-0005-0000-0000-0000C5220000}"/>
    <cellStyle name="20% - Énfasis3 7 3 7" xfId="34281" xr:uid="{00000000-0005-0000-0000-0000C6220000}"/>
    <cellStyle name="20% - Énfasis3 7 3 8" xfId="19543" xr:uid="{00000000-0005-0000-0000-0000C7220000}"/>
    <cellStyle name="20% - Énfasis3 7 3 9" xfId="42248" xr:uid="{00000000-0005-0000-0000-0000C8220000}"/>
    <cellStyle name="20% - Énfasis3 7 4" xfId="1711" xr:uid="{00000000-0005-0000-0000-0000C9220000}"/>
    <cellStyle name="20% - Énfasis3 7 4 2" xfId="4516" xr:uid="{00000000-0005-0000-0000-0000CA220000}"/>
    <cellStyle name="20% - Énfasis3 7 4 2 2" xfId="14494" xr:uid="{00000000-0005-0000-0000-0000CB220000}"/>
    <cellStyle name="20% - Énfasis3 7 4 2 3" xfId="27172" xr:uid="{00000000-0005-0000-0000-0000CC220000}"/>
    <cellStyle name="20% - Énfasis3 7 4 2 4" xfId="45716" xr:uid="{00000000-0005-0000-0000-0000CD220000}"/>
    <cellStyle name="20% - Énfasis3 7 4 3" xfId="10363" xr:uid="{00000000-0005-0000-0000-0000CE220000}"/>
    <cellStyle name="20% - Énfasis3 7 4 3 2" xfId="35067" xr:uid="{00000000-0005-0000-0000-0000CF220000}"/>
    <cellStyle name="20% - Énfasis3 7 4 4" xfId="18872" xr:uid="{00000000-0005-0000-0000-0000D0220000}"/>
    <cellStyle name="20% - Énfasis3 7 4 5" xfId="43527" xr:uid="{00000000-0005-0000-0000-0000D1220000}"/>
    <cellStyle name="20% - Énfasis3 7 5" xfId="5560" xr:uid="{00000000-0005-0000-0000-0000D2220000}"/>
    <cellStyle name="20% - Énfasis3 7 5 2" xfId="15322" xr:uid="{00000000-0005-0000-0000-0000D3220000}"/>
    <cellStyle name="20% - Énfasis3 7 5 2 2" xfId="27672" xr:uid="{00000000-0005-0000-0000-0000D4220000}"/>
    <cellStyle name="20% - Énfasis3 7 5 3" xfId="35567" xr:uid="{00000000-0005-0000-0000-0000D5220000}"/>
    <cellStyle name="20% - Énfasis3 7 5 4" xfId="20356" xr:uid="{00000000-0005-0000-0000-0000D6220000}"/>
    <cellStyle name="20% - Énfasis3 7 5 5" xfId="46545" xr:uid="{00000000-0005-0000-0000-0000D7220000}"/>
    <cellStyle name="20% - Énfasis3 7 6" xfId="3858" xr:uid="{00000000-0005-0000-0000-0000D8220000}"/>
    <cellStyle name="20% - Énfasis3 7 6 2" xfId="13840" xr:uid="{00000000-0005-0000-0000-0000D9220000}"/>
    <cellStyle name="20% - Énfasis3 7 6 2 2" xfId="29156" xr:uid="{00000000-0005-0000-0000-0000DA220000}"/>
    <cellStyle name="20% - Énfasis3 7 6 3" xfId="37052" xr:uid="{00000000-0005-0000-0000-0000DB220000}"/>
    <cellStyle name="20% - Énfasis3 7 6 4" xfId="21840" xr:uid="{00000000-0005-0000-0000-0000DC220000}"/>
    <cellStyle name="20% - Énfasis3 7 6 5" xfId="45062" xr:uid="{00000000-0005-0000-0000-0000DD220000}"/>
    <cellStyle name="20% - Énfasis3 7 7" xfId="2872" xr:uid="{00000000-0005-0000-0000-0000DE220000}"/>
    <cellStyle name="20% - Énfasis3 7 7 2" xfId="12856" xr:uid="{00000000-0005-0000-0000-0000DF220000}"/>
    <cellStyle name="20% - Énfasis3 7 7 2 2" xfId="30641" xr:uid="{00000000-0005-0000-0000-0000E0220000}"/>
    <cellStyle name="20% - Énfasis3 7 7 3" xfId="38538" xr:uid="{00000000-0005-0000-0000-0000E1220000}"/>
    <cellStyle name="20% - Énfasis3 7 7 4" xfId="23324" xr:uid="{00000000-0005-0000-0000-0000E2220000}"/>
    <cellStyle name="20% - Énfasis3 7 7 5" xfId="44077" xr:uid="{00000000-0005-0000-0000-0000E3220000}"/>
    <cellStyle name="20% - Énfasis3 7 8" xfId="8267" xr:uid="{00000000-0005-0000-0000-0000E4220000}"/>
    <cellStyle name="20% - Énfasis3 7 8 2" xfId="17234" xr:uid="{00000000-0005-0000-0000-0000E5220000}"/>
    <cellStyle name="20% - Énfasis3 7 8 2 2" xfId="32126" xr:uid="{00000000-0005-0000-0000-0000E6220000}"/>
    <cellStyle name="20% - Énfasis3 7 8 3" xfId="40023" xr:uid="{00000000-0005-0000-0000-0000E7220000}"/>
    <cellStyle name="20% - Énfasis3 7 8 4" xfId="24758" xr:uid="{00000000-0005-0000-0000-0000E8220000}"/>
    <cellStyle name="20% - Énfasis3 7 8 5" xfId="48459" xr:uid="{00000000-0005-0000-0000-0000E9220000}"/>
    <cellStyle name="20% - Énfasis3 7 9" xfId="10364" xr:uid="{00000000-0005-0000-0000-0000EA220000}"/>
    <cellStyle name="20% - Énfasis3 7 9 2" xfId="25711" xr:uid="{00000000-0005-0000-0000-0000EB220000}"/>
    <cellStyle name="20% - Énfasis3 7 9 3" xfId="50102" xr:uid="{00000000-0005-0000-0000-0000EC220000}"/>
    <cellStyle name="20% - Énfasis3 8" xfId="373" xr:uid="{00000000-0005-0000-0000-0000ED220000}"/>
    <cellStyle name="20% - Énfasis3 8 10" xfId="18376" xr:uid="{00000000-0005-0000-0000-0000EE220000}"/>
    <cellStyle name="20% - Énfasis3 8 11" xfId="41869" xr:uid="{00000000-0005-0000-0000-0000EF220000}"/>
    <cellStyle name="20% - Énfasis3 8 2" xfId="2050" xr:uid="{00000000-0005-0000-0000-0000F0220000}"/>
    <cellStyle name="20% - Énfasis3 8 2 2" xfId="4879" xr:uid="{00000000-0005-0000-0000-0000F1220000}"/>
    <cellStyle name="20% - Énfasis3 8 2 2 2" xfId="14857" xr:uid="{00000000-0005-0000-0000-0000F2220000}"/>
    <cellStyle name="20% - Énfasis3 8 2 2 2 2" xfId="28345" xr:uid="{00000000-0005-0000-0000-0000F3220000}"/>
    <cellStyle name="20% - Énfasis3 8 2 2 3" xfId="36240" xr:uid="{00000000-0005-0000-0000-0000F4220000}"/>
    <cellStyle name="20% - Énfasis3 8 2 2 4" xfId="21029" xr:uid="{00000000-0005-0000-0000-0000F5220000}"/>
    <cellStyle name="20% - Énfasis3 8 2 2 5" xfId="46079" xr:uid="{00000000-0005-0000-0000-0000F6220000}"/>
    <cellStyle name="20% - Énfasis3 8 2 3" xfId="8597" xr:uid="{00000000-0005-0000-0000-0000F7220000}"/>
    <cellStyle name="20% - Énfasis3 8 2 3 2" xfId="17564" xr:uid="{00000000-0005-0000-0000-0000F8220000}"/>
    <cellStyle name="20% - Énfasis3 8 2 3 2 2" xfId="29829" xr:uid="{00000000-0005-0000-0000-0000F9220000}"/>
    <cellStyle name="20% - Énfasis3 8 2 3 3" xfId="37725" xr:uid="{00000000-0005-0000-0000-0000FA220000}"/>
    <cellStyle name="20% - Énfasis3 8 2 3 4" xfId="22512" xr:uid="{00000000-0005-0000-0000-0000FB220000}"/>
    <cellStyle name="20% - Énfasis3 8 2 3 5" xfId="48789" xr:uid="{00000000-0005-0000-0000-0000FC220000}"/>
    <cellStyle name="20% - Énfasis3 8 2 4" xfId="9457" xr:uid="{00000000-0005-0000-0000-0000FD220000}"/>
    <cellStyle name="20% - Énfasis3 8 2 4 2" xfId="31314" xr:uid="{00000000-0005-0000-0000-0000FE220000}"/>
    <cellStyle name="20% - Énfasis3 8 2 4 3" xfId="39211" xr:uid="{00000000-0005-0000-0000-0000FF220000}"/>
    <cellStyle name="20% - Énfasis3 8 2 4 4" xfId="23996" xr:uid="{00000000-0005-0000-0000-000000230000}"/>
    <cellStyle name="20% - Énfasis3 8 2 4 5" xfId="50432" xr:uid="{00000000-0005-0000-0000-000001230000}"/>
    <cellStyle name="20% - Énfasis3 8 2 5" xfId="12187" xr:uid="{00000000-0005-0000-0000-000002230000}"/>
    <cellStyle name="20% - Énfasis3 8 2 5 2" xfId="32799" xr:uid="{00000000-0005-0000-0000-000003230000}"/>
    <cellStyle name="20% - Énfasis3 8 2 5 3" xfId="40696" xr:uid="{00000000-0005-0000-0000-000004230000}"/>
    <cellStyle name="20% - Énfasis3 8 2 6" xfId="26383" xr:uid="{00000000-0005-0000-0000-000005230000}"/>
    <cellStyle name="20% - Énfasis3 8 2 7" xfId="34283" xr:uid="{00000000-0005-0000-0000-000006230000}"/>
    <cellStyle name="20% - Énfasis3 8 2 8" xfId="19545" xr:uid="{00000000-0005-0000-0000-000007230000}"/>
    <cellStyle name="20% - Énfasis3 8 2 9" xfId="42250" xr:uid="{00000000-0005-0000-0000-000008230000}"/>
    <cellStyle name="20% - Énfasis3 8 3" xfId="1658" xr:uid="{00000000-0005-0000-0000-000009230000}"/>
    <cellStyle name="20% - Énfasis3 8 3 2" xfId="4039" xr:uid="{00000000-0005-0000-0000-00000A230000}"/>
    <cellStyle name="20% - Énfasis3 8 3 2 2" xfId="14020" xr:uid="{00000000-0005-0000-0000-00000B230000}"/>
    <cellStyle name="20% - Énfasis3 8 3 2 3" xfId="27102" xr:uid="{00000000-0005-0000-0000-00000C230000}"/>
    <cellStyle name="20% - Énfasis3 8 3 2 4" xfId="45242" xr:uid="{00000000-0005-0000-0000-00000D230000}"/>
    <cellStyle name="20% - Énfasis3 8 3 3" xfId="10365" xr:uid="{00000000-0005-0000-0000-00000E230000}"/>
    <cellStyle name="20% - Énfasis3 8 3 3 2" xfId="34997" xr:uid="{00000000-0005-0000-0000-00000F230000}"/>
    <cellStyle name="20% - Énfasis3 8 3 4" xfId="18764" xr:uid="{00000000-0005-0000-0000-000010230000}"/>
    <cellStyle name="20% - Énfasis3 8 3 5" xfId="43493" xr:uid="{00000000-0005-0000-0000-000011230000}"/>
    <cellStyle name="20% - Énfasis3 8 4" xfId="3461" xr:uid="{00000000-0005-0000-0000-000012230000}"/>
    <cellStyle name="20% - Énfasis3 8 4 2" xfId="13445" xr:uid="{00000000-0005-0000-0000-000013230000}"/>
    <cellStyle name="20% - Énfasis3 8 4 2 2" xfId="27564" xr:uid="{00000000-0005-0000-0000-000014230000}"/>
    <cellStyle name="20% - Énfasis3 8 4 3" xfId="35459" xr:uid="{00000000-0005-0000-0000-000015230000}"/>
    <cellStyle name="20% - Énfasis3 8 4 4" xfId="20248" xr:uid="{00000000-0005-0000-0000-000016230000}"/>
    <cellStyle name="20% - Énfasis3 8 4 5" xfId="44666" xr:uid="{00000000-0005-0000-0000-000017230000}"/>
    <cellStyle name="20% - Énfasis3 8 5" xfId="8216" xr:uid="{00000000-0005-0000-0000-000018230000}"/>
    <cellStyle name="20% - Énfasis3 8 5 2" xfId="17183" xr:uid="{00000000-0005-0000-0000-000019230000}"/>
    <cellStyle name="20% - Énfasis3 8 5 2 2" xfId="29048" xr:uid="{00000000-0005-0000-0000-00001A230000}"/>
    <cellStyle name="20% - Énfasis3 8 5 3" xfId="36944" xr:uid="{00000000-0005-0000-0000-00001B230000}"/>
    <cellStyle name="20% - Énfasis3 8 5 4" xfId="21732" xr:uid="{00000000-0005-0000-0000-00001C230000}"/>
    <cellStyle name="20% - Énfasis3 8 5 5" xfId="48408" xr:uid="{00000000-0005-0000-0000-00001D230000}"/>
    <cellStyle name="20% - Énfasis3 8 6" xfId="9458" xr:uid="{00000000-0005-0000-0000-00001E230000}"/>
    <cellStyle name="20% - Énfasis3 8 6 2" xfId="30533" xr:uid="{00000000-0005-0000-0000-00001F230000}"/>
    <cellStyle name="20% - Énfasis3 8 6 3" xfId="38430" xr:uid="{00000000-0005-0000-0000-000020230000}"/>
    <cellStyle name="20% - Énfasis3 8 6 4" xfId="23216" xr:uid="{00000000-0005-0000-0000-000021230000}"/>
    <cellStyle name="20% - Énfasis3 8 6 5" xfId="50051" xr:uid="{00000000-0005-0000-0000-000022230000}"/>
    <cellStyle name="20% - Énfasis3 8 7" xfId="24667" xr:uid="{00000000-0005-0000-0000-000023230000}"/>
    <cellStyle name="20% - Énfasis3 8 7 2" xfId="32018" xr:uid="{00000000-0005-0000-0000-000024230000}"/>
    <cellStyle name="20% - Énfasis3 8 7 3" xfId="39915" xr:uid="{00000000-0005-0000-0000-000025230000}"/>
    <cellStyle name="20% - Énfasis3 8 8" xfId="25603" xr:uid="{00000000-0005-0000-0000-000026230000}"/>
    <cellStyle name="20% - Énfasis3 8 9" xfId="33502" xr:uid="{00000000-0005-0000-0000-000027230000}"/>
    <cellStyle name="20% - Énfasis3 9" xfId="936" xr:uid="{00000000-0005-0000-0000-000028230000}"/>
    <cellStyle name="20% - Énfasis3 9 10" xfId="18521" xr:uid="{00000000-0005-0000-0000-000029230000}"/>
    <cellStyle name="20% - Énfasis3 9 11" xfId="41821" xr:uid="{00000000-0005-0000-0000-00002A230000}"/>
    <cellStyle name="20% - Énfasis3 9 2" xfId="2051" xr:uid="{00000000-0005-0000-0000-00002B230000}"/>
    <cellStyle name="20% - Énfasis3 9 2 2" xfId="4600" xr:uid="{00000000-0005-0000-0000-00002C230000}"/>
    <cellStyle name="20% - Énfasis3 9 2 2 2" xfId="14578" xr:uid="{00000000-0005-0000-0000-00002D230000}"/>
    <cellStyle name="20% - Énfasis3 9 2 2 2 2" xfId="28346" xr:uid="{00000000-0005-0000-0000-00002E230000}"/>
    <cellStyle name="20% - Énfasis3 9 2 2 3" xfId="36241" xr:uid="{00000000-0005-0000-0000-00002F230000}"/>
    <cellStyle name="20% - Énfasis3 9 2 2 4" xfId="21030" xr:uid="{00000000-0005-0000-0000-000030230000}"/>
    <cellStyle name="20% - Énfasis3 9 2 2 5" xfId="45800" xr:uid="{00000000-0005-0000-0000-000031230000}"/>
    <cellStyle name="20% - Énfasis3 9 2 3" xfId="8598" xr:uid="{00000000-0005-0000-0000-000032230000}"/>
    <cellStyle name="20% - Énfasis3 9 2 3 2" xfId="17565" xr:uid="{00000000-0005-0000-0000-000033230000}"/>
    <cellStyle name="20% - Énfasis3 9 2 3 2 2" xfId="29830" xr:uid="{00000000-0005-0000-0000-000034230000}"/>
    <cellStyle name="20% - Énfasis3 9 2 3 3" xfId="37726" xr:uid="{00000000-0005-0000-0000-000035230000}"/>
    <cellStyle name="20% - Énfasis3 9 2 3 4" xfId="22513" xr:uid="{00000000-0005-0000-0000-000036230000}"/>
    <cellStyle name="20% - Énfasis3 9 2 3 5" xfId="48790" xr:uid="{00000000-0005-0000-0000-000037230000}"/>
    <cellStyle name="20% - Énfasis3 9 2 4" xfId="9459" xr:uid="{00000000-0005-0000-0000-000038230000}"/>
    <cellStyle name="20% - Énfasis3 9 2 4 2" xfId="31315" xr:uid="{00000000-0005-0000-0000-000039230000}"/>
    <cellStyle name="20% - Énfasis3 9 2 4 3" xfId="39212" xr:uid="{00000000-0005-0000-0000-00003A230000}"/>
    <cellStyle name="20% - Énfasis3 9 2 4 4" xfId="23997" xr:uid="{00000000-0005-0000-0000-00003B230000}"/>
    <cellStyle name="20% - Énfasis3 9 2 4 5" xfId="50433" xr:uid="{00000000-0005-0000-0000-00003C230000}"/>
    <cellStyle name="20% - Énfasis3 9 2 5" xfId="12188" xr:uid="{00000000-0005-0000-0000-00003D230000}"/>
    <cellStyle name="20% - Énfasis3 9 2 5 2" xfId="32800" xr:uid="{00000000-0005-0000-0000-00003E230000}"/>
    <cellStyle name="20% - Énfasis3 9 2 5 3" xfId="40697" xr:uid="{00000000-0005-0000-0000-00003F230000}"/>
    <cellStyle name="20% - Énfasis3 9 2 6" xfId="26384" xr:uid="{00000000-0005-0000-0000-000040230000}"/>
    <cellStyle name="20% - Énfasis3 9 2 7" xfId="34284" xr:uid="{00000000-0005-0000-0000-000041230000}"/>
    <cellStyle name="20% - Énfasis3 9 2 8" xfId="19546" xr:uid="{00000000-0005-0000-0000-000042230000}"/>
    <cellStyle name="20% - Énfasis3 9 2 9" xfId="42251" xr:uid="{00000000-0005-0000-0000-000043230000}"/>
    <cellStyle name="20% - Énfasis3 9 3" xfId="1610" xr:uid="{00000000-0005-0000-0000-000044230000}"/>
    <cellStyle name="20% - Énfasis3 9 3 2" xfId="10366" xr:uid="{00000000-0005-0000-0000-000045230000}"/>
    <cellStyle name="20% - Énfasis3 9 3 2 2" xfId="27087" xr:uid="{00000000-0005-0000-0000-000046230000}"/>
    <cellStyle name="20% - Énfasis3 9 3 3" xfId="34982" xr:uid="{00000000-0005-0000-0000-000047230000}"/>
    <cellStyle name="20% - Énfasis3 9 3 4" xfId="18715" xr:uid="{00000000-0005-0000-0000-000048230000}"/>
    <cellStyle name="20% - Énfasis3 9 3 5" xfId="43478" xr:uid="{00000000-0005-0000-0000-000049230000}"/>
    <cellStyle name="20% - Énfasis3 9 4" xfId="3462" xr:uid="{00000000-0005-0000-0000-00004A230000}"/>
    <cellStyle name="20% - Énfasis3 9 4 2" xfId="13446" xr:uid="{00000000-0005-0000-0000-00004B230000}"/>
    <cellStyle name="20% - Énfasis3 9 4 2 2" xfId="27515" xr:uid="{00000000-0005-0000-0000-00004C230000}"/>
    <cellStyle name="20% - Énfasis3 9 4 3" xfId="35410" xr:uid="{00000000-0005-0000-0000-00004D230000}"/>
    <cellStyle name="20% - Énfasis3 9 4 4" xfId="20200" xr:uid="{00000000-0005-0000-0000-00004E230000}"/>
    <cellStyle name="20% - Énfasis3 9 4 5" xfId="44667" xr:uid="{00000000-0005-0000-0000-00004F230000}"/>
    <cellStyle name="20% - Énfasis3 9 5" xfId="8168" xr:uid="{00000000-0005-0000-0000-000050230000}"/>
    <cellStyle name="20% - Énfasis3 9 5 2" xfId="17135" xr:uid="{00000000-0005-0000-0000-000051230000}"/>
    <cellStyle name="20% - Énfasis3 9 5 2 2" xfId="28999" xr:uid="{00000000-0005-0000-0000-000052230000}"/>
    <cellStyle name="20% - Énfasis3 9 5 3" xfId="36895" xr:uid="{00000000-0005-0000-0000-000053230000}"/>
    <cellStyle name="20% - Énfasis3 9 5 4" xfId="21684" xr:uid="{00000000-0005-0000-0000-000054230000}"/>
    <cellStyle name="20% - Énfasis3 9 5 5" xfId="48360" xr:uid="{00000000-0005-0000-0000-000055230000}"/>
    <cellStyle name="20% - Énfasis3 9 6" xfId="9460" xr:uid="{00000000-0005-0000-0000-000056230000}"/>
    <cellStyle name="20% - Énfasis3 9 6 2" xfId="30484" xr:uid="{00000000-0005-0000-0000-000057230000}"/>
    <cellStyle name="20% - Énfasis3 9 6 3" xfId="38381" xr:uid="{00000000-0005-0000-0000-000058230000}"/>
    <cellStyle name="20% - Énfasis3 9 6 4" xfId="23168" xr:uid="{00000000-0005-0000-0000-000059230000}"/>
    <cellStyle name="20% - Énfasis3 9 6 5" xfId="50003" xr:uid="{00000000-0005-0000-0000-00005A230000}"/>
    <cellStyle name="20% - Énfasis3 9 7" xfId="24651" xr:uid="{00000000-0005-0000-0000-00005B230000}"/>
    <cellStyle name="20% - Énfasis3 9 7 2" xfId="31969" xr:uid="{00000000-0005-0000-0000-00005C230000}"/>
    <cellStyle name="20% - Énfasis3 9 7 3" xfId="39866" xr:uid="{00000000-0005-0000-0000-00005D230000}"/>
    <cellStyle name="20% - Énfasis3 9 8" xfId="25554" xr:uid="{00000000-0005-0000-0000-00005E230000}"/>
    <cellStyle name="20% - Énfasis3 9 9" xfId="33453" xr:uid="{00000000-0005-0000-0000-00005F230000}"/>
    <cellStyle name="20% - Énfasis4" xfId="33" builtinId="42" customBuiltin="1"/>
    <cellStyle name="20% - Énfasis4 10" xfId="937" xr:uid="{00000000-0005-0000-0000-000061230000}"/>
    <cellStyle name="20% - Énfasis4 10 2" xfId="2697" xr:uid="{00000000-0005-0000-0000-000062230000}"/>
    <cellStyle name="20% - Énfasis4 10 2 2" xfId="5159" xr:uid="{00000000-0005-0000-0000-000063230000}"/>
    <cellStyle name="20% - Énfasis4 10 2 2 2" xfId="15136" xr:uid="{00000000-0005-0000-0000-000064230000}"/>
    <cellStyle name="20% - Énfasis4 10 2 2 3" xfId="46359" xr:uid="{00000000-0005-0000-0000-000065230000}"/>
    <cellStyle name="20% - Énfasis4 10 2 3" xfId="10367" xr:uid="{00000000-0005-0000-0000-000066230000}"/>
    <cellStyle name="20% - Énfasis4 10 2 4" xfId="27013" xr:uid="{00000000-0005-0000-0000-000067230000}"/>
    <cellStyle name="20% - Énfasis4 10 2 5" xfId="43907" xr:uid="{00000000-0005-0000-0000-000068230000}"/>
    <cellStyle name="20% - Énfasis4 10 3" xfId="3463" xr:uid="{00000000-0005-0000-0000-000069230000}"/>
    <cellStyle name="20% - Énfasis4 10 3 2" xfId="13447" xr:uid="{00000000-0005-0000-0000-00006A230000}"/>
    <cellStyle name="20% - Énfasis4 10 3 3" xfId="34908" xr:uid="{00000000-0005-0000-0000-00006B230000}"/>
    <cellStyle name="20% - Énfasis4 10 3 4" xfId="44668" xr:uid="{00000000-0005-0000-0000-00006C230000}"/>
    <cellStyle name="20% - Énfasis4 10 4" xfId="9154" xr:uid="{00000000-0005-0000-0000-00006D230000}"/>
    <cellStyle name="20% - Énfasis4 10 4 2" xfId="18120" xr:uid="{00000000-0005-0000-0000-00006E230000}"/>
    <cellStyle name="20% - Énfasis4 10 4 3" xfId="49346" xr:uid="{00000000-0005-0000-0000-00006F230000}"/>
    <cellStyle name="20% - Énfasis4 10 5" xfId="10368" xr:uid="{00000000-0005-0000-0000-000070230000}"/>
    <cellStyle name="20% - Énfasis4 10 5 2" xfId="50989" xr:uid="{00000000-0005-0000-0000-000071230000}"/>
    <cellStyle name="20% - Énfasis4 10 6" xfId="18634" xr:uid="{00000000-0005-0000-0000-000072230000}"/>
    <cellStyle name="20% - Énfasis4 10 7" xfId="42807" xr:uid="{00000000-0005-0000-0000-000073230000}"/>
    <cellStyle name="20% - Énfasis4 11" xfId="938" xr:uid="{00000000-0005-0000-0000-000074230000}"/>
    <cellStyle name="20% - Énfasis4 11 2" xfId="2698" xr:uid="{00000000-0005-0000-0000-000075230000}"/>
    <cellStyle name="20% - Énfasis4 11 2 2" xfId="4320" xr:uid="{00000000-0005-0000-0000-000076230000}"/>
    <cellStyle name="20% - Énfasis4 11 2 2 2" xfId="14300" xr:uid="{00000000-0005-0000-0000-000077230000}"/>
    <cellStyle name="20% - Énfasis4 11 2 2 3" xfId="45522" xr:uid="{00000000-0005-0000-0000-000078230000}"/>
    <cellStyle name="20% - Énfasis4 11 2 3" xfId="10369" xr:uid="{00000000-0005-0000-0000-000079230000}"/>
    <cellStyle name="20% - Énfasis4 11 2 4" xfId="27027" xr:uid="{00000000-0005-0000-0000-00007A230000}"/>
    <cellStyle name="20% - Énfasis4 11 2 5" xfId="43908" xr:uid="{00000000-0005-0000-0000-00007B230000}"/>
    <cellStyle name="20% - Énfasis4 11 3" xfId="3464" xr:uid="{00000000-0005-0000-0000-00007C230000}"/>
    <cellStyle name="20% - Énfasis4 11 3 2" xfId="13448" xr:uid="{00000000-0005-0000-0000-00007D230000}"/>
    <cellStyle name="20% - Énfasis4 11 3 3" xfId="34922" xr:uid="{00000000-0005-0000-0000-00007E230000}"/>
    <cellStyle name="20% - Énfasis4 11 3 4" xfId="44669" xr:uid="{00000000-0005-0000-0000-00007F230000}"/>
    <cellStyle name="20% - Énfasis4 11 4" xfId="9155" xr:uid="{00000000-0005-0000-0000-000080230000}"/>
    <cellStyle name="20% - Énfasis4 11 4 2" xfId="18121" xr:uid="{00000000-0005-0000-0000-000081230000}"/>
    <cellStyle name="20% - Énfasis4 11 4 3" xfId="49347" xr:uid="{00000000-0005-0000-0000-000082230000}"/>
    <cellStyle name="20% - Énfasis4 11 5" xfId="10370" xr:uid="{00000000-0005-0000-0000-000083230000}"/>
    <cellStyle name="20% - Énfasis4 11 5 2" xfId="50990" xr:uid="{00000000-0005-0000-0000-000084230000}"/>
    <cellStyle name="20% - Énfasis4 11 6" xfId="18651" xr:uid="{00000000-0005-0000-0000-000085230000}"/>
    <cellStyle name="20% - Énfasis4 11 7" xfId="42808" xr:uid="{00000000-0005-0000-0000-000086230000}"/>
    <cellStyle name="20% - Énfasis4 12" xfId="1078" xr:uid="{00000000-0005-0000-0000-000087230000}"/>
    <cellStyle name="20% - Énfasis4 12 2" xfId="5279" xr:uid="{00000000-0005-0000-0000-000088230000}"/>
    <cellStyle name="20% - Énfasis4 12 2 2" xfId="15256" xr:uid="{00000000-0005-0000-0000-000089230000}"/>
    <cellStyle name="20% - Énfasis4 12 2 3" xfId="27042" xr:uid="{00000000-0005-0000-0000-00008A230000}"/>
    <cellStyle name="20% - Énfasis4 12 2 4" xfId="46479" xr:uid="{00000000-0005-0000-0000-00008B230000}"/>
    <cellStyle name="20% - Énfasis4 12 3" xfId="10371" xr:uid="{00000000-0005-0000-0000-00008C230000}"/>
    <cellStyle name="20% - Énfasis4 12 3 2" xfId="34937" xr:uid="{00000000-0005-0000-0000-00008D230000}"/>
    <cellStyle name="20% - Énfasis4 12 4" xfId="18669" xr:uid="{00000000-0005-0000-0000-00008E230000}"/>
    <cellStyle name="20% - Énfasis4 12 5" xfId="42951" xr:uid="{00000000-0005-0000-0000-00008F230000}"/>
    <cellStyle name="20% - Énfasis4 13" xfId="6426" xr:uid="{00000000-0005-0000-0000-000090230000}"/>
    <cellStyle name="20% - Énfasis4 13 2" xfId="15408" xr:uid="{00000000-0005-0000-0000-000091230000}"/>
    <cellStyle name="20% - Énfasis4 13 2 2" xfId="27470" xr:uid="{00000000-0005-0000-0000-000092230000}"/>
    <cellStyle name="20% - Énfasis4 13 3" xfId="35365" xr:uid="{00000000-0005-0000-0000-000093230000}"/>
    <cellStyle name="20% - Énfasis4 13 4" xfId="20155" xr:uid="{00000000-0005-0000-0000-000094230000}"/>
    <cellStyle name="20% - Énfasis4 13 5" xfId="46631" xr:uid="{00000000-0005-0000-0000-000095230000}"/>
    <cellStyle name="20% - Énfasis4 14" xfId="3759" xr:uid="{00000000-0005-0000-0000-000096230000}"/>
    <cellStyle name="20% - Énfasis4 14 2" xfId="13743" xr:uid="{00000000-0005-0000-0000-000097230000}"/>
    <cellStyle name="20% - Énfasis4 14 2 2" xfId="28954" xr:uid="{00000000-0005-0000-0000-000098230000}"/>
    <cellStyle name="20% - Énfasis4 14 3" xfId="36850" xr:uid="{00000000-0005-0000-0000-000099230000}"/>
    <cellStyle name="20% - Énfasis4 14 4" xfId="21639" xr:uid="{00000000-0005-0000-0000-00009A230000}"/>
    <cellStyle name="20% - Énfasis4 14 5" xfId="44964" xr:uid="{00000000-0005-0000-0000-00009B230000}"/>
    <cellStyle name="20% - Énfasis4 15" xfId="6966" xr:uid="{00000000-0005-0000-0000-00009C230000}"/>
    <cellStyle name="20% - Énfasis4 15 2" xfId="15944" xr:uid="{00000000-0005-0000-0000-00009D230000}"/>
    <cellStyle name="20% - Énfasis4 15 2 2" xfId="30439" xr:uid="{00000000-0005-0000-0000-00009E230000}"/>
    <cellStyle name="20% - Énfasis4 15 3" xfId="38336" xr:uid="{00000000-0005-0000-0000-00009F230000}"/>
    <cellStyle name="20% - Énfasis4 15 4" xfId="23123" xr:uid="{00000000-0005-0000-0000-0000A0230000}"/>
    <cellStyle name="20% - Énfasis4 15 5" xfId="47168" xr:uid="{00000000-0005-0000-0000-0000A1230000}"/>
    <cellStyle name="20% - Énfasis4 16" xfId="2750" xr:uid="{00000000-0005-0000-0000-0000A2230000}"/>
    <cellStyle name="20% - Énfasis4 16 2" xfId="12734" xr:uid="{00000000-0005-0000-0000-0000A3230000}"/>
    <cellStyle name="20% - Énfasis4 16 2 2" xfId="31924" xr:uid="{00000000-0005-0000-0000-0000A4230000}"/>
    <cellStyle name="20% - Énfasis4 16 3" xfId="39821" xr:uid="{00000000-0005-0000-0000-0000A5230000}"/>
    <cellStyle name="20% - Énfasis4 16 4" xfId="24606" xr:uid="{00000000-0005-0000-0000-0000A6230000}"/>
    <cellStyle name="20% - Énfasis4 16 5" xfId="43955" xr:uid="{00000000-0005-0000-0000-0000A7230000}"/>
    <cellStyle name="20% - Énfasis4 17" xfId="7640" xr:uid="{00000000-0005-0000-0000-0000A8230000}"/>
    <cellStyle name="20% - Énfasis4 17 2" xfId="16607" xr:uid="{00000000-0005-0000-0000-0000A9230000}"/>
    <cellStyle name="20% - Énfasis4 17 3" xfId="25509" xr:uid="{00000000-0005-0000-0000-0000AA230000}"/>
    <cellStyle name="20% - Énfasis4 17 4" xfId="47832" xr:uid="{00000000-0005-0000-0000-0000AB230000}"/>
    <cellStyle name="20% - Énfasis4 18" xfId="9281" xr:uid="{00000000-0005-0000-0000-0000AC230000}"/>
    <cellStyle name="20% - Énfasis4 18 2" xfId="33411" xr:uid="{00000000-0005-0000-0000-0000AD230000}"/>
    <cellStyle name="20% - Énfasis4 18 3" xfId="49475" xr:uid="{00000000-0005-0000-0000-0000AE230000}"/>
    <cellStyle name="20% - Énfasis4 19" xfId="9295" xr:uid="{00000000-0005-0000-0000-0000AF230000}"/>
    <cellStyle name="20% - Énfasis4 2" xfId="62" xr:uid="{00000000-0005-0000-0000-0000B0230000}"/>
    <cellStyle name="20% - Énfasis4 2 10" xfId="1098" xr:uid="{00000000-0005-0000-0000-0000B1230000}"/>
    <cellStyle name="20% - Énfasis4 2 10 2" xfId="6447" xr:uid="{00000000-0005-0000-0000-0000B2230000}"/>
    <cellStyle name="20% - Énfasis4 2 10 2 2" xfId="15429" xr:uid="{00000000-0005-0000-0000-0000B3230000}"/>
    <cellStyle name="20% - Énfasis4 2 10 2 3" xfId="27072" xr:uid="{00000000-0005-0000-0000-0000B4230000}"/>
    <cellStyle name="20% - Énfasis4 2 10 2 4" xfId="46652" xr:uid="{00000000-0005-0000-0000-0000B5230000}"/>
    <cellStyle name="20% - Énfasis4 2 10 3" xfId="10372" xr:uid="{00000000-0005-0000-0000-0000B6230000}"/>
    <cellStyle name="20% - Énfasis4 2 10 3 2" xfId="34967" xr:uid="{00000000-0005-0000-0000-0000B7230000}"/>
    <cellStyle name="20% - Énfasis4 2 10 4" xfId="18700" xr:uid="{00000000-0005-0000-0000-0000B8230000}"/>
    <cellStyle name="20% - Énfasis4 2 10 5" xfId="42971" xr:uid="{00000000-0005-0000-0000-0000B9230000}"/>
    <cellStyle name="20% - Énfasis4 2 11" xfId="3783" xr:uid="{00000000-0005-0000-0000-0000BA230000}"/>
    <cellStyle name="20% - Énfasis4 2 11 2" xfId="13766" xr:uid="{00000000-0005-0000-0000-0000BB230000}"/>
    <cellStyle name="20% - Énfasis4 2 11 2 2" xfId="27500" xr:uid="{00000000-0005-0000-0000-0000BC230000}"/>
    <cellStyle name="20% - Énfasis4 2 11 3" xfId="35395" xr:uid="{00000000-0005-0000-0000-0000BD230000}"/>
    <cellStyle name="20% - Énfasis4 2 11 4" xfId="20185" xr:uid="{00000000-0005-0000-0000-0000BE230000}"/>
    <cellStyle name="20% - Énfasis4 2 11 5" xfId="44988" xr:uid="{00000000-0005-0000-0000-0000BF230000}"/>
    <cellStyle name="20% - Énfasis4 2 12" xfId="6986" xr:uid="{00000000-0005-0000-0000-0000C0230000}"/>
    <cellStyle name="20% - Énfasis4 2 12 2" xfId="15964" xr:uid="{00000000-0005-0000-0000-0000C1230000}"/>
    <cellStyle name="20% - Énfasis4 2 12 2 2" xfId="28984" xr:uid="{00000000-0005-0000-0000-0000C2230000}"/>
    <cellStyle name="20% - Énfasis4 2 12 3" xfId="36880" xr:uid="{00000000-0005-0000-0000-0000C3230000}"/>
    <cellStyle name="20% - Énfasis4 2 12 4" xfId="21669" xr:uid="{00000000-0005-0000-0000-0000C4230000}"/>
    <cellStyle name="20% - Énfasis4 2 12 5" xfId="47188" xr:uid="{00000000-0005-0000-0000-0000C5230000}"/>
    <cellStyle name="20% - Énfasis4 2 13" xfId="2765" xr:uid="{00000000-0005-0000-0000-0000C6230000}"/>
    <cellStyle name="20% - Énfasis4 2 13 2" xfId="12749" xr:uid="{00000000-0005-0000-0000-0000C7230000}"/>
    <cellStyle name="20% - Énfasis4 2 13 2 2" xfId="30469" xr:uid="{00000000-0005-0000-0000-0000C8230000}"/>
    <cellStyle name="20% - Énfasis4 2 13 3" xfId="38366" xr:uid="{00000000-0005-0000-0000-0000C9230000}"/>
    <cellStyle name="20% - Énfasis4 2 13 4" xfId="23153" xr:uid="{00000000-0005-0000-0000-0000CA230000}"/>
    <cellStyle name="20% - Énfasis4 2 13 5" xfId="43970" xr:uid="{00000000-0005-0000-0000-0000CB230000}"/>
    <cellStyle name="20% - Énfasis4 2 14" xfId="7660" xr:uid="{00000000-0005-0000-0000-0000CC230000}"/>
    <cellStyle name="20% - Énfasis4 2 14 2" xfId="16627" xr:uid="{00000000-0005-0000-0000-0000CD230000}"/>
    <cellStyle name="20% - Énfasis4 2 14 2 2" xfId="31954" xr:uid="{00000000-0005-0000-0000-0000CE230000}"/>
    <cellStyle name="20% - Énfasis4 2 14 3" xfId="39851" xr:uid="{00000000-0005-0000-0000-0000CF230000}"/>
    <cellStyle name="20% - Énfasis4 2 14 4" xfId="24636" xr:uid="{00000000-0005-0000-0000-0000D0230000}"/>
    <cellStyle name="20% - Énfasis4 2 14 5" xfId="47852" xr:uid="{00000000-0005-0000-0000-0000D1230000}"/>
    <cellStyle name="20% - Énfasis4 2 15" xfId="10373" xr:uid="{00000000-0005-0000-0000-0000D2230000}"/>
    <cellStyle name="20% - Énfasis4 2 15 2" xfId="25539" xr:uid="{00000000-0005-0000-0000-0000D3230000}"/>
    <cellStyle name="20% - Énfasis4 2 15 3" xfId="49495" xr:uid="{00000000-0005-0000-0000-0000D4230000}"/>
    <cellStyle name="20% - Énfasis4 2 16" xfId="12613" xr:uid="{00000000-0005-0000-0000-0000D5230000}"/>
    <cellStyle name="20% - Énfasis4 2 16 2" xfId="33438" xr:uid="{00000000-0005-0000-0000-0000D6230000}"/>
    <cellStyle name="20% - Énfasis4 2 17" xfId="18255" xr:uid="{00000000-0005-0000-0000-0000D7230000}"/>
    <cellStyle name="20% - Énfasis4 2 18" xfId="41313" xr:uid="{00000000-0005-0000-0000-0000D8230000}"/>
    <cellStyle name="20% - Énfasis4 2 2" xfId="139" xr:uid="{00000000-0005-0000-0000-0000D9230000}"/>
    <cellStyle name="20% - Énfasis4 2 2 10" xfId="3824" xr:uid="{00000000-0005-0000-0000-0000DA230000}"/>
    <cellStyle name="20% - Énfasis4 2 2 10 2" xfId="13807" xr:uid="{00000000-0005-0000-0000-0000DB230000}"/>
    <cellStyle name="20% - Énfasis4 2 2 10 2 2" xfId="30581" xr:uid="{00000000-0005-0000-0000-0000DC230000}"/>
    <cellStyle name="20% - Énfasis4 2 2 10 3" xfId="38478" xr:uid="{00000000-0005-0000-0000-0000DD230000}"/>
    <cellStyle name="20% - Énfasis4 2 2 10 4" xfId="23264" xr:uid="{00000000-0005-0000-0000-0000DE230000}"/>
    <cellStyle name="20% - Énfasis4 2 2 10 5" xfId="45029" xr:uid="{00000000-0005-0000-0000-0000DF230000}"/>
    <cellStyle name="20% - Énfasis4 2 2 11" xfId="7033" xr:uid="{00000000-0005-0000-0000-0000E0230000}"/>
    <cellStyle name="20% - Énfasis4 2 2 11 2" xfId="16010" xr:uid="{00000000-0005-0000-0000-0000E1230000}"/>
    <cellStyle name="20% - Énfasis4 2 2 11 2 2" xfId="32066" xr:uid="{00000000-0005-0000-0000-0000E2230000}"/>
    <cellStyle name="20% - Énfasis4 2 2 11 3" xfId="39963" xr:uid="{00000000-0005-0000-0000-0000E3230000}"/>
    <cellStyle name="20% - Énfasis4 2 2 11 4" xfId="24699" xr:uid="{00000000-0005-0000-0000-0000E4230000}"/>
    <cellStyle name="20% - Énfasis4 2 2 11 5" xfId="47235" xr:uid="{00000000-0005-0000-0000-0000E5230000}"/>
    <cellStyle name="20% - Énfasis4 2 2 12" xfId="2810" xr:uid="{00000000-0005-0000-0000-0000E6230000}"/>
    <cellStyle name="20% - Énfasis4 2 2 12 2" xfId="12794" xr:uid="{00000000-0005-0000-0000-0000E7230000}"/>
    <cellStyle name="20% - Énfasis4 2 2 12 3" xfId="25651" xr:uid="{00000000-0005-0000-0000-0000E8230000}"/>
    <cellStyle name="20% - Énfasis4 2 2 12 4" xfId="44015" xr:uid="{00000000-0005-0000-0000-0000E9230000}"/>
    <cellStyle name="20% - Énfasis4 2 2 13" xfId="7707" xr:uid="{00000000-0005-0000-0000-0000EA230000}"/>
    <cellStyle name="20% - Énfasis4 2 2 13 2" xfId="16674" xr:uid="{00000000-0005-0000-0000-0000EB230000}"/>
    <cellStyle name="20% - Énfasis4 2 2 13 3" xfId="33550" xr:uid="{00000000-0005-0000-0000-0000EC230000}"/>
    <cellStyle name="20% - Énfasis4 2 2 13 4" xfId="47899" xr:uid="{00000000-0005-0000-0000-0000ED230000}"/>
    <cellStyle name="20% - Énfasis4 2 2 14" xfId="10374" xr:uid="{00000000-0005-0000-0000-0000EE230000}"/>
    <cellStyle name="20% - Énfasis4 2 2 14 2" xfId="49542" xr:uid="{00000000-0005-0000-0000-0000EF230000}"/>
    <cellStyle name="20% - Énfasis4 2 2 15" xfId="12669" xr:uid="{00000000-0005-0000-0000-0000F0230000}"/>
    <cellStyle name="20% - Énfasis4 2 2 16" xfId="12622" xr:uid="{00000000-0005-0000-0000-0000F1230000}"/>
    <cellStyle name="20% - Énfasis4 2 2 16 2" xfId="41360" xr:uid="{00000000-0005-0000-0000-0000F2230000}"/>
    <cellStyle name="20% - Énfasis4 2 2 2" xfId="247" xr:uid="{00000000-0005-0000-0000-0000F3230000}"/>
    <cellStyle name="20% - Énfasis4 2 2 2 10" xfId="7851" xr:uid="{00000000-0005-0000-0000-0000F4230000}"/>
    <cellStyle name="20% - Énfasis4 2 2 2 10 2" xfId="16818" xr:uid="{00000000-0005-0000-0000-0000F5230000}"/>
    <cellStyle name="20% - Énfasis4 2 2 2 10 3" xfId="33613" xr:uid="{00000000-0005-0000-0000-0000F6230000}"/>
    <cellStyle name="20% - Énfasis4 2 2 2 10 4" xfId="48043" xr:uid="{00000000-0005-0000-0000-0000F7230000}"/>
    <cellStyle name="20% - Énfasis4 2 2 2 11" xfId="10375" xr:uid="{00000000-0005-0000-0000-0000F8230000}"/>
    <cellStyle name="20% - Énfasis4 2 2 2 11 2" xfId="49686" xr:uid="{00000000-0005-0000-0000-0000F9230000}"/>
    <cellStyle name="20% - Énfasis4 2 2 2 12" xfId="12675" xr:uid="{00000000-0005-0000-0000-0000FA230000}"/>
    <cellStyle name="20% - Énfasis4 2 2 2 13" xfId="12632" xr:uid="{00000000-0005-0000-0000-0000FB230000}"/>
    <cellStyle name="20% - Énfasis4 2 2 2 13 2" xfId="41504" xr:uid="{00000000-0005-0000-0000-0000FC230000}"/>
    <cellStyle name="20% - Énfasis4 2 2 2 2" xfId="597" xr:uid="{00000000-0005-0000-0000-0000FD230000}"/>
    <cellStyle name="20% - Énfasis4 2 2 2 2 10" xfId="42009" xr:uid="{00000000-0005-0000-0000-0000FE230000}"/>
    <cellStyle name="20% - Énfasis4 2 2 2 2 2" xfId="2055" xr:uid="{00000000-0005-0000-0000-0000FF230000}"/>
    <cellStyle name="20% - Énfasis4 2 2 2 2 2 2" xfId="5124" xr:uid="{00000000-0005-0000-0000-000000240000}"/>
    <cellStyle name="20% - Énfasis4 2 2 2 2 2 2 2" xfId="15102" xr:uid="{00000000-0005-0000-0000-000001240000}"/>
    <cellStyle name="20% - Énfasis4 2 2 2 2 2 2 2 2" xfId="28350" xr:uid="{00000000-0005-0000-0000-000002240000}"/>
    <cellStyle name="20% - Énfasis4 2 2 2 2 2 2 3" xfId="36245" xr:uid="{00000000-0005-0000-0000-000003240000}"/>
    <cellStyle name="20% - Énfasis4 2 2 2 2 2 2 4" xfId="21034" xr:uid="{00000000-0005-0000-0000-000004240000}"/>
    <cellStyle name="20% - Énfasis4 2 2 2 2 2 2 5" xfId="46324" xr:uid="{00000000-0005-0000-0000-000005240000}"/>
    <cellStyle name="20% - Énfasis4 2 2 2 2 2 3" xfId="8602" xr:uid="{00000000-0005-0000-0000-000006240000}"/>
    <cellStyle name="20% - Énfasis4 2 2 2 2 2 3 2" xfId="17569" xr:uid="{00000000-0005-0000-0000-000007240000}"/>
    <cellStyle name="20% - Énfasis4 2 2 2 2 2 3 2 2" xfId="29834" xr:uid="{00000000-0005-0000-0000-000008240000}"/>
    <cellStyle name="20% - Énfasis4 2 2 2 2 2 3 3" xfId="37730" xr:uid="{00000000-0005-0000-0000-000009240000}"/>
    <cellStyle name="20% - Énfasis4 2 2 2 2 2 3 4" xfId="22517" xr:uid="{00000000-0005-0000-0000-00000A240000}"/>
    <cellStyle name="20% - Énfasis4 2 2 2 2 2 3 5" xfId="48794" xr:uid="{00000000-0005-0000-0000-00000B240000}"/>
    <cellStyle name="20% - Énfasis4 2 2 2 2 2 4" xfId="9461" xr:uid="{00000000-0005-0000-0000-00000C240000}"/>
    <cellStyle name="20% - Énfasis4 2 2 2 2 2 4 2" xfId="31319" xr:uid="{00000000-0005-0000-0000-00000D240000}"/>
    <cellStyle name="20% - Énfasis4 2 2 2 2 2 4 3" xfId="39216" xr:uid="{00000000-0005-0000-0000-00000E240000}"/>
    <cellStyle name="20% - Énfasis4 2 2 2 2 2 4 4" xfId="24001" xr:uid="{00000000-0005-0000-0000-00000F240000}"/>
    <cellStyle name="20% - Énfasis4 2 2 2 2 2 4 5" xfId="50437" xr:uid="{00000000-0005-0000-0000-000010240000}"/>
    <cellStyle name="20% - Énfasis4 2 2 2 2 2 5" xfId="12192" xr:uid="{00000000-0005-0000-0000-000011240000}"/>
    <cellStyle name="20% - Énfasis4 2 2 2 2 2 5 2" xfId="32804" xr:uid="{00000000-0005-0000-0000-000012240000}"/>
    <cellStyle name="20% - Énfasis4 2 2 2 2 2 5 3" xfId="40701" xr:uid="{00000000-0005-0000-0000-000013240000}"/>
    <cellStyle name="20% - Énfasis4 2 2 2 2 2 6" xfId="26388" xr:uid="{00000000-0005-0000-0000-000014240000}"/>
    <cellStyle name="20% - Énfasis4 2 2 2 2 2 7" xfId="34288" xr:uid="{00000000-0005-0000-0000-000015240000}"/>
    <cellStyle name="20% - Énfasis4 2 2 2 2 2 8" xfId="19550" xr:uid="{00000000-0005-0000-0000-000016240000}"/>
    <cellStyle name="20% - Énfasis4 2 2 2 2 2 9" xfId="42255" xr:uid="{00000000-0005-0000-0000-000017240000}"/>
    <cellStyle name="20% - Énfasis4 2 2 2 2 3" xfId="1808" xr:uid="{00000000-0005-0000-0000-000018240000}"/>
    <cellStyle name="20% - Énfasis4 2 2 2 2 3 2" xfId="4285" xr:uid="{00000000-0005-0000-0000-000019240000}"/>
    <cellStyle name="20% - Énfasis4 2 2 2 2 3 2 2" xfId="14265" xr:uid="{00000000-0005-0000-0000-00001A240000}"/>
    <cellStyle name="20% - Énfasis4 2 2 2 2 3 2 3" xfId="27992" xr:uid="{00000000-0005-0000-0000-00001B240000}"/>
    <cellStyle name="20% - Énfasis4 2 2 2 2 3 2 4" xfId="45487" xr:uid="{00000000-0005-0000-0000-00001C240000}"/>
    <cellStyle name="20% - Énfasis4 2 2 2 2 3 3" xfId="10376" xr:uid="{00000000-0005-0000-0000-00001D240000}"/>
    <cellStyle name="20% - Énfasis4 2 2 2 2 3 3 2" xfId="35887" xr:uid="{00000000-0005-0000-0000-00001E240000}"/>
    <cellStyle name="20% - Énfasis4 2 2 2 2 3 4" xfId="20676" xr:uid="{00000000-0005-0000-0000-00001F240000}"/>
    <cellStyle name="20% - Énfasis4 2 2 2 2 3 5" xfId="43593" xr:uid="{00000000-0005-0000-0000-000020240000}"/>
    <cellStyle name="20% - Énfasis4 2 2 2 2 4" xfId="3465" xr:uid="{00000000-0005-0000-0000-000021240000}"/>
    <cellStyle name="20% - Énfasis4 2 2 2 2 4 2" xfId="13449" xr:uid="{00000000-0005-0000-0000-000022240000}"/>
    <cellStyle name="20% - Énfasis4 2 2 2 2 4 2 2" xfId="29476" xr:uid="{00000000-0005-0000-0000-000023240000}"/>
    <cellStyle name="20% - Énfasis4 2 2 2 2 4 3" xfId="37372" xr:uid="{00000000-0005-0000-0000-000024240000}"/>
    <cellStyle name="20% - Énfasis4 2 2 2 2 4 4" xfId="22160" xr:uid="{00000000-0005-0000-0000-000025240000}"/>
    <cellStyle name="20% - Énfasis4 2 2 2 2 4 5" xfId="44670" xr:uid="{00000000-0005-0000-0000-000026240000}"/>
    <cellStyle name="20% - Énfasis4 2 2 2 2 5" xfId="8356" xr:uid="{00000000-0005-0000-0000-000027240000}"/>
    <cellStyle name="20% - Énfasis4 2 2 2 2 5 2" xfId="17323" xr:uid="{00000000-0005-0000-0000-000028240000}"/>
    <cellStyle name="20% - Énfasis4 2 2 2 2 5 2 2" xfId="30961" xr:uid="{00000000-0005-0000-0000-000029240000}"/>
    <cellStyle name="20% - Énfasis4 2 2 2 2 5 3" xfId="38858" xr:uid="{00000000-0005-0000-0000-00002A240000}"/>
    <cellStyle name="20% - Énfasis4 2 2 2 2 5 4" xfId="23644" xr:uid="{00000000-0005-0000-0000-00002B240000}"/>
    <cellStyle name="20% - Énfasis4 2 2 2 2 5 5" xfId="48548" xr:uid="{00000000-0005-0000-0000-00002C240000}"/>
    <cellStyle name="20% - Énfasis4 2 2 2 2 6" xfId="10377" xr:uid="{00000000-0005-0000-0000-00002D240000}"/>
    <cellStyle name="20% - Énfasis4 2 2 2 2 6 2" xfId="32446" xr:uid="{00000000-0005-0000-0000-00002E240000}"/>
    <cellStyle name="20% - Énfasis4 2 2 2 2 6 3" xfId="40343" xr:uid="{00000000-0005-0000-0000-00002F240000}"/>
    <cellStyle name="20% - Énfasis4 2 2 2 2 6 4" xfId="25059" xr:uid="{00000000-0005-0000-0000-000030240000}"/>
    <cellStyle name="20% - Énfasis4 2 2 2 2 6 5" xfId="50191" xr:uid="{00000000-0005-0000-0000-000031240000}"/>
    <cellStyle name="20% - Énfasis4 2 2 2 2 7" xfId="26030" xr:uid="{00000000-0005-0000-0000-000032240000}"/>
    <cellStyle name="20% - Énfasis4 2 2 2 2 8" xfId="33930" xr:uid="{00000000-0005-0000-0000-000033240000}"/>
    <cellStyle name="20% - Énfasis4 2 2 2 2 9" xfId="19192" xr:uid="{00000000-0005-0000-0000-000034240000}"/>
    <cellStyle name="20% - Énfasis4 2 2 2 3" xfId="2054" xr:uid="{00000000-0005-0000-0000-000035240000}"/>
    <cellStyle name="20% - Énfasis4 2 2 2 3 2" xfId="4845" xr:uid="{00000000-0005-0000-0000-000036240000}"/>
    <cellStyle name="20% - Énfasis4 2 2 2 3 2 2" xfId="14823" xr:uid="{00000000-0005-0000-0000-000037240000}"/>
    <cellStyle name="20% - Énfasis4 2 2 2 3 2 2 2" xfId="28349" xr:uid="{00000000-0005-0000-0000-000038240000}"/>
    <cellStyle name="20% - Énfasis4 2 2 2 3 2 3" xfId="36244" xr:uid="{00000000-0005-0000-0000-000039240000}"/>
    <cellStyle name="20% - Énfasis4 2 2 2 3 2 4" xfId="21033" xr:uid="{00000000-0005-0000-0000-00003A240000}"/>
    <cellStyle name="20% - Énfasis4 2 2 2 3 2 5" xfId="46045" xr:uid="{00000000-0005-0000-0000-00003B240000}"/>
    <cellStyle name="20% - Énfasis4 2 2 2 3 3" xfId="8601" xr:uid="{00000000-0005-0000-0000-00003C240000}"/>
    <cellStyle name="20% - Énfasis4 2 2 2 3 3 2" xfId="17568" xr:uid="{00000000-0005-0000-0000-00003D240000}"/>
    <cellStyle name="20% - Énfasis4 2 2 2 3 3 2 2" xfId="29833" xr:uid="{00000000-0005-0000-0000-00003E240000}"/>
    <cellStyle name="20% - Énfasis4 2 2 2 3 3 3" xfId="37729" xr:uid="{00000000-0005-0000-0000-00003F240000}"/>
    <cellStyle name="20% - Énfasis4 2 2 2 3 3 4" xfId="22516" xr:uid="{00000000-0005-0000-0000-000040240000}"/>
    <cellStyle name="20% - Énfasis4 2 2 2 3 3 5" xfId="48793" xr:uid="{00000000-0005-0000-0000-000041240000}"/>
    <cellStyle name="20% - Énfasis4 2 2 2 3 4" xfId="9462" xr:uid="{00000000-0005-0000-0000-000042240000}"/>
    <cellStyle name="20% - Énfasis4 2 2 2 3 4 2" xfId="31318" xr:uid="{00000000-0005-0000-0000-000043240000}"/>
    <cellStyle name="20% - Énfasis4 2 2 2 3 4 3" xfId="39215" xr:uid="{00000000-0005-0000-0000-000044240000}"/>
    <cellStyle name="20% - Énfasis4 2 2 2 3 4 4" xfId="24000" xr:uid="{00000000-0005-0000-0000-000045240000}"/>
    <cellStyle name="20% - Énfasis4 2 2 2 3 4 5" xfId="50436" xr:uid="{00000000-0005-0000-0000-000046240000}"/>
    <cellStyle name="20% - Énfasis4 2 2 2 3 5" xfId="12191" xr:uid="{00000000-0005-0000-0000-000047240000}"/>
    <cellStyle name="20% - Énfasis4 2 2 2 3 5 2" xfId="32803" xr:uid="{00000000-0005-0000-0000-000048240000}"/>
    <cellStyle name="20% - Énfasis4 2 2 2 3 5 3" xfId="40700" xr:uid="{00000000-0005-0000-0000-000049240000}"/>
    <cellStyle name="20% - Énfasis4 2 2 2 3 6" xfId="26387" xr:uid="{00000000-0005-0000-0000-00004A240000}"/>
    <cellStyle name="20% - Énfasis4 2 2 2 3 7" xfId="34287" xr:uid="{00000000-0005-0000-0000-00004B240000}"/>
    <cellStyle name="20% - Énfasis4 2 2 2 3 8" xfId="19549" xr:uid="{00000000-0005-0000-0000-00004C240000}"/>
    <cellStyle name="20% - Énfasis4 2 2 2 3 9" xfId="42254" xr:uid="{00000000-0005-0000-0000-00004D240000}"/>
    <cellStyle name="20% - Énfasis4 2 2 2 4" xfId="1289" xr:uid="{00000000-0005-0000-0000-00004E240000}"/>
    <cellStyle name="20% - Énfasis4 2 2 2 4 2" xfId="4466" xr:uid="{00000000-0005-0000-0000-00004F240000}"/>
    <cellStyle name="20% - Énfasis4 2 2 2 4 2 2" xfId="14445" xr:uid="{00000000-0005-0000-0000-000050240000}"/>
    <cellStyle name="20% - Énfasis4 2 2 2 4 2 3" xfId="27173" xr:uid="{00000000-0005-0000-0000-000051240000}"/>
    <cellStyle name="20% - Énfasis4 2 2 2 4 2 4" xfId="45667" xr:uid="{00000000-0005-0000-0000-000052240000}"/>
    <cellStyle name="20% - Énfasis4 2 2 2 4 3" xfId="10378" xr:uid="{00000000-0005-0000-0000-000053240000}"/>
    <cellStyle name="20% - Énfasis4 2 2 2 4 3 2" xfId="35068" xr:uid="{00000000-0005-0000-0000-000054240000}"/>
    <cellStyle name="20% - Énfasis4 2 2 2 4 4" xfId="18875" xr:uid="{00000000-0005-0000-0000-000055240000}"/>
    <cellStyle name="20% - Énfasis4 2 2 2 4 5" xfId="43161" xr:uid="{00000000-0005-0000-0000-000056240000}"/>
    <cellStyle name="20% - Énfasis4 2 2 2 5" xfId="6357" xr:uid="{00000000-0005-0000-0000-000057240000}"/>
    <cellStyle name="20% - Énfasis4 2 2 2 5 2" xfId="27675" xr:uid="{00000000-0005-0000-0000-000058240000}"/>
    <cellStyle name="20% - Énfasis4 2 2 2 5 2 2" xfId="51508" xr:uid="{00000000-0005-0000-0000-000059240000}"/>
    <cellStyle name="20% - Énfasis4 2 2 2 5 3" xfId="35570" xr:uid="{00000000-0005-0000-0000-00005A240000}"/>
    <cellStyle name="20% - Énfasis4 2 2 2 5 3 2" xfId="51160" xr:uid="{00000000-0005-0000-0000-00005B240000}"/>
    <cellStyle name="20% - Énfasis4 2 2 2 5 4" xfId="20359" xr:uid="{00000000-0005-0000-0000-00005C240000}"/>
    <cellStyle name="20% - Énfasis4 2 2 2 6" xfId="6640" xr:uid="{00000000-0005-0000-0000-00005D240000}"/>
    <cellStyle name="20% - Énfasis4 2 2 2 6 2" xfId="15619" xr:uid="{00000000-0005-0000-0000-00005E240000}"/>
    <cellStyle name="20% - Énfasis4 2 2 2 6 2 2" xfId="29159" xr:uid="{00000000-0005-0000-0000-00005F240000}"/>
    <cellStyle name="20% - Énfasis4 2 2 2 6 3" xfId="37055" xr:uid="{00000000-0005-0000-0000-000060240000}"/>
    <cellStyle name="20% - Énfasis4 2 2 2 6 4" xfId="21843" xr:uid="{00000000-0005-0000-0000-000061240000}"/>
    <cellStyle name="20% - Énfasis4 2 2 2 6 5" xfId="46843" xr:uid="{00000000-0005-0000-0000-000062240000}"/>
    <cellStyle name="20% - Énfasis4 2 2 2 7" xfId="4005" xr:uid="{00000000-0005-0000-0000-000063240000}"/>
    <cellStyle name="20% - Énfasis4 2 2 2 7 2" xfId="13986" xr:uid="{00000000-0005-0000-0000-000064240000}"/>
    <cellStyle name="20% - Énfasis4 2 2 2 7 2 2" xfId="30644" xr:uid="{00000000-0005-0000-0000-000065240000}"/>
    <cellStyle name="20% - Énfasis4 2 2 2 7 3" xfId="38541" xr:uid="{00000000-0005-0000-0000-000066240000}"/>
    <cellStyle name="20% - Énfasis4 2 2 2 7 4" xfId="23327" xr:uid="{00000000-0005-0000-0000-000067240000}"/>
    <cellStyle name="20% - Énfasis4 2 2 2 7 5" xfId="45208" xr:uid="{00000000-0005-0000-0000-000068240000}"/>
    <cellStyle name="20% - Énfasis4 2 2 2 8" xfId="7177" xr:uid="{00000000-0005-0000-0000-000069240000}"/>
    <cellStyle name="20% - Énfasis4 2 2 2 8 2" xfId="16154" xr:uid="{00000000-0005-0000-0000-00006A240000}"/>
    <cellStyle name="20% - Énfasis4 2 2 2 8 2 2" xfId="32129" xr:uid="{00000000-0005-0000-0000-00006B240000}"/>
    <cellStyle name="20% - Énfasis4 2 2 2 8 3" xfId="40026" xr:uid="{00000000-0005-0000-0000-00006C240000}"/>
    <cellStyle name="20% - Énfasis4 2 2 2 8 4" xfId="24761" xr:uid="{00000000-0005-0000-0000-00006D240000}"/>
    <cellStyle name="20% - Énfasis4 2 2 2 8 5" xfId="47379" xr:uid="{00000000-0005-0000-0000-00006E240000}"/>
    <cellStyle name="20% - Énfasis4 2 2 2 9" xfId="3085" xr:uid="{00000000-0005-0000-0000-00006F240000}"/>
    <cellStyle name="20% - Énfasis4 2 2 2 9 2" xfId="13069" xr:uid="{00000000-0005-0000-0000-000070240000}"/>
    <cellStyle name="20% - Énfasis4 2 2 2 9 3" xfId="25714" xr:uid="{00000000-0005-0000-0000-000071240000}"/>
    <cellStyle name="20% - Énfasis4 2 2 2 9 4" xfId="44290" xr:uid="{00000000-0005-0000-0000-000072240000}"/>
    <cellStyle name="20% - Énfasis4 2 2 3" xfId="355" xr:uid="{00000000-0005-0000-0000-000073240000}"/>
    <cellStyle name="20% - Énfasis4 2 2 3 10" xfId="8025" xr:uid="{00000000-0005-0000-0000-000074240000}"/>
    <cellStyle name="20% - Énfasis4 2 2 3 10 2" xfId="16992" xr:uid="{00000000-0005-0000-0000-000075240000}"/>
    <cellStyle name="20% - Énfasis4 2 2 3 10 3" xfId="33614" xr:uid="{00000000-0005-0000-0000-000076240000}"/>
    <cellStyle name="20% - Énfasis4 2 2 3 10 4" xfId="48217" xr:uid="{00000000-0005-0000-0000-000077240000}"/>
    <cellStyle name="20% - Énfasis4 2 2 3 11" xfId="10379" xr:uid="{00000000-0005-0000-0000-000078240000}"/>
    <cellStyle name="20% - Énfasis4 2 2 3 11 2" xfId="49860" xr:uid="{00000000-0005-0000-0000-000079240000}"/>
    <cellStyle name="20% - Énfasis4 2 2 3 12" xfId="18599" xr:uid="{00000000-0005-0000-0000-00007A240000}"/>
    <cellStyle name="20% - Énfasis4 2 2 3 13" xfId="41678" xr:uid="{00000000-0005-0000-0000-00007B240000}"/>
    <cellStyle name="20% - Énfasis4 2 2 3 2" xfId="772" xr:uid="{00000000-0005-0000-0000-00007C240000}"/>
    <cellStyle name="20% - Énfasis4 2 2 3 2 10" xfId="42010" xr:uid="{00000000-0005-0000-0000-00007D240000}"/>
    <cellStyle name="20% - Énfasis4 2 2 3 2 2" xfId="2057" xr:uid="{00000000-0005-0000-0000-00007E240000}"/>
    <cellStyle name="20% - Énfasis4 2 2 3 2 2 2" xfId="5029" xr:uid="{00000000-0005-0000-0000-00007F240000}"/>
    <cellStyle name="20% - Énfasis4 2 2 3 2 2 2 2" xfId="15007" xr:uid="{00000000-0005-0000-0000-000080240000}"/>
    <cellStyle name="20% - Énfasis4 2 2 3 2 2 2 2 2" xfId="28352" xr:uid="{00000000-0005-0000-0000-000081240000}"/>
    <cellStyle name="20% - Énfasis4 2 2 3 2 2 2 3" xfId="36247" xr:uid="{00000000-0005-0000-0000-000082240000}"/>
    <cellStyle name="20% - Énfasis4 2 2 3 2 2 2 4" xfId="21036" xr:uid="{00000000-0005-0000-0000-000083240000}"/>
    <cellStyle name="20% - Énfasis4 2 2 3 2 2 2 5" xfId="46229" xr:uid="{00000000-0005-0000-0000-000084240000}"/>
    <cellStyle name="20% - Énfasis4 2 2 3 2 2 3" xfId="8604" xr:uid="{00000000-0005-0000-0000-000085240000}"/>
    <cellStyle name="20% - Énfasis4 2 2 3 2 2 3 2" xfId="17571" xr:uid="{00000000-0005-0000-0000-000086240000}"/>
    <cellStyle name="20% - Énfasis4 2 2 3 2 2 3 2 2" xfId="29836" xr:uid="{00000000-0005-0000-0000-000087240000}"/>
    <cellStyle name="20% - Énfasis4 2 2 3 2 2 3 3" xfId="37732" xr:uid="{00000000-0005-0000-0000-000088240000}"/>
    <cellStyle name="20% - Énfasis4 2 2 3 2 2 3 4" xfId="22519" xr:uid="{00000000-0005-0000-0000-000089240000}"/>
    <cellStyle name="20% - Énfasis4 2 2 3 2 2 3 5" xfId="48796" xr:uid="{00000000-0005-0000-0000-00008A240000}"/>
    <cellStyle name="20% - Énfasis4 2 2 3 2 2 4" xfId="9463" xr:uid="{00000000-0005-0000-0000-00008B240000}"/>
    <cellStyle name="20% - Énfasis4 2 2 3 2 2 4 2" xfId="31321" xr:uid="{00000000-0005-0000-0000-00008C240000}"/>
    <cellStyle name="20% - Énfasis4 2 2 3 2 2 4 3" xfId="39218" xr:uid="{00000000-0005-0000-0000-00008D240000}"/>
    <cellStyle name="20% - Énfasis4 2 2 3 2 2 4 4" xfId="24003" xr:uid="{00000000-0005-0000-0000-00008E240000}"/>
    <cellStyle name="20% - Énfasis4 2 2 3 2 2 4 5" xfId="50439" xr:uid="{00000000-0005-0000-0000-00008F240000}"/>
    <cellStyle name="20% - Énfasis4 2 2 3 2 2 5" xfId="12194" xr:uid="{00000000-0005-0000-0000-000090240000}"/>
    <cellStyle name="20% - Énfasis4 2 2 3 2 2 5 2" xfId="32806" xr:uid="{00000000-0005-0000-0000-000091240000}"/>
    <cellStyle name="20% - Énfasis4 2 2 3 2 2 5 3" xfId="40703" xr:uid="{00000000-0005-0000-0000-000092240000}"/>
    <cellStyle name="20% - Énfasis4 2 2 3 2 2 6" xfId="26390" xr:uid="{00000000-0005-0000-0000-000093240000}"/>
    <cellStyle name="20% - Énfasis4 2 2 3 2 2 7" xfId="34290" xr:uid="{00000000-0005-0000-0000-000094240000}"/>
    <cellStyle name="20% - Énfasis4 2 2 3 2 2 8" xfId="19552" xr:uid="{00000000-0005-0000-0000-000095240000}"/>
    <cellStyle name="20% - Énfasis4 2 2 3 2 2 9" xfId="42257" xr:uid="{00000000-0005-0000-0000-000096240000}"/>
    <cellStyle name="20% - Énfasis4 2 2 3 2 3" xfId="1809" xr:uid="{00000000-0005-0000-0000-000097240000}"/>
    <cellStyle name="20% - Énfasis4 2 2 3 2 3 2" xfId="4190" xr:uid="{00000000-0005-0000-0000-000098240000}"/>
    <cellStyle name="20% - Énfasis4 2 2 3 2 3 2 2" xfId="14170" xr:uid="{00000000-0005-0000-0000-000099240000}"/>
    <cellStyle name="20% - Énfasis4 2 2 3 2 3 2 3" xfId="27993" xr:uid="{00000000-0005-0000-0000-00009A240000}"/>
    <cellStyle name="20% - Énfasis4 2 2 3 2 3 2 4" xfId="45392" xr:uid="{00000000-0005-0000-0000-00009B240000}"/>
    <cellStyle name="20% - Énfasis4 2 2 3 2 3 3" xfId="10380" xr:uid="{00000000-0005-0000-0000-00009C240000}"/>
    <cellStyle name="20% - Énfasis4 2 2 3 2 3 3 2" xfId="35888" xr:uid="{00000000-0005-0000-0000-00009D240000}"/>
    <cellStyle name="20% - Énfasis4 2 2 3 2 3 4" xfId="20677" xr:uid="{00000000-0005-0000-0000-00009E240000}"/>
    <cellStyle name="20% - Énfasis4 2 2 3 2 3 5" xfId="43594" xr:uid="{00000000-0005-0000-0000-00009F240000}"/>
    <cellStyle name="20% - Énfasis4 2 2 3 2 4" xfId="3466" xr:uid="{00000000-0005-0000-0000-0000A0240000}"/>
    <cellStyle name="20% - Énfasis4 2 2 3 2 4 2" xfId="13450" xr:uid="{00000000-0005-0000-0000-0000A1240000}"/>
    <cellStyle name="20% - Énfasis4 2 2 3 2 4 2 2" xfId="29477" xr:uid="{00000000-0005-0000-0000-0000A2240000}"/>
    <cellStyle name="20% - Énfasis4 2 2 3 2 4 3" xfId="37373" xr:uid="{00000000-0005-0000-0000-0000A3240000}"/>
    <cellStyle name="20% - Énfasis4 2 2 3 2 4 4" xfId="22161" xr:uid="{00000000-0005-0000-0000-0000A4240000}"/>
    <cellStyle name="20% - Énfasis4 2 2 3 2 4 5" xfId="44671" xr:uid="{00000000-0005-0000-0000-0000A5240000}"/>
    <cellStyle name="20% - Énfasis4 2 2 3 2 5" xfId="8357" xr:uid="{00000000-0005-0000-0000-0000A6240000}"/>
    <cellStyle name="20% - Énfasis4 2 2 3 2 5 2" xfId="17324" xr:uid="{00000000-0005-0000-0000-0000A7240000}"/>
    <cellStyle name="20% - Énfasis4 2 2 3 2 5 2 2" xfId="30962" xr:uid="{00000000-0005-0000-0000-0000A8240000}"/>
    <cellStyle name="20% - Énfasis4 2 2 3 2 5 3" xfId="38859" xr:uid="{00000000-0005-0000-0000-0000A9240000}"/>
    <cellStyle name="20% - Énfasis4 2 2 3 2 5 4" xfId="23645" xr:uid="{00000000-0005-0000-0000-0000AA240000}"/>
    <cellStyle name="20% - Énfasis4 2 2 3 2 5 5" xfId="48549" xr:uid="{00000000-0005-0000-0000-0000AB240000}"/>
    <cellStyle name="20% - Énfasis4 2 2 3 2 6" xfId="10381" xr:uid="{00000000-0005-0000-0000-0000AC240000}"/>
    <cellStyle name="20% - Énfasis4 2 2 3 2 6 2" xfId="32447" xr:uid="{00000000-0005-0000-0000-0000AD240000}"/>
    <cellStyle name="20% - Énfasis4 2 2 3 2 6 3" xfId="40344" xr:uid="{00000000-0005-0000-0000-0000AE240000}"/>
    <cellStyle name="20% - Énfasis4 2 2 3 2 6 4" xfId="25060" xr:uid="{00000000-0005-0000-0000-0000AF240000}"/>
    <cellStyle name="20% - Énfasis4 2 2 3 2 6 5" xfId="50192" xr:uid="{00000000-0005-0000-0000-0000B0240000}"/>
    <cellStyle name="20% - Énfasis4 2 2 3 2 7" xfId="26031" xr:uid="{00000000-0005-0000-0000-0000B1240000}"/>
    <cellStyle name="20% - Énfasis4 2 2 3 2 8" xfId="33931" xr:uid="{00000000-0005-0000-0000-0000B2240000}"/>
    <cellStyle name="20% - Énfasis4 2 2 3 2 9" xfId="19193" xr:uid="{00000000-0005-0000-0000-0000B3240000}"/>
    <cellStyle name="20% - Énfasis4 2 2 3 3" xfId="2056" xr:uid="{00000000-0005-0000-0000-0000B4240000}"/>
    <cellStyle name="20% - Énfasis4 2 2 3 3 2" xfId="4750" xr:uid="{00000000-0005-0000-0000-0000B5240000}"/>
    <cellStyle name="20% - Énfasis4 2 2 3 3 2 2" xfId="14728" xr:uid="{00000000-0005-0000-0000-0000B6240000}"/>
    <cellStyle name="20% - Énfasis4 2 2 3 3 2 2 2" xfId="28351" xr:uid="{00000000-0005-0000-0000-0000B7240000}"/>
    <cellStyle name="20% - Énfasis4 2 2 3 3 2 3" xfId="36246" xr:uid="{00000000-0005-0000-0000-0000B8240000}"/>
    <cellStyle name="20% - Énfasis4 2 2 3 3 2 4" xfId="21035" xr:uid="{00000000-0005-0000-0000-0000B9240000}"/>
    <cellStyle name="20% - Énfasis4 2 2 3 3 2 5" xfId="45950" xr:uid="{00000000-0005-0000-0000-0000BA240000}"/>
    <cellStyle name="20% - Énfasis4 2 2 3 3 3" xfId="8603" xr:uid="{00000000-0005-0000-0000-0000BB240000}"/>
    <cellStyle name="20% - Énfasis4 2 2 3 3 3 2" xfId="17570" xr:uid="{00000000-0005-0000-0000-0000BC240000}"/>
    <cellStyle name="20% - Énfasis4 2 2 3 3 3 2 2" xfId="29835" xr:uid="{00000000-0005-0000-0000-0000BD240000}"/>
    <cellStyle name="20% - Énfasis4 2 2 3 3 3 3" xfId="37731" xr:uid="{00000000-0005-0000-0000-0000BE240000}"/>
    <cellStyle name="20% - Énfasis4 2 2 3 3 3 4" xfId="22518" xr:uid="{00000000-0005-0000-0000-0000BF240000}"/>
    <cellStyle name="20% - Énfasis4 2 2 3 3 3 5" xfId="48795" xr:uid="{00000000-0005-0000-0000-0000C0240000}"/>
    <cellStyle name="20% - Énfasis4 2 2 3 3 4" xfId="9464" xr:uid="{00000000-0005-0000-0000-0000C1240000}"/>
    <cellStyle name="20% - Énfasis4 2 2 3 3 4 2" xfId="31320" xr:uid="{00000000-0005-0000-0000-0000C2240000}"/>
    <cellStyle name="20% - Énfasis4 2 2 3 3 4 3" xfId="39217" xr:uid="{00000000-0005-0000-0000-0000C3240000}"/>
    <cellStyle name="20% - Énfasis4 2 2 3 3 4 4" xfId="24002" xr:uid="{00000000-0005-0000-0000-0000C4240000}"/>
    <cellStyle name="20% - Énfasis4 2 2 3 3 4 5" xfId="50438" xr:uid="{00000000-0005-0000-0000-0000C5240000}"/>
    <cellStyle name="20% - Énfasis4 2 2 3 3 5" xfId="12193" xr:uid="{00000000-0005-0000-0000-0000C6240000}"/>
    <cellStyle name="20% - Énfasis4 2 2 3 3 5 2" xfId="32805" xr:uid="{00000000-0005-0000-0000-0000C7240000}"/>
    <cellStyle name="20% - Énfasis4 2 2 3 3 5 3" xfId="40702" xr:uid="{00000000-0005-0000-0000-0000C8240000}"/>
    <cellStyle name="20% - Énfasis4 2 2 3 3 6" xfId="26389" xr:uid="{00000000-0005-0000-0000-0000C9240000}"/>
    <cellStyle name="20% - Énfasis4 2 2 3 3 7" xfId="34289" xr:uid="{00000000-0005-0000-0000-0000CA240000}"/>
    <cellStyle name="20% - Énfasis4 2 2 3 3 8" xfId="19551" xr:uid="{00000000-0005-0000-0000-0000CB240000}"/>
    <cellStyle name="20% - Énfasis4 2 2 3 3 9" xfId="42256" xr:uid="{00000000-0005-0000-0000-0000CC240000}"/>
    <cellStyle name="20% - Énfasis4 2 2 3 4" xfId="1463" xr:uid="{00000000-0005-0000-0000-0000CD240000}"/>
    <cellStyle name="20% - Énfasis4 2 2 3 4 2" xfId="4517" xr:uid="{00000000-0005-0000-0000-0000CE240000}"/>
    <cellStyle name="20% - Énfasis4 2 2 3 4 2 2" xfId="14495" xr:uid="{00000000-0005-0000-0000-0000CF240000}"/>
    <cellStyle name="20% - Énfasis4 2 2 3 4 2 3" xfId="27174" xr:uid="{00000000-0005-0000-0000-0000D0240000}"/>
    <cellStyle name="20% - Énfasis4 2 2 3 4 2 4" xfId="45717" xr:uid="{00000000-0005-0000-0000-0000D1240000}"/>
    <cellStyle name="20% - Énfasis4 2 2 3 4 3" xfId="10382" xr:uid="{00000000-0005-0000-0000-0000D2240000}"/>
    <cellStyle name="20% - Énfasis4 2 2 3 4 3 2" xfId="35069" xr:uid="{00000000-0005-0000-0000-0000D3240000}"/>
    <cellStyle name="20% - Énfasis4 2 2 3 4 4" xfId="18876" xr:uid="{00000000-0005-0000-0000-0000D4240000}"/>
    <cellStyle name="20% - Énfasis4 2 2 3 4 5" xfId="43335" xr:uid="{00000000-0005-0000-0000-0000D5240000}"/>
    <cellStyle name="20% - Énfasis4 2 2 3 5" xfId="6271" xr:uid="{00000000-0005-0000-0000-0000D6240000}"/>
    <cellStyle name="20% - Énfasis4 2 2 3 5 2" xfId="27676" xr:uid="{00000000-0005-0000-0000-0000D7240000}"/>
    <cellStyle name="20% - Énfasis4 2 2 3 5 2 2" xfId="51493" xr:uid="{00000000-0005-0000-0000-0000D8240000}"/>
    <cellStyle name="20% - Énfasis4 2 2 3 5 3" xfId="35571" xr:uid="{00000000-0005-0000-0000-0000D9240000}"/>
    <cellStyle name="20% - Énfasis4 2 2 3 5 3 2" xfId="51161" xr:uid="{00000000-0005-0000-0000-0000DA240000}"/>
    <cellStyle name="20% - Énfasis4 2 2 3 5 4" xfId="20360" xr:uid="{00000000-0005-0000-0000-0000DB240000}"/>
    <cellStyle name="20% - Énfasis4 2 2 3 6" xfId="6815" xr:uid="{00000000-0005-0000-0000-0000DC240000}"/>
    <cellStyle name="20% - Énfasis4 2 2 3 6 2" xfId="15793" xr:uid="{00000000-0005-0000-0000-0000DD240000}"/>
    <cellStyle name="20% - Énfasis4 2 2 3 6 2 2" xfId="29160" xr:uid="{00000000-0005-0000-0000-0000DE240000}"/>
    <cellStyle name="20% - Énfasis4 2 2 3 6 3" xfId="37056" xr:uid="{00000000-0005-0000-0000-0000DF240000}"/>
    <cellStyle name="20% - Énfasis4 2 2 3 6 4" xfId="21844" xr:uid="{00000000-0005-0000-0000-0000E0240000}"/>
    <cellStyle name="20% - Énfasis4 2 2 3 6 5" xfId="47017" xr:uid="{00000000-0005-0000-0000-0000E1240000}"/>
    <cellStyle name="20% - Énfasis4 2 2 3 7" xfId="3909" xr:uid="{00000000-0005-0000-0000-0000E2240000}"/>
    <cellStyle name="20% - Énfasis4 2 2 3 7 2" xfId="13891" xr:uid="{00000000-0005-0000-0000-0000E3240000}"/>
    <cellStyle name="20% - Énfasis4 2 2 3 7 2 2" xfId="30645" xr:uid="{00000000-0005-0000-0000-0000E4240000}"/>
    <cellStyle name="20% - Énfasis4 2 2 3 7 3" xfId="38542" xr:uid="{00000000-0005-0000-0000-0000E5240000}"/>
    <cellStyle name="20% - Énfasis4 2 2 3 7 4" xfId="23328" xr:uid="{00000000-0005-0000-0000-0000E6240000}"/>
    <cellStyle name="20% - Énfasis4 2 2 3 7 5" xfId="45113" xr:uid="{00000000-0005-0000-0000-0000E7240000}"/>
    <cellStyle name="20% - Énfasis4 2 2 3 8" xfId="7351" xr:uid="{00000000-0005-0000-0000-0000E8240000}"/>
    <cellStyle name="20% - Énfasis4 2 2 3 8 2" xfId="16327" xr:uid="{00000000-0005-0000-0000-0000E9240000}"/>
    <cellStyle name="20% - Énfasis4 2 2 3 8 2 2" xfId="32130" xr:uid="{00000000-0005-0000-0000-0000EA240000}"/>
    <cellStyle name="20% - Énfasis4 2 2 3 8 3" xfId="40027" xr:uid="{00000000-0005-0000-0000-0000EB240000}"/>
    <cellStyle name="20% - Énfasis4 2 2 3 8 4" xfId="24762" xr:uid="{00000000-0005-0000-0000-0000EC240000}"/>
    <cellStyle name="20% - Énfasis4 2 2 3 8 5" xfId="47552" xr:uid="{00000000-0005-0000-0000-0000ED240000}"/>
    <cellStyle name="20% - Énfasis4 2 2 3 9" xfId="3259" xr:uid="{00000000-0005-0000-0000-0000EE240000}"/>
    <cellStyle name="20% - Énfasis4 2 2 3 9 2" xfId="13243" xr:uid="{00000000-0005-0000-0000-0000EF240000}"/>
    <cellStyle name="20% - Énfasis4 2 2 3 9 3" xfId="25715" xr:uid="{00000000-0005-0000-0000-0000F0240000}"/>
    <cellStyle name="20% - Énfasis4 2 2 3 9 4" xfId="44464" xr:uid="{00000000-0005-0000-0000-0000F1240000}"/>
    <cellStyle name="20% - Énfasis4 2 2 4" xfId="451" xr:uid="{00000000-0005-0000-0000-0000F2240000}"/>
    <cellStyle name="20% - Énfasis4 2 2 4 10" xfId="18874" xr:uid="{00000000-0005-0000-0000-0000F3240000}"/>
    <cellStyle name="20% - Énfasis4 2 2 4 11" xfId="41921" xr:uid="{00000000-0005-0000-0000-0000F4240000}"/>
    <cellStyle name="20% - Énfasis4 2 2 4 2" xfId="1810" xr:uid="{00000000-0005-0000-0000-0000F5240000}"/>
    <cellStyle name="20% - Énfasis4 2 2 4 2 10" xfId="42011" xr:uid="{00000000-0005-0000-0000-0000F6240000}"/>
    <cellStyle name="20% - Énfasis4 2 2 4 2 2" xfId="2059" xr:uid="{00000000-0005-0000-0000-0000F7240000}"/>
    <cellStyle name="20% - Énfasis4 2 2 4 2 2 2" xfId="7522" xr:uid="{00000000-0005-0000-0000-0000F8240000}"/>
    <cellStyle name="20% - Énfasis4 2 2 4 2 2 2 2" xfId="16497" xr:uid="{00000000-0005-0000-0000-0000F9240000}"/>
    <cellStyle name="20% - Énfasis4 2 2 4 2 2 2 2 2" xfId="28354" xr:uid="{00000000-0005-0000-0000-0000FA240000}"/>
    <cellStyle name="20% - Énfasis4 2 2 4 2 2 2 3" xfId="36249" xr:uid="{00000000-0005-0000-0000-0000FB240000}"/>
    <cellStyle name="20% - Énfasis4 2 2 4 2 2 2 4" xfId="21038" xr:uid="{00000000-0005-0000-0000-0000FC240000}"/>
    <cellStyle name="20% - Énfasis4 2 2 4 2 2 2 5" xfId="47722" xr:uid="{00000000-0005-0000-0000-0000FD240000}"/>
    <cellStyle name="20% - Énfasis4 2 2 4 2 2 3" xfId="8606" xr:uid="{00000000-0005-0000-0000-0000FE240000}"/>
    <cellStyle name="20% - Énfasis4 2 2 4 2 2 3 2" xfId="17573" xr:uid="{00000000-0005-0000-0000-0000FF240000}"/>
    <cellStyle name="20% - Énfasis4 2 2 4 2 2 3 2 2" xfId="29838" xr:uid="{00000000-0005-0000-0000-000000250000}"/>
    <cellStyle name="20% - Énfasis4 2 2 4 2 2 3 3" xfId="37734" xr:uid="{00000000-0005-0000-0000-000001250000}"/>
    <cellStyle name="20% - Énfasis4 2 2 4 2 2 3 4" xfId="22521" xr:uid="{00000000-0005-0000-0000-000002250000}"/>
    <cellStyle name="20% - Énfasis4 2 2 4 2 2 3 5" xfId="48798" xr:uid="{00000000-0005-0000-0000-000003250000}"/>
    <cellStyle name="20% - Énfasis4 2 2 4 2 2 4" xfId="9465" xr:uid="{00000000-0005-0000-0000-000004250000}"/>
    <cellStyle name="20% - Énfasis4 2 2 4 2 2 4 2" xfId="31323" xr:uid="{00000000-0005-0000-0000-000005250000}"/>
    <cellStyle name="20% - Énfasis4 2 2 4 2 2 4 3" xfId="39220" xr:uid="{00000000-0005-0000-0000-000006250000}"/>
    <cellStyle name="20% - Énfasis4 2 2 4 2 2 4 4" xfId="24005" xr:uid="{00000000-0005-0000-0000-000007250000}"/>
    <cellStyle name="20% - Énfasis4 2 2 4 2 2 4 5" xfId="50441" xr:uid="{00000000-0005-0000-0000-000008250000}"/>
    <cellStyle name="20% - Énfasis4 2 2 4 2 2 5" xfId="12195" xr:uid="{00000000-0005-0000-0000-000009250000}"/>
    <cellStyle name="20% - Énfasis4 2 2 4 2 2 5 2" xfId="32808" xr:uid="{00000000-0005-0000-0000-00000A250000}"/>
    <cellStyle name="20% - Énfasis4 2 2 4 2 2 5 3" xfId="40705" xr:uid="{00000000-0005-0000-0000-00000B250000}"/>
    <cellStyle name="20% - Énfasis4 2 2 4 2 2 6" xfId="26392" xr:uid="{00000000-0005-0000-0000-00000C250000}"/>
    <cellStyle name="20% - Énfasis4 2 2 4 2 2 7" xfId="34292" xr:uid="{00000000-0005-0000-0000-00000D250000}"/>
    <cellStyle name="20% - Énfasis4 2 2 4 2 2 8" xfId="19554" xr:uid="{00000000-0005-0000-0000-00000E250000}"/>
    <cellStyle name="20% - Énfasis4 2 2 4 2 2 9" xfId="42259" xr:uid="{00000000-0005-0000-0000-00000F250000}"/>
    <cellStyle name="20% - Énfasis4 2 2 4 2 3" xfId="4945" xr:uid="{00000000-0005-0000-0000-000010250000}"/>
    <cellStyle name="20% - Énfasis4 2 2 4 2 3 2" xfId="14923" xr:uid="{00000000-0005-0000-0000-000011250000}"/>
    <cellStyle name="20% - Énfasis4 2 2 4 2 3 2 2" xfId="27994" xr:uid="{00000000-0005-0000-0000-000012250000}"/>
    <cellStyle name="20% - Énfasis4 2 2 4 2 3 3" xfId="35889" xr:uid="{00000000-0005-0000-0000-000013250000}"/>
    <cellStyle name="20% - Énfasis4 2 2 4 2 3 4" xfId="20678" xr:uid="{00000000-0005-0000-0000-000014250000}"/>
    <cellStyle name="20% - Énfasis4 2 2 4 2 3 5" xfId="46145" xr:uid="{00000000-0005-0000-0000-000015250000}"/>
    <cellStyle name="20% - Énfasis4 2 2 4 2 4" xfId="8358" xr:uid="{00000000-0005-0000-0000-000016250000}"/>
    <cellStyle name="20% - Énfasis4 2 2 4 2 4 2" xfId="17325" xr:uid="{00000000-0005-0000-0000-000017250000}"/>
    <cellStyle name="20% - Énfasis4 2 2 4 2 4 2 2" xfId="29478" xr:uid="{00000000-0005-0000-0000-000018250000}"/>
    <cellStyle name="20% - Énfasis4 2 2 4 2 4 3" xfId="37374" xr:uid="{00000000-0005-0000-0000-000019250000}"/>
    <cellStyle name="20% - Énfasis4 2 2 4 2 4 4" xfId="22162" xr:uid="{00000000-0005-0000-0000-00001A250000}"/>
    <cellStyle name="20% - Énfasis4 2 2 4 2 4 5" xfId="48550" xr:uid="{00000000-0005-0000-0000-00001B250000}"/>
    <cellStyle name="20% - Énfasis4 2 2 4 2 5" xfId="9466" xr:uid="{00000000-0005-0000-0000-00001C250000}"/>
    <cellStyle name="20% - Énfasis4 2 2 4 2 5 2" xfId="30963" xr:uid="{00000000-0005-0000-0000-00001D250000}"/>
    <cellStyle name="20% - Énfasis4 2 2 4 2 5 3" xfId="38860" xr:uid="{00000000-0005-0000-0000-00001E250000}"/>
    <cellStyle name="20% - Énfasis4 2 2 4 2 5 4" xfId="23646" xr:uid="{00000000-0005-0000-0000-00001F250000}"/>
    <cellStyle name="20% - Énfasis4 2 2 4 2 5 5" xfId="50193" xr:uid="{00000000-0005-0000-0000-000020250000}"/>
    <cellStyle name="20% - Énfasis4 2 2 4 2 6" xfId="12087" xr:uid="{00000000-0005-0000-0000-000021250000}"/>
    <cellStyle name="20% - Énfasis4 2 2 4 2 6 2" xfId="32448" xr:uid="{00000000-0005-0000-0000-000022250000}"/>
    <cellStyle name="20% - Énfasis4 2 2 4 2 6 3" xfId="40345" xr:uid="{00000000-0005-0000-0000-000023250000}"/>
    <cellStyle name="20% - Énfasis4 2 2 4 2 7" xfId="26032" xr:uid="{00000000-0005-0000-0000-000024250000}"/>
    <cellStyle name="20% - Énfasis4 2 2 4 2 8" xfId="33932" xr:uid="{00000000-0005-0000-0000-000025250000}"/>
    <cellStyle name="20% - Énfasis4 2 2 4 2 9" xfId="19194" xr:uid="{00000000-0005-0000-0000-000026250000}"/>
    <cellStyle name="20% - Énfasis4 2 2 4 3" xfId="2058" xr:uid="{00000000-0005-0000-0000-000027250000}"/>
    <cellStyle name="20% - Énfasis4 2 2 4 3 2" xfId="6189" xr:uid="{00000000-0005-0000-0000-000028250000}"/>
    <cellStyle name="20% - Énfasis4 2 2 4 3 2 2" xfId="28353" xr:uid="{00000000-0005-0000-0000-000029250000}"/>
    <cellStyle name="20% - Énfasis4 2 2 4 3 2 2 2" xfId="51479" xr:uid="{00000000-0005-0000-0000-00002A250000}"/>
    <cellStyle name="20% - Énfasis4 2 2 4 3 2 3" xfId="36248" xr:uid="{00000000-0005-0000-0000-00002B250000}"/>
    <cellStyle name="20% - Énfasis4 2 2 4 3 2 3 2" xfId="51210" xr:uid="{00000000-0005-0000-0000-00002C250000}"/>
    <cellStyle name="20% - Énfasis4 2 2 4 3 2 4" xfId="21037" xr:uid="{00000000-0005-0000-0000-00002D250000}"/>
    <cellStyle name="20% - Énfasis4 2 2 4 3 3" xfId="7521" xr:uid="{00000000-0005-0000-0000-00002E250000}"/>
    <cellStyle name="20% - Énfasis4 2 2 4 3 3 2" xfId="16496" xr:uid="{00000000-0005-0000-0000-00002F250000}"/>
    <cellStyle name="20% - Énfasis4 2 2 4 3 3 2 2" xfId="29837" xr:uid="{00000000-0005-0000-0000-000030250000}"/>
    <cellStyle name="20% - Énfasis4 2 2 4 3 3 3" xfId="37733" xr:uid="{00000000-0005-0000-0000-000031250000}"/>
    <cellStyle name="20% - Énfasis4 2 2 4 3 3 4" xfId="22520" xr:uid="{00000000-0005-0000-0000-000032250000}"/>
    <cellStyle name="20% - Énfasis4 2 2 4 3 3 5" xfId="47721" xr:uid="{00000000-0005-0000-0000-000033250000}"/>
    <cellStyle name="20% - Énfasis4 2 2 4 3 4" xfId="8605" xr:uid="{00000000-0005-0000-0000-000034250000}"/>
    <cellStyle name="20% - Énfasis4 2 2 4 3 4 2" xfId="17572" xr:uid="{00000000-0005-0000-0000-000035250000}"/>
    <cellStyle name="20% - Énfasis4 2 2 4 3 4 2 2" xfId="31322" xr:uid="{00000000-0005-0000-0000-000036250000}"/>
    <cellStyle name="20% - Énfasis4 2 2 4 3 4 3" xfId="39219" xr:uid="{00000000-0005-0000-0000-000037250000}"/>
    <cellStyle name="20% - Énfasis4 2 2 4 3 4 4" xfId="24004" xr:uid="{00000000-0005-0000-0000-000038250000}"/>
    <cellStyle name="20% - Énfasis4 2 2 4 3 4 5" xfId="48797" xr:uid="{00000000-0005-0000-0000-000039250000}"/>
    <cellStyle name="20% - Énfasis4 2 2 4 3 5" xfId="10383" xr:uid="{00000000-0005-0000-0000-00003A250000}"/>
    <cellStyle name="20% - Énfasis4 2 2 4 3 5 2" xfId="32807" xr:uid="{00000000-0005-0000-0000-00003B250000}"/>
    <cellStyle name="20% - Énfasis4 2 2 4 3 5 3" xfId="40704" xr:uid="{00000000-0005-0000-0000-00003C250000}"/>
    <cellStyle name="20% - Énfasis4 2 2 4 3 5 4" xfId="25312" xr:uid="{00000000-0005-0000-0000-00003D250000}"/>
    <cellStyle name="20% - Énfasis4 2 2 4 3 5 5" xfId="50440" xr:uid="{00000000-0005-0000-0000-00003E250000}"/>
    <cellStyle name="20% - Énfasis4 2 2 4 3 6" xfId="26391" xr:uid="{00000000-0005-0000-0000-00003F250000}"/>
    <cellStyle name="20% - Énfasis4 2 2 4 3 7" xfId="34291" xr:uid="{00000000-0005-0000-0000-000040250000}"/>
    <cellStyle name="20% - Énfasis4 2 2 4 3 8" xfId="19553" xr:uid="{00000000-0005-0000-0000-000041250000}"/>
    <cellStyle name="20% - Énfasis4 2 2 4 3 9" xfId="42258" xr:uid="{00000000-0005-0000-0000-000042250000}"/>
    <cellStyle name="20% - Énfasis4 2 2 4 4" xfId="1712" xr:uid="{00000000-0005-0000-0000-000043250000}"/>
    <cellStyle name="20% - Énfasis4 2 2 4 4 2" xfId="4105" xr:uid="{00000000-0005-0000-0000-000044250000}"/>
    <cellStyle name="20% - Énfasis4 2 2 4 4 2 2" xfId="14086" xr:uid="{00000000-0005-0000-0000-000045250000}"/>
    <cellStyle name="20% - Énfasis4 2 2 4 4 2 3" xfId="27674" xr:uid="{00000000-0005-0000-0000-000046250000}"/>
    <cellStyle name="20% - Énfasis4 2 2 4 4 2 4" xfId="45308" xr:uid="{00000000-0005-0000-0000-000047250000}"/>
    <cellStyle name="20% - Énfasis4 2 2 4 4 3" xfId="10384" xr:uid="{00000000-0005-0000-0000-000048250000}"/>
    <cellStyle name="20% - Énfasis4 2 2 4 4 3 2" xfId="35569" xr:uid="{00000000-0005-0000-0000-000049250000}"/>
    <cellStyle name="20% - Énfasis4 2 2 4 4 4" xfId="20358" xr:uid="{00000000-0005-0000-0000-00004A250000}"/>
    <cellStyle name="20% - Énfasis4 2 2 4 4 5" xfId="43528" xr:uid="{00000000-0005-0000-0000-00004B250000}"/>
    <cellStyle name="20% - Énfasis4 2 2 4 5" xfId="2941" xr:uid="{00000000-0005-0000-0000-00004C250000}"/>
    <cellStyle name="20% - Énfasis4 2 2 4 5 2" xfId="12925" xr:uid="{00000000-0005-0000-0000-00004D250000}"/>
    <cellStyle name="20% - Énfasis4 2 2 4 5 2 2" xfId="29158" xr:uid="{00000000-0005-0000-0000-00004E250000}"/>
    <cellStyle name="20% - Énfasis4 2 2 4 5 3" xfId="37054" xr:uid="{00000000-0005-0000-0000-00004F250000}"/>
    <cellStyle name="20% - Énfasis4 2 2 4 5 4" xfId="21842" xr:uid="{00000000-0005-0000-0000-000050250000}"/>
    <cellStyle name="20% - Énfasis4 2 2 4 5 5" xfId="44146" xr:uid="{00000000-0005-0000-0000-000051250000}"/>
    <cellStyle name="20% - Énfasis4 2 2 4 6" xfId="8268" xr:uid="{00000000-0005-0000-0000-000052250000}"/>
    <cellStyle name="20% - Énfasis4 2 2 4 6 2" xfId="17235" xr:uid="{00000000-0005-0000-0000-000053250000}"/>
    <cellStyle name="20% - Énfasis4 2 2 4 6 2 2" xfId="30643" xr:uid="{00000000-0005-0000-0000-000054250000}"/>
    <cellStyle name="20% - Énfasis4 2 2 4 6 3" xfId="38540" xr:uid="{00000000-0005-0000-0000-000055250000}"/>
    <cellStyle name="20% - Énfasis4 2 2 4 6 4" xfId="23326" xr:uid="{00000000-0005-0000-0000-000056250000}"/>
    <cellStyle name="20% - Énfasis4 2 2 4 6 5" xfId="48460" xr:uid="{00000000-0005-0000-0000-000057250000}"/>
    <cellStyle name="20% - Énfasis4 2 2 4 7" xfId="10385" xr:uid="{00000000-0005-0000-0000-000058250000}"/>
    <cellStyle name="20% - Énfasis4 2 2 4 7 2" xfId="32128" xr:uid="{00000000-0005-0000-0000-000059250000}"/>
    <cellStyle name="20% - Énfasis4 2 2 4 7 3" xfId="40025" xr:uid="{00000000-0005-0000-0000-00005A250000}"/>
    <cellStyle name="20% - Énfasis4 2 2 4 7 4" xfId="24760" xr:uid="{00000000-0005-0000-0000-00005B250000}"/>
    <cellStyle name="20% - Énfasis4 2 2 4 7 5" xfId="50103" xr:uid="{00000000-0005-0000-0000-00005C250000}"/>
    <cellStyle name="20% - Énfasis4 2 2 4 8" xfId="25713" xr:uid="{00000000-0005-0000-0000-00005D250000}"/>
    <cellStyle name="20% - Énfasis4 2 2 4 9" xfId="33612" xr:uid="{00000000-0005-0000-0000-00005E250000}"/>
    <cellStyle name="20% - Énfasis4 2 2 5" xfId="1753" xr:uid="{00000000-0005-0000-0000-00005F250000}"/>
    <cellStyle name="20% - Énfasis4 2 2 5 10" xfId="41954" xr:uid="{00000000-0005-0000-0000-000060250000}"/>
    <cellStyle name="20% - Énfasis4 2 2 5 2" xfId="2060" xr:uid="{00000000-0005-0000-0000-000061250000}"/>
    <cellStyle name="20% - Énfasis4 2 2 5 2 2" xfId="7523" xr:uid="{00000000-0005-0000-0000-000062250000}"/>
    <cellStyle name="20% - Énfasis4 2 2 5 2 2 2" xfId="16498" xr:uid="{00000000-0005-0000-0000-000063250000}"/>
    <cellStyle name="20% - Énfasis4 2 2 5 2 2 2 2" xfId="28355" xr:uid="{00000000-0005-0000-0000-000064250000}"/>
    <cellStyle name="20% - Énfasis4 2 2 5 2 2 3" xfId="36250" xr:uid="{00000000-0005-0000-0000-000065250000}"/>
    <cellStyle name="20% - Énfasis4 2 2 5 2 2 4" xfId="21039" xr:uid="{00000000-0005-0000-0000-000066250000}"/>
    <cellStyle name="20% - Énfasis4 2 2 5 2 2 5" xfId="47723" xr:uid="{00000000-0005-0000-0000-000067250000}"/>
    <cellStyle name="20% - Énfasis4 2 2 5 2 3" xfId="8607" xr:uid="{00000000-0005-0000-0000-000068250000}"/>
    <cellStyle name="20% - Énfasis4 2 2 5 2 3 2" xfId="17574" xr:uid="{00000000-0005-0000-0000-000069250000}"/>
    <cellStyle name="20% - Énfasis4 2 2 5 2 3 2 2" xfId="29839" xr:uid="{00000000-0005-0000-0000-00006A250000}"/>
    <cellStyle name="20% - Énfasis4 2 2 5 2 3 3" xfId="37735" xr:uid="{00000000-0005-0000-0000-00006B250000}"/>
    <cellStyle name="20% - Énfasis4 2 2 5 2 3 4" xfId="22522" xr:uid="{00000000-0005-0000-0000-00006C250000}"/>
    <cellStyle name="20% - Énfasis4 2 2 5 2 3 5" xfId="48799" xr:uid="{00000000-0005-0000-0000-00006D250000}"/>
    <cellStyle name="20% - Énfasis4 2 2 5 2 4" xfId="9467" xr:uid="{00000000-0005-0000-0000-00006E250000}"/>
    <cellStyle name="20% - Énfasis4 2 2 5 2 4 2" xfId="31324" xr:uid="{00000000-0005-0000-0000-00006F250000}"/>
    <cellStyle name="20% - Énfasis4 2 2 5 2 4 3" xfId="39221" xr:uid="{00000000-0005-0000-0000-000070250000}"/>
    <cellStyle name="20% - Énfasis4 2 2 5 2 4 4" xfId="24006" xr:uid="{00000000-0005-0000-0000-000071250000}"/>
    <cellStyle name="20% - Énfasis4 2 2 5 2 4 5" xfId="50442" xr:uid="{00000000-0005-0000-0000-000072250000}"/>
    <cellStyle name="20% - Énfasis4 2 2 5 2 5" xfId="12196" xr:uid="{00000000-0005-0000-0000-000073250000}"/>
    <cellStyle name="20% - Énfasis4 2 2 5 2 5 2" xfId="32809" xr:uid="{00000000-0005-0000-0000-000074250000}"/>
    <cellStyle name="20% - Énfasis4 2 2 5 2 5 3" xfId="40706" xr:uid="{00000000-0005-0000-0000-000075250000}"/>
    <cellStyle name="20% - Énfasis4 2 2 5 2 6" xfId="26393" xr:uid="{00000000-0005-0000-0000-000076250000}"/>
    <cellStyle name="20% - Énfasis4 2 2 5 2 7" xfId="34293" xr:uid="{00000000-0005-0000-0000-000077250000}"/>
    <cellStyle name="20% - Énfasis4 2 2 5 2 8" xfId="19555" xr:uid="{00000000-0005-0000-0000-000078250000}"/>
    <cellStyle name="20% - Énfasis4 2 2 5 2 9" xfId="42260" xr:uid="{00000000-0005-0000-0000-000079250000}"/>
    <cellStyle name="20% - Énfasis4 2 2 5 3" xfId="4666" xr:uid="{00000000-0005-0000-0000-00007A250000}"/>
    <cellStyle name="20% - Énfasis4 2 2 5 3 2" xfId="14644" xr:uid="{00000000-0005-0000-0000-00007B250000}"/>
    <cellStyle name="20% - Énfasis4 2 2 5 3 2 2" xfId="27903" xr:uid="{00000000-0005-0000-0000-00007C250000}"/>
    <cellStyle name="20% - Énfasis4 2 2 5 3 3" xfId="35798" xr:uid="{00000000-0005-0000-0000-00007D250000}"/>
    <cellStyle name="20% - Énfasis4 2 2 5 3 4" xfId="20587" xr:uid="{00000000-0005-0000-0000-00007E250000}"/>
    <cellStyle name="20% - Énfasis4 2 2 5 3 5" xfId="45866" xr:uid="{00000000-0005-0000-0000-00007F250000}"/>
    <cellStyle name="20% - Énfasis4 2 2 5 4" xfId="8301" xr:uid="{00000000-0005-0000-0000-000080250000}"/>
    <cellStyle name="20% - Énfasis4 2 2 5 4 2" xfId="17268" xr:uid="{00000000-0005-0000-0000-000081250000}"/>
    <cellStyle name="20% - Énfasis4 2 2 5 4 2 2" xfId="29387" xr:uid="{00000000-0005-0000-0000-000082250000}"/>
    <cellStyle name="20% - Énfasis4 2 2 5 4 3" xfId="37283" xr:uid="{00000000-0005-0000-0000-000083250000}"/>
    <cellStyle name="20% - Énfasis4 2 2 5 4 4" xfId="22071" xr:uid="{00000000-0005-0000-0000-000084250000}"/>
    <cellStyle name="20% - Énfasis4 2 2 5 4 5" xfId="48493" xr:uid="{00000000-0005-0000-0000-000085250000}"/>
    <cellStyle name="20% - Énfasis4 2 2 5 5" xfId="9468" xr:uid="{00000000-0005-0000-0000-000086250000}"/>
    <cellStyle name="20% - Énfasis4 2 2 5 5 2" xfId="30872" xr:uid="{00000000-0005-0000-0000-000087250000}"/>
    <cellStyle name="20% - Énfasis4 2 2 5 5 3" xfId="38769" xr:uid="{00000000-0005-0000-0000-000088250000}"/>
    <cellStyle name="20% - Énfasis4 2 2 5 5 4" xfId="23555" xr:uid="{00000000-0005-0000-0000-000089250000}"/>
    <cellStyle name="20% - Énfasis4 2 2 5 5 5" xfId="50136" xr:uid="{00000000-0005-0000-0000-00008A250000}"/>
    <cellStyle name="20% - Énfasis4 2 2 5 6" xfId="12072" xr:uid="{00000000-0005-0000-0000-00008B250000}"/>
    <cellStyle name="20% - Énfasis4 2 2 5 6 2" xfId="32357" xr:uid="{00000000-0005-0000-0000-00008C250000}"/>
    <cellStyle name="20% - Énfasis4 2 2 5 6 3" xfId="40254" xr:uid="{00000000-0005-0000-0000-00008D250000}"/>
    <cellStyle name="20% - Énfasis4 2 2 5 7" xfId="25941" xr:uid="{00000000-0005-0000-0000-00008E250000}"/>
    <cellStyle name="20% - Énfasis4 2 2 5 8" xfId="33841" xr:uid="{00000000-0005-0000-0000-00008F250000}"/>
    <cellStyle name="20% - Énfasis4 2 2 5 9" xfId="19103" xr:uid="{00000000-0005-0000-0000-000090250000}"/>
    <cellStyle name="20% - Énfasis4 2 2 6" xfId="2053" xr:uid="{00000000-0005-0000-0000-000091250000}"/>
    <cellStyle name="20% - Énfasis4 2 2 6 2" xfId="5264" xr:uid="{00000000-0005-0000-0000-000092250000}"/>
    <cellStyle name="20% - Énfasis4 2 2 6 2 2" xfId="15241" xr:uid="{00000000-0005-0000-0000-000093250000}"/>
    <cellStyle name="20% - Énfasis4 2 2 6 2 2 2" xfId="28348" xr:uid="{00000000-0005-0000-0000-000094250000}"/>
    <cellStyle name="20% - Énfasis4 2 2 6 2 3" xfId="36243" xr:uid="{00000000-0005-0000-0000-000095250000}"/>
    <cellStyle name="20% - Énfasis4 2 2 6 2 4" xfId="21032" xr:uid="{00000000-0005-0000-0000-000096250000}"/>
    <cellStyle name="20% - Énfasis4 2 2 6 2 5" xfId="46464" xr:uid="{00000000-0005-0000-0000-000097250000}"/>
    <cellStyle name="20% - Énfasis4 2 2 6 3" xfId="8600" xr:uid="{00000000-0005-0000-0000-000098250000}"/>
    <cellStyle name="20% - Énfasis4 2 2 6 3 2" xfId="17567" xr:uid="{00000000-0005-0000-0000-000099250000}"/>
    <cellStyle name="20% - Énfasis4 2 2 6 3 2 2" xfId="29832" xr:uid="{00000000-0005-0000-0000-00009A250000}"/>
    <cellStyle name="20% - Énfasis4 2 2 6 3 3" xfId="37728" xr:uid="{00000000-0005-0000-0000-00009B250000}"/>
    <cellStyle name="20% - Énfasis4 2 2 6 3 4" xfId="22515" xr:uid="{00000000-0005-0000-0000-00009C250000}"/>
    <cellStyle name="20% - Énfasis4 2 2 6 3 5" xfId="48792" xr:uid="{00000000-0005-0000-0000-00009D250000}"/>
    <cellStyle name="20% - Énfasis4 2 2 6 4" xfId="9469" xr:uid="{00000000-0005-0000-0000-00009E250000}"/>
    <cellStyle name="20% - Énfasis4 2 2 6 4 2" xfId="31317" xr:uid="{00000000-0005-0000-0000-00009F250000}"/>
    <cellStyle name="20% - Énfasis4 2 2 6 4 3" xfId="39214" xr:uid="{00000000-0005-0000-0000-0000A0250000}"/>
    <cellStyle name="20% - Énfasis4 2 2 6 4 4" xfId="23999" xr:uid="{00000000-0005-0000-0000-0000A1250000}"/>
    <cellStyle name="20% - Énfasis4 2 2 6 4 5" xfId="50435" xr:uid="{00000000-0005-0000-0000-0000A2250000}"/>
    <cellStyle name="20% - Énfasis4 2 2 6 5" xfId="12190" xr:uid="{00000000-0005-0000-0000-0000A3250000}"/>
    <cellStyle name="20% - Énfasis4 2 2 6 5 2" xfId="32802" xr:uid="{00000000-0005-0000-0000-0000A4250000}"/>
    <cellStyle name="20% - Énfasis4 2 2 6 5 3" xfId="40699" xr:uid="{00000000-0005-0000-0000-0000A5250000}"/>
    <cellStyle name="20% - Énfasis4 2 2 6 6" xfId="26386" xr:uid="{00000000-0005-0000-0000-0000A6250000}"/>
    <cellStyle name="20% - Énfasis4 2 2 6 7" xfId="34286" xr:uid="{00000000-0005-0000-0000-0000A7250000}"/>
    <cellStyle name="20% - Énfasis4 2 2 6 8" xfId="19548" xr:uid="{00000000-0005-0000-0000-0000A8250000}"/>
    <cellStyle name="20% - Énfasis4 2 2 6 9" xfId="42253" xr:uid="{00000000-0005-0000-0000-0000A9250000}"/>
    <cellStyle name="20% - Énfasis4 2 2 7" xfId="1145" xr:uid="{00000000-0005-0000-0000-0000AA250000}"/>
    <cellStyle name="20% - Énfasis4 2 2 7 2" xfId="4370" xr:uid="{00000000-0005-0000-0000-0000AB250000}"/>
    <cellStyle name="20% - Énfasis4 2 2 7 2 2" xfId="14350" xr:uid="{00000000-0005-0000-0000-0000AC250000}"/>
    <cellStyle name="20% - Énfasis4 2 2 7 2 3" xfId="27119" xr:uid="{00000000-0005-0000-0000-0000AD250000}"/>
    <cellStyle name="20% - Énfasis4 2 2 7 2 4" xfId="45572" xr:uid="{00000000-0005-0000-0000-0000AE250000}"/>
    <cellStyle name="20% - Énfasis4 2 2 7 3" xfId="10386" xr:uid="{00000000-0005-0000-0000-0000AF250000}"/>
    <cellStyle name="20% - Énfasis4 2 2 7 3 2" xfId="35014" xr:uid="{00000000-0005-0000-0000-0000B0250000}"/>
    <cellStyle name="20% - Énfasis4 2 2 7 4" xfId="18812" xr:uid="{00000000-0005-0000-0000-0000B1250000}"/>
    <cellStyle name="20% - Énfasis4 2 2 7 5" xfId="43018" xr:uid="{00000000-0005-0000-0000-0000B2250000}"/>
    <cellStyle name="20% - Énfasis4 2 2 8" xfId="5811" xr:uid="{00000000-0005-0000-0000-0000B3250000}"/>
    <cellStyle name="20% - Énfasis4 2 2 8 2" xfId="27612" xr:uid="{00000000-0005-0000-0000-0000B4250000}"/>
    <cellStyle name="20% - Énfasis4 2 2 8 2 2" xfId="51403" xr:uid="{00000000-0005-0000-0000-0000B5250000}"/>
    <cellStyle name="20% - Énfasis4 2 2 8 3" xfId="35507" xr:uid="{00000000-0005-0000-0000-0000B6250000}"/>
    <cellStyle name="20% - Énfasis4 2 2 8 3 2" xfId="51137" xr:uid="{00000000-0005-0000-0000-0000B7250000}"/>
    <cellStyle name="20% - Énfasis4 2 2 8 4" xfId="20296" xr:uid="{00000000-0005-0000-0000-0000B8250000}"/>
    <cellStyle name="20% - Énfasis4 2 2 9" xfId="6494" xr:uid="{00000000-0005-0000-0000-0000B9250000}"/>
    <cellStyle name="20% - Énfasis4 2 2 9 2" xfId="15476" xr:uid="{00000000-0005-0000-0000-0000BA250000}"/>
    <cellStyle name="20% - Énfasis4 2 2 9 2 2" xfId="29096" xr:uid="{00000000-0005-0000-0000-0000BB250000}"/>
    <cellStyle name="20% - Énfasis4 2 2 9 3" xfId="36992" xr:uid="{00000000-0005-0000-0000-0000BC250000}"/>
    <cellStyle name="20% - Énfasis4 2 2 9 4" xfId="21780" xr:uid="{00000000-0005-0000-0000-0000BD250000}"/>
    <cellStyle name="20% - Énfasis4 2 2 9 5" xfId="46699" xr:uid="{00000000-0005-0000-0000-0000BE250000}"/>
    <cellStyle name="20% - Énfasis4 2 3" xfId="108" xr:uid="{00000000-0005-0000-0000-0000BF250000}"/>
    <cellStyle name="20% - Énfasis4 2 3 10" xfId="2840" xr:uid="{00000000-0005-0000-0000-0000C0250000}"/>
    <cellStyle name="20% - Énfasis4 2 3 10 2" xfId="12824" xr:uid="{00000000-0005-0000-0000-0000C1250000}"/>
    <cellStyle name="20% - Énfasis4 2 3 10 3" xfId="33615" xr:uid="{00000000-0005-0000-0000-0000C2250000}"/>
    <cellStyle name="20% - Énfasis4 2 3 10 4" xfId="44045" xr:uid="{00000000-0005-0000-0000-0000C3250000}"/>
    <cellStyle name="20% - Énfasis4 2 3 11" xfId="7772" xr:uid="{00000000-0005-0000-0000-0000C4250000}"/>
    <cellStyle name="20% - Énfasis4 2 3 11 2" xfId="16739" xr:uid="{00000000-0005-0000-0000-0000C5250000}"/>
    <cellStyle name="20% - Énfasis4 2 3 11 3" xfId="47964" xr:uid="{00000000-0005-0000-0000-0000C6250000}"/>
    <cellStyle name="20% - Énfasis4 2 3 12" xfId="10387" xr:uid="{00000000-0005-0000-0000-0000C7250000}"/>
    <cellStyle name="20% - Énfasis4 2 3 12 2" xfId="49607" xr:uid="{00000000-0005-0000-0000-0000C8250000}"/>
    <cellStyle name="20% - Énfasis4 2 3 13" xfId="12664" xr:uid="{00000000-0005-0000-0000-0000C9250000}"/>
    <cellStyle name="20% - Énfasis4 2 3 14" xfId="12627" xr:uid="{00000000-0005-0000-0000-0000CA250000}"/>
    <cellStyle name="20% - Énfasis4 2 3 14 2" xfId="41425" xr:uid="{00000000-0005-0000-0000-0000CB250000}"/>
    <cellStyle name="20% - Énfasis4 2 3 2" xfId="216" xr:uid="{00000000-0005-0000-0000-0000CC250000}"/>
    <cellStyle name="20% - Énfasis4 2 3 2 10" xfId="41505" xr:uid="{00000000-0005-0000-0000-0000CD250000}"/>
    <cellStyle name="20% - Énfasis4 2 3 2 2" xfId="598" xr:uid="{00000000-0005-0000-0000-0000CE250000}"/>
    <cellStyle name="20% - Énfasis4 2 3 2 2 2" xfId="2061" xr:uid="{00000000-0005-0000-0000-0000CF250000}"/>
    <cellStyle name="20% - Énfasis4 2 3 2 2 2 2" xfId="5083" xr:uid="{00000000-0005-0000-0000-0000D0250000}"/>
    <cellStyle name="20% - Énfasis4 2 3 2 2 2 2 2" xfId="15061" xr:uid="{00000000-0005-0000-0000-0000D1250000}"/>
    <cellStyle name="20% - Énfasis4 2 3 2 2 2 2 3" xfId="28357" xr:uid="{00000000-0005-0000-0000-0000D2250000}"/>
    <cellStyle name="20% - Énfasis4 2 3 2 2 2 2 4" xfId="46283" xr:uid="{00000000-0005-0000-0000-0000D3250000}"/>
    <cellStyle name="20% - Énfasis4 2 3 2 2 2 3" xfId="10388" xr:uid="{00000000-0005-0000-0000-0000D4250000}"/>
    <cellStyle name="20% - Énfasis4 2 3 2 2 2 3 2" xfId="36252" xr:uid="{00000000-0005-0000-0000-0000D5250000}"/>
    <cellStyle name="20% - Énfasis4 2 3 2 2 2 4" xfId="21041" xr:uid="{00000000-0005-0000-0000-0000D6250000}"/>
    <cellStyle name="20% - Énfasis4 2 3 2 2 2 5" xfId="43716" xr:uid="{00000000-0005-0000-0000-0000D7250000}"/>
    <cellStyle name="20% - Énfasis4 2 3 2 2 3" xfId="3467" xr:uid="{00000000-0005-0000-0000-0000D8250000}"/>
    <cellStyle name="20% - Énfasis4 2 3 2 2 3 2" xfId="13451" xr:uid="{00000000-0005-0000-0000-0000D9250000}"/>
    <cellStyle name="20% - Énfasis4 2 3 2 2 3 2 2" xfId="29841" xr:uid="{00000000-0005-0000-0000-0000DA250000}"/>
    <cellStyle name="20% - Énfasis4 2 3 2 2 3 3" xfId="37737" xr:uid="{00000000-0005-0000-0000-0000DB250000}"/>
    <cellStyle name="20% - Énfasis4 2 3 2 2 3 4" xfId="22524" xr:uid="{00000000-0005-0000-0000-0000DC250000}"/>
    <cellStyle name="20% - Énfasis4 2 3 2 2 3 5" xfId="44672" xr:uid="{00000000-0005-0000-0000-0000DD250000}"/>
    <cellStyle name="20% - Énfasis4 2 3 2 2 4" xfId="8608" xr:uid="{00000000-0005-0000-0000-0000DE250000}"/>
    <cellStyle name="20% - Énfasis4 2 3 2 2 4 2" xfId="17575" xr:uid="{00000000-0005-0000-0000-0000DF250000}"/>
    <cellStyle name="20% - Énfasis4 2 3 2 2 4 2 2" xfId="31326" xr:uid="{00000000-0005-0000-0000-0000E0250000}"/>
    <cellStyle name="20% - Énfasis4 2 3 2 2 4 3" xfId="39223" xr:uid="{00000000-0005-0000-0000-0000E1250000}"/>
    <cellStyle name="20% - Énfasis4 2 3 2 2 4 4" xfId="24008" xr:uid="{00000000-0005-0000-0000-0000E2250000}"/>
    <cellStyle name="20% - Énfasis4 2 3 2 2 4 5" xfId="48800" xr:uid="{00000000-0005-0000-0000-0000E3250000}"/>
    <cellStyle name="20% - Énfasis4 2 3 2 2 5" xfId="10389" xr:uid="{00000000-0005-0000-0000-0000E4250000}"/>
    <cellStyle name="20% - Énfasis4 2 3 2 2 5 2" xfId="32811" xr:uid="{00000000-0005-0000-0000-0000E5250000}"/>
    <cellStyle name="20% - Énfasis4 2 3 2 2 5 3" xfId="40708" xr:uid="{00000000-0005-0000-0000-0000E6250000}"/>
    <cellStyle name="20% - Énfasis4 2 3 2 2 5 4" xfId="25314" xr:uid="{00000000-0005-0000-0000-0000E7250000}"/>
    <cellStyle name="20% - Énfasis4 2 3 2 2 5 5" xfId="50443" xr:uid="{00000000-0005-0000-0000-0000E8250000}"/>
    <cellStyle name="20% - Énfasis4 2 3 2 2 6" xfId="26395" xr:uid="{00000000-0005-0000-0000-0000E9250000}"/>
    <cellStyle name="20% - Énfasis4 2 3 2 2 7" xfId="34295" xr:uid="{00000000-0005-0000-0000-0000EA250000}"/>
    <cellStyle name="20% - Énfasis4 2 3 2 2 8" xfId="19557" xr:uid="{00000000-0005-0000-0000-0000EB250000}"/>
    <cellStyle name="20% - Énfasis4 2 3 2 2 9" xfId="42261" xr:uid="{00000000-0005-0000-0000-0000EC250000}"/>
    <cellStyle name="20% - Énfasis4 2 3 2 3" xfId="1290" xr:uid="{00000000-0005-0000-0000-0000ED250000}"/>
    <cellStyle name="20% - Énfasis4 2 3 2 3 2" xfId="6641" xr:uid="{00000000-0005-0000-0000-0000EE250000}"/>
    <cellStyle name="20% - Énfasis4 2 3 2 3 2 2" xfId="15620" xr:uid="{00000000-0005-0000-0000-0000EF250000}"/>
    <cellStyle name="20% - Énfasis4 2 3 2 3 2 3" xfId="27995" xr:uid="{00000000-0005-0000-0000-0000F0250000}"/>
    <cellStyle name="20% - Énfasis4 2 3 2 3 2 4" xfId="46844" xr:uid="{00000000-0005-0000-0000-0000F1250000}"/>
    <cellStyle name="20% - Énfasis4 2 3 2 3 3" xfId="10390" xr:uid="{00000000-0005-0000-0000-0000F2250000}"/>
    <cellStyle name="20% - Énfasis4 2 3 2 3 3 2" xfId="35890" xr:uid="{00000000-0005-0000-0000-0000F3250000}"/>
    <cellStyle name="20% - Énfasis4 2 3 2 3 4" xfId="20679" xr:uid="{00000000-0005-0000-0000-0000F4250000}"/>
    <cellStyle name="20% - Énfasis4 2 3 2 3 5" xfId="43162" xr:uid="{00000000-0005-0000-0000-0000F5250000}"/>
    <cellStyle name="20% - Énfasis4 2 3 2 4" xfId="4244" xr:uid="{00000000-0005-0000-0000-0000F6250000}"/>
    <cellStyle name="20% - Énfasis4 2 3 2 4 2" xfId="14224" xr:uid="{00000000-0005-0000-0000-0000F7250000}"/>
    <cellStyle name="20% - Énfasis4 2 3 2 4 2 2" xfId="29479" xr:uid="{00000000-0005-0000-0000-0000F8250000}"/>
    <cellStyle name="20% - Énfasis4 2 3 2 4 3" xfId="37375" xr:uid="{00000000-0005-0000-0000-0000F9250000}"/>
    <cellStyle name="20% - Énfasis4 2 3 2 4 4" xfId="22163" xr:uid="{00000000-0005-0000-0000-0000FA250000}"/>
    <cellStyle name="20% - Énfasis4 2 3 2 4 5" xfId="45446" xr:uid="{00000000-0005-0000-0000-0000FB250000}"/>
    <cellStyle name="20% - Énfasis4 2 3 2 5" xfId="7178" xr:uid="{00000000-0005-0000-0000-0000FC250000}"/>
    <cellStyle name="20% - Énfasis4 2 3 2 5 2" xfId="16155" xr:uid="{00000000-0005-0000-0000-0000FD250000}"/>
    <cellStyle name="20% - Énfasis4 2 3 2 5 2 2" xfId="30964" xr:uid="{00000000-0005-0000-0000-0000FE250000}"/>
    <cellStyle name="20% - Énfasis4 2 3 2 5 3" xfId="38861" xr:uid="{00000000-0005-0000-0000-0000FF250000}"/>
    <cellStyle name="20% - Énfasis4 2 3 2 5 4" xfId="23647" xr:uid="{00000000-0005-0000-0000-000000260000}"/>
    <cellStyle name="20% - Énfasis4 2 3 2 5 5" xfId="47380" xr:uid="{00000000-0005-0000-0000-000001260000}"/>
    <cellStyle name="20% - Énfasis4 2 3 2 6" xfId="3086" xr:uid="{00000000-0005-0000-0000-000002260000}"/>
    <cellStyle name="20% - Énfasis4 2 3 2 6 2" xfId="13070" xr:uid="{00000000-0005-0000-0000-000003260000}"/>
    <cellStyle name="20% - Énfasis4 2 3 2 6 2 2" xfId="32449" xr:uid="{00000000-0005-0000-0000-000004260000}"/>
    <cellStyle name="20% - Énfasis4 2 3 2 6 3" xfId="40346" xr:uid="{00000000-0005-0000-0000-000005260000}"/>
    <cellStyle name="20% - Énfasis4 2 3 2 6 4" xfId="25061" xr:uid="{00000000-0005-0000-0000-000006260000}"/>
    <cellStyle name="20% - Énfasis4 2 3 2 6 5" xfId="44291" xr:uid="{00000000-0005-0000-0000-000007260000}"/>
    <cellStyle name="20% - Énfasis4 2 3 2 7" xfId="7852" xr:uid="{00000000-0005-0000-0000-000008260000}"/>
    <cellStyle name="20% - Énfasis4 2 3 2 7 2" xfId="16819" xr:uid="{00000000-0005-0000-0000-000009260000}"/>
    <cellStyle name="20% - Énfasis4 2 3 2 7 3" xfId="26033" xr:uid="{00000000-0005-0000-0000-00000A260000}"/>
    <cellStyle name="20% - Énfasis4 2 3 2 7 4" xfId="48044" xr:uid="{00000000-0005-0000-0000-00000B260000}"/>
    <cellStyle name="20% - Énfasis4 2 3 2 8" xfId="10391" xr:uid="{00000000-0005-0000-0000-00000C260000}"/>
    <cellStyle name="20% - Énfasis4 2 3 2 8 2" xfId="33933" xr:uid="{00000000-0005-0000-0000-00000D260000}"/>
    <cellStyle name="20% - Énfasis4 2 3 2 8 3" xfId="49687" xr:uid="{00000000-0005-0000-0000-00000E260000}"/>
    <cellStyle name="20% - Énfasis4 2 3 2 9" xfId="19195" xr:uid="{00000000-0005-0000-0000-00000F260000}"/>
    <cellStyle name="20% - Énfasis4 2 3 3" xfId="324" xr:uid="{00000000-0005-0000-0000-000010260000}"/>
    <cellStyle name="20% - Énfasis4 2 3 3 2" xfId="773" xr:uid="{00000000-0005-0000-0000-000011260000}"/>
    <cellStyle name="20% - Énfasis4 2 3 3 2 2" xfId="2676" xr:uid="{00000000-0005-0000-0000-000012260000}"/>
    <cellStyle name="20% - Énfasis4 2 3 3 2 2 2" xfId="6816" xr:uid="{00000000-0005-0000-0000-000013260000}"/>
    <cellStyle name="20% - Énfasis4 2 3 3 2 2 2 2" xfId="15794" xr:uid="{00000000-0005-0000-0000-000014260000}"/>
    <cellStyle name="20% - Énfasis4 2 3 3 2 2 2 3" xfId="47018" xr:uid="{00000000-0005-0000-0000-000015260000}"/>
    <cellStyle name="20% - Énfasis4 2 3 3 2 2 3" xfId="10392" xr:uid="{00000000-0005-0000-0000-000016260000}"/>
    <cellStyle name="20% - Énfasis4 2 3 3 2 2 4" xfId="28356" xr:uid="{00000000-0005-0000-0000-000017260000}"/>
    <cellStyle name="20% - Énfasis4 2 3 3 2 2 5" xfId="43886" xr:uid="{00000000-0005-0000-0000-000018260000}"/>
    <cellStyle name="20% - Énfasis4 2 3 3 2 3" xfId="3468" xr:uid="{00000000-0005-0000-0000-000019260000}"/>
    <cellStyle name="20% - Énfasis4 2 3 3 2 3 2" xfId="13452" xr:uid="{00000000-0005-0000-0000-00001A260000}"/>
    <cellStyle name="20% - Énfasis4 2 3 3 2 3 3" xfId="36251" xr:uid="{00000000-0005-0000-0000-00001B260000}"/>
    <cellStyle name="20% - Énfasis4 2 3 3 2 3 4" xfId="44673" xr:uid="{00000000-0005-0000-0000-00001C260000}"/>
    <cellStyle name="20% - Énfasis4 2 3 3 2 4" xfId="10393" xr:uid="{00000000-0005-0000-0000-00001D260000}"/>
    <cellStyle name="20% - Énfasis4 2 3 3 2 5" xfId="21040" xr:uid="{00000000-0005-0000-0000-00001E260000}"/>
    <cellStyle name="20% - Énfasis4 2 3 3 2 6" xfId="42932" xr:uid="{00000000-0005-0000-0000-00001F260000}"/>
    <cellStyle name="20% - Énfasis4 2 3 3 3" xfId="1464" xr:uid="{00000000-0005-0000-0000-000020260000}"/>
    <cellStyle name="20% - Énfasis4 2 3 3 3 2" xfId="4804" xr:uid="{00000000-0005-0000-0000-000021260000}"/>
    <cellStyle name="20% - Énfasis4 2 3 3 3 2 2" xfId="14782" xr:uid="{00000000-0005-0000-0000-000022260000}"/>
    <cellStyle name="20% - Énfasis4 2 3 3 3 2 3" xfId="29840" xr:uid="{00000000-0005-0000-0000-000023260000}"/>
    <cellStyle name="20% - Énfasis4 2 3 3 3 2 4" xfId="46004" xr:uid="{00000000-0005-0000-0000-000024260000}"/>
    <cellStyle name="20% - Énfasis4 2 3 3 3 3" xfId="10394" xr:uid="{00000000-0005-0000-0000-000025260000}"/>
    <cellStyle name="20% - Énfasis4 2 3 3 3 3 2" xfId="37736" xr:uid="{00000000-0005-0000-0000-000026260000}"/>
    <cellStyle name="20% - Énfasis4 2 3 3 3 4" xfId="22523" xr:uid="{00000000-0005-0000-0000-000027260000}"/>
    <cellStyle name="20% - Énfasis4 2 3 3 3 5" xfId="43336" xr:uid="{00000000-0005-0000-0000-000028260000}"/>
    <cellStyle name="20% - Énfasis4 2 3 3 4" xfId="7352" xr:uid="{00000000-0005-0000-0000-000029260000}"/>
    <cellStyle name="20% - Énfasis4 2 3 3 4 2" xfId="16328" xr:uid="{00000000-0005-0000-0000-00002A260000}"/>
    <cellStyle name="20% - Énfasis4 2 3 3 4 2 2" xfId="31325" xr:uid="{00000000-0005-0000-0000-00002B260000}"/>
    <cellStyle name="20% - Énfasis4 2 3 3 4 3" xfId="39222" xr:uid="{00000000-0005-0000-0000-00002C260000}"/>
    <cellStyle name="20% - Énfasis4 2 3 3 4 4" xfId="24007" xr:uid="{00000000-0005-0000-0000-00002D260000}"/>
    <cellStyle name="20% - Énfasis4 2 3 3 4 5" xfId="47553" xr:uid="{00000000-0005-0000-0000-00002E260000}"/>
    <cellStyle name="20% - Énfasis4 2 3 3 5" xfId="3260" xr:uid="{00000000-0005-0000-0000-00002F260000}"/>
    <cellStyle name="20% - Énfasis4 2 3 3 5 2" xfId="13244" xr:uid="{00000000-0005-0000-0000-000030260000}"/>
    <cellStyle name="20% - Énfasis4 2 3 3 5 2 2" xfId="32810" xr:uid="{00000000-0005-0000-0000-000031260000}"/>
    <cellStyle name="20% - Énfasis4 2 3 3 5 3" xfId="40707" xr:uid="{00000000-0005-0000-0000-000032260000}"/>
    <cellStyle name="20% - Énfasis4 2 3 3 5 4" xfId="25313" xr:uid="{00000000-0005-0000-0000-000033260000}"/>
    <cellStyle name="20% - Énfasis4 2 3 3 5 5" xfId="44465" xr:uid="{00000000-0005-0000-0000-000034260000}"/>
    <cellStyle name="20% - Énfasis4 2 3 3 6" xfId="8026" xr:uid="{00000000-0005-0000-0000-000035260000}"/>
    <cellStyle name="20% - Énfasis4 2 3 3 6 2" xfId="16993" xr:uid="{00000000-0005-0000-0000-000036260000}"/>
    <cellStyle name="20% - Énfasis4 2 3 3 6 3" xfId="26394" xr:uid="{00000000-0005-0000-0000-000037260000}"/>
    <cellStyle name="20% - Énfasis4 2 3 3 6 4" xfId="48218" xr:uid="{00000000-0005-0000-0000-000038260000}"/>
    <cellStyle name="20% - Énfasis4 2 3 3 7" xfId="10395" xr:uid="{00000000-0005-0000-0000-000039260000}"/>
    <cellStyle name="20% - Énfasis4 2 3 3 7 2" xfId="34294" xr:uid="{00000000-0005-0000-0000-00003A260000}"/>
    <cellStyle name="20% - Énfasis4 2 3 3 7 3" xfId="49861" xr:uid="{00000000-0005-0000-0000-00003B260000}"/>
    <cellStyle name="20% - Énfasis4 2 3 3 8" xfId="19556" xr:uid="{00000000-0005-0000-0000-00003C260000}"/>
    <cellStyle name="20% - Énfasis4 2 3 3 9" xfId="41679" xr:uid="{00000000-0005-0000-0000-00003D260000}"/>
    <cellStyle name="20% - Énfasis4 2 3 4" xfId="518" xr:uid="{00000000-0005-0000-0000-00003E260000}"/>
    <cellStyle name="20% - Énfasis4 2 3 4 2" xfId="2629" xr:uid="{00000000-0005-0000-0000-00003F260000}"/>
    <cellStyle name="20% - Énfasis4 2 3 4 2 2" xfId="5219" xr:uid="{00000000-0005-0000-0000-000040260000}"/>
    <cellStyle name="20% - Énfasis4 2 3 4 2 2 2" xfId="15196" xr:uid="{00000000-0005-0000-0000-000041260000}"/>
    <cellStyle name="20% - Énfasis4 2 3 4 2 2 3" xfId="46419" xr:uid="{00000000-0005-0000-0000-000042260000}"/>
    <cellStyle name="20% - Énfasis4 2 3 4 2 3" xfId="10396" xr:uid="{00000000-0005-0000-0000-000043260000}"/>
    <cellStyle name="20% - Énfasis4 2 3 4 2 4" xfId="27175" xr:uid="{00000000-0005-0000-0000-000044260000}"/>
    <cellStyle name="20% - Énfasis4 2 3 4 2 5" xfId="43839" xr:uid="{00000000-0005-0000-0000-000045260000}"/>
    <cellStyle name="20% - Énfasis4 2 3 4 3" xfId="3006" xr:uid="{00000000-0005-0000-0000-000046260000}"/>
    <cellStyle name="20% - Énfasis4 2 3 4 3 2" xfId="12990" xr:uid="{00000000-0005-0000-0000-000047260000}"/>
    <cellStyle name="20% - Énfasis4 2 3 4 3 3" xfId="35070" xr:uid="{00000000-0005-0000-0000-000048260000}"/>
    <cellStyle name="20% - Énfasis4 2 3 4 3 4" xfId="44211" xr:uid="{00000000-0005-0000-0000-000049260000}"/>
    <cellStyle name="20% - Énfasis4 2 3 4 4" xfId="9156" xr:uid="{00000000-0005-0000-0000-00004A260000}"/>
    <cellStyle name="20% - Énfasis4 2 3 4 4 2" xfId="18122" xr:uid="{00000000-0005-0000-0000-00004B260000}"/>
    <cellStyle name="20% - Énfasis4 2 3 4 4 3" xfId="49348" xr:uid="{00000000-0005-0000-0000-00004C260000}"/>
    <cellStyle name="20% - Énfasis4 2 3 4 5" xfId="10397" xr:uid="{00000000-0005-0000-0000-00004D260000}"/>
    <cellStyle name="20% - Énfasis4 2 3 4 5 2" xfId="50991" xr:uid="{00000000-0005-0000-0000-00004E260000}"/>
    <cellStyle name="20% - Énfasis4 2 3 4 6" xfId="18877" xr:uid="{00000000-0005-0000-0000-00004F260000}"/>
    <cellStyle name="20% - Énfasis4 2 3 4 7" xfId="42809" xr:uid="{00000000-0005-0000-0000-000050260000}"/>
    <cellStyle name="20% - Énfasis4 2 3 5" xfId="1210" xr:uid="{00000000-0005-0000-0000-000051260000}"/>
    <cellStyle name="20% - Énfasis4 2 3 5 2" xfId="4425" xr:uid="{00000000-0005-0000-0000-000052260000}"/>
    <cellStyle name="20% - Énfasis4 2 3 5 2 2" xfId="14404" xr:uid="{00000000-0005-0000-0000-000053260000}"/>
    <cellStyle name="20% - Énfasis4 2 3 5 2 3" xfId="27677" xr:uid="{00000000-0005-0000-0000-000054260000}"/>
    <cellStyle name="20% - Énfasis4 2 3 5 2 4" xfId="45626" xr:uid="{00000000-0005-0000-0000-000055260000}"/>
    <cellStyle name="20% - Énfasis4 2 3 5 3" xfId="10398" xr:uid="{00000000-0005-0000-0000-000056260000}"/>
    <cellStyle name="20% - Énfasis4 2 3 5 3 2" xfId="35572" xr:uid="{00000000-0005-0000-0000-000057260000}"/>
    <cellStyle name="20% - Énfasis4 2 3 5 4" xfId="20361" xr:uid="{00000000-0005-0000-0000-000058260000}"/>
    <cellStyle name="20% - Énfasis4 2 3 5 5" xfId="43082" xr:uid="{00000000-0005-0000-0000-000059260000}"/>
    <cellStyle name="20% - Énfasis4 2 3 6" xfId="5586" xr:uid="{00000000-0005-0000-0000-00005A260000}"/>
    <cellStyle name="20% - Énfasis4 2 3 6 2" xfId="29161" xr:uid="{00000000-0005-0000-0000-00005B260000}"/>
    <cellStyle name="20% - Énfasis4 2 3 6 2 2" xfId="51371" xr:uid="{00000000-0005-0000-0000-00005C260000}"/>
    <cellStyle name="20% - Énfasis4 2 3 6 3" xfId="37057" xr:uid="{00000000-0005-0000-0000-00005D260000}"/>
    <cellStyle name="20% - Énfasis4 2 3 6 3 2" xfId="51259" xr:uid="{00000000-0005-0000-0000-00005E260000}"/>
    <cellStyle name="20% - Énfasis4 2 3 6 4" xfId="21845" xr:uid="{00000000-0005-0000-0000-00005F260000}"/>
    <cellStyle name="20% - Énfasis4 2 3 7" xfId="6561" xr:uid="{00000000-0005-0000-0000-000060260000}"/>
    <cellStyle name="20% - Énfasis4 2 3 7 2" xfId="15541" xr:uid="{00000000-0005-0000-0000-000061260000}"/>
    <cellStyle name="20% - Énfasis4 2 3 7 2 2" xfId="30646" xr:uid="{00000000-0005-0000-0000-000062260000}"/>
    <cellStyle name="20% - Énfasis4 2 3 7 3" xfId="38543" xr:uid="{00000000-0005-0000-0000-000063260000}"/>
    <cellStyle name="20% - Énfasis4 2 3 7 4" xfId="23329" xr:uid="{00000000-0005-0000-0000-000064260000}"/>
    <cellStyle name="20% - Énfasis4 2 3 7 5" xfId="46764" xr:uid="{00000000-0005-0000-0000-000065260000}"/>
    <cellStyle name="20% - Énfasis4 2 3 8" xfId="3963" xr:uid="{00000000-0005-0000-0000-000066260000}"/>
    <cellStyle name="20% - Énfasis4 2 3 8 2" xfId="13945" xr:uid="{00000000-0005-0000-0000-000067260000}"/>
    <cellStyle name="20% - Énfasis4 2 3 8 2 2" xfId="32131" xr:uid="{00000000-0005-0000-0000-000068260000}"/>
    <cellStyle name="20% - Énfasis4 2 3 8 3" xfId="40028" xr:uid="{00000000-0005-0000-0000-000069260000}"/>
    <cellStyle name="20% - Énfasis4 2 3 8 4" xfId="24763" xr:uid="{00000000-0005-0000-0000-00006A260000}"/>
    <cellStyle name="20% - Énfasis4 2 3 8 5" xfId="45167" xr:uid="{00000000-0005-0000-0000-00006B260000}"/>
    <cellStyle name="20% - Énfasis4 2 3 9" xfId="7098" xr:uid="{00000000-0005-0000-0000-00006C260000}"/>
    <cellStyle name="20% - Énfasis4 2 3 9 2" xfId="16075" xr:uid="{00000000-0005-0000-0000-00006D260000}"/>
    <cellStyle name="20% - Énfasis4 2 3 9 3" xfId="25716" xr:uid="{00000000-0005-0000-0000-00006E260000}"/>
    <cellStyle name="20% - Énfasis4 2 3 9 4" xfId="47300" xr:uid="{00000000-0005-0000-0000-00006F260000}"/>
    <cellStyle name="20% - Énfasis4 2 4" xfId="170" xr:uid="{00000000-0005-0000-0000-000070260000}"/>
    <cellStyle name="20% - Énfasis4 2 4 10" xfId="7850" xr:uid="{00000000-0005-0000-0000-000071260000}"/>
    <cellStyle name="20% - Énfasis4 2 4 10 2" xfId="16817" xr:uid="{00000000-0005-0000-0000-000072260000}"/>
    <cellStyle name="20% - Énfasis4 2 4 10 3" xfId="33616" xr:uid="{00000000-0005-0000-0000-000073260000}"/>
    <cellStyle name="20% - Énfasis4 2 4 10 4" xfId="48042" xr:uid="{00000000-0005-0000-0000-000074260000}"/>
    <cellStyle name="20% - Énfasis4 2 4 11" xfId="10399" xr:uid="{00000000-0005-0000-0000-000075260000}"/>
    <cellStyle name="20% - Énfasis4 2 4 11 2" xfId="49685" xr:uid="{00000000-0005-0000-0000-000076260000}"/>
    <cellStyle name="20% - Énfasis4 2 4 12" xfId="18552" xr:uid="{00000000-0005-0000-0000-000077260000}"/>
    <cellStyle name="20% - Énfasis4 2 4 13" xfId="41503" xr:uid="{00000000-0005-0000-0000-000078260000}"/>
    <cellStyle name="20% - Énfasis4 2 4 2" xfId="596" xr:uid="{00000000-0005-0000-0000-000079260000}"/>
    <cellStyle name="20% - Énfasis4 2 4 2 10" xfId="42012" xr:uid="{00000000-0005-0000-0000-00007A260000}"/>
    <cellStyle name="20% - Énfasis4 2 4 2 2" xfId="2063" xr:uid="{00000000-0005-0000-0000-00007B260000}"/>
    <cellStyle name="20% - Énfasis4 2 4 2 2 2" xfId="5003" xr:uid="{00000000-0005-0000-0000-00007C260000}"/>
    <cellStyle name="20% - Énfasis4 2 4 2 2 2 2" xfId="14981" xr:uid="{00000000-0005-0000-0000-00007D260000}"/>
    <cellStyle name="20% - Énfasis4 2 4 2 2 2 2 2" xfId="28359" xr:uid="{00000000-0005-0000-0000-00007E260000}"/>
    <cellStyle name="20% - Énfasis4 2 4 2 2 2 3" xfId="36254" xr:uid="{00000000-0005-0000-0000-00007F260000}"/>
    <cellStyle name="20% - Énfasis4 2 4 2 2 2 4" xfId="21043" xr:uid="{00000000-0005-0000-0000-000080260000}"/>
    <cellStyle name="20% - Énfasis4 2 4 2 2 2 5" xfId="46203" xr:uid="{00000000-0005-0000-0000-000081260000}"/>
    <cellStyle name="20% - Énfasis4 2 4 2 2 3" xfId="8610" xr:uid="{00000000-0005-0000-0000-000082260000}"/>
    <cellStyle name="20% - Énfasis4 2 4 2 2 3 2" xfId="17577" xr:uid="{00000000-0005-0000-0000-000083260000}"/>
    <cellStyle name="20% - Énfasis4 2 4 2 2 3 2 2" xfId="29843" xr:uid="{00000000-0005-0000-0000-000084260000}"/>
    <cellStyle name="20% - Énfasis4 2 4 2 2 3 3" xfId="37739" xr:uid="{00000000-0005-0000-0000-000085260000}"/>
    <cellStyle name="20% - Énfasis4 2 4 2 2 3 4" xfId="22526" xr:uid="{00000000-0005-0000-0000-000086260000}"/>
    <cellStyle name="20% - Énfasis4 2 4 2 2 3 5" xfId="48802" xr:uid="{00000000-0005-0000-0000-000087260000}"/>
    <cellStyle name="20% - Énfasis4 2 4 2 2 4" xfId="9470" xr:uid="{00000000-0005-0000-0000-000088260000}"/>
    <cellStyle name="20% - Énfasis4 2 4 2 2 4 2" xfId="31328" xr:uid="{00000000-0005-0000-0000-000089260000}"/>
    <cellStyle name="20% - Énfasis4 2 4 2 2 4 3" xfId="39225" xr:uid="{00000000-0005-0000-0000-00008A260000}"/>
    <cellStyle name="20% - Énfasis4 2 4 2 2 4 4" xfId="24010" xr:uid="{00000000-0005-0000-0000-00008B260000}"/>
    <cellStyle name="20% - Énfasis4 2 4 2 2 4 5" xfId="50445" xr:uid="{00000000-0005-0000-0000-00008C260000}"/>
    <cellStyle name="20% - Énfasis4 2 4 2 2 5" xfId="12198" xr:uid="{00000000-0005-0000-0000-00008D260000}"/>
    <cellStyle name="20% - Énfasis4 2 4 2 2 5 2" xfId="32813" xr:uid="{00000000-0005-0000-0000-00008E260000}"/>
    <cellStyle name="20% - Énfasis4 2 4 2 2 5 3" xfId="40710" xr:uid="{00000000-0005-0000-0000-00008F260000}"/>
    <cellStyle name="20% - Énfasis4 2 4 2 2 6" xfId="26397" xr:uid="{00000000-0005-0000-0000-000090260000}"/>
    <cellStyle name="20% - Énfasis4 2 4 2 2 7" xfId="34297" xr:uid="{00000000-0005-0000-0000-000091260000}"/>
    <cellStyle name="20% - Énfasis4 2 4 2 2 8" xfId="19559" xr:uid="{00000000-0005-0000-0000-000092260000}"/>
    <cellStyle name="20% - Énfasis4 2 4 2 2 9" xfId="42263" xr:uid="{00000000-0005-0000-0000-000093260000}"/>
    <cellStyle name="20% - Énfasis4 2 4 2 3" xfId="1811" xr:uid="{00000000-0005-0000-0000-000094260000}"/>
    <cellStyle name="20% - Énfasis4 2 4 2 3 2" xfId="4164" xr:uid="{00000000-0005-0000-0000-000095260000}"/>
    <cellStyle name="20% - Énfasis4 2 4 2 3 2 2" xfId="14144" xr:uid="{00000000-0005-0000-0000-000096260000}"/>
    <cellStyle name="20% - Énfasis4 2 4 2 3 2 3" xfId="27996" xr:uid="{00000000-0005-0000-0000-000097260000}"/>
    <cellStyle name="20% - Énfasis4 2 4 2 3 2 4" xfId="45366" xr:uid="{00000000-0005-0000-0000-000098260000}"/>
    <cellStyle name="20% - Énfasis4 2 4 2 3 3" xfId="10400" xr:uid="{00000000-0005-0000-0000-000099260000}"/>
    <cellStyle name="20% - Énfasis4 2 4 2 3 3 2" xfId="35891" xr:uid="{00000000-0005-0000-0000-00009A260000}"/>
    <cellStyle name="20% - Énfasis4 2 4 2 3 4" xfId="20680" xr:uid="{00000000-0005-0000-0000-00009B260000}"/>
    <cellStyle name="20% - Énfasis4 2 4 2 3 5" xfId="43595" xr:uid="{00000000-0005-0000-0000-00009C260000}"/>
    <cellStyle name="20% - Énfasis4 2 4 2 4" xfId="3469" xr:uid="{00000000-0005-0000-0000-00009D260000}"/>
    <cellStyle name="20% - Énfasis4 2 4 2 4 2" xfId="13453" xr:uid="{00000000-0005-0000-0000-00009E260000}"/>
    <cellStyle name="20% - Énfasis4 2 4 2 4 2 2" xfId="29480" xr:uid="{00000000-0005-0000-0000-00009F260000}"/>
    <cellStyle name="20% - Énfasis4 2 4 2 4 3" xfId="37376" xr:uid="{00000000-0005-0000-0000-0000A0260000}"/>
    <cellStyle name="20% - Énfasis4 2 4 2 4 4" xfId="22164" xr:uid="{00000000-0005-0000-0000-0000A1260000}"/>
    <cellStyle name="20% - Énfasis4 2 4 2 4 5" xfId="44674" xr:uid="{00000000-0005-0000-0000-0000A2260000}"/>
    <cellStyle name="20% - Énfasis4 2 4 2 5" xfId="8359" xr:uid="{00000000-0005-0000-0000-0000A3260000}"/>
    <cellStyle name="20% - Énfasis4 2 4 2 5 2" xfId="17326" xr:uid="{00000000-0005-0000-0000-0000A4260000}"/>
    <cellStyle name="20% - Énfasis4 2 4 2 5 2 2" xfId="30965" xr:uid="{00000000-0005-0000-0000-0000A5260000}"/>
    <cellStyle name="20% - Énfasis4 2 4 2 5 3" xfId="38862" xr:uid="{00000000-0005-0000-0000-0000A6260000}"/>
    <cellStyle name="20% - Énfasis4 2 4 2 5 4" xfId="23648" xr:uid="{00000000-0005-0000-0000-0000A7260000}"/>
    <cellStyle name="20% - Énfasis4 2 4 2 5 5" xfId="48551" xr:uid="{00000000-0005-0000-0000-0000A8260000}"/>
    <cellStyle name="20% - Énfasis4 2 4 2 6" xfId="10401" xr:uid="{00000000-0005-0000-0000-0000A9260000}"/>
    <cellStyle name="20% - Énfasis4 2 4 2 6 2" xfId="32450" xr:uid="{00000000-0005-0000-0000-0000AA260000}"/>
    <cellStyle name="20% - Énfasis4 2 4 2 6 3" xfId="40347" xr:uid="{00000000-0005-0000-0000-0000AB260000}"/>
    <cellStyle name="20% - Énfasis4 2 4 2 6 4" xfId="25062" xr:uid="{00000000-0005-0000-0000-0000AC260000}"/>
    <cellStyle name="20% - Énfasis4 2 4 2 6 5" xfId="50194" xr:uid="{00000000-0005-0000-0000-0000AD260000}"/>
    <cellStyle name="20% - Énfasis4 2 4 2 7" xfId="26034" xr:uid="{00000000-0005-0000-0000-0000AE260000}"/>
    <cellStyle name="20% - Énfasis4 2 4 2 8" xfId="33934" xr:uid="{00000000-0005-0000-0000-0000AF260000}"/>
    <cellStyle name="20% - Énfasis4 2 4 2 9" xfId="19196" xr:uid="{00000000-0005-0000-0000-0000B0260000}"/>
    <cellStyle name="20% - Énfasis4 2 4 3" xfId="2062" xr:uid="{00000000-0005-0000-0000-0000B1260000}"/>
    <cellStyle name="20% - Énfasis4 2 4 3 2" xfId="4724" xr:uid="{00000000-0005-0000-0000-0000B2260000}"/>
    <cellStyle name="20% - Énfasis4 2 4 3 2 2" xfId="14702" xr:uid="{00000000-0005-0000-0000-0000B3260000}"/>
    <cellStyle name="20% - Énfasis4 2 4 3 2 2 2" xfId="28358" xr:uid="{00000000-0005-0000-0000-0000B4260000}"/>
    <cellStyle name="20% - Énfasis4 2 4 3 2 3" xfId="36253" xr:uid="{00000000-0005-0000-0000-0000B5260000}"/>
    <cellStyle name="20% - Énfasis4 2 4 3 2 4" xfId="21042" xr:uid="{00000000-0005-0000-0000-0000B6260000}"/>
    <cellStyle name="20% - Énfasis4 2 4 3 2 5" xfId="45924" xr:uid="{00000000-0005-0000-0000-0000B7260000}"/>
    <cellStyle name="20% - Énfasis4 2 4 3 3" xfId="8609" xr:uid="{00000000-0005-0000-0000-0000B8260000}"/>
    <cellStyle name="20% - Énfasis4 2 4 3 3 2" xfId="17576" xr:uid="{00000000-0005-0000-0000-0000B9260000}"/>
    <cellStyle name="20% - Énfasis4 2 4 3 3 2 2" xfId="29842" xr:uid="{00000000-0005-0000-0000-0000BA260000}"/>
    <cellStyle name="20% - Énfasis4 2 4 3 3 3" xfId="37738" xr:uid="{00000000-0005-0000-0000-0000BB260000}"/>
    <cellStyle name="20% - Énfasis4 2 4 3 3 4" xfId="22525" xr:uid="{00000000-0005-0000-0000-0000BC260000}"/>
    <cellStyle name="20% - Énfasis4 2 4 3 3 5" xfId="48801" xr:uid="{00000000-0005-0000-0000-0000BD260000}"/>
    <cellStyle name="20% - Énfasis4 2 4 3 4" xfId="9471" xr:uid="{00000000-0005-0000-0000-0000BE260000}"/>
    <cellStyle name="20% - Énfasis4 2 4 3 4 2" xfId="31327" xr:uid="{00000000-0005-0000-0000-0000BF260000}"/>
    <cellStyle name="20% - Énfasis4 2 4 3 4 3" xfId="39224" xr:uid="{00000000-0005-0000-0000-0000C0260000}"/>
    <cellStyle name="20% - Énfasis4 2 4 3 4 4" xfId="24009" xr:uid="{00000000-0005-0000-0000-0000C1260000}"/>
    <cellStyle name="20% - Énfasis4 2 4 3 4 5" xfId="50444" xr:uid="{00000000-0005-0000-0000-0000C2260000}"/>
    <cellStyle name="20% - Énfasis4 2 4 3 5" xfId="12197" xr:uid="{00000000-0005-0000-0000-0000C3260000}"/>
    <cellStyle name="20% - Énfasis4 2 4 3 5 2" xfId="32812" xr:uid="{00000000-0005-0000-0000-0000C4260000}"/>
    <cellStyle name="20% - Énfasis4 2 4 3 5 3" xfId="40709" xr:uid="{00000000-0005-0000-0000-0000C5260000}"/>
    <cellStyle name="20% - Énfasis4 2 4 3 6" xfId="26396" xr:uid="{00000000-0005-0000-0000-0000C6260000}"/>
    <cellStyle name="20% - Énfasis4 2 4 3 7" xfId="34296" xr:uid="{00000000-0005-0000-0000-0000C7260000}"/>
    <cellStyle name="20% - Énfasis4 2 4 3 8" xfId="19558" xr:uid="{00000000-0005-0000-0000-0000C8260000}"/>
    <cellStyle name="20% - Énfasis4 2 4 3 9" xfId="42262" xr:uid="{00000000-0005-0000-0000-0000C9260000}"/>
    <cellStyle name="20% - Énfasis4 2 4 4" xfId="1288" xr:uid="{00000000-0005-0000-0000-0000CA260000}"/>
    <cellStyle name="20% - Énfasis4 2 4 4 2" xfId="4518" xr:uid="{00000000-0005-0000-0000-0000CB260000}"/>
    <cellStyle name="20% - Énfasis4 2 4 4 2 2" xfId="14496" xr:uid="{00000000-0005-0000-0000-0000CC260000}"/>
    <cellStyle name="20% - Énfasis4 2 4 4 2 3" xfId="27176" xr:uid="{00000000-0005-0000-0000-0000CD260000}"/>
    <cellStyle name="20% - Énfasis4 2 4 4 2 4" xfId="45718" xr:uid="{00000000-0005-0000-0000-0000CE260000}"/>
    <cellStyle name="20% - Énfasis4 2 4 4 3" xfId="10402" xr:uid="{00000000-0005-0000-0000-0000CF260000}"/>
    <cellStyle name="20% - Énfasis4 2 4 4 3 2" xfId="35071" xr:uid="{00000000-0005-0000-0000-0000D0260000}"/>
    <cellStyle name="20% - Énfasis4 2 4 4 4" xfId="18878" xr:uid="{00000000-0005-0000-0000-0000D1260000}"/>
    <cellStyle name="20% - Énfasis4 2 4 4 5" xfId="43160" xr:uid="{00000000-0005-0000-0000-0000D2260000}"/>
    <cellStyle name="20% - Énfasis4 2 4 5" xfId="6011" xr:uid="{00000000-0005-0000-0000-0000D3260000}"/>
    <cellStyle name="20% - Énfasis4 2 4 5 2" xfId="27678" xr:uid="{00000000-0005-0000-0000-0000D4260000}"/>
    <cellStyle name="20% - Énfasis4 2 4 5 2 2" xfId="51444" xr:uid="{00000000-0005-0000-0000-0000D5260000}"/>
    <cellStyle name="20% - Énfasis4 2 4 5 3" xfId="35573" xr:uid="{00000000-0005-0000-0000-0000D6260000}"/>
    <cellStyle name="20% - Énfasis4 2 4 5 3 2" xfId="51162" xr:uid="{00000000-0005-0000-0000-0000D7260000}"/>
    <cellStyle name="20% - Énfasis4 2 4 5 4" xfId="20362" xr:uid="{00000000-0005-0000-0000-0000D8260000}"/>
    <cellStyle name="20% - Énfasis4 2 4 6" xfId="6639" xr:uid="{00000000-0005-0000-0000-0000D9260000}"/>
    <cellStyle name="20% - Énfasis4 2 4 6 2" xfId="15618" xr:uid="{00000000-0005-0000-0000-0000DA260000}"/>
    <cellStyle name="20% - Énfasis4 2 4 6 2 2" xfId="29162" xr:uid="{00000000-0005-0000-0000-0000DB260000}"/>
    <cellStyle name="20% - Énfasis4 2 4 6 3" xfId="37058" xr:uid="{00000000-0005-0000-0000-0000DC260000}"/>
    <cellStyle name="20% - Énfasis4 2 4 6 4" xfId="21846" xr:uid="{00000000-0005-0000-0000-0000DD260000}"/>
    <cellStyle name="20% - Énfasis4 2 4 6 5" xfId="46842" xr:uid="{00000000-0005-0000-0000-0000DE260000}"/>
    <cellStyle name="20% - Énfasis4 2 4 7" xfId="3883" xr:uid="{00000000-0005-0000-0000-0000DF260000}"/>
    <cellStyle name="20% - Énfasis4 2 4 7 2" xfId="13865" xr:uid="{00000000-0005-0000-0000-0000E0260000}"/>
    <cellStyle name="20% - Énfasis4 2 4 7 2 2" xfId="30647" xr:uid="{00000000-0005-0000-0000-0000E1260000}"/>
    <cellStyle name="20% - Énfasis4 2 4 7 3" xfId="38544" xr:uid="{00000000-0005-0000-0000-0000E2260000}"/>
    <cellStyle name="20% - Énfasis4 2 4 7 4" xfId="23330" xr:uid="{00000000-0005-0000-0000-0000E3260000}"/>
    <cellStyle name="20% - Énfasis4 2 4 7 5" xfId="45087" xr:uid="{00000000-0005-0000-0000-0000E4260000}"/>
    <cellStyle name="20% - Énfasis4 2 4 8" xfId="7176" xr:uid="{00000000-0005-0000-0000-0000E5260000}"/>
    <cellStyle name="20% - Énfasis4 2 4 8 2" xfId="16153" xr:uid="{00000000-0005-0000-0000-0000E6260000}"/>
    <cellStyle name="20% - Énfasis4 2 4 8 2 2" xfId="32132" xr:uid="{00000000-0005-0000-0000-0000E7260000}"/>
    <cellStyle name="20% - Énfasis4 2 4 8 3" xfId="40029" xr:uid="{00000000-0005-0000-0000-0000E8260000}"/>
    <cellStyle name="20% - Énfasis4 2 4 8 4" xfId="24764" xr:uid="{00000000-0005-0000-0000-0000E9260000}"/>
    <cellStyle name="20% - Énfasis4 2 4 8 5" xfId="47378" xr:uid="{00000000-0005-0000-0000-0000EA260000}"/>
    <cellStyle name="20% - Énfasis4 2 4 9" xfId="3084" xr:uid="{00000000-0005-0000-0000-0000EB260000}"/>
    <cellStyle name="20% - Énfasis4 2 4 9 2" xfId="13068" xr:uid="{00000000-0005-0000-0000-0000EC260000}"/>
    <cellStyle name="20% - Énfasis4 2 4 9 3" xfId="25717" xr:uid="{00000000-0005-0000-0000-0000ED260000}"/>
    <cellStyle name="20% - Énfasis4 2 4 9 4" xfId="44289" xr:uid="{00000000-0005-0000-0000-0000EE260000}"/>
    <cellStyle name="20% - Énfasis4 2 5" xfId="278" xr:uid="{00000000-0005-0000-0000-0000EF260000}"/>
    <cellStyle name="20% - Énfasis4 2 5 10" xfId="18873" xr:uid="{00000000-0005-0000-0000-0000F0260000}"/>
    <cellStyle name="20% - Énfasis4 2 5 11" xfId="41677" xr:uid="{00000000-0005-0000-0000-0000F1260000}"/>
    <cellStyle name="20% - Énfasis4 2 5 2" xfId="771" xr:uid="{00000000-0005-0000-0000-0000F2260000}"/>
    <cellStyle name="20% - Énfasis4 2 5 2 10" xfId="42013" xr:uid="{00000000-0005-0000-0000-0000F3260000}"/>
    <cellStyle name="20% - Énfasis4 2 5 2 2" xfId="2065" xr:uid="{00000000-0005-0000-0000-0000F4260000}"/>
    <cellStyle name="20% - Énfasis4 2 5 2 2 2" xfId="4904" xr:uid="{00000000-0005-0000-0000-0000F5260000}"/>
    <cellStyle name="20% - Énfasis4 2 5 2 2 2 2" xfId="14882" xr:uid="{00000000-0005-0000-0000-0000F6260000}"/>
    <cellStyle name="20% - Énfasis4 2 5 2 2 2 2 2" xfId="28361" xr:uid="{00000000-0005-0000-0000-0000F7260000}"/>
    <cellStyle name="20% - Énfasis4 2 5 2 2 2 3" xfId="36256" xr:uid="{00000000-0005-0000-0000-0000F8260000}"/>
    <cellStyle name="20% - Énfasis4 2 5 2 2 2 4" xfId="21045" xr:uid="{00000000-0005-0000-0000-0000F9260000}"/>
    <cellStyle name="20% - Énfasis4 2 5 2 2 2 5" xfId="46104" xr:uid="{00000000-0005-0000-0000-0000FA260000}"/>
    <cellStyle name="20% - Énfasis4 2 5 2 2 3" xfId="8612" xr:uid="{00000000-0005-0000-0000-0000FB260000}"/>
    <cellStyle name="20% - Énfasis4 2 5 2 2 3 2" xfId="17579" xr:uid="{00000000-0005-0000-0000-0000FC260000}"/>
    <cellStyle name="20% - Énfasis4 2 5 2 2 3 2 2" xfId="29845" xr:uid="{00000000-0005-0000-0000-0000FD260000}"/>
    <cellStyle name="20% - Énfasis4 2 5 2 2 3 3" xfId="37741" xr:uid="{00000000-0005-0000-0000-0000FE260000}"/>
    <cellStyle name="20% - Énfasis4 2 5 2 2 3 4" xfId="22528" xr:uid="{00000000-0005-0000-0000-0000FF260000}"/>
    <cellStyle name="20% - Énfasis4 2 5 2 2 3 5" xfId="48804" xr:uid="{00000000-0005-0000-0000-000000270000}"/>
    <cellStyle name="20% - Énfasis4 2 5 2 2 4" xfId="9472" xr:uid="{00000000-0005-0000-0000-000001270000}"/>
    <cellStyle name="20% - Énfasis4 2 5 2 2 4 2" xfId="31330" xr:uid="{00000000-0005-0000-0000-000002270000}"/>
    <cellStyle name="20% - Énfasis4 2 5 2 2 4 3" xfId="39227" xr:uid="{00000000-0005-0000-0000-000003270000}"/>
    <cellStyle name="20% - Énfasis4 2 5 2 2 4 4" xfId="24012" xr:uid="{00000000-0005-0000-0000-000004270000}"/>
    <cellStyle name="20% - Énfasis4 2 5 2 2 4 5" xfId="50447" xr:uid="{00000000-0005-0000-0000-000005270000}"/>
    <cellStyle name="20% - Énfasis4 2 5 2 2 5" xfId="12199" xr:uid="{00000000-0005-0000-0000-000006270000}"/>
    <cellStyle name="20% - Énfasis4 2 5 2 2 5 2" xfId="32815" xr:uid="{00000000-0005-0000-0000-000007270000}"/>
    <cellStyle name="20% - Énfasis4 2 5 2 2 5 3" xfId="40712" xr:uid="{00000000-0005-0000-0000-000008270000}"/>
    <cellStyle name="20% - Énfasis4 2 5 2 2 6" xfId="26399" xr:uid="{00000000-0005-0000-0000-000009270000}"/>
    <cellStyle name="20% - Énfasis4 2 5 2 2 7" xfId="34299" xr:uid="{00000000-0005-0000-0000-00000A270000}"/>
    <cellStyle name="20% - Énfasis4 2 5 2 2 8" xfId="19561" xr:uid="{00000000-0005-0000-0000-00000B270000}"/>
    <cellStyle name="20% - Énfasis4 2 5 2 2 9" xfId="42265" xr:uid="{00000000-0005-0000-0000-00000C270000}"/>
    <cellStyle name="20% - Énfasis4 2 5 2 3" xfId="1812" xr:uid="{00000000-0005-0000-0000-00000D270000}"/>
    <cellStyle name="20% - Énfasis4 2 5 2 3 2" xfId="10403" xr:uid="{00000000-0005-0000-0000-00000E270000}"/>
    <cellStyle name="20% - Énfasis4 2 5 2 3 2 2" xfId="27997" xr:uid="{00000000-0005-0000-0000-00000F270000}"/>
    <cellStyle name="20% - Énfasis4 2 5 2 3 3" xfId="35892" xr:uid="{00000000-0005-0000-0000-000010270000}"/>
    <cellStyle name="20% - Énfasis4 2 5 2 3 4" xfId="20681" xr:uid="{00000000-0005-0000-0000-000011270000}"/>
    <cellStyle name="20% - Énfasis4 2 5 2 3 5" xfId="43596" xr:uid="{00000000-0005-0000-0000-000012270000}"/>
    <cellStyle name="20% - Énfasis4 2 5 2 4" xfId="3470" xr:uid="{00000000-0005-0000-0000-000013270000}"/>
    <cellStyle name="20% - Énfasis4 2 5 2 4 2" xfId="13454" xr:uid="{00000000-0005-0000-0000-000014270000}"/>
    <cellStyle name="20% - Énfasis4 2 5 2 4 2 2" xfId="29481" xr:uid="{00000000-0005-0000-0000-000015270000}"/>
    <cellStyle name="20% - Énfasis4 2 5 2 4 3" xfId="37377" xr:uid="{00000000-0005-0000-0000-000016270000}"/>
    <cellStyle name="20% - Énfasis4 2 5 2 4 4" xfId="22165" xr:uid="{00000000-0005-0000-0000-000017270000}"/>
    <cellStyle name="20% - Énfasis4 2 5 2 4 5" xfId="44675" xr:uid="{00000000-0005-0000-0000-000018270000}"/>
    <cellStyle name="20% - Énfasis4 2 5 2 5" xfId="8360" xr:uid="{00000000-0005-0000-0000-000019270000}"/>
    <cellStyle name="20% - Énfasis4 2 5 2 5 2" xfId="17327" xr:uid="{00000000-0005-0000-0000-00001A270000}"/>
    <cellStyle name="20% - Énfasis4 2 5 2 5 2 2" xfId="30966" xr:uid="{00000000-0005-0000-0000-00001B270000}"/>
    <cellStyle name="20% - Énfasis4 2 5 2 5 3" xfId="38863" xr:uid="{00000000-0005-0000-0000-00001C270000}"/>
    <cellStyle name="20% - Énfasis4 2 5 2 5 4" xfId="23649" xr:uid="{00000000-0005-0000-0000-00001D270000}"/>
    <cellStyle name="20% - Énfasis4 2 5 2 5 5" xfId="48552" xr:uid="{00000000-0005-0000-0000-00001E270000}"/>
    <cellStyle name="20% - Énfasis4 2 5 2 6" xfId="10404" xr:uid="{00000000-0005-0000-0000-00001F270000}"/>
    <cellStyle name="20% - Énfasis4 2 5 2 6 2" xfId="32451" xr:uid="{00000000-0005-0000-0000-000020270000}"/>
    <cellStyle name="20% - Énfasis4 2 5 2 6 3" xfId="40348" xr:uid="{00000000-0005-0000-0000-000021270000}"/>
    <cellStyle name="20% - Énfasis4 2 5 2 6 4" xfId="25063" xr:uid="{00000000-0005-0000-0000-000022270000}"/>
    <cellStyle name="20% - Énfasis4 2 5 2 6 5" xfId="50195" xr:uid="{00000000-0005-0000-0000-000023270000}"/>
    <cellStyle name="20% - Énfasis4 2 5 2 7" xfId="26035" xr:uid="{00000000-0005-0000-0000-000024270000}"/>
    <cellStyle name="20% - Énfasis4 2 5 2 8" xfId="33935" xr:uid="{00000000-0005-0000-0000-000025270000}"/>
    <cellStyle name="20% - Énfasis4 2 5 2 9" xfId="19197" xr:uid="{00000000-0005-0000-0000-000026270000}"/>
    <cellStyle name="20% - Énfasis4 2 5 3" xfId="2064" xr:uid="{00000000-0005-0000-0000-000027270000}"/>
    <cellStyle name="20% - Énfasis4 2 5 3 2" xfId="5353" xr:uid="{00000000-0005-0000-0000-000028270000}"/>
    <cellStyle name="20% - Énfasis4 2 5 3 2 2" xfId="28360" xr:uid="{00000000-0005-0000-0000-000029270000}"/>
    <cellStyle name="20% - Énfasis4 2 5 3 2 2 2" xfId="51349" xr:uid="{00000000-0005-0000-0000-00002A270000}"/>
    <cellStyle name="20% - Énfasis4 2 5 3 2 3" xfId="36255" xr:uid="{00000000-0005-0000-0000-00002B270000}"/>
    <cellStyle name="20% - Énfasis4 2 5 3 2 3 2" xfId="51211" xr:uid="{00000000-0005-0000-0000-00002C270000}"/>
    <cellStyle name="20% - Énfasis4 2 5 3 2 4" xfId="21044" xr:uid="{00000000-0005-0000-0000-00002D270000}"/>
    <cellStyle name="20% - Énfasis4 2 5 3 3" xfId="7524" xr:uid="{00000000-0005-0000-0000-00002E270000}"/>
    <cellStyle name="20% - Énfasis4 2 5 3 3 2" xfId="16499" xr:uid="{00000000-0005-0000-0000-00002F270000}"/>
    <cellStyle name="20% - Énfasis4 2 5 3 3 2 2" xfId="29844" xr:uid="{00000000-0005-0000-0000-000030270000}"/>
    <cellStyle name="20% - Énfasis4 2 5 3 3 3" xfId="37740" xr:uid="{00000000-0005-0000-0000-000031270000}"/>
    <cellStyle name="20% - Énfasis4 2 5 3 3 4" xfId="22527" xr:uid="{00000000-0005-0000-0000-000032270000}"/>
    <cellStyle name="20% - Énfasis4 2 5 3 3 5" xfId="47724" xr:uid="{00000000-0005-0000-0000-000033270000}"/>
    <cellStyle name="20% - Énfasis4 2 5 3 4" xfId="8611" xr:uid="{00000000-0005-0000-0000-000034270000}"/>
    <cellStyle name="20% - Énfasis4 2 5 3 4 2" xfId="17578" xr:uid="{00000000-0005-0000-0000-000035270000}"/>
    <cellStyle name="20% - Énfasis4 2 5 3 4 2 2" xfId="31329" xr:uid="{00000000-0005-0000-0000-000036270000}"/>
    <cellStyle name="20% - Énfasis4 2 5 3 4 3" xfId="39226" xr:uid="{00000000-0005-0000-0000-000037270000}"/>
    <cellStyle name="20% - Énfasis4 2 5 3 4 4" xfId="24011" xr:uid="{00000000-0005-0000-0000-000038270000}"/>
    <cellStyle name="20% - Énfasis4 2 5 3 4 5" xfId="48803" xr:uid="{00000000-0005-0000-0000-000039270000}"/>
    <cellStyle name="20% - Énfasis4 2 5 3 5" xfId="10405" xr:uid="{00000000-0005-0000-0000-00003A270000}"/>
    <cellStyle name="20% - Énfasis4 2 5 3 5 2" xfId="32814" xr:uid="{00000000-0005-0000-0000-00003B270000}"/>
    <cellStyle name="20% - Énfasis4 2 5 3 5 3" xfId="40711" xr:uid="{00000000-0005-0000-0000-00003C270000}"/>
    <cellStyle name="20% - Énfasis4 2 5 3 5 4" xfId="25315" xr:uid="{00000000-0005-0000-0000-00003D270000}"/>
    <cellStyle name="20% - Énfasis4 2 5 3 5 5" xfId="50446" xr:uid="{00000000-0005-0000-0000-00003E270000}"/>
    <cellStyle name="20% - Énfasis4 2 5 3 6" xfId="26398" xr:uid="{00000000-0005-0000-0000-00003F270000}"/>
    <cellStyle name="20% - Énfasis4 2 5 3 7" xfId="34298" xr:uid="{00000000-0005-0000-0000-000040270000}"/>
    <cellStyle name="20% - Énfasis4 2 5 3 8" xfId="19560" xr:uid="{00000000-0005-0000-0000-000041270000}"/>
    <cellStyle name="20% - Énfasis4 2 5 3 9" xfId="42264" xr:uid="{00000000-0005-0000-0000-000042270000}"/>
    <cellStyle name="20% - Énfasis4 2 5 4" xfId="1462" xr:uid="{00000000-0005-0000-0000-000043270000}"/>
    <cellStyle name="20% - Énfasis4 2 5 4 2" xfId="6814" xr:uid="{00000000-0005-0000-0000-000044270000}"/>
    <cellStyle name="20% - Énfasis4 2 5 4 2 2" xfId="15792" xr:uid="{00000000-0005-0000-0000-000045270000}"/>
    <cellStyle name="20% - Énfasis4 2 5 4 2 3" xfId="27673" xr:uid="{00000000-0005-0000-0000-000046270000}"/>
    <cellStyle name="20% - Énfasis4 2 5 4 2 4" xfId="47016" xr:uid="{00000000-0005-0000-0000-000047270000}"/>
    <cellStyle name="20% - Énfasis4 2 5 4 3" xfId="10406" xr:uid="{00000000-0005-0000-0000-000048270000}"/>
    <cellStyle name="20% - Énfasis4 2 5 4 3 2" xfId="35568" xr:uid="{00000000-0005-0000-0000-000049270000}"/>
    <cellStyle name="20% - Énfasis4 2 5 4 4" xfId="20357" xr:uid="{00000000-0005-0000-0000-00004A270000}"/>
    <cellStyle name="20% - Énfasis4 2 5 4 5" xfId="43334" xr:uid="{00000000-0005-0000-0000-00004B270000}"/>
    <cellStyle name="20% - Énfasis4 2 5 5" xfId="4064" xr:uid="{00000000-0005-0000-0000-00004C270000}"/>
    <cellStyle name="20% - Énfasis4 2 5 5 2" xfId="14045" xr:uid="{00000000-0005-0000-0000-00004D270000}"/>
    <cellStyle name="20% - Énfasis4 2 5 5 2 2" xfId="29157" xr:uid="{00000000-0005-0000-0000-00004E270000}"/>
    <cellStyle name="20% - Énfasis4 2 5 5 3" xfId="37053" xr:uid="{00000000-0005-0000-0000-00004F270000}"/>
    <cellStyle name="20% - Énfasis4 2 5 5 4" xfId="21841" xr:uid="{00000000-0005-0000-0000-000050270000}"/>
    <cellStyle name="20% - Énfasis4 2 5 5 5" xfId="45267" xr:uid="{00000000-0005-0000-0000-000051270000}"/>
    <cellStyle name="20% - Énfasis4 2 5 6" xfId="7350" xr:uid="{00000000-0005-0000-0000-000052270000}"/>
    <cellStyle name="20% - Énfasis4 2 5 6 2" xfId="16326" xr:uid="{00000000-0005-0000-0000-000053270000}"/>
    <cellStyle name="20% - Énfasis4 2 5 6 2 2" xfId="30642" xr:uid="{00000000-0005-0000-0000-000054270000}"/>
    <cellStyle name="20% - Énfasis4 2 5 6 3" xfId="38539" xr:uid="{00000000-0005-0000-0000-000055270000}"/>
    <cellStyle name="20% - Énfasis4 2 5 6 4" xfId="23325" xr:uid="{00000000-0005-0000-0000-000056270000}"/>
    <cellStyle name="20% - Énfasis4 2 5 6 5" xfId="47551" xr:uid="{00000000-0005-0000-0000-000057270000}"/>
    <cellStyle name="20% - Énfasis4 2 5 7" xfId="3258" xr:uid="{00000000-0005-0000-0000-000058270000}"/>
    <cellStyle name="20% - Énfasis4 2 5 7 2" xfId="13242" xr:uid="{00000000-0005-0000-0000-000059270000}"/>
    <cellStyle name="20% - Énfasis4 2 5 7 2 2" xfId="32127" xr:uid="{00000000-0005-0000-0000-00005A270000}"/>
    <cellStyle name="20% - Énfasis4 2 5 7 3" xfId="40024" xr:uid="{00000000-0005-0000-0000-00005B270000}"/>
    <cellStyle name="20% - Énfasis4 2 5 7 4" xfId="24759" xr:uid="{00000000-0005-0000-0000-00005C270000}"/>
    <cellStyle name="20% - Énfasis4 2 5 7 5" xfId="44463" xr:uid="{00000000-0005-0000-0000-00005D270000}"/>
    <cellStyle name="20% - Énfasis4 2 5 8" xfId="8024" xr:uid="{00000000-0005-0000-0000-00005E270000}"/>
    <cellStyle name="20% - Énfasis4 2 5 8 2" xfId="16991" xr:uid="{00000000-0005-0000-0000-00005F270000}"/>
    <cellStyle name="20% - Énfasis4 2 5 8 3" xfId="25712" xr:uid="{00000000-0005-0000-0000-000060270000}"/>
    <cellStyle name="20% - Énfasis4 2 5 8 4" xfId="48216" xr:uid="{00000000-0005-0000-0000-000061270000}"/>
    <cellStyle name="20% - Énfasis4 2 5 9" xfId="10407" xr:uid="{00000000-0005-0000-0000-000062270000}"/>
    <cellStyle name="20% - Énfasis4 2 5 9 2" xfId="33611" xr:uid="{00000000-0005-0000-0000-000063270000}"/>
    <cellStyle name="20% - Énfasis4 2 5 9 3" xfId="49859" xr:uid="{00000000-0005-0000-0000-000064270000}"/>
    <cellStyle name="20% - Énfasis4 2 6" xfId="400" xr:uid="{00000000-0005-0000-0000-000065270000}"/>
    <cellStyle name="20% - Énfasis4 2 6 10" xfId="41953" xr:uid="{00000000-0005-0000-0000-000066270000}"/>
    <cellStyle name="20% - Énfasis4 2 6 2" xfId="2066" xr:uid="{00000000-0005-0000-0000-000067270000}"/>
    <cellStyle name="20% - Énfasis4 2 6 2 2" xfId="4625" xr:uid="{00000000-0005-0000-0000-000068270000}"/>
    <cellStyle name="20% - Énfasis4 2 6 2 2 2" xfId="14603" xr:uid="{00000000-0005-0000-0000-000069270000}"/>
    <cellStyle name="20% - Énfasis4 2 6 2 2 2 2" xfId="28362" xr:uid="{00000000-0005-0000-0000-00006A270000}"/>
    <cellStyle name="20% - Énfasis4 2 6 2 2 3" xfId="36257" xr:uid="{00000000-0005-0000-0000-00006B270000}"/>
    <cellStyle name="20% - Énfasis4 2 6 2 2 4" xfId="21046" xr:uid="{00000000-0005-0000-0000-00006C270000}"/>
    <cellStyle name="20% - Énfasis4 2 6 2 2 5" xfId="45825" xr:uid="{00000000-0005-0000-0000-00006D270000}"/>
    <cellStyle name="20% - Énfasis4 2 6 2 3" xfId="8613" xr:uid="{00000000-0005-0000-0000-00006E270000}"/>
    <cellStyle name="20% - Énfasis4 2 6 2 3 2" xfId="17580" xr:uid="{00000000-0005-0000-0000-00006F270000}"/>
    <cellStyle name="20% - Énfasis4 2 6 2 3 2 2" xfId="29846" xr:uid="{00000000-0005-0000-0000-000070270000}"/>
    <cellStyle name="20% - Énfasis4 2 6 2 3 3" xfId="37742" xr:uid="{00000000-0005-0000-0000-000071270000}"/>
    <cellStyle name="20% - Énfasis4 2 6 2 3 4" xfId="22529" xr:uid="{00000000-0005-0000-0000-000072270000}"/>
    <cellStyle name="20% - Énfasis4 2 6 2 3 5" xfId="48805" xr:uid="{00000000-0005-0000-0000-000073270000}"/>
    <cellStyle name="20% - Énfasis4 2 6 2 4" xfId="9473" xr:uid="{00000000-0005-0000-0000-000074270000}"/>
    <cellStyle name="20% - Énfasis4 2 6 2 4 2" xfId="31331" xr:uid="{00000000-0005-0000-0000-000075270000}"/>
    <cellStyle name="20% - Énfasis4 2 6 2 4 3" xfId="39228" xr:uid="{00000000-0005-0000-0000-000076270000}"/>
    <cellStyle name="20% - Énfasis4 2 6 2 4 4" xfId="24013" xr:uid="{00000000-0005-0000-0000-000077270000}"/>
    <cellStyle name="20% - Énfasis4 2 6 2 4 5" xfId="50448" xr:uid="{00000000-0005-0000-0000-000078270000}"/>
    <cellStyle name="20% - Énfasis4 2 6 2 5" xfId="12200" xr:uid="{00000000-0005-0000-0000-000079270000}"/>
    <cellStyle name="20% - Énfasis4 2 6 2 5 2" xfId="32816" xr:uid="{00000000-0005-0000-0000-00007A270000}"/>
    <cellStyle name="20% - Énfasis4 2 6 2 5 3" xfId="40713" xr:uid="{00000000-0005-0000-0000-00007B270000}"/>
    <cellStyle name="20% - Énfasis4 2 6 2 6" xfId="26400" xr:uid="{00000000-0005-0000-0000-00007C270000}"/>
    <cellStyle name="20% - Énfasis4 2 6 2 7" xfId="34300" xr:uid="{00000000-0005-0000-0000-00007D270000}"/>
    <cellStyle name="20% - Énfasis4 2 6 2 8" xfId="19562" xr:uid="{00000000-0005-0000-0000-00007E270000}"/>
    <cellStyle name="20% - Énfasis4 2 6 2 9" xfId="42266" xr:uid="{00000000-0005-0000-0000-00007F270000}"/>
    <cellStyle name="20% - Énfasis4 2 6 3" xfId="1752" xr:uid="{00000000-0005-0000-0000-000080270000}"/>
    <cellStyle name="20% - Énfasis4 2 6 3 2" xfId="10408" xr:uid="{00000000-0005-0000-0000-000081270000}"/>
    <cellStyle name="20% - Énfasis4 2 6 3 2 2" xfId="27902" xr:uid="{00000000-0005-0000-0000-000082270000}"/>
    <cellStyle name="20% - Énfasis4 2 6 3 3" xfId="35797" xr:uid="{00000000-0005-0000-0000-000083270000}"/>
    <cellStyle name="20% - Énfasis4 2 6 3 4" xfId="20586" xr:uid="{00000000-0005-0000-0000-000084270000}"/>
    <cellStyle name="20% - Énfasis4 2 6 3 5" xfId="43553" xr:uid="{00000000-0005-0000-0000-000085270000}"/>
    <cellStyle name="20% - Énfasis4 2 6 4" xfId="2894" xr:uid="{00000000-0005-0000-0000-000086270000}"/>
    <cellStyle name="20% - Énfasis4 2 6 4 2" xfId="12878" xr:uid="{00000000-0005-0000-0000-000087270000}"/>
    <cellStyle name="20% - Énfasis4 2 6 4 2 2" xfId="29386" xr:uid="{00000000-0005-0000-0000-000088270000}"/>
    <cellStyle name="20% - Énfasis4 2 6 4 3" xfId="37282" xr:uid="{00000000-0005-0000-0000-000089270000}"/>
    <cellStyle name="20% - Énfasis4 2 6 4 4" xfId="22070" xr:uid="{00000000-0005-0000-0000-00008A270000}"/>
    <cellStyle name="20% - Énfasis4 2 6 4 5" xfId="44099" xr:uid="{00000000-0005-0000-0000-00008B270000}"/>
    <cellStyle name="20% - Énfasis4 2 6 5" xfId="8300" xr:uid="{00000000-0005-0000-0000-00008C270000}"/>
    <cellStyle name="20% - Énfasis4 2 6 5 2" xfId="17267" xr:uid="{00000000-0005-0000-0000-00008D270000}"/>
    <cellStyle name="20% - Énfasis4 2 6 5 2 2" xfId="30871" xr:uid="{00000000-0005-0000-0000-00008E270000}"/>
    <cellStyle name="20% - Énfasis4 2 6 5 3" xfId="38768" xr:uid="{00000000-0005-0000-0000-00008F270000}"/>
    <cellStyle name="20% - Énfasis4 2 6 5 4" xfId="23554" xr:uid="{00000000-0005-0000-0000-000090270000}"/>
    <cellStyle name="20% - Énfasis4 2 6 5 5" xfId="48492" xr:uid="{00000000-0005-0000-0000-000091270000}"/>
    <cellStyle name="20% - Énfasis4 2 6 6" xfId="10409" xr:uid="{00000000-0005-0000-0000-000092270000}"/>
    <cellStyle name="20% - Énfasis4 2 6 6 2" xfId="32356" xr:uid="{00000000-0005-0000-0000-000093270000}"/>
    <cellStyle name="20% - Énfasis4 2 6 6 3" xfId="40253" xr:uid="{00000000-0005-0000-0000-000094270000}"/>
    <cellStyle name="20% - Énfasis4 2 6 6 4" xfId="24984" xr:uid="{00000000-0005-0000-0000-000095270000}"/>
    <cellStyle name="20% - Énfasis4 2 6 6 5" xfId="50135" xr:uid="{00000000-0005-0000-0000-000096270000}"/>
    <cellStyle name="20% - Énfasis4 2 6 7" xfId="25940" xr:uid="{00000000-0005-0000-0000-000097270000}"/>
    <cellStyle name="20% - Énfasis4 2 6 8" xfId="33840" xr:uid="{00000000-0005-0000-0000-000098270000}"/>
    <cellStyle name="20% - Énfasis4 2 6 9" xfId="19102" xr:uid="{00000000-0005-0000-0000-000099270000}"/>
    <cellStyle name="20% - Énfasis4 2 7" xfId="1674" xr:uid="{00000000-0005-0000-0000-00009A270000}"/>
    <cellStyle name="20% - Énfasis4 2 7 10" xfId="41885" xr:uid="{00000000-0005-0000-0000-00009B270000}"/>
    <cellStyle name="20% - Énfasis4 2 7 2" xfId="2067" xr:uid="{00000000-0005-0000-0000-00009C270000}"/>
    <cellStyle name="20% - Énfasis4 2 7 2 2" xfId="7525" xr:uid="{00000000-0005-0000-0000-00009D270000}"/>
    <cellStyle name="20% - Énfasis4 2 7 2 2 2" xfId="16500" xr:uid="{00000000-0005-0000-0000-00009E270000}"/>
    <cellStyle name="20% - Énfasis4 2 7 2 2 2 2" xfId="28363" xr:uid="{00000000-0005-0000-0000-00009F270000}"/>
    <cellStyle name="20% - Énfasis4 2 7 2 2 3" xfId="36258" xr:uid="{00000000-0005-0000-0000-0000A0270000}"/>
    <cellStyle name="20% - Énfasis4 2 7 2 2 4" xfId="21047" xr:uid="{00000000-0005-0000-0000-0000A1270000}"/>
    <cellStyle name="20% - Énfasis4 2 7 2 2 5" xfId="47725" xr:uid="{00000000-0005-0000-0000-0000A2270000}"/>
    <cellStyle name="20% - Énfasis4 2 7 2 3" xfId="8614" xr:uid="{00000000-0005-0000-0000-0000A3270000}"/>
    <cellStyle name="20% - Énfasis4 2 7 2 3 2" xfId="17581" xr:uid="{00000000-0005-0000-0000-0000A4270000}"/>
    <cellStyle name="20% - Énfasis4 2 7 2 3 2 2" xfId="29847" xr:uid="{00000000-0005-0000-0000-0000A5270000}"/>
    <cellStyle name="20% - Énfasis4 2 7 2 3 3" xfId="37743" xr:uid="{00000000-0005-0000-0000-0000A6270000}"/>
    <cellStyle name="20% - Énfasis4 2 7 2 3 4" xfId="22530" xr:uid="{00000000-0005-0000-0000-0000A7270000}"/>
    <cellStyle name="20% - Énfasis4 2 7 2 3 5" xfId="48806" xr:uid="{00000000-0005-0000-0000-0000A8270000}"/>
    <cellStyle name="20% - Énfasis4 2 7 2 4" xfId="9474" xr:uid="{00000000-0005-0000-0000-0000A9270000}"/>
    <cellStyle name="20% - Énfasis4 2 7 2 4 2" xfId="31332" xr:uid="{00000000-0005-0000-0000-0000AA270000}"/>
    <cellStyle name="20% - Énfasis4 2 7 2 4 3" xfId="39229" xr:uid="{00000000-0005-0000-0000-0000AB270000}"/>
    <cellStyle name="20% - Énfasis4 2 7 2 4 4" xfId="24014" xr:uid="{00000000-0005-0000-0000-0000AC270000}"/>
    <cellStyle name="20% - Énfasis4 2 7 2 4 5" xfId="50449" xr:uid="{00000000-0005-0000-0000-0000AD270000}"/>
    <cellStyle name="20% - Énfasis4 2 7 2 5" xfId="12201" xr:uid="{00000000-0005-0000-0000-0000AE270000}"/>
    <cellStyle name="20% - Énfasis4 2 7 2 5 2" xfId="32817" xr:uid="{00000000-0005-0000-0000-0000AF270000}"/>
    <cellStyle name="20% - Énfasis4 2 7 2 5 3" xfId="40714" xr:uid="{00000000-0005-0000-0000-0000B0270000}"/>
    <cellStyle name="20% - Énfasis4 2 7 2 6" xfId="26401" xr:uid="{00000000-0005-0000-0000-0000B1270000}"/>
    <cellStyle name="20% - Énfasis4 2 7 2 7" xfId="34301" xr:uid="{00000000-0005-0000-0000-0000B2270000}"/>
    <cellStyle name="20% - Énfasis4 2 7 2 8" xfId="19563" xr:uid="{00000000-0005-0000-0000-0000B3270000}"/>
    <cellStyle name="20% - Énfasis4 2 7 2 9" xfId="42267" xr:uid="{00000000-0005-0000-0000-0000B4270000}"/>
    <cellStyle name="20% - Énfasis4 2 7 3" xfId="5189" xr:uid="{00000000-0005-0000-0000-0000B5270000}"/>
    <cellStyle name="20% - Énfasis4 2 7 3 2" xfId="15166" xr:uid="{00000000-0005-0000-0000-0000B6270000}"/>
    <cellStyle name="20% - Énfasis4 2 7 3 2 2" xfId="27580" xr:uid="{00000000-0005-0000-0000-0000B7270000}"/>
    <cellStyle name="20% - Énfasis4 2 7 3 3" xfId="35475" xr:uid="{00000000-0005-0000-0000-0000B8270000}"/>
    <cellStyle name="20% - Énfasis4 2 7 3 4" xfId="20264" xr:uid="{00000000-0005-0000-0000-0000B9270000}"/>
    <cellStyle name="20% - Énfasis4 2 7 3 5" xfId="46389" xr:uid="{00000000-0005-0000-0000-0000BA270000}"/>
    <cellStyle name="20% - Énfasis4 2 7 4" xfId="8232" xr:uid="{00000000-0005-0000-0000-0000BB270000}"/>
    <cellStyle name="20% - Énfasis4 2 7 4 2" xfId="17199" xr:uid="{00000000-0005-0000-0000-0000BC270000}"/>
    <cellStyle name="20% - Énfasis4 2 7 4 2 2" xfId="29064" xr:uid="{00000000-0005-0000-0000-0000BD270000}"/>
    <cellStyle name="20% - Énfasis4 2 7 4 3" xfId="36960" xr:uid="{00000000-0005-0000-0000-0000BE270000}"/>
    <cellStyle name="20% - Énfasis4 2 7 4 4" xfId="21748" xr:uid="{00000000-0005-0000-0000-0000BF270000}"/>
    <cellStyle name="20% - Énfasis4 2 7 4 5" xfId="48424" xr:uid="{00000000-0005-0000-0000-0000C0270000}"/>
    <cellStyle name="20% - Énfasis4 2 7 5" xfId="9475" xr:uid="{00000000-0005-0000-0000-0000C1270000}"/>
    <cellStyle name="20% - Énfasis4 2 7 5 2" xfId="30549" xr:uid="{00000000-0005-0000-0000-0000C2270000}"/>
    <cellStyle name="20% - Énfasis4 2 7 5 3" xfId="38446" xr:uid="{00000000-0005-0000-0000-0000C3270000}"/>
    <cellStyle name="20% - Énfasis4 2 7 5 4" xfId="23232" xr:uid="{00000000-0005-0000-0000-0000C4270000}"/>
    <cellStyle name="20% - Énfasis4 2 7 5 5" xfId="50067" xr:uid="{00000000-0005-0000-0000-0000C5270000}"/>
    <cellStyle name="20% - Énfasis4 2 7 6" xfId="12054" xr:uid="{00000000-0005-0000-0000-0000C6270000}"/>
    <cellStyle name="20% - Énfasis4 2 7 6 2" xfId="32034" xr:uid="{00000000-0005-0000-0000-0000C7270000}"/>
    <cellStyle name="20% - Énfasis4 2 7 6 3" xfId="39931" xr:uid="{00000000-0005-0000-0000-0000C8270000}"/>
    <cellStyle name="20% - Énfasis4 2 7 7" xfId="25619" xr:uid="{00000000-0005-0000-0000-0000C9270000}"/>
    <cellStyle name="20% - Énfasis4 2 7 8" xfId="33518" xr:uid="{00000000-0005-0000-0000-0000CA270000}"/>
    <cellStyle name="20% - Énfasis4 2 7 9" xfId="18780" xr:uid="{00000000-0005-0000-0000-0000CB270000}"/>
    <cellStyle name="20% - Énfasis4 2 8" xfId="1642" xr:uid="{00000000-0005-0000-0000-0000CC270000}"/>
    <cellStyle name="20% - Énfasis4 2 8 10" xfId="41853" xr:uid="{00000000-0005-0000-0000-0000CD270000}"/>
    <cellStyle name="20% - Énfasis4 2 8 2" xfId="2068" xr:uid="{00000000-0005-0000-0000-0000CE270000}"/>
    <cellStyle name="20% - Énfasis4 2 8 2 2" xfId="7526" xr:uid="{00000000-0005-0000-0000-0000CF270000}"/>
    <cellStyle name="20% - Énfasis4 2 8 2 2 2" xfId="16501" xr:uid="{00000000-0005-0000-0000-0000D0270000}"/>
    <cellStyle name="20% - Énfasis4 2 8 2 2 2 2" xfId="28364" xr:uid="{00000000-0005-0000-0000-0000D1270000}"/>
    <cellStyle name="20% - Énfasis4 2 8 2 2 3" xfId="36259" xr:uid="{00000000-0005-0000-0000-0000D2270000}"/>
    <cellStyle name="20% - Énfasis4 2 8 2 2 4" xfId="21048" xr:uid="{00000000-0005-0000-0000-0000D3270000}"/>
    <cellStyle name="20% - Énfasis4 2 8 2 2 5" xfId="47726" xr:uid="{00000000-0005-0000-0000-0000D4270000}"/>
    <cellStyle name="20% - Énfasis4 2 8 2 3" xfId="8615" xr:uid="{00000000-0005-0000-0000-0000D5270000}"/>
    <cellStyle name="20% - Énfasis4 2 8 2 3 2" xfId="17582" xr:uid="{00000000-0005-0000-0000-0000D6270000}"/>
    <cellStyle name="20% - Énfasis4 2 8 2 3 2 2" xfId="29848" xr:uid="{00000000-0005-0000-0000-0000D7270000}"/>
    <cellStyle name="20% - Énfasis4 2 8 2 3 3" xfId="37744" xr:uid="{00000000-0005-0000-0000-0000D8270000}"/>
    <cellStyle name="20% - Énfasis4 2 8 2 3 4" xfId="22531" xr:uid="{00000000-0005-0000-0000-0000D9270000}"/>
    <cellStyle name="20% - Énfasis4 2 8 2 3 5" xfId="48807" xr:uid="{00000000-0005-0000-0000-0000DA270000}"/>
    <cellStyle name="20% - Énfasis4 2 8 2 4" xfId="9476" xr:uid="{00000000-0005-0000-0000-0000DB270000}"/>
    <cellStyle name="20% - Énfasis4 2 8 2 4 2" xfId="31333" xr:uid="{00000000-0005-0000-0000-0000DC270000}"/>
    <cellStyle name="20% - Énfasis4 2 8 2 4 3" xfId="39230" xr:uid="{00000000-0005-0000-0000-0000DD270000}"/>
    <cellStyle name="20% - Énfasis4 2 8 2 4 4" xfId="24015" xr:uid="{00000000-0005-0000-0000-0000DE270000}"/>
    <cellStyle name="20% - Énfasis4 2 8 2 4 5" xfId="50450" xr:uid="{00000000-0005-0000-0000-0000DF270000}"/>
    <cellStyle name="20% - Énfasis4 2 8 2 5" xfId="12202" xr:uid="{00000000-0005-0000-0000-0000E0270000}"/>
    <cellStyle name="20% - Énfasis4 2 8 2 5 2" xfId="32818" xr:uid="{00000000-0005-0000-0000-0000E1270000}"/>
    <cellStyle name="20% - Énfasis4 2 8 2 5 3" xfId="40715" xr:uid="{00000000-0005-0000-0000-0000E2270000}"/>
    <cellStyle name="20% - Énfasis4 2 8 2 6" xfId="26402" xr:uid="{00000000-0005-0000-0000-0000E3270000}"/>
    <cellStyle name="20% - Énfasis4 2 8 2 7" xfId="34302" xr:uid="{00000000-0005-0000-0000-0000E4270000}"/>
    <cellStyle name="20% - Énfasis4 2 8 2 8" xfId="19564" xr:uid="{00000000-0005-0000-0000-0000E5270000}"/>
    <cellStyle name="20% - Énfasis4 2 8 2 9" xfId="42268" xr:uid="{00000000-0005-0000-0000-0000E6270000}"/>
    <cellStyle name="20% - Énfasis4 2 8 3" xfId="4344" xr:uid="{00000000-0005-0000-0000-0000E7270000}"/>
    <cellStyle name="20% - Énfasis4 2 8 3 2" xfId="14324" xr:uid="{00000000-0005-0000-0000-0000E8270000}"/>
    <cellStyle name="20% - Énfasis4 2 8 3 2 2" xfId="27547" xr:uid="{00000000-0005-0000-0000-0000E9270000}"/>
    <cellStyle name="20% - Énfasis4 2 8 3 3" xfId="35442" xr:uid="{00000000-0005-0000-0000-0000EA270000}"/>
    <cellStyle name="20% - Énfasis4 2 8 3 4" xfId="20232" xr:uid="{00000000-0005-0000-0000-0000EB270000}"/>
    <cellStyle name="20% - Énfasis4 2 8 3 5" xfId="45546" xr:uid="{00000000-0005-0000-0000-0000EC270000}"/>
    <cellStyle name="20% - Énfasis4 2 8 4" xfId="8200" xr:uid="{00000000-0005-0000-0000-0000ED270000}"/>
    <cellStyle name="20% - Énfasis4 2 8 4 2" xfId="17167" xr:uid="{00000000-0005-0000-0000-0000EE270000}"/>
    <cellStyle name="20% - Énfasis4 2 8 4 2 2" xfId="29031" xr:uid="{00000000-0005-0000-0000-0000EF270000}"/>
    <cellStyle name="20% - Énfasis4 2 8 4 3" xfId="36927" xr:uid="{00000000-0005-0000-0000-0000F0270000}"/>
    <cellStyle name="20% - Énfasis4 2 8 4 4" xfId="21716" xr:uid="{00000000-0005-0000-0000-0000F1270000}"/>
    <cellStyle name="20% - Énfasis4 2 8 4 5" xfId="48392" xr:uid="{00000000-0005-0000-0000-0000F2270000}"/>
    <cellStyle name="20% - Énfasis4 2 8 5" xfId="9477" xr:uid="{00000000-0005-0000-0000-0000F3270000}"/>
    <cellStyle name="20% - Énfasis4 2 8 5 2" xfId="30516" xr:uid="{00000000-0005-0000-0000-0000F4270000}"/>
    <cellStyle name="20% - Énfasis4 2 8 5 3" xfId="38413" xr:uid="{00000000-0005-0000-0000-0000F5270000}"/>
    <cellStyle name="20% - Énfasis4 2 8 5 4" xfId="23200" xr:uid="{00000000-0005-0000-0000-0000F6270000}"/>
    <cellStyle name="20% - Énfasis4 2 8 5 5" xfId="50035" xr:uid="{00000000-0005-0000-0000-0000F7270000}"/>
    <cellStyle name="20% - Énfasis4 2 8 6" xfId="12037" xr:uid="{00000000-0005-0000-0000-0000F8270000}"/>
    <cellStyle name="20% - Énfasis4 2 8 6 2" xfId="32001" xr:uid="{00000000-0005-0000-0000-0000F9270000}"/>
    <cellStyle name="20% - Énfasis4 2 8 6 3" xfId="39898" xr:uid="{00000000-0005-0000-0000-0000FA270000}"/>
    <cellStyle name="20% - Énfasis4 2 8 7" xfId="25586" xr:uid="{00000000-0005-0000-0000-0000FB270000}"/>
    <cellStyle name="20% - Énfasis4 2 8 8" xfId="33485" xr:uid="{00000000-0005-0000-0000-0000FC270000}"/>
    <cellStyle name="20% - Énfasis4 2 8 9" xfId="18747" xr:uid="{00000000-0005-0000-0000-0000FD270000}"/>
    <cellStyle name="20% - Énfasis4 2 9" xfId="2052" xr:uid="{00000000-0005-0000-0000-0000FE270000}"/>
    <cellStyle name="20% - Énfasis4 2 9 2" xfId="5294" xr:uid="{00000000-0005-0000-0000-0000FF270000}"/>
    <cellStyle name="20% - Énfasis4 2 9 2 2" xfId="15271" xr:uid="{00000000-0005-0000-0000-000000280000}"/>
    <cellStyle name="20% - Énfasis4 2 9 2 2 2" xfId="28347" xr:uid="{00000000-0005-0000-0000-000001280000}"/>
    <cellStyle name="20% - Énfasis4 2 9 2 3" xfId="36242" xr:uid="{00000000-0005-0000-0000-000002280000}"/>
    <cellStyle name="20% - Énfasis4 2 9 2 4" xfId="21031" xr:uid="{00000000-0005-0000-0000-000003280000}"/>
    <cellStyle name="20% - Énfasis4 2 9 2 5" xfId="46494" xr:uid="{00000000-0005-0000-0000-000004280000}"/>
    <cellStyle name="20% - Énfasis4 2 9 3" xfId="8599" xr:uid="{00000000-0005-0000-0000-000005280000}"/>
    <cellStyle name="20% - Énfasis4 2 9 3 2" xfId="17566" xr:uid="{00000000-0005-0000-0000-000006280000}"/>
    <cellStyle name="20% - Énfasis4 2 9 3 2 2" xfId="29831" xr:uid="{00000000-0005-0000-0000-000007280000}"/>
    <cellStyle name="20% - Énfasis4 2 9 3 3" xfId="37727" xr:uid="{00000000-0005-0000-0000-000008280000}"/>
    <cellStyle name="20% - Énfasis4 2 9 3 4" xfId="22514" xr:uid="{00000000-0005-0000-0000-000009280000}"/>
    <cellStyle name="20% - Énfasis4 2 9 3 5" xfId="48791" xr:uid="{00000000-0005-0000-0000-00000A280000}"/>
    <cellStyle name="20% - Énfasis4 2 9 4" xfId="9478" xr:uid="{00000000-0005-0000-0000-00000B280000}"/>
    <cellStyle name="20% - Énfasis4 2 9 4 2" xfId="31316" xr:uid="{00000000-0005-0000-0000-00000C280000}"/>
    <cellStyle name="20% - Énfasis4 2 9 4 3" xfId="39213" xr:uid="{00000000-0005-0000-0000-00000D280000}"/>
    <cellStyle name="20% - Énfasis4 2 9 4 4" xfId="23998" xr:uid="{00000000-0005-0000-0000-00000E280000}"/>
    <cellStyle name="20% - Énfasis4 2 9 4 5" xfId="50434" xr:uid="{00000000-0005-0000-0000-00000F280000}"/>
    <cellStyle name="20% - Énfasis4 2 9 5" xfId="12189" xr:uid="{00000000-0005-0000-0000-000010280000}"/>
    <cellStyle name="20% - Énfasis4 2 9 5 2" xfId="32801" xr:uid="{00000000-0005-0000-0000-000011280000}"/>
    <cellStyle name="20% - Énfasis4 2 9 5 3" xfId="40698" xr:uid="{00000000-0005-0000-0000-000012280000}"/>
    <cellStyle name="20% - Énfasis4 2 9 6" xfId="26385" xr:uid="{00000000-0005-0000-0000-000013280000}"/>
    <cellStyle name="20% - Énfasis4 2 9 7" xfId="34285" xr:uid="{00000000-0005-0000-0000-000014280000}"/>
    <cellStyle name="20% - Énfasis4 2 9 8" xfId="19547" xr:uid="{00000000-0005-0000-0000-000015280000}"/>
    <cellStyle name="20% - Énfasis4 2 9 9" xfId="42252" xr:uid="{00000000-0005-0000-0000-000016280000}"/>
    <cellStyle name="20% - Énfasis4 20" xfId="9309" xr:uid="{00000000-0005-0000-0000-000017280000}"/>
    <cellStyle name="20% - Énfasis4 21" xfId="9323" xr:uid="{00000000-0005-0000-0000-000018280000}"/>
    <cellStyle name="20% - Énfasis4 22" xfId="9337" xr:uid="{00000000-0005-0000-0000-000019280000}"/>
    <cellStyle name="20% - Énfasis4 23" xfId="12705" xr:uid="{00000000-0005-0000-0000-00001A280000}"/>
    <cellStyle name="20% - Énfasis4 24" xfId="51530" xr:uid="{00000000-0005-0000-0000-00001B280000}"/>
    <cellStyle name="20% - Énfasis4 25" xfId="51543" xr:uid="{00000000-0005-0000-0000-00001C280000}"/>
    <cellStyle name="20% - Énfasis4 26" xfId="51556" xr:uid="{00000000-0005-0000-0000-00001D280000}"/>
    <cellStyle name="20% - Énfasis4 27" xfId="51569" xr:uid="{00000000-0005-0000-0000-00001E280000}"/>
    <cellStyle name="20% - Énfasis4 28" xfId="51583" xr:uid="{00000000-0005-0000-0000-00001F280000}"/>
    <cellStyle name="20% - Énfasis4 3" xfId="93" xr:uid="{00000000-0005-0000-0000-000020280000}"/>
    <cellStyle name="20% - Énfasis4 3 10" xfId="3846" xr:uid="{00000000-0005-0000-0000-000021280000}"/>
    <cellStyle name="20% - Énfasis4 3 10 2" xfId="13829" xr:uid="{00000000-0005-0000-0000-000022280000}"/>
    <cellStyle name="20% - Énfasis4 3 10 2 2" xfId="27488" xr:uid="{00000000-0005-0000-0000-000023280000}"/>
    <cellStyle name="20% - Énfasis4 3 10 3" xfId="35383" xr:uid="{00000000-0005-0000-0000-000024280000}"/>
    <cellStyle name="20% - Énfasis4 3 10 4" xfId="20173" xr:uid="{00000000-0005-0000-0000-000025280000}"/>
    <cellStyle name="20% - Énfasis4 3 10 5" xfId="45051" xr:uid="{00000000-0005-0000-0000-000026280000}"/>
    <cellStyle name="20% - Énfasis4 3 11" xfId="7008" xr:uid="{00000000-0005-0000-0000-000027280000}"/>
    <cellStyle name="20% - Énfasis4 3 11 2" xfId="15985" xr:uid="{00000000-0005-0000-0000-000028280000}"/>
    <cellStyle name="20% - Énfasis4 3 11 2 2" xfId="28972" xr:uid="{00000000-0005-0000-0000-000029280000}"/>
    <cellStyle name="20% - Énfasis4 3 11 3" xfId="36868" xr:uid="{00000000-0005-0000-0000-00002A280000}"/>
    <cellStyle name="20% - Énfasis4 3 11 4" xfId="21657" xr:uid="{00000000-0005-0000-0000-00002B280000}"/>
    <cellStyle name="20% - Énfasis4 3 11 5" xfId="47210" xr:uid="{00000000-0005-0000-0000-00002C280000}"/>
    <cellStyle name="20% - Énfasis4 3 12" xfId="2795" xr:uid="{00000000-0005-0000-0000-00002D280000}"/>
    <cellStyle name="20% - Énfasis4 3 12 2" xfId="12779" xr:uid="{00000000-0005-0000-0000-00002E280000}"/>
    <cellStyle name="20% - Énfasis4 3 12 2 2" xfId="30457" xr:uid="{00000000-0005-0000-0000-00002F280000}"/>
    <cellStyle name="20% - Énfasis4 3 12 3" xfId="38354" xr:uid="{00000000-0005-0000-0000-000030280000}"/>
    <cellStyle name="20% - Énfasis4 3 12 4" xfId="23141" xr:uid="{00000000-0005-0000-0000-000031280000}"/>
    <cellStyle name="20% - Énfasis4 3 12 5" xfId="44000" xr:uid="{00000000-0005-0000-0000-000032280000}"/>
    <cellStyle name="20% - Énfasis4 3 13" xfId="7682" xr:uid="{00000000-0005-0000-0000-000033280000}"/>
    <cellStyle name="20% - Énfasis4 3 13 2" xfId="16649" xr:uid="{00000000-0005-0000-0000-000034280000}"/>
    <cellStyle name="20% - Énfasis4 3 13 2 2" xfId="31942" xr:uid="{00000000-0005-0000-0000-000035280000}"/>
    <cellStyle name="20% - Énfasis4 3 13 3" xfId="39839" xr:uid="{00000000-0005-0000-0000-000036280000}"/>
    <cellStyle name="20% - Énfasis4 3 13 4" xfId="24624" xr:uid="{00000000-0005-0000-0000-000037280000}"/>
    <cellStyle name="20% - Énfasis4 3 13 5" xfId="47874" xr:uid="{00000000-0005-0000-0000-000038280000}"/>
    <cellStyle name="20% - Énfasis4 3 14" xfId="10410" xr:uid="{00000000-0005-0000-0000-000039280000}"/>
    <cellStyle name="20% - Énfasis4 3 14 2" xfId="25527" xr:uid="{00000000-0005-0000-0000-00003A280000}"/>
    <cellStyle name="20% - Énfasis4 3 14 3" xfId="49517" xr:uid="{00000000-0005-0000-0000-00003B280000}"/>
    <cellStyle name="20% - Énfasis4 3 15" xfId="33426" xr:uid="{00000000-0005-0000-0000-00003C280000}"/>
    <cellStyle name="20% - Énfasis4 3 16" xfId="18277" xr:uid="{00000000-0005-0000-0000-00003D280000}"/>
    <cellStyle name="20% - Énfasis4 3 17" xfId="41335" xr:uid="{00000000-0005-0000-0000-00003E280000}"/>
    <cellStyle name="20% - Énfasis4 3 2" xfId="201" xr:uid="{00000000-0005-0000-0000-00003F280000}"/>
    <cellStyle name="20% - Énfasis4 3 2 10" xfId="2855" xr:uid="{00000000-0005-0000-0000-000040280000}"/>
    <cellStyle name="20% - Énfasis4 3 2 10 2" xfId="12839" xr:uid="{00000000-0005-0000-0000-000041280000}"/>
    <cellStyle name="20% - Énfasis4 3 2 10 3" xfId="33618" xr:uid="{00000000-0005-0000-0000-000042280000}"/>
    <cellStyle name="20% - Énfasis4 3 2 10 4" xfId="44060" xr:uid="{00000000-0005-0000-0000-000043280000}"/>
    <cellStyle name="20% - Énfasis4 3 2 11" xfId="7722" xr:uid="{00000000-0005-0000-0000-000044280000}"/>
    <cellStyle name="20% - Énfasis4 3 2 11 2" xfId="16689" xr:uid="{00000000-0005-0000-0000-000045280000}"/>
    <cellStyle name="20% - Énfasis4 3 2 11 3" xfId="47914" xr:uid="{00000000-0005-0000-0000-000046280000}"/>
    <cellStyle name="20% - Énfasis4 3 2 12" xfId="10411" xr:uid="{00000000-0005-0000-0000-000047280000}"/>
    <cellStyle name="20% - Énfasis4 3 2 12 2" xfId="49557" xr:uid="{00000000-0005-0000-0000-000048280000}"/>
    <cellStyle name="20% - Énfasis4 3 2 13" xfId="18345" xr:uid="{00000000-0005-0000-0000-000049280000}"/>
    <cellStyle name="20% - Énfasis4 3 2 14" xfId="41375" xr:uid="{00000000-0005-0000-0000-00004A280000}"/>
    <cellStyle name="20% - Énfasis4 3 2 2" xfId="600" xr:uid="{00000000-0005-0000-0000-00004B280000}"/>
    <cellStyle name="20% - Énfasis4 3 2 2 10" xfId="18434" xr:uid="{00000000-0005-0000-0000-00004C280000}"/>
    <cellStyle name="20% - Énfasis4 3 2 2 11" xfId="41507" xr:uid="{00000000-0005-0000-0000-00004D280000}"/>
    <cellStyle name="20% - Énfasis4 3 2 2 2" xfId="939" xr:uid="{00000000-0005-0000-0000-00004E280000}"/>
    <cellStyle name="20% - Énfasis4 3 2 2 2 2" xfId="2070" xr:uid="{00000000-0005-0000-0000-00004F280000}"/>
    <cellStyle name="20% - Énfasis4 3 2 2 2 2 2" xfId="5146" xr:uid="{00000000-0005-0000-0000-000050280000}"/>
    <cellStyle name="20% - Énfasis4 3 2 2 2 2 2 2" xfId="15124" xr:uid="{00000000-0005-0000-0000-000051280000}"/>
    <cellStyle name="20% - Énfasis4 3 2 2 2 2 2 3" xfId="28367" xr:uid="{00000000-0005-0000-0000-000052280000}"/>
    <cellStyle name="20% - Énfasis4 3 2 2 2 2 2 4" xfId="46346" xr:uid="{00000000-0005-0000-0000-000053280000}"/>
    <cellStyle name="20% - Énfasis4 3 2 2 2 2 3" xfId="10412" xr:uid="{00000000-0005-0000-0000-000054280000}"/>
    <cellStyle name="20% - Énfasis4 3 2 2 2 2 3 2" xfId="36262" xr:uid="{00000000-0005-0000-0000-000055280000}"/>
    <cellStyle name="20% - Énfasis4 3 2 2 2 2 4" xfId="21051" xr:uid="{00000000-0005-0000-0000-000056280000}"/>
    <cellStyle name="20% - Énfasis4 3 2 2 2 2 5" xfId="43717" xr:uid="{00000000-0005-0000-0000-000057280000}"/>
    <cellStyle name="20% - Énfasis4 3 2 2 2 3" xfId="3471" xr:uid="{00000000-0005-0000-0000-000058280000}"/>
    <cellStyle name="20% - Énfasis4 3 2 2 2 3 2" xfId="13455" xr:uid="{00000000-0005-0000-0000-000059280000}"/>
    <cellStyle name="20% - Énfasis4 3 2 2 2 3 2 2" xfId="29851" xr:uid="{00000000-0005-0000-0000-00005A280000}"/>
    <cellStyle name="20% - Énfasis4 3 2 2 2 3 3" xfId="37747" xr:uid="{00000000-0005-0000-0000-00005B280000}"/>
    <cellStyle name="20% - Énfasis4 3 2 2 2 3 4" xfId="22534" xr:uid="{00000000-0005-0000-0000-00005C280000}"/>
    <cellStyle name="20% - Énfasis4 3 2 2 2 3 5" xfId="44676" xr:uid="{00000000-0005-0000-0000-00005D280000}"/>
    <cellStyle name="20% - Énfasis4 3 2 2 2 4" xfId="8617" xr:uid="{00000000-0005-0000-0000-00005E280000}"/>
    <cellStyle name="20% - Énfasis4 3 2 2 2 4 2" xfId="17584" xr:uid="{00000000-0005-0000-0000-00005F280000}"/>
    <cellStyle name="20% - Énfasis4 3 2 2 2 4 2 2" xfId="31336" xr:uid="{00000000-0005-0000-0000-000060280000}"/>
    <cellStyle name="20% - Énfasis4 3 2 2 2 4 3" xfId="39233" xr:uid="{00000000-0005-0000-0000-000061280000}"/>
    <cellStyle name="20% - Énfasis4 3 2 2 2 4 4" xfId="24018" xr:uid="{00000000-0005-0000-0000-000062280000}"/>
    <cellStyle name="20% - Énfasis4 3 2 2 2 4 5" xfId="48809" xr:uid="{00000000-0005-0000-0000-000063280000}"/>
    <cellStyle name="20% - Énfasis4 3 2 2 2 5" xfId="10413" xr:uid="{00000000-0005-0000-0000-000064280000}"/>
    <cellStyle name="20% - Énfasis4 3 2 2 2 5 2" xfId="32821" xr:uid="{00000000-0005-0000-0000-000065280000}"/>
    <cellStyle name="20% - Énfasis4 3 2 2 2 5 3" xfId="40718" xr:uid="{00000000-0005-0000-0000-000066280000}"/>
    <cellStyle name="20% - Énfasis4 3 2 2 2 5 4" xfId="25318" xr:uid="{00000000-0005-0000-0000-000067280000}"/>
    <cellStyle name="20% - Énfasis4 3 2 2 2 5 5" xfId="50452" xr:uid="{00000000-0005-0000-0000-000068280000}"/>
    <cellStyle name="20% - Énfasis4 3 2 2 2 6" xfId="26405" xr:uid="{00000000-0005-0000-0000-000069280000}"/>
    <cellStyle name="20% - Énfasis4 3 2 2 2 7" xfId="34305" xr:uid="{00000000-0005-0000-0000-00006A280000}"/>
    <cellStyle name="20% - Énfasis4 3 2 2 2 8" xfId="19567" xr:uid="{00000000-0005-0000-0000-00006B280000}"/>
    <cellStyle name="20% - Énfasis4 3 2 2 2 9" xfId="42270" xr:uid="{00000000-0005-0000-0000-00006C280000}"/>
    <cellStyle name="20% - Énfasis4 3 2 2 3" xfId="1292" xr:uid="{00000000-0005-0000-0000-00006D280000}"/>
    <cellStyle name="20% - Énfasis4 3 2 2 3 2" xfId="6358" xr:uid="{00000000-0005-0000-0000-00006E280000}"/>
    <cellStyle name="20% - Énfasis4 3 2 2 3 2 2" xfId="27380" xr:uid="{00000000-0005-0000-0000-00006F280000}"/>
    <cellStyle name="20% - Énfasis4 3 2 2 3 3" xfId="10414" xr:uid="{00000000-0005-0000-0000-000070280000}"/>
    <cellStyle name="20% - Énfasis4 3 2 2 3 3 2" xfId="35275" xr:uid="{00000000-0005-0000-0000-000071280000}"/>
    <cellStyle name="20% - Énfasis4 3 2 2 3 4" xfId="19198" xr:uid="{00000000-0005-0000-0000-000072280000}"/>
    <cellStyle name="20% - Énfasis4 3 2 2 3 5" xfId="43164" xr:uid="{00000000-0005-0000-0000-000073280000}"/>
    <cellStyle name="20% - Énfasis4 3 2 2 4" xfId="6643" xr:uid="{00000000-0005-0000-0000-000074280000}"/>
    <cellStyle name="20% - Énfasis4 3 2 2 4 2" xfId="15622" xr:uid="{00000000-0005-0000-0000-000075280000}"/>
    <cellStyle name="20% - Énfasis4 3 2 2 4 2 2" xfId="27998" xr:uid="{00000000-0005-0000-0000-000076280000}"/>
    <cellStyle name="20% - Énfasis4 3 2 2 4 3" xfId="35893" xr:uid="{00000000-0005-0000-0000-000077280000}"/>
    <cellStyle name="20% - Énfasis4 3 2 2 4 4" xfId="20682" xr:uid="{00000000-0005-0000-0000-000078280000}"/>
    <cellStyle name="20% - Énfasis4 3 2 2 4 5" xfId="46846" xr:uid="{00000000-0005-0000-0000-000079280000}"/>
    <cellStyle name="20% - Énfasis4 3 2 2 5" xfId="4307" xr:uid="{00000000-0005-0000-0000-00007A280000}"/>
    <cellStyle name="20% - Énfasis4 3 2 2 5 2" xfId="14287" xr:uid="{00000000-0005-0000-0000-00007B280000}"/>
    <cellStyle name="20% - Énfasis4 3 2 2 5 2 2" xfId="29482" xr:uid="{00000000-0005-0000-0000-00007C280000}"/>
    <cellStyle name="20% - Énfasis4 3 2 2 5 3" xfId="37378" xr:uid="{00000000-0005-0000-0000-00007D280000}"/>
    <cellStyle name="20% - Énfasis4 3 2 2 5 4" xfId="22166" xr:uid="{00000000-0005-0000-0000-00007E280000}"/>
    <cellStyle name="20% - Énfasis4 3 2 2 5 5" xfId="45509" xr:uid="{00000000-0005-0000-0000-00007F280000}"/>
    <cellStyle name="20% - Énfasis4 3 2 2 6" xfId="7180" xr:uid="{00000000-0005-0000-0000-000080280000}"/>
    <cellStyle name="20% - Énfasis4 3 2 2 6 2" xfId="16157" xr:uid="{00000000-0005-0000-0000-000081280000}"/>
    <cellStyle name="20% - Énfasis4 3 2 2 6 2 2" xfId="30967" xr:uid="{00000000-0005-0000-0000-000082280000}"/>
    <cellStyle name="20% - Énfasis4 3 2 2 6 3" xfId="38864" xr:uid="{00000000-0005-0000-0000-000083280000}"/>
    <cellStyle name="20% - Énfasis4 3 2 2 6 4" xfId="23650" xr:uid="{00000000-0005-0000-0000-000084280000}"/>
    <cellStyle name="20% - Énfasis4 3 2 2 6 5" xfId="47382" xr:uid="{00000000-0005-0000-0000-000085280000}"/>
    <cellStyle name="20% - Énfasis4 3 2 2 7" xfId="3088" xr:uid="{00000000-0005-0000-0000-000086280000}"/>
    <cellStyle name="20% - Énfasis4 3 2 2 7 2" xfId="13072" xr:uid="{00000000-0005-0000-0000-000087280000}"/>
    <cellStyle name="20% - Énfasis4 3 2 2 7 2 2" xfId="32452" xr:uid="{00000000-0005-0000-0000-000088280000}"/>
    <cellStyle name="20% - Énfasis4 3 2 2 7 3" xfId="40349" xr:uid="{00000000-0005-0000-0000-000089280000}"/>
    <cellStyle name="20% - Énfasis4 3 2 2 7 4" xfId="25064" xr:uid="{00000000-0005-0000-0000-00008A280000}"/>
    <cellStyle name="20% - Énfasis4 3 2 2 7 5" xfId="44293" xr:uid="{00000000-0005-0000-0000-00008B280000}"/>
    <cellStyle name="20% - Énfasis4 3 2 2 8" xfId="7854" xr:uid="{00000000-0005-0000-0000-00008C280000}"/>
    <cellStyle name="20% - Énfasis4 3 2 2 8 2" xfId="16821" xr:uid="{00000000-0005-0000-0000-00008D280000}"/>
    <cellStyle name="20% - Énfasis4 3 2 2 8 3" xfId="26036" xr:uid="{00000000-0005-0000-0000-00008E280000}"/>
    <cellStyle name="20% - Énfasis4 3 2 2 8 4" xfId="48046" xr:uid="{00000000-0005-0000-0000-00008F280000}"/>
    <cellStyle name="20% - Énfasis4 3 2 2 9" xfId="10415" xr:uid="{00000000-0005-0000-0000-000090280000}"/>
    <cellStyle name="20% - Énfasis4 3 2 2 9 2" xfId="33936" xr:uid="{00000000-0005-0000-0000-000091280000}"/>
    <cellStyle name="20% - Énfasis4 3 2 2 9 3" xfId="49689" xr:uid="{00000000-0005-0000-0000-000092280000}"/>
    <cellStyle name="20% - Énfasis4 3 2 3" xfId="775" xr:uid="{00000000-0005-0000-0000-000093280000}"/>
    <cellStyle name="20% - Énfasis4 3 2 3 10" xfId="41681" xr:uid="{00000000-0005-0000-0000-000094280000}"/>
    <cellStyle name="20% - Énfasis4 3 2 3 2" xfId="940" xr:uid="{00000000-0005-0000-0000-000095280000}"/>
    <cellStyle name="20% - Énfasis4 3 2 3 2 2" xfId="2699" xr:uid="{00000000-0005-0000-0000-000096280000}"/>
    <cellStyle name="20% - Énfasis4 3 2 3 2 2 2" xfId="6272" xr:uid="{00000000-0005-0000-0000-000097280000}"/>
    <cellStyle name="20% - Énfasis4 3 2 3 2 2 3" xfId="10416" xr:uid="{00000000-0005-0000-0000-000098280000}"/>
    <cellStyle name="20% - Énfasis4 3 2 3 2 2 4" xfId="27446" xr:uid="{00000000-0005-0000-0000-000099280000}"/>
    <cellStyle name="20% - Énfasis4 3 2 3 2 2 5" xfId="43909" xr:uid="{00000000-0005-0000-0000-00009A280000}"/>
    <cellStyle name="20% - Énfasis4 3 2 3 2 3" xfId="3472" xr:uid="{00000000-0005-0000-0000-00009B280000}"/>
    <cellStyle name="20% - Énfasis4 3 2 3 2 3 2" xfId="13456" xr:uid="{00000000-0005-0000-0000-00009C280000}"/>
    <cellStyle name="20% - Énfasis4 3 2 3 2 3 3" xfId="35341" xr:uid="{00000000-0005-0000-0000-00009D280000}"/>
    <cellStyle name="20% - Énfasis4 3 2 3 2 3 4" xfId="44677" xr:uid="{00000000-0005-0000-0000-00009E280000}"/>
    <cellStyle name="20% - Énfasis4 3 2 3 2 4" xfId="9157" xr:uid="{00000000-0005-0000-0000-00009F280000}"/>
    <cellStyle name="20% - Énfasis4 3 2 3 2 4 2" xfId="18123" xr:uid="{00000000-0005-0000-0000-0000A0280000}"/>
    <cellStyle name="20% - Énfasis4 3 2 3 2 4 3" xfId="49349" xr:uid="{00000000-0005-0000-0000-0000A1280000}"/>
    <cellStyle name="20% - Énfasis4 3 2 3 2 5" xfId="10417" xr:uid="{00000000-0005-0000-0000-0000A2280000}"/>
    <cellStyle name="20% - Énfasis4 3 2 3 2 5 2" xfId="50992" xr:uid="{00000000-0005-0000-0000-0000A3280000}"/>
    <cellStyle name="20% - Énfasis4 3 2 3 2 6" xfId="19566" xr:uid="{00000000-0005-0000-0000-0000A4280000}"/>
    <cellStyle name="20% - Énfasis4 3 2 3 2 7" xfId="42810" xr:uid="{00000000-0005-0000-0000-0000A5280000}"/>
    <cellStyle name="20% - Énfasis4 3 2 3 3" xfId="1466" xr:uid="{00000000-0005-0000-0000-0000A6280000}"/>
    <cellStyle name="20% - Énfasis4 3 2 3 3 2" xfId="6818" xr:uid="{00000000-0005-0000-0000-0000A7280000}"/>
    <cellStyle name="20% - Énfasis4 3 2 3 3 2 2" xfId="15796" xr:uid="{00000000-0005-0000-0000-0000A8280000}"/>
    <cellStyle name="20% - Énfasis4 3 2 3 3 2 3" xfId="28366" xr:uid="{00000000-0005-0000-0000-0000A9280000}"/>
    <cellStyle name="20% - Énfasis4 3 2 3 3 2 4" xfId="47020" xr:uid="{00000000-0005-0000-0000-0000AA280000}"/>
    <cellStyle name="20% - Énfasis4 3 2 3 3 3" xfId="10418" xr:uid="{00000000-0005-0000-0000-0000AB280000}"/>
    <cellStyle name="20% - Énfasis4 3 2 3 3 3 2" xfId="36261" xr:uid="{00000000-0005-0000-0000-0000AC280000}"/>
    <cellStyle name="20% - Énfasis4 3 2 3 3 4" xfId="21050" xr:uid="{00000000-0005-0000-0000-0000AD280000}"/>
    <cellStyle name="20% - Énfasis4 3 2 3 3 5" xfId="43338" xr:uid="{00000000-0005-0000-0000-0000AE280000}"/>
    <cellStyle name="20% - Énfasis4 3 2 3 4" xfId="4867" xr:uid="{00000000-0005-0000-0000-0000AF280000}"/>
    <cellStyle name="20% - Énfasis4 3 2 3 4 2" xfId="14845" xr:uid="{00000000-0005-0000-0000-0000B0280000}"/>
    <cellStyle name="20% - Énfasis4 3 2 3 4 2 2" xfId="29850" xr:uid="{00000000-0005-0000-0000-0000B1280000}"/>
    <cellStyle name="20% - Énfasis4 3 2 3 4 3" xfId="37746" xr:uid="{00000000-0005-0000-0000-0000B2280000}"/>
    <cellStyle name="20% - Énfasis4 3 2 3 4 4" xfId="22533" xr:uid="{00000000-0005-0000-0000-0000B3280000}"/>
    <cellStyle name="20% - Énfasis4 3 2 3 4 5" xfId="46067" xr:uid="{00000000-0005-0000-0000-0000B4280000}"/>
    <cellStyle name="20% - Énfasis4 3 2 3 5" xfId="7354" xr:uid="{00000000-0005-0000-0000-0000B5280000}"/>
    <cellStyle name="20% - Énfasis4 3 2 3 5 2" xfId="16330" xr:uid="{00000000-0005-0000-0000-0000B6280000}"/>
    <cellStyle name="20% - Énfasis4 3 2 3 5 2 2" xfId="31335" xr:uid="{00000000-0005-0000-0000-0000B7280000}"/>
    <cellStyle name="20% - Énfasis4 3 2 3 5 3" xfId="39232" xr:uid="{00000000-0005-0000-0000-0000B8280000}"/>
    <cellStyle name="20% - Énfasis4 3 2 3 5 4" xfId="24017" xr:uid="{00000000-0005-0000-0000-0000B9280000}"/>
    <cellStyle name="20% - Énfasis4 3 2 3 5 5" xfId="47555" xr:uid="{00000000-0005-0000-0000-0000BA280000}"/>
    <cellStyle name="20% - Énfasis4 3 2 3 6" xfId="3262" xr:uid="{00000000-0005-0000-0000-0000BB280000}"/>
    <cellStyle name="20% - Énfasis4 3 2 3 6 2" xfId="13246" xr:uid="{00000000-0005-0000-0000-0000BC280000}"/>
    <cellStyle name="20% - Énfasis4 3 2 3 6 2 2" xfId="32820" xr:uid="{00000000-0005-0000-0000-0000BD280000}"/>
    <cellStyle name="20% - Énfasis4 3 2 3 6 3" xfId="40717" xr:uid="{00000000-0005-0000-0000-0000BE280000}"/>
    <cellStyle name="20% - Énfasis4 3 2 3 6 4" xfId="25317" xr:uid="{00000000-0005-0000-0000-0000BF280000}"/>
    <cellStyle name="20% - Énfasis4 3 2 3 6 5" xfId="44467" xr:uid="{00000000-0005-0000-0000-0000C0280000}"/>
    <cellStyle name="20% - Énfasis4 3 2 3 7" xfId="8028" xr:uid="{00000000-0005-0000-0000-0000C1280000}"/>
    <cellStyle name="20% - Énfasis4 3 2 3 7 2" xfId="16995" xr:uid="{00000000-0005-0000-0000-0000C2280000}"/>
    <cellStyle name="20% - Énfasis4 3 2 3 7 3" xfId="26404" xr:uid="{00000000-0005-0000-0000-0000C3280000}"/>
    <cellStyle name="20% - Énfasis4 3 2 3 7 4" xfId="48220" xr:uid="{00000000-0005-0000-0000-0000C4280000}"/>
    <cellStyle name="20% - Énfasis4 3 2 3 8" xfId="10419" xr:uid="{00000000-0005-0000-0000-0000C5280000}"/>
    <cellStyle name="20% - Énfasis4 3 2 3 8 2" xfId="34304" xr:uid="{00000000-0005-0000-0000-0000C6280000}"/>
    <cellStyle name="20% - Énfasis4 3 2 3 8 3" xfId="49863" xr:uid="{00000000-0005-0000-0000-0000C7280000}"/>
    <cellStyle name="20% - Énfasis4 3 2 3 9" xfId="18621" xr:uid="{00000000-0005-0000-0000-0000C8280000}"/>
    <cellStyle name="20% - Énfasis4 3 2 4" xfId="466" xr:uid="{00000000-0005-0000-0000-0000C9280000}"/>
    <cellStyle name="20% - Énfasis4 3 2 4 2" xfId="2594" xr:uid="{00000000-0005-0000-0000-0000CA280000}"/>
    <cellStyle name="20% - Énfasis4 3 2 4 2 2" xfId="6190" xr:uid="{00000000-0005-0000-0000-0000CB280000}"/>
    <cellStyle name="20% - Énfasis4 3 2 4 2 3" xfId="10420" xr:uid="{00000000-0005-0000-0000-0000CC280000}"/>
    <cellStyle name="20% - Énfasis4 3 2 4 2 4" xfId="27178" xr:uid="{00000000-0005-0000-0000-0000CD280000}"/>
    <cellStyle name="20% - Énfasis4 3 2 4 2 5" xfId="43804" xr:uid="{00000000-0005-0000-0000-0000CE280000}"/>
    <cellStyle name="20% - Énfasis4 3 2 4 3" xfId="5249" xr:uid="{00000000-0005-0000-0000-0000CF280000}"/>
    <cellStyle name="20% - Énfasis4 3 2 4 3 2" xfId="15226" xr:uid="{00000000-0005-0000-0000-0000D0280000}"/>
    <cellStyle name="20% - Énfasis4 3 2 4 3 3" xfId="35073" xr:uid="{00000000-0005-0000-0000-0000D1280000}"/>
    <cellStyle name="20% - Énfasis4 3 2 4 3 4" xfId="46449" xr:uid="{00000000-0005-0000-0000-0000D2280000}"/>
    <cellStyle name="20% - Énfasis4 3 2 4 4" xfId="2956" xr:uid="{00000000-0005-0000-0000-0000D3280000}"/>
    <cellStyle name="20% - Énfasis4 3 2 4 4 2" xfId="12940" xr:uid="{00000000-0005-0000-0000-0000D4280000}"/>
    <cellStyle name="20% - Énfasis4 3 2 4 4 3" xfId="44161" xr:uid="{00000000-0005-0000-0000-0000D5280000}"/>
    <cellStyle name="20% - Énfasis4 3 2 4 5" xfId="9158" xr:uid="{00000000-0005-0000-0000-0000D6280000}"/>
    <cellStyle name="20% - Énfasis4 3 2 4 5 2" xfId="18124" xr:uid="{00000000-0005-0000-0000-0000D7280000}"/>
    <cellStyle name="20% - Énfasis4 3 2 4 5 3" xfId="49350" xr:uid="{00000000-0005-0000-0000-0000D8280000}"/>
    <cellStyle name="20% - Énfasis4 3 2 4 6" xfId="10421" xr:uid="{00000000-0005-0000-0000-0000D9280000}"/>
    <cellStyle name="20% - Énfasis4 3 2 4 6 2" xfId="50993" xr:uid="{00000000-0005-0000-0000-0000DA280000}"/>
    <cellStyle name="20% - Énfasis4 3 2 4 7" xfId="18880" xr:uid="{00000000-0005-0000-0000-0000DB280000}"/>
    <cellStyle name="20% - Énfasis4 3 2 4 8" xfId="42811" xr:uid="{00000000-0005-0000-0000-0000DC280000}"/>
    <cellStyle name="20% - Énfasis4 3 2 5" xfId="1160" xr:uid="{00000000-0005-0000-0000-0000DD280000}"/>
    <cellStyle name="20% - Énfasis4 3 2 5 2" xfId="4488" xr:uid="{00000000-0005-0000-0000-0000DE280000}"/>
    <cellStyle name="20% - Énfasis4 3 2 5 2 2" xfId="14467" xr:uid="{00000000-0005-0000-0000-0000DF280000}"/>
    <cellStyle name="20% - Énfasis4 3 2 5 2 3" xfId="27680" xr:uid="{00000000-0005-0000-0000-0000E0280000}"/>
    <cellStyle name="20% - Énfasis4 3 2 5 2 4" xfId="45689" xr:uid="{00000000-0005-0000-0000-0000E1280000}"/>
    <cellStyle name="20% - Énfasis4 3 2 5 3" xfId="10422" xr:uid="{00000000-0005-0000-0000-0000E2280000}"/>
    <cellStyle name="20% - Énfasis4 3 2 5 3 2" xfId="35575" xr:uid="{00000000-0005-0000-0000-0000E3280000}"/>
    <cellStyle name="20% - Énfasis4 3 2 5 4" xfId="20364" xr:uid="{00000000-0005-0000-0000-0000E4280000}"/>
    <cellStyle name="20% - Énfasis4 3 2 5 5" xfId="43033" xr:uid="{00000000-0005-0000-0000-0000E5280000}"/>
    <cellStyle name="20% - Énfasis4 3 2 6" xfId="5812" xr:uid="{00000000-0005-0000-0000-0000E6280000}"/>
    <cellStyle name="20% - Énfasis4 3 2 6 2" xfId="29164" xr:uid="{00000000-0005-0000-0000-0000E7280000}"/>
    <cellStyle name="20% - Énfasis4 3 2 6 2 2" xfId="51404" xr:uid="{00000000-0005-0000-0000-0000E8280000}"/>
    <cellStyle name="20% - Énfasis4 3 2 6 3" xfId="37060" xr:uid="{00000000-0005-0000-0000-0000E9280000}"/>
    <cellStyle name="20% - Énfasis4 3 2 6 3 2" xfId="51260" xr:uid="{00000000-0005-0000-0000-0000EA280000}"/>
    <cellStyle name="20% - Énfasis4 3 2 6 4" xfId="21848" xr:uid="{00000000-0005-0000-0000-0000EB280000}"/>
    <cellStyle name="20% - Énfasis4 3 2 7" xfId="6509" xr:uid="{00000000-0005-0000-0000-0000EC280000}"/>
    <cellStyle name="20% - Énfasis4 3 2 7 2" xfId="15491" xr:uid="{00000000-0005-0000-0000-0000ED280000}"/>
    <cellStyle name="20% - Énfasis4 3 2 7 2 2" xfId="30649" xr:uid="{00000000-0005-0000-0000-0000EE280000}"/>
    <cellStyle name="20% - Énfasis4 3 2 7 3" xfId="38546" xr:uid="{00000000-0005-0000-0000-0000EF280000}"/>
    <cellStyle name="20% - Énfasis4 3 2 7 4" xfId="23332" xr:uid="{00000000-0005-0000-0000-0000F0280000}"/>
    <cellStyle name="20% - Énfasis4 3 2 7 5" xfId="46714" xr:uid="{00000000-0005-0000-0000-0000F1280000}"/>
    <cellStyle name="20% - Énfasis4 3 2 8" xfId="4027" xr:uid="{00000000-0005-0000-0000-0000F2280000}"/>
    <cellStyle name="20% - Énfasis4 3 2 8 2" xfId="14008" xr:uid="{00000000-0005-0000-0000-0000F3280000}"/>
    <cellStyle name="20% - Énfasis4 3 2 8 2 2" xfId="32134" xr:uid="{00000000-0005-0000-0000-0000F4280000}"/>
    <cellStyle name="20% - Énfasis4 3 2 8 3" xfId="40031" xr:uid="{00000000-0005-0000-0000-0000F5280000}"/>
    <cellStyle name="20% - Énfasis4 3 2 8 4" xfId="24766" xr:uid="{00000000-0005-0000-0000-0000F6280000}"/>
    <cellStyle name="20% - Énfasis4 3 2 8 5" xfId="45230" xr:uid="{00000000-0005-0000-0000-0000F7280000}"/>
    <cellStyle name="20% - Énfasis4 3 2 9" xfId="7048" xr:uid="{00000000-0005-0000-0000-0000F8280000}"/>
    <cellStyle name="20% - Énfasis4 3 2 9 2" xfId="16025" xr:uid="{00000000-0005-0000-0000-0000F9280000}"/>
    <cellStyle name="20% - Énfasis4 3 2 9 3" xfId="25719" xr:uid="{00000000-0005-0000-0000-0000FA280000}"/>
    <cellStyle name="20% - Énfasis4 3 2 9 4" xfId="47250" xr:uid="{00000000-0005-0000-0000-0000FB280000}"/>
    <cellStyle name="20% - Énfasis4 3 3" xfId="309" xr:uid="{00000000-0005-0000-0000-0000FC280000}"/>
    <cellStyle name="20% - Énfasis4 3 3 10" xfId="7787" xr:uid="{00000000-0005-0000-0000-0000FD280000}"/>
    <cellStyle name="20% - Énfasis4 3 3 10 2" xfId="16754" xr:uid="{00000000-0005-0000-0000-0000FE280000}"/>
    <cellStyle name="20% - Énfasis4 3 3 10 3" xfId="33619" xr:uid="{00000000-0005-0000-0000-0000FF280000}"/>
    <cellStyle name="20% - Énfasis4 3 3 10 4" xfId="47979" xr:uid="{00000000-0005-0000-0000-000000290000}"/>
    <cellStyle name="20% - Énfasis4 3 3 11" xfId="10423" xr:uid="{00000000-0005-0000-0000-000001290000}"/>
    <cellStyle name="20% - Énfasis4 3 3 11 2" xfId="49622" xr:uid="{00000000-0005-0000-0000-000002290000}"/>
    <cellStyle name="20% - Énfasis4 3 3 12" xfId="18393" xr:uid="{00000000-0005-0000-0000-000003290000}"/>
    <cellStyle name="20% - Énfasis4 3 3 13" xfId="41440" xr:uid="{00000000-0005-0000-0000-000004290000}"/>
    <cellStyle name="20% - Énfasis4 3 3 2" xfId="601" xr:uid="{00000000-0005-0000-0000-000005290000}"/>
    <cellStyle name="20% - Énfasis4 3 3 2 10" xfId="41508" xr:uid="{00000000-0005-0000-0000-000006290000}"/>
    <cellStyle name="20% - Énfasis4 3 3 2 2" xfId="2071" xr:uid="{00000000-0005-0000-0000-000007290000}"/>
    <cellStyle name="20% - Énfasis4 3 3 2 2 2" xfId="5050" xr:uid="{00000000-0005-0000-0000-000008290000}"/>
    <cellStyle name="20% - Énfasis4 3 3 2 2 2 2" xfId="15028" xr:uid="{00000000-0005-0000-0000-000009290000}"/>
    <cellStyle name="20% - Énfasis4 3 3 2 2 2 2 2" xfId="28369" xr:uid="{00000000-0005-0000-0000-00000A290000}"/>
    <cellStyle name="20% - Énfasis4 3 3 2 2 2 3" xfId="36264" xr:uid="{00000000-0005-0000-0000-00000B290000}"/>
    <cellStyle name="20% - Énfasis4 3 3 2 2 2 4" xfId="21053" xr:uid="{00000000-0005-0000-0000-00000C290000}"/>
    <cellStyle name="20% - Énfasis4 3 3 2 2 2 5" xfId="46250" xr:uid="{00000000-0005-0000-0000-00000D290000}"/>
    <cellStyle name="20% - Énfasis4 3 3 2 2 3" xfId="8618" xr:uid="{00000000-0005-0000-0000-00000E290000}"/>
    <cellStyle name="20% - Énfasis4 3 3 2 2 3 2" xfId="17585" xr:uid="{00000000-0005-0000-0000-00000F290000}"/>
    <cellStyle name="20% - Énfasis4 3 3 2 2 3 2 2" xfId="29853" xr:uid="{00000000-0005-0000-0000-000010290000}"/>
    <cellStyle name="20% - Énfasis4 3 3 2 2 3 3" xfId="37749" xr:uid="{00000000-0005-0000-0000-000011290000}"/>
    <cellStyle name="20% - Énfasis4 3 3 2 2 3 4" xfId="22536" xr:uid="{00000000-0005-0000-0000-000012290000}"/>
    <cellStyle name="20% - Énfasis4 3 3 2 2 3 5" xfId="48810" xr:uid="{00000000-0005-0000-0000-000013290000}"/>
    <cellStyle name="20% - Énfasis4 3 3 2 2 4" xfId="9479" xr:uid="{00000000-0005-0000-0000-000014290000}"/>
    <cellStyle name="20% - Énfasis4 3 3 2 2 4 2" xfId="31338" xr:uid="{00000000-0005-0000-0000-000015290000}"/>
    <cellStyle name="20% - Énfasis4 3 3 2 2 4 3" xfId="39235" xr:uid="{00000000-0005-0000-0000-000016290000}"/>
    <cellStyle name="20% - Énfasis4 3 3 2 2 4 4" xfId="24020" xr:uid="{00000000-0005-0000-0000-000017290000}"/>
    <cellStyle name="20% - Énfasis4 3 3 2 2 4 5" xfId="50453" xr:uid="{00000000-0005-0000-0000-000018290000}"/>
    <cellStyle name="20% - Énfasis4 3 3 2 2 5" xfId="12203" xr:uid="{00000000-0005-0000-0000-000019290000}"/>
    <cellStyle name="20% - Énfasis4 3 3 2 2 5 2" xfId="32823" xr:uid="{00000000-0005-0000-0000-00001A290000}"/>
    <cellStyle name="20% - Énfasis4 3 3 2 2 5 3" xfId="40720" xr:uid="{00000000-0005-0000-0000-00001B290000}"/>
    <cellStyle name="20% - Énfasis4 3 3 2 2 6" xfId="26407" xr:uid="{00000000-0005-0000-0000-00001C290000}"/>
    <cellStyle name="20% - Énfasis4 3 3 2 2 7" xfId="34307" xr:uid="{00000000-0005-0000-0000-00001D290000}"/>
    <cellStyle name="20% - Énfasis4 3 3 2 2 8" xfId="19569" xr:uid="{00000000-0005-0000-0000-00001E290000}"/>
    <cellStyle name="20% - Énfasis4 3 3 2 2 9" xfId="42271" xr:uid="{00000000-0005-0000-0000-00001F290000}"/>
    <cellStyle name="20% - Énfasis4 3 3 2 3" xfId="1293" xr:uid="{00000000-0005-0000-0000-000020290000}"/>
    <cellStyle name="20% - Énfasis4 3 3 2 3 2" xfId="6644" xr:uid="{00000000-0005-0000-0000-000021290000}"/>
    <cellStyle name="20% - Énfasis4 3 3 2 3 2 2" xfId="15623" xr:uid="{00000000-0005-0000-0000-000022290000}"/>
    <cellStyle name="20% - Énfasis4 3 3 2 3 2 3" xfId="27999" xr:uid="{00000000-0005-0000-0000-000023290000}"/>
    <cellStyle name="20% - Énfasis4 3 3 2 3 2 4" xfId="46847" xr:uid="{00000000-0005-0000-0000-000024290000}"/>
    <cellStyle name="20% - Énfasis4 3 3 2 3 3" xfId="10424" xr:uid="{00000000-0005-0000-0000-000025290000}"/>
    <cellStyle name="20% - Énfasis4 3 3 2 3 3 2" xfId="35894" xr:uid="{00000000-0005-0000-0000-000026290000}"/>
    <cellStyle name="20% - Énfasis4 3 3 2 3 4" xfId="20683" xr:uid="{00000000-0005-0000-0000-000027290000}"/>
    <cellStyle name="20% - Énfasis4 3 3 2 3 5" xfId="43165" xr:uid="{00000000-0005-0000-0000-000028290000}"/>
    <cellStyle name="20% - Énfasis4 3 3 2 4" xfId="4211" xr:uid="{00000000-0005-0000-0000-000029290000}"/>
    <cellStyle name="20% - Énfasis4 3 3 2 4 2" xfId="14191" xr:uid="{00000000-0005-0000-0000-00002A290000}"/>
    <cellStyle name="20% - Énfasis4 3 3 2 4 2 2" xfId="29483" xr:uid="{00000000-0005-0000-0000-00002B290000}"/>
    <cellStyle name="20% - Énfasis4 3 3 2 4 3" xfId="37379" xr:uid="{00000000-0005-0000-0000-00002C290000}"/>
    <cellStyle name="20% - Énfasis4 3 3 2 4 4" xfId="22167" xr:uid="{00000000-0005-0000-0000-00002D290000}"/>
    <cellStyle name="20% - Énfasis4 3 3 2 4 5" xfId="45413" xr:uid="{00000000-0005-0000-0000-00002E290000}"/>
    <cellStyle name="20% - Énfasis4 3 3 2 5" xfId="7181" xr:uid="{00000000-0005-0000-0000-00002F290000}"/>
    <cellStyle name="20% - Énfasis4 3 3 2 5 2" xfId="16158" xr:uid="{00000000-0005-0000-0000-000030290000}"/>
    <cellStyle name="20% - Énfasis4 3 3 2 5 2 2" xfId="30968" xr:uid="{00000000-0005-0000-0000-000031290000}"/>
    <cellStyle name="20% - Énfasis4 3 3 2 5 3" xfId="38865" xr:uid="{00000000-0005-0000-0000-000032290000}"/>
    <cellStyle name="20% - Énfasis4 3 3 2 5 4" xfId="23651" xr:uid="{00000000-0005-0000-0000-000033290000}"/>
    <cellStyle name="20% - Énfasis4 3 3 2 5 5" xfId="47383" xr:uid="{00000000-0005-0000-0000-000034290000}"/>
    <cellStyle name="20% - Énfasis4 3 3 2 6" xfId="3089" xr:uid="{00000000-0005-0000-0000-000035290000}"/>
    <cellStyle name="20% - Énfasis4 3 3 2 6 2" xfId="13073" xr:uid="{00000000-0005-0000-0000-000036290000}"/>
    <cellStyle name="20% - Énfasis4 3 3 2 6 2 2" xfId="32453" xr:uid="{00000000-0005-0000-0000-000037290000}"/>
    <cellStyle name="20% - Énfasis4 3 3 2 6 3" xfId="40350" xr:uid="{00000000-0005-0000-0000-000038290000}"/>
    <cellStyle name="20% - Énfasis4 3 3 2 6 4" xfId="25065" xr:uid="{00000000-0005-0000-0000-000039290000}"/>
    <cellStyle name="20% - Énfasis4 3 3 2 6 5" xfId="44294" xr:uid="{00000000-0005-0000-0000-00003A290000}"/>
    <cellStyle name="20% - Énfasis4 3 3 2 7" xfId="7855" xr:uid="{00000000-0005-0000-0000-00003B290000}"/>
    <cellStyle name="20% - Énfasis4 3 3 2 7 2" xfId="16822" xr:uid="{00000000-0005-0000-0000-00003C290000}"/>
    <cellStyle name="20% - Énfasis4 3 3 2 7 3" xfId="26037" xr:uid="{00000000-0005-0000-0000-00003D290000}"/>
    <cellStyle name="20% - Énfasis4 3 3 2 7 4" xfId="48047" xr:uid="{00000000-0005-0000-0000-00003E290000}"/>
    <cellStyle name="20% - Énfasis4 3 3 2 8" xfId="10425" xr:uid="{00000000-0005-0000-0000-00003F290000}"/>
    <cellStyle name="20% - Énfasis4 3 3 2 8 2" xfId="33937" xr:uid="{00000000-0005-0000-0000-000040290000}"/>
    <cellStyle name="20% - Énfasis4 3 3 2 8 3" xfId="49690" xr:uid="{00000000-0005-0000-0000-000041290000}"/>
    <cellStyle name="20% - Énfasis4 3 3 2 9" xfId="19199" xr:uid="{00000000-0005-0000-0000-000042290000}"/>
    <cellStyle name="20% - Énfasis4 3 3 3" xfId="776" xr:uid="{00000000-0005-0000-0000-000043290000}"/>
    <cellStyle name="20% - Énfasis4 3 3 3 2" xfId="1467" xr:uid="{00000000-0005-0000-0000-000044290000}"/>
    <cellStyle name="20% - Énfasis4 3 3 3 2 2" xfId="6819" xr:uid="{00000000-0005-0000-0000-000045290000}"/>
    <cellStyle name="20% - Énfasis4 3 3 3 2 2 2" xfId="15797" xr:uid="{00000000-0005-0000-0000-000046290000}"/>
    <cellStyle name="20% - Énfasis4 3 3 3 2 2 3" xfId="28368" xr:uid="{00000000-0005-0000-0000-000047290000}"/>
    <cellStyle name="20% - Énfasis4 3 3 3 2 2 4" xfId="47021" xr:uid="{00000000-0005-0000-0000-000048290000}"/>
    <cellStyle name="20% - Énfasis4 3 3 3 2 3" xfId="10426" xr:uid="{00000000-0005-0000-0000-000049290000}"/>
    <cellStyle name="20% - Énfasis4 3 3 3 2 3 2" xfId="36263" xr:uid="{00000000-0005-0000-0000-00004A290000}"/>
    <cellStyle name="20% - Énfasis4 3 3 3 2 4" xfId="21052" xr:uid="{00000000-0005-0000-0000-00004B290000}"/>
    <cellStyle name="20% - Énfasis4 3 3 3 2 5" xfId="43339" xr:uid="{00000000-0005-0000-0000-00004C290000}"/>
    <cellStyle name="20% - Énfasis4 3 3 3 3" xfId="4771" xr:uid="{00000000-0005-0000-0000-00004D290000}"/>
    <cellStyle name="20% - Énfasis4 3 3 3 3 2" xfId="14749" xr:uid="{00000000-0005-0000-0000-00004E290000}"/>
    <cellStyle name="20% - Énfasis4 3 3 3 3 2 2" xfId="29852" xr:uid="{00000000-0005-0000-0000-00004F290000}"/>
    <cellStyle name="20% - Énfasis4 3 3 3 3 3" xfId="37748" xr:uid="{00000000-0005-0000-0000-000050290000}"/>
    <cellStyle name="20% - Énfasis4 3 3 3 3 4" xfId="22535" xr:uid="{00000000-0005-0000-0000-000051290000}"/>
    <cellStyle name="20% - Énfasis4 3 3 3 3 5" xfId="45971" xr:uid="{00000000-0005-0000-0000-000052290000}"/>
    <cellStyle name="20% - Énfasis4 3 3 3 4" xfId="7355" xr:uid="{00000000-0005-0000-0000-000053290000}"/>
    <cellStyle name="20% - Énfasis4 3 3 3 4 2" xfId="16331" xr:uid="{00000000-0005-0000-0000-000054290000}"/>
    <cellStyle name="20% - Énfasis4 3 3 3 4 2 2" xfId="31337" xr:uid="{00000000-0005-0000-0000-000055290000}"/>
    <cellStyle name="20% - Énfasis4 3 3 3 4 3" xfId="39234" xr:uid="{00000000-0005-0000-0000-000056290000}"/>
    <cellStyle name="20% - Énfasis4 3 3 3 4 4" xfId="24019" xr:uid="{00000000-0005-0000-0000-000057290000}"/>
    <cellStyle name="20% - Énfasis4 3 3 3 4 5" xfId="47556" xr:uid="{00000000-0005-0000-0000-000058290000}"/>
    <cellStyle name="20% - Énfasis4 3 3 3 5" xfId="3263" xr:uid="{00000000-0005-0000-0000-000059290000}"/>
    <cellStyle name="20% - Énfasis4 3 3 3 5 2" xfId="13247" xr:uid="{00000000-0005-0000-0000-00005A290000}"/>
    <cellStyle name="20% - Énfasis4 3 3 3 5 2 2" xfId="32822" xr:uid="{00000000-0005-0000-0000-00005B290000}"/>
    <cellStyle name="20% - Énfasis4 3 3 3 5 3" xfId="40719" xr:uid="{00000000-0005-0000-0000-00005C290000}"/>
    <cellStyle name="20% - Énfasis4 3 3 3 5 4" xfId="25319" xr:uid="{00000000-0005-0000-0000-00005D290000}"/>
    <cellStyle name="20% - Énfasis4 3 3 3 5 5" xfId="44468" xr:uid="{00000000-0005-0000-0000-00005E290000}"/>
    <cellStyle name="20% - Énfasis4 3 3 3 6" xfId="8029" xr:uid="{00000000-0005-0000-0000-00005F290000}"/>
    <cellStyle name="20% - Énfasis4 3 3 3 6 2" xfId="16996" xr:uid="{00000000-0005-0000-0000-000060290000}"/>
    <cellStyle name="20% - Énfasis4 3 3 3 6 3" xfId="26406" xr:uid="{00000000-0005-0000-0000-000061290000}"/>
    <cellStyle name="20% - Énfasis4 3 3 3 6 4" xfId="48221" xr:uid="{00000000-0005-0000-0000-000062290000}"/>
    <cellStyle name="20% - Énfasis4 3 3 3 7" xfId="10427" xr:uid="{00000000-0005-0000-0000-000063290000}"/>
    <cellStyle name="20% - Énfasis4 3 3 3 7 2" xfId="34306" xr:uid="{00000000-0005-0000-0000-000064290000}"/>
    <cellStyle name="20% - Énfasis4 3 3 3 7 3" xfId="49864" xr:uid="{00000000-0005-0000-0000-000065290000}"/>
    <cellStyle name="20% - Énfasis4 3 3 3 8" xfId="19568" xr:uid="{00000000-0005-0000-0000-000066290000}"/>
    <cellStyle name="20% - Énfasis4 3 3 3 9" xfId="41682" xr:uid="{00000000-0005-0000-0000-000067290000}"/>
    <cellStyle name="20% - Énfasis4 3 3 4" xfId="533" xr:uid="{00000000-0005-0000-0000-000068290000}"/>
    <cellStyle name="20% - Énfasis4 3 3 4 2" xfId="2644" xr:uid="{00000000-0005-0000-0000-000069290000}"/>
    <cellStyle name="20% - Énfasis4 3 3 4 2 2" xfId="4519" xr:uid="{00000000-0005-0000-0000-00006A290000}"/>
    <cellStyle name="20% - Énfasis4 3 3 4 2 2 2" xfId="14497" xr:uid="{00000000-0005-0000-0000-00006B290000}"/>
    <cellStyle name="20% - Énfasis4 3 3 4 2 2 3" xfId="45719" xr:uid="{00000000-0005-0000-0000-00006C290000}"/>
    <cellStyle name="20% - Énfasis4 3 3 4 2 3" xfId="10428" xr:uid="{00000000-0005-0000-0000-00006D290000}"/>
    <cellStyle name="20% - Énfasis4 3 3 4 2 4" xfId="27179" xr:uid="{00000000-0005-0000-0000-00006E290000}"/>
    <cellStyle name="20% - Énfasis4 3 3 4 2 5" xfId="43854" xr:uid="{00000000-0005-0000-0000-00006F290000}"/>
    <cellStyle name="20% - Énfasis4 3 3 4 3" xfId="3473" xr:uid="{00000000-0005-0000-0000-000070290000}"/>
    <cellStyle name="20% - Énfasis4 3 3 4 3 2" xfId="13457" xr:uid="{00000000-0005-0000-0000-000071290000}"/>
    <cellStyle name="20% - Énfasis4 3 3 4 3 3" xfId="35074" xr:uid="{00000000-0005-0000-0000-000072290000}"/>
    <cellStyle name="20% - Énfasis4 3 3 4 3 4" xfId="44678" xr:uid="{00000000-0005-0000-0000-000073290000}"/>
    <cellStyle name="20% - Énfasis4 3 3 4 4" xfId="9159" xr:uid="{00000000-0005-0000-0000-000074290000}"/>
    <cellStyle name="20% - Énfasis4 3 3 4 4 2" xfId="18125" xr:uid="{00000000-0005-0000-0000-000075290000}"/>
    <cellStyle name="20% - Énfasis4 3 3 4 4 3" xfId="49351" xr:uid="{00000000-0005-0000-0000-000076290000}"/>
    <cellStyle name="20% - Énfasis4 3 3 4 5" xfId="10429" xr:uid="{00000000-0005-0000-0000-000077290000}"/>
    <cellStyle name="20% - Énfasis4 3 3 4 5 2" xfId="50994" xr:uid="{00000000-0005-0000-0000-000078290000}"/>
    <cellStyle name="20% - Énfasis4 3 3 4 6" xfId="18881" xr:uid="{00000000-0005-0000-0000-000079290000}"/>
    <cellStyle name="20% - Énfasis4 3 3 4 7" xfId="42812" xr:uid="{00000000-0005-0000-0000-00007A290000}"/>
    <cellStyle name="20% - Énfasis4 3 3 5" xfId="1225" xr:uid="{00000000-0005-0000-0000-00007B290000}"/>
    <cellStyle name="20% - Énfasis4 3 3 5 2" xfId="5643" xr:uid="{00000000-0005-0000-0000-00007C290000}"/>
    <cellStyle name="20% - Énfasis4 3 3 5 2 2" xfId="27681" xr:uid="{00000000-0005-0000-0000-00007D290000}"/>
    <cellStyle name="20% - Énfasis4 3 3 5 3" xfId="10430" xr:uid="{00000000-0005-0000-0000-00007E290000}"/>
    <cellStyle name="20% - Énfasis4 3 3 5 3 2" xfId="35576" xr:uid="{00000000-0005-0000-0000-00007F290000}"/>
    <cellStyle name="20% - Énfasis4 3 3 5 4" xfId="20365" xr:uid="{00000000-0005-0000-0000-000080290000}"/>
    <cellStyle name="20% - Énfasis4 3 3 5 5" xfId="43097" xr:uid="{00000000-0005-0000-0000-000081290000}"/>
    <cellStyle name="20% - Énfasis4 3 3 6" xfId="6576" xr:uid="{00000000-0005-0000-0000-000082290000}"/>
    <cellStyle name="20% - Énfasis4 3 3 6 2" xfId="15556" xr:uid="{00000000-0005-0000-0000-000083290000}"/>
    <cellStyle name="20% - Énfasis4 3 3 6 2 2" xfId="29165" xr:uid="{00000000-0005-0000-0000-000084290000}"/>
    <cellStyle name="20% - Énfasis4 3 3 6 3" xfId="37061" xr:uid="{00000000-0005-0000-0000-000085290000}"/>
    <cellStyle name="20% - Énfasis4 3 3 6 4" xfId="21849" xr:uid="{00000000-0005-0000-0000-000086290000}"/>
    <cellStyle name="20% - Énfasis4 3 3 6 5" xfId="46779" xr:uid="{00000000-0005-0000-0000-000087290000}"/>
    <cellStyle name="20% - Énfasis4 3 3 7" xfId="3930" xr:uid="{00000000-0005-0000-0000-000088290000}"/>
    <cellStyle name="20% - Énfasis4 3 3 7 2" xfId="13912" xr:uid="{00000000-0005-0000-0000-000089290000}"/>
    <cellStyle name="20% - Énfasis4 3 3 7 2 2" xfId="30650" xr:uid="{00000000-0005-0000-0000-00008A290000}"/>
    <cellStyle name="20% - Énfasis4 3 3 7 3" xfId="38547" xr:uid="{00000000-0005-0000-0000-00008B290000}"/>
    <cellStyle name="20% - Énfasis4 3 3 7 4" xfId="23333" xr:uid="{00000000-0005-0000-0000-00008C290000}"/>
    <cellStyle name="20% - Énfasis4 3 3 7 5" xfId="45134" xr:uid="{00000000-0005-0000-0000-00008D290000}"/>
    <cellStyle name="20% - Énfasis4 3 3 8" xfId="7113" xr:uid="{00000000-0005-0000-0000-00008E290000}"/>
    <cellStyle name="20% - Énfasis4 3 3 8 2" xfId="16090" xr:uid="{00000000-0005-0000-0000-00008F290000}"/>
    <cellStyle name="20% - Énfasis4 3 3 8 2 2" xfId="32135" xr:uid="{00000000-0005-0000-0000-000090290000}"/>
    <cellStyle name="20% - Énfasis4 3 3 8 3" xfId="40032" xr:uid="{00000000-0005-0000-0000-000091290000}"/>
    <cellStyle name="20% - Énfasis4 3 3 8 4" xfId="24767" xr:uid="{00000000-0005-0000-0000-000092290000}"/>
    <cellStyle name="20% - Énfasis4 3 3 8 5" xfId="47315" xr:uid="{00000000-0005-0000-0000-000093290000}"/>
    <cellStyle name="20% - Énfasis4 3 3 9" xfId="3021" xr:uid="{00000000-0005-0000-0000-000094290000}"/>
    <cellStyle name="20% - Énfasis4 3 3 9 2" xfId="13005" xr:uid="{00000000-0005-0000-0000-000095290000}"/>
    <cellStyle name="20% - Énfasis4 3 3 9 3" xfId="25720" xr:uid="{00000000-0005-0000-0000-000096290000}"/>
    <cellStyle name="20% - Énfasis4 3 3 9 4" xfId="44226" xr:uid="{00000000-0005-0000-0000-000097290000}"/>
    <cellStyle name="20% - Énfasis4 3 4" xfId="599" xr:uid="{00000000-0005-0000-0000-000098290000}"/>
    <cellStyle name="20% - Énfasis4 3 4 10" xfId="33617" xr:uid="{00000000-0005-0000-0000-000099290000}"/>
    <cellStyle name="20% - Énfasis4 3 4 11" xfId="18537" xr:uid="{00000000-0005-0000-0000-00009A290000}"/>
    <cellStyle name="20% - Énfasis4 3 4 12" xfId="41506" xr:uid="{00000000-0005-0000-0000-00009B290000}"/>
    <cellStyle name="20% - Énfasis4 3 4 2" xfId="941" xr:uid="{00000000-0005-0000-0000-00009C290000}"/>
    <cellStyle name="20% - Énfasis4 3 4 2 10" xfId="42014" xr:uid="{00000000-0005-0000-0000-00009D290000}"/>
    <cellStyle name="20% - Énfasis4 3 4 2 2" xfId="2073" xr:uid="{00000000-0005-0000-0000-00009E290000}"/>
    <cellStyle name="20% - Énfasis4 3 4 2 2 2" xfId="4967" xr:uid="{00000000-0005-0000-0000-00009F290000}"/>
    <cellStyle name="20% - Énfasis4 3 4 2 2 2 2" xfId="14945" xr:uid="{00000000-0005-0000-0000-0000A0290000}"/>
    <cellStyle name="20% - Énfasis4 3 4 2 2 2 2 2" xfId="28371" xr:uid="{00000000-0005-0000-0000-0000A1290000}"/>
    <cellStyle name="20% - Énfasis4 3 4 2 2 2 3" xfId="36266" xr:uid="{00000000-0005-0000-0000-0000A2290000}"/>
    <cellStyle name="20% - Énfasis4 3 4 2 2 2 4" xfId="21055" xr:uid="{00000000-0005-0000-0000-0000A3290000}"/>
    <cellStyle name="20% - Énfasis4 3 4 2 2 2 5" xfId="46167" xr:uid="{00000000-0005-0000-0000-0000A4290000}"/>
    <cellStyle name="20% - Énfasis4 3 4 2 2 3" xfId="8620" xr:uid="{00000000-0005-0000-0000-0000A5290000}"/>
    <cellStyle name="20% - Énfasis4 3 4 2 2 3 2" xfId="17587" xr:uid="{00000000-0005-0000-0000-0000A6290000}"/>
    <cellStyle name="20% - Énfasis4 3 4 2 2 3 2 2" xfId="29855" xr:uid="{00000000-0005-0000-0000-0000A7290000}"/>
    <cellStyle name="20% - Énfasis4 3 4 2 2 3 3" xfId="37751" xr:uid="{00000000-0005-0000-0000-0000A8290000}"/>
    <cellStyle name="20% - Énfasis4 3 4 2 2 3 4" xfId="22538" xr:uid="{00000000-0005-0000-0000-0000A9290000}"/>
    <cellStyle name="20% - Énfasis4 3 4 2 2 3 5" xfId="48812" xr:uid="{00000000-0005-0000-0000-0000AA290000}"/>
    <cellStyle name="20% - Énfasis4 3 4 2 2 4" xfId="9480" xr:uid="{00000000-0005-0000-0000-0000AB290000}"/>
    <cellStyle name="20% - Énfasis4 3 4 2 2 4 2" xfId="31340" xr:uid="{00000000-0005-0000-0000-0000AC290000}"/>
    <cellStyle name="20% - Énfasis4 3 4 2 2 4 3" xfId="39237" xr:uid="{00000000-0005-0000-0000-0000AD290000}"/>
    <cellStyle name="20% - Énfasis4 3 4 2 2 4 4" xfId="24022" xr:uid="{00000000-0005-0000-0000-0000AE290000}"/>
    <cellStyle name="20% - Énfasis4 3 4 2 2 4 5" xfId="50455" xr:uid="{00000000-0005-0000-0000-0000AF290000}"/>
    <cellStyle name="20% - Énfasis4 3 4 2 2 5" xfId="12204" xr:uid="{00000000-0005-0000-0000-0000B0290000}"/>
    <cellStyle name="20% - Énfasis4 3 4 2 2 5 2" xfId="32825" xr:uid="{00000000-0005-0000-0000-0000B1290000}"/>
    <cellStyle name="20% - Énfasis4 3 4 2 2 5 3" xfId="40722" xr:uid="{00000000-0005-0000-0000-0000B2290000}"/>
    <cellStyle name="20% - Énfasis4 3 4 2 2 6" xfId="26409" xr:uid="{00000000-0005-0000-0000-0000B3290000}"/>
    <cellStyle name="20% - Énfasis4 3 4 2 2 7" xfId="34309" xr:uid="{00000000-0005-0000-0000-0000B4290000}"/>
    <cellStyle name="20% - Énfasis4 3 4 2 2 8" xfId="19571" xr:uid="{00000000-0005-0000-0000-0000B5290000}"/>
    <cellStyle name="20% - Énfasis4 3 4 2 2 9" xfId="42273" xr:uid="{00000000-0005-0000-0000-0000B6290000}"/>
    <cellStyle name="20% - Énfasis4 3 4 2 3" xfId="1813" xr:uid="{00000000-0005-0000-0000-0000B7290000}"/>
    <cellStyle name="20% - Énfasis4 3 4 2 3 2" xfId="10431" xr:uid="{00000000-0005-0000-0000-0000B8290000}"/>
    <cellStyle name="20% - Énfasis4 3 4 2 3 2 2" xfId="28000" xr:uid="{00000000-0005-0000-0000-0000B9290000}"/>
    <cellStyle name="20% - Énfasis4 3 4 2 3 3" xfId="35895" xr:uid="{00000000-0005-0000-0000-0000BA290000}"/>
    <cellStyle name="20% - Énfasis4 3 4 2 3 4" xfId="20684" xr:uid="{00000000-0005-0000-0000-0000BB290000}"/>
    <cellStyle name="20% - Énfasis4 3 4 2 3 5" xfId="43597" xr:uid="{00000000-0005-0000-0000-0000BC290000}"/>
    <cellStyle name="20% - Énfasis4 3 4 2 4" xfId="3474" xr:uid="{00000000-0005-0000-0000-0000BD290000}"/>
    <cellStyle name="20% - Énfasis4 3 4 2 4 2" xfId="13458" xr:uid="{00000000-0005-0000-0000-0000BE290000}"/>
    <cellStyle name="20% - Énfasis4 3 4 2 4 2 2" xfId="29484" xr:uid="{00000000-0005-0000-0000-0000BF290000}"/>
    <cellStyle name="20% - Énfasis4 3 4 2 4 3" xfId="37380" xr:uid="{00000000-0005-0000-0000-0000C0290000}"/>
    <cellStyle name="20% - Énfasis4 3 4 2 4 4" xfId="22168" xr:uid="{00000000-0005-0000-0000-0000C1290000}"/>
    <cellStyle name="20% - Énfasis4 3 4 2 4 5" xfId="44679" xr:uid="{00000000-0005-0000-0000-0000C2290000}"/>
    <cellStyle name="20% - Énfasis4 3 4 2 5" xfId="8361" xr:uid="{00000000-0005-0000-0000-0000C3290000}"/>
    <cellStyle name="20% - Énfasis4 3 4 2 5 2" xfId="17328" xr:uid="{00000000-0005-0000-0000-0000C4290000}"/>
    <cellStyle name="20% - Énfasis4 3 4 2 5 2 2" xfId="30969" xr:uid="{00000000-0005-0000-0000-0000C5290000}"/>
    <cellStyle name="20% - Énfasis4 3 4 2 5 3" xfId="38866" xr:uid="{00000000-0005-0000-0000-0000C6290000}"/>
    <cellStyle name="20% - Énfasis4 3 4 2 5 4" xfId="23652" xr:uid="{00000000-0005-0000-0000-0000C7290000}"/>
    <cellStyle name="20% - Énfasis4 3 4 2 5 5" xfId="48553" xr:uid="{00000000-0005-0000-0000-0000C8290000}"/>
    <cellStyle name="20% - Énfasis4 3 4 2 6" xfId="10432" xr:uid="{00000000-0005-0000-0000-0000C9290000}"/>
    <cellStyle name="20% - Énfasis4 3 4 2 6 2" xfId="32454" xr:uid="{00000000-0005-0000-0000-0000CA290000}"/>
    <cellStyle name="20% - Énfasis4 3 4 2 6 3" xfId="40351" xr:uid="{00000000-0005-0000-0000-0000CB290000}"/>
    <cellStyle name="20% - Énfasis4 3 4 2 6 4" xfId="25066" xr:uid="{00000000-0005-0000-0000-0000CC290000}"/>
    <cellStyle name="20% - Énfasis4 3 4 2 6 5" xfId="50196" xr:uid="{00000000-0005-0000-0000-0000CD290000}"/>
    <cellStyle name="20% - Énfasis4 3 4 2 7" xfId="26038" xr:uid="{00000000-0005-0000-0000-0000CE290000}"/>
    <cellStyle name="20% - Énfasis4 3 4 2 8" xfId="33938" xr:uid="{00000000-0005-0000-0000-0000CF290000}"/>
    <cellStyle name="20% - Énfasis4 3 4 2 9" xfId="19200" xr:uid="{00000000-0005-0000-0000-0000D0290000}"/>
    <cellStyle name="20% - Énfasis4 3 4 3" xfId="2072" xr:uid="{00000000-0005-0000-0000-0000D1290000}"/>
    <cellStyle name="20% - Énfasis4 3 4 3 2" xfId="6012" xr:uid="{00000000-0005-0000-0000-0000D2290000}"/>
    <cellStyle name="20% - Énfasis4 3 4 3 2 2" xfId="28370" xr:uid="{00000000-0005-0000-0000-0000D3290000}"/>
    <cellStyle name="20% - Énfasis4 3 4 3 2 2 2" xfId="51445" xr:uid="{00000000-0005-0000-0000-0000D4290000}"/>
    <cellStyle name="20% - Énfasis4 3 4 3 2 3" xfId="36265" xr:uid="{00000000-0005-0000-0000-0000D5290000}"/>
    <cellStyle name="20% - Énfasis4 3 4 3 2 3 2" xfId="51213" xr:uid="{00000000-0005-0000-0000-0000D6290000}"/>
    <cellStyle name="20% - Énfasis4 3 4 3 2 4" xfId="21054" xr:uid="{00000000-0005-0000-0000-0000D7290000}"/>
    <cellStyle name="20% - Énfasis4 3 4 3 3" xfId="7528" xr:uid="{00000000-0005-0000-0000-0000D8290000}"/>
    <cellStyle name="20% - Énfasis4 3 4 3 3 2" xfId="16503" xr:uid="{00000000-0005-0000-0000-0000D9290000}"/>
    <cellStyle name="20% - Énfasis4 3 4 3 3 2 2" xfId="29854" xr:uid="{00000000-0005-0000-0000-0000DA290000}"/>
    <cellStyle name="20% - Énfasis4 3 4 3 3 3" xfId="37750" xr:uid="{00000000-0005-0000-0000-0000DB290000}"/>
    <cellStyle name="20% - Énfasis4 3 4 3 3 4" xfId="22537" xr:uid="{00000000-0005-0000-0000-0000DC290000}"/>
    <cellStyle name="20% - Énfasis4 3 4 3 3 5" xfId="47728" xr:uid="{00000000-0005-0000-0000-0000DD290000}"/>
    <cellStyle name="20% - Énfasis4 3 4 3 4" xfId="8619" xr:uid="{00000000-0005-0000-0000-0000DE290000}"/>
    <cellStyle name="20% - Énfasis4 3 4 3 4 2" xfId="17586" xr:uid="{00000000-0005-0000-0000-0000DF290000}"/>
    <cellStyle name="20% - Énfasis4 3 4 3 4 2 2" xfId="31339" xr:uid="{00000000-0005-0000-0000-0000E0290000}"/>
    <cellStyle name="20% - Énfasis4 3 4 3 4 3" xfId="39236" xr:uid="{00000000-0005-0000-0000-0000E1290000}"/>
    <cellStyle name="20% - Énfasis4 3 4 3 4 4" xfId="24021" xr:uid="{00000000-0005-0000-0000-0000E2290000}"/>
    <cellStyle name="20% - Énfasis4 3 4 3 4 5" xfId="48811" xr:uid="{00000000-0005-0000-0000-0000E3290000}"/>
    <cellStyle name="20% - Énfasis4 3 4 3 5" xfId="10433" xr:uid="{00000000-0005-0000-0000-0000E4290000}"/>
    <cellStyle name="20% - Énfasis4 3 4 3 5 2" xfId="32824" xr:uid="{00000000-0005-0000-0000-0000E5290000}"/>
    <cellStyle name="20% - Énfasis4 3 4 3 5 3" xfId="40721" xr:uid="{00000000-0005-0000-0000-0000E6290000}"/>
    <cellStyle name="20% - Énfasis4 3 4 3 5 4" xfId="25320" xr:uid="{00000000-0005-0000-0000-0000E7290000}"/>
    <cellStyle name="20% - Énfasis4 3 4 3 5 5" xfId="50454" xr:uid="{00000000-0005-0000-0000-0000E8290000}"/>
    <cellStyle name="20% - Énfasis4 3 4 3 6" xfId="26408" xr:uid="{00000000-0005-0000-0000-0000E9290000}"/>
    <cellStyle name="20% - Énfasis4 3 4 3 7" xfId="34308" xr:uid="{00000000-0005-0000-0000-0000EA290000}"/>
    <cellStyle name="20% - Énfasis4 3 4 3 8" xfId="19570" xr:uid="{00000000-0005-0000-0000-0000EB290000}"/>
    <cellStyle name="20% - Énfasis4 3 4 3 9" xfId="42272" xr:uid="{00000000-0005-0000-0000-0000EC290000}"/>
    <cellStyle name="20% - Énfasis4 3 4 4" xfId="1291" xr:uid="{00000000-0005-0000-0000-0000ED290000}"/>
    <cellStyle name="20% - Énfasis4 3 4 4 2" xfId="6642" xr:uid="{00000000-0005-0000-0000-0000EE290000}"/>
    <cellStyle name="20% - Énfasis4 3 4 4 2 2" xfId="15621" xr:uid="{00000000-0005-0000-0000-0000EF290000}"/>
    <cellStyle name="20% - Énfasis4 3 4 4 2 3" xfId="27177" xr:uid="{00000000-0005-0000-0000-0000F0290000}"/>
    <cellStyle name="20% - Énfasis4 3 4 4 2 4" xfId="46845" xr:uid="{00000000-0005-0000-0000-0000F1290000}"/>
    <cellStyle name="20% - Énfasis4 3 4 4 3" xfId="10434" xr:uid="{00000000-0005-0000-0000-0000F2290000}"/>
    <cellStyle name="20% - Énfasis4 3 4 4 3 2" xfId="35072" xr:uid="{00000000-0005-0000-0000-0000F3290000}"/>
    <cellStyle name="20% - Énfasis4 3 4 4 4" xfId="18879" xr:uid="{00000000-0005-0000-0000-0000F4290000}"/>
    <cellStyle name="20% - Énfasis4 3 4 4 5" xfId="43163" xr:uid="{00000000-0005-0000-0000-0000F5290000}"/>
    <cellStyle name="20% - Énfasis4 3 4 5" xfId="4127" xr:uid="{00000000-0005-0000-0000-0000F6290000}"/>
    <cellStyle name="20% - Énfasis4 3 4 5 2" xfId="14108" xr:uid="{00000000-0005-0000-0000-0000F7290000}"/>
    <cellStyle name="20% - Énfasis4 3 4 5 2 2" xfId="27679" xr:uid="{00000000-0005-0000-0000-0000F8290000}"/>
    <cellStyle name="20% - Énfasis4 3 4 5 3" xfId="35574" xr:uid="{00000000-0005-0000-0000-0000F9290000}"/>
    <cellStyle name="20% - Énfasis4 3 4 5 4" xfId="20363" xr:uid="{00000000-0005-0000-0000-0000FA290000}"/>
    <cellStyle name="20% - Énfasis4 3 4 5 5" xfId="45330" xr:uid="{00000000-0005-0000-0000-0000FB290000}"/>
    <cellStyle name="20% - Énfasis4 3 4 6" xfId="7179" xr:uid="{00000000-0005-0000-0000-0000FC290000}"/>
    <cellStyle name="20% - Énfasis4 3 4 6 2" xfId="16156" xr:uid="{00000000-0005-0000-0000-0000FD290000}"/>
    <cellStyle name="20% - Énfasis4 3 4 6 2 2" xfId="29163" xr:uid="{00000000-0005-0000-0000-0000FE290000}"/>
    <cellStyle name="20% - Énfasis4 3 4 6 3" xfId="37059" xr:uid="{00000000-0005-0000-0000-0000FF290000}"/>
    <cellStyle name="20% - Énfasis4 3 4 6 4" xfId="21847" xr:uid="{00000000-0005-0000-0000-0000002A0000}"/>
    <cellStyle name="20% - Énfasis4 3 4 6 5" xfId="47381" xr:uid="{00000000-0005-0000-0000-0000012A0000}"/>
    <cellStyle name="20% - Énfasis4 3 4 7" xfId="3087" xr:uid="{00000000-0005-0000-0000-0000022A0000}"/>
    <cellStyle name="20% - Énfasis4 3 4 7 2" xfId="13071" xr:uid="{00000000-0005-0000-0000-0000032A0000}"/>
    <cellStyle name="20% - Énfasis4 3 4 7 2 2" xfId="30648" xr:uid="{00000000-0005-0000-0000-0000042A0000}"/>
    <cellStyle name="20% - Énfasis4 3 4 7 3" xfId="38545" xr:uid="{00000000-0005-0000-0000-0000052A0000}"/>
    <cellStyle name="20% - Énfasis4 3 4 7 4" xfId="23331" xr:uid="{00000000-0005-0000-0000-0000062A0000}"/>
    <cellStyle name="20% - Énfasis4 3 4 7 5" xfId="44292" xr:uid="{00000000-0005-0000-0000-0000072A0000}"/>
    <cellStyle name="20% - Énfasis4 3 4 8" xfId="7853" xr:uid="{00000000-0005-0000-0000-0000082A0000}"/>
    <cellStyle name="20% - Énfasis4 3 4 8 2" xfId="16820" xr:uid="{00000000-0005-0000-0000-0000092A0000}"/>
    <cellStyle name="20% - Énfasis4 3 4 8 2 2" xfId="32133" xr:uid="{00000000-0005-0000-0000-00000A2A0000}"/>
    <cellStyle name="20% - Énfasis4 3 4 8 3" xfId="40030" xr:uid="{00000000-0005-0000-0000-00000B2A0000}"/>
    <cellStyle name="20% - Énfasis4 3 4 8 4" xfId="24765" xr:uid="{00000000-0005-0000-0000-00000C2A0000}"/>
    <cellStyle name="20% - Énfasis4 3 4 8 5" xfId="48045" xr:uid="{00000000-0005-0000-0000-00000D2A0000}"/>
    <cellStyle name="20% - Énfasis4 3 4 9" xfId="10435" xr:uid="{00000000-0005-0000-0000-00000E2A0000}"/>
    <cellStyle name="20% - Énfasis4 3 4 9 2" xfId="25718" xr:uid="{00000000-0005-0000-0000-00000F2A0000}"/>
    <cellStyle name="20% - Énfasis4 3 4 9 3" xfId="49688" xr:uid="{00000000-0005-0000-0000-0000102A0000}"/>
    <cellStyle name="20% - Énfasis4 3 5" xfId="774" xr:uid="{00000000-0005-0000-0000-0000112A0000}"/>
    <cellStyle name="20% - Énfasis4 3 5 10" xfId="41680" xr:uid="{00000000-0005-0000-0000-0000122A0000}"/>
    <cellStyle name="20% - Énfasis4 3 5 2" xfId="2074" xr:uid="{00000000-0005-0000-0000-0000132A0000}"/>
    <cellStyle name="20% - Énfasis4 3 5 2 2" xfId="6817" xr:uid="{00000000-0005-0000-0000-0000142A0000}"/>
    <cellStyle name="20% - Énfasis4 3 5 2 2 2" xfId="15795" xr:uid="{00000000-0005-0000-0000-0000152A0000}"/>
    <cellStyle name="20% - Énfasis4 3 5 2 2 2 2" xfId="28372" xr:uid="{00000000-0005-0000-0000-0000162A0000}"/>
    <cellStyle name="20% - Énfasis4 3 5 2 2 3" xfId="36267" xr:uid="{00000000-0005-0000-0000-0000172A0000}"/>
    <cellStyle name="20% - Énfasis4 3 5 2 2 4" xfId="21056" xr:uid="{00000000-0005-0000-0000-0000182A0000}"/>
    <cellStyle name="20% - Énfasis4 3 5 2 2 5" xfId="47019" xr:uid="{00000000-0005-0000-0000-0000192A0000}"/>
    <cellStyle name="20% - Énfasis4 3 5 2 3" xfId="8621" xr:uid="{00000000-0005-0000-0000-00001A2A0000}"/>
    <cellStyle name="20% - Énfasis4 3 5 2 3 2" xfId="17588" xr:uid="{00000000-0005-0000-0000-00001B2A0000}"/>
    <cellStyle name="20% - Énfasis4 3 5 2 3 2 2" xfId="29856" xr:uid="{00000000-0005-0000-0000-00001C2A0000}"/>
    <cellStyle name="20% - Énfasis4 3 5 2 3 3" xfId="37752" xr:uid="{00000000-0005-0000-0000-00001D2A0000}"/>
    <cellStyle name="20% - Énfasis4 3 5 2 3 4" xfId="22539" xr:uid="{00000000-0005-0000-0000-00001E2A0000}"/>
    <cellStyle name="20% - Énfasis4 3 5 2 3 5" xfId="48813" xr:uid="{00000000-0005-0000-0000-00001F2A0000}"/>
    <cellStyle name="20% - Énfasis4 3 5 2 4" xfId="9481" xr:uid="{00000000-0005-0000-0000-0000202A0000}"/>
    <cellStyle name="20% - Énfasis4 3 5 2 4 2" xfId="31341" xr:uid="{00000000-0005-0000-0000-0000212A0000}"/>
    <cellStyle name="20% - Énfasis4 3 5 2 4 3" xfId="39238" xr:uid="{00000000-0005-0000-0000-0000222A0000}"/>
    <cellStyle name="20% - Énfasis4 3 5 2 4 4" xfId="24023" xr:uid="{00000000-0005-0000-0000-0000232A0000}"/>
    <cellStyle name="20% - Énfasis4 3 5 2 4 5" xfId="50456" xr:uid="{00000000-0005-0000-0000-0000242A0000}"/>
    <cellStyle name="20% - Énfasis4 3 5 2 5" xfId="12205" xr:uid="{00000000-0005-0000-0000-0000252A0000}"/>
    <cellStyle name="20% - Énfasis4 3 5 2 5 2" xfId="32826" xr:uid="{00000000-0005-0000-0000-0000262A0000}"/>
    <cellStyle name="20% - Énfasis4 3 5 2 5 3" xfId="40723" xr:uid="{00000000-0005-0000-0000-0000272A0000}"/>
    <cellStyle name="20% - Énfasis4 3 5 2 6" xfId="26410" xr:uid="{00000000-0005-0000-0000-0000282A0000}"/>
    <cellStyle name="20% - Énfasis4 3 5 2 7" xfId="34310" xr:uid="{00000000-0005-0000-0000-0000292A0000}"/>
    <cellStyle name="20% - Énfasis4 3 5 2 8" xfId="19572" xr:uid="{00000000-0005-0000-0000-00002A2A0000}"/>
    <cellStyle name="20% - Énfasis4 3 5 2 9" xfId="42274" xr:uid="{00000000-0005-0000-0000-00002B2A0000}"/>
    <cellStyle name="20% - Énfasis4 3 5 3" xfId="1465" xr:uid="{00000000-0005-0000-0000-00002C2A0000}"/>
    <cellStyle name="20% - Énfasis4 3 5 3 2" xfId="4688" xr:uid="{00000000-0005-0000-0000-00002D2A0000}"/>
    <cellStyle name="20% - Énfasis4 3 5 3 2 2" xfId="14666" xr:uid="{00000000-0005-0000-0000-00002E2A0000}"/>
    <cellStyle name="20% - Énfasis4 3 5 3 2 3" xfId="27904" xr:uid="{00000000-0005-0000-0000-00002F2A0000}"/>
    <cellStyle name="20% - Énfasis4 3 5 3 2 4" xfId="45888" xr:uid="{00000000-0005-0000-0000-0000302A0000}"/>
    <cellStyle name="20% - Énfasis4 3 5 3 3" xfId="10436" xr:uid="{00000000-0005-0000-0000-0000312A0000}"/>
    <cellStyle name="20% - Énfasis4 3 5 3 3 2" xfId="35799" xr:uid="{00000000-0005-0000-0000-0000322A0000}"/>
    <cellStyle name="20% - Énfasis4 3 5 3 4" xfId="20588" xr:uid="{00000000-0005-0000-0000-0000332A0000}"/>
    <cellStyle name="20% - Énfasis4 3 5 3 5" xfId="43337" xr:uid="{00000000-0005-0000-0000-0000342A0000}"/>
    <cellStyle name="20% - Énfasis4 3 5 4" xfId="7353" xr:uid="{00000000-0005-0000-0000-0000352A0000}"/>
    <cellStyle name="20% - Énfasis4 3 5 4 2" xfId="16329" xr:uid="{00000000-0005-0000-0000-0000362A0000}"/>
    <cellStyle name="20% - Énfasis4 3 5 4 2 2" xfId="29388" xr:uid="{00000000-0005-0000-0000-0000372A0000}"/>
    <cellStyle name="20% - Énfasis4 3 5 4 3" xfId="37284" xr:uid="{00000000-0005-0000-0000-0000382A0000}"/>
    <cellStyle name="20% - Énfasis4 3 5 4 4" xfId="22072" xr:uid="{00000000-0005-0000-0000-0000392A0000}"/>
    <cellStyle name="20% - Énfasis4 3 5 4 5" xfId="47554" xr:uid="{00000000-0005-0000-0000-00003A2A0000}"/>
    <cellStyle name="20% - Énfasis4 3 5 5" xfId="3261" xr:uid="{00000000-0005-0000-0000-00003B2A0000}"/>
    <cellStyle name="20% - Énfasis4 3 5 5 2" xfId="13245" xr:uid="{00000000-0005-0000-0000-00003C2A0000}"/>
    <cellStyle name="20% - Énfasis4 3 5 5 2 2" xfId="30873" xr:uid="{00000000-0005-0000-0000-00003D2A0000}"/>
    <cellStyle name="20% - Énfasis4 3 5 5 3" xfId="38770" xr:uid="{00000000-0005-0000-0000-00003E2A0000}"/>
    <cellStyle name="20% - Énfasis4 3 5 5 4" xfId="23556" xr:uid="{00000000-0005-0000-0000-00003F2A0000}"/>
    <cellStyle name="20% - Énfasis4 3 5 5 5" xfId="44466" xr:uid="{00000000-0005-0000-0000-0000402A0000}"/>
    <cellStyle name="20% - Énfasis4 3 5 6" xfId="8027" xr:uid="{00000000-0005-0000-0000-0000412A0000}"/>
    <cellStyle name="20% - Énfasis4 3 5 6 2" xfId="16994" xr:uid="{00000000-0005-0000-0000-0000422A0000}"/>
    <cellStyle name="20% - Énfasis4 3 5 6 2 2" xfId="32358" xr:uid="{00000000-0005-0000-0000-0000432A0000}"/>
    <cellStyle name="20% - Énfasis4 3 5 6 3" xfId="40255" xr:uid="{00000000-0005-0000-0000-0000442A0000}"/>
    <cellStyle name="20% - Énfasis4 3 5 6 4" xfId="24985" xr:uid="{00000000-0005-0000-0000-0000452A0000}"/>
    <cellStyle name="20% - Énfasis4 3 5 6 5" xfId="48219" xr:uid="{00000000-0005-0000-0000-0000462A0000}"/>
    <cellStyle name="20% - Énfasis4 3 5 7" xfId="10437" xr:uid="{00000000-0005-0000-0000-0000472A0000}"/>
    <cellStyle name="20% - Énfasis4 3 5 7 2" xfId="25942" xr:uid="{00000000-0005-0000-0000-0000482A0000}"/>
    <cellStyle name="20% - Énfasis4 3 5 7 3" xfId="49862" xr:uid="{00000000-0005-0000-0000-0000492A0000}"/>
    <cellStyle name="20% - Énfasis4 3 5 8" xfId="33842" xr:uid="{00000000-0005-0000-0000-00004A2A0000}"/>
    <cellStyle name="20% - Énfasis4 3 5 9" xfId="19104" xr:uid="{00000000-0005-0000-0000-00004B2A0000}"/>
    <cellStyle name="20% - Énfasis4 3 6" xfId="423" xr:uid="{00000000-0005-0000-0000-00004C2A0000}"/>
    <cellStyle name="20% - Énfasis4 3 6 10" xfId="41905" xr:uid="{00000000-0005-0000-0000-00004D2A0000}"/>
    <cellStyle name="20% - Énfasis4 3 6 2" xfId="2075" xr:uid="{00000000-0005-0000-0000-00004E2A0000}"/>
    <cellStyle name="20% - Énfasis4 3 6 2 2" xfId="5174" xr:uid="{00000000-0005-0000-0000-00004F2A0000}"/>
    <cellStyle name="20% - Énfasis4 3 6 2 2 2" xfId="15151" xr:uid="{00000000-0005-0000-0000-0000502A0000}"/>
    <cellStyle name="20% - Énfasis4 3 6 2 2 2 2" xfId="28373" xr:uid="{00000000-0005-0000-0000-0000512A0000}"/>
    <cellStyle name="20% - Énfasis4 3 6 2 2 3" xfId="36268" xr:uid="{00000000-0005-0000-0000-0000522A0000}"/>
    <cellStyle name="20% - Énfasis4 3 6 2 2 4" xfId="21057" xr:uid="{00000000-0005-0000-0000-0000532A0000}"/>
    <cellStyle name="20% - Énfasis4 3 6 2 2 5" xfId="46374" xr:uid="{00000000-0005-0000-0000-0000542A0000}"/>
    <cellStyle name="20% - Énfasis4 3 6 2 3" xfId="8622" xr:uid="{00000000-0005-0000-0000-0000552A0000}"/>
    <cellStyle name="20% - Énfasis4 3 6 2 3 2" xfId="17589" xr:uid="{00000000-0005-0000-0000-0000562A0000}"/>
    <cellStyle name="20% - Énfasis4 3 6 2 3 2 2" xfId="29857" xr:uid="{00000000-0005-0000-0000-0000572A0000}"/>
    <cellStyle name="20% - Énfasis4 3 6 2 3 3" xfId="37753" xr:uid="{00000000-0005-0000-0000-0000582A0000}"/>
    <cellStyle name="20% - Énfasis4 3 6 2 3 4" xfId="22540" xr:uid="{00000000-0005-0000-0000-0000592A0000}"/>
    <cellStyle name="20% - Énfasis4 3 6 2 3 5" xfId="48814" xr:uid="{00000000-0005-0000-0000-00005A2A0000}"/>
    <cellStyle name="20% - Énfasis4 3 6 2 4" xfId="9482" xr:uid="{00000000-0005-0000-0000-00005B2A0000}"/>
    <cellStyle name="20% - Énfasis4 3 6 2 4 2" xfId="31342" xr:uid="{00000000-0005-0000-0000-00005C2A0000}"/>
    <cellStyle name="20% - Énfasis4 3 6 2 4 3" xfId="39239" xr:uid="{00000000-0005-0000-0000-00005D2A0000}"/>
    <cellStyle name="20% - Énfasis4 3 6 2 4 4" xfId="24024" xr:uid="{00000000-0005-0000-0000-00005E2A0000}"/>
    <cellStyle name="20% - Énfasis4 3 6 2 4 5" xfId="50457" xr:uid="{00000000-0005-0000-0000-00005F2A0000}"/>
    <cellStyle name="20% - Énfasis4 3 6 2 5" xfId="12206" xr:uid="{00000000-0005-0000-0000-0000602A0000}"/>
    <cellStyle name="20% - Énfasis4 3 6 2 5 2" xfId="32827" xr:uid="{00000000-0005-0000-0000-0000612A0000}"/>
    <cellStyle name="20% - Énfasis4 3 6 2 5 3" xfId="40724" xr:uid="{00000000-0005-0000-0000-0000622A0000}"/>
    <cellStyle name="20% - Énfasis4 3 6 2 6" xfId="26411" xr:uid="{00000000-0005-0000-0000-0000632A0000}"/>
    <cellStyle name="20% - Énfasis4 3 6 2 7" xfId="34311" xr:uid="{00000000-0005-0000-0000-0000642A0000}"/>
    <cellStyle name="20% - Énfasis4 3 6 2 8" xfId="19573" xr:uid="{00000000-0005-0000-0000-0000652A0000}"/>
    <cellStyle name="20% - Énfasis4 3 6 2 9" xfId="42275" xr:uid="{00000000-0005-0000-0000-0000662A0000}"/>
    <cellStyle name="20% - Énfasis4 3 6 3" xfId="1694" xr:uid="{00000000-0005-0000-0000-0000672A0000}"/>
    <cellStyle name="20% - Énfasis4 3 6 3 2" xfId="10438" xr:uid="{00000000-0005-0000-0000-0000682A0000}"/>
    <cellStyle name="20% - Énfasis4 3 6 3 2 2" xfId="27600" xr:uid="{00000000-0005-0000-0000-0000692A0000}"/>
    <cellStyle name="20% - Énfasis4 3 6 3 3" xfId="35495" xr:uid="{00000000-0005-0000-0000-00006A2A0000}"/>
    <cellStyle name="20% - Énfasis4 3 6 3 4" xfId="20284" xr:uid="{00000000-0005-0000-0000-00006B2A0000}"/>
    <cellStyle name="20% - Énfasis4 3 6 3 5" xfId="43513" xr:uid="{00000000-0005-0000-0000-00006C2A0000}"/>
    <cellStyle name="20% - Énfasis4 3 6 4" xfId="2916" xr:uid="{00000000-0005-0000-0000-00006D2A0000}"/>
    <cellStyle name="20% - Énfasis4 3 6 4 2" xfId="12900" xr:uid="{00000000-0005-0000-0000-00006E2A0000}"/>
    <cellStyle name="20% - Énfasis4 3 6 4 2 2" xfId="29084" xr:uid="{00000000-0005-0000-0000-00006F2A0000}"/>
    <cellStyle name="20% - Énfasis4 3 6 4 3" xfId="36980" xr:uid="{00000000-0005-0000-0000-0000702A0000}"/>
    <cellStyle name="20% - Énfasis4 3 6 4 4" xfId="21768" xr:uid="{00000000-0005-0000-0000-0000712A0000}"/>
    <cellStyle name="20% - Énfasis4 3 6 4 5" xfId="44121" xr:uid="{00000000-0005-0000-0000-0000722A0000}"/>
    <cellStyle name="20% - Énfasis4 3 6 5" xfId="8252" xr:uid="{00000000-0005-0000-0000-0000732A0000}"/>
    <cellStyle name="20% - Énfasis4 3 6 5 2" xfId="17219" xr:uid="{00000000-0005-0000-0000-0000742A0000}"/>
    <cellStyle name="20% - Énfasis4 3 6 5 2 2" xfId="30569" xr:uid="{00000000-0005-0000-0000-0000752A0000}"/>
    <cellStyle name="20% - Énfasis4 3 6 5 3" xfId="38466" xr:uid="{00000000-0005-0000-0000-0000762A0000}"/>
    <cellStyle name="20% - Énfasis4 3 6 5 4" xfId="23252" xr:uid="{00000000-0005-0000-0000-0000772A0000}"/>
    <cellStyle name="20% - Énfasis4 3 6 5 5" xfId="48444" xr:uid="{00000000-0005-0000-0000-0000782A0000}"/>
    <cellStyle name="20% - Énfasis4 3 6 6" xfId="10439" xr:uid="{00000000-0005-0000-0000-0000792A0000}"/>
    <cellStyle name="20% - Énfasis4 3 6 6 2" xfId="32054" xr:uid="{00000000-0005-0000-0000-00007A2A0000}"/>
    <cellStyle name="20% - Énfasis4 3 6 6 3" xfId="39951" xr:uid="{00000000-0005-0000-0000-00007B2A0000}"/>
    <cellStyle name="20% - Énfasis4 3 6 6 4" xfId="24687" xr:uid="{00000000-0005-0000-0000-00007C2A0000}"/>
    <cellStyle name="20% - Énfasis4 3 6 6 5" xfId="50087" xr:uid="{00000000-0005-0000-0000-00007D2A0000}"/>
    <cellStyle name="20% - Énfasis4 3 6 7" xfId="25639" xr:uid="{00000000-0005-0000-0000-00007E2A0000}"/>
    <cellStyle name="20% - Énfasis4 3 6 8" xfId="33538" xr:uid="{00000000-0005-0000-0000-00007F2A0000}"/>
    <cellStyle name="20% - Énfasis4 3 6 9" xfId="18800" xr:uid="{00000000-0005-0000-0000-0000802A0000}"/>
    <cellStyle name="20% - Énfasis4 3 7" xfId="1630" xr:uid="{00000000-0005-0000-0000-0000812A0000}"/>
    <cellStyle name="20% - Énfasis4 3 7 10" xfId="41841" xr:uid="{00000000-0005-0000-0000-0000822A0000}"/>
    <cellStyle name="20% - Énfasis4 3 7 2" xfId="2076" xr:uid="{00000000-0005-0000-0000-0000832A0000}"/>
    <cellStyle name="20% - Énfasis4 3 7 2 2" xfId="7529" xr:uid="{00000000-0005-0000-0000-0000842A0000}"/>
    <cellStyle name="20% - Énfasis4 3 7 2 2 2" xfId="16504" xr:uid="{00000000-0005-0000-0000-0000852A0000}"/>
    <cellStyle name="20% - Énfasis4 3 7 2 2 2 2" xfId="28374" xr:uid="{00000000-0005-0000-0000-0000862A0000}"/>
    <cellStyle name="20% - Énfasis4 3 7 2 2 3" xfId="36269" xr:uid="{00000000-0005-0000-0000-0000872A0000}"/>
    <cellStyle name="20% - Énfasis4 3 7 2 2 4" xfId="21058" xr:uid="{00000000-0005-0000-0000-0000882A0000}"/>
    <cellStyle name="20% - Énfasis4 3 7 2 2 5" xfId="47729" xr:uid="{00000000-0005-0000-0000-0000892A0000}"/>
    <cellStyle name="20% - Énfasis4 3 7 2 3" xfId="8623" xr:uid="{00000000-0005-0000-0000-00008A2A0000}"/>
    <cellStyle name="20% - Énfasis4 3 7 2 3 2" xfId="17590" xr:uid="{00000000-0005-0000-0000-00008B2A0000}"/>
    <cellStyle name="20% - Énfasis4 3 7 2 3 2 2" xfId="29858" xr:uid="{00000000-0005-0000-0000-00008C2A0000}"/>
    <cellStyle name="20% - Énfasis4 3 7 2 3 3" xfId="37754" xr:uid="{00000000-0005-0000-0000-00008D2A0000}"/>
    <cellStyle name="20% - Énfasis4 3 7 2 3 4" xfId="22541" xr:uid="{00000000-0005-0000-0000-00008E2A0000}"/>
    <cellStyle name="20% - Énfasis4 3 7 2 3 5" xfId="48815" xr:uid="{00000000-0005-0000-0000-00008F2A0000}"/>
    <cellStyle name="20% - Énfasis4 3 7 2 4" xfId="9483" xr:uid="{00000000-0005-0000-0000-0000902A0000}"/>
    <cellStyle name="20% - Énfasis4 3 7 2 4 2" xfId="31343" xr:uid="{00000000-0005-0000-0000-0000912A0000}"/>
    <cellStyle name="20% - Énfasis4 3 7 2 4 3" xfId="39240" xr:uid="{00000000-0005-0000-0000-0000922A0000}"/>
    <cellStyle name="20% - Énfasis4 3 7 2 4 4" xfId="24025" xr:uid="{00000000-0005-0000-0000-0000932A0000}"/>
    <cellStyle name="20% - Énfasis4 3 7 2 4 5" xfId="50458" xr:uid="{00000000-0005-0000-0000-0000942A0000}"/>
    <cellStyle name="20% - Énfasis4 3 7 2 5" xfId="12207" xr:uid="{00000000-0005-0000-0000-0000952A0000}"/>
    <cellStyle name="20% - Énfasis4 3 7 2 5 2" xfId="32828" xr:uid="{00000000-0005-0000-0000-0000962A0000}"/>
    <cellStyle name="20% - Énfasis4 3 7 2 5 3" xfId="40725" xr:uid="{00000000-0005-0000-0000-0000972A0000}"/>
    <cellStyle name="20% - Énfasis4 3 7 2 6" xfId="26412" xr:uid="{00000000-0005-0000-0000-0000982A0000}"/>
    <cellStyle name="20% - Énfasis4 3 7 2 7" xfId="34312" xr:uid="{00000000-0005-0000-0000-0000992A0000}"/>
    <cellStyle name="20% - Énfasis4 3 7 2 8" xfId="19574" xr:uid="{00000000-0005-0000-0000-00009A2A0000}"/>
    <cellStyle name="20% - Énfasis4 3 7 2 9" xfId="42276" xr:uid="{00000000-0005-0000-0000-00009B2A0000}"/>
    <cellStyle name="20% - Énfasis4 3 7 3" xfId="4392" xr:uid="{00000000-0005-0000-0000-00009C2A0000}"/>
    <cellStyle name="20% - Énfasis4 3 7 3 2" xfId="14371" xr:uid="{00000000-0005-0000-0000-00009D2A0000}"/>
    <cellStyle name="20% - Énfasis4 3 7 3 2 2" xfId="27535" xr:uid="{00000000-0005-0000-0000-00009E2A0000}"/>
    <cellStyle name="20% - Énfasis4 3 7 3 3" xfId="35430" xr:uid="{00000000-0005-0000-0000-00009F2A0000}"/>
    <cellStyle name="20% - Énfasis4 3 7 3 4" xfId="20220" xr:uid="{00000000-0005-0000-0000-0000A02A0000}"/>
    <cellStyle name="20% - Énfasis4 3 7 3 5" xfId="45593" xr:uid="{00000000-0005-0000-0000-0000A12A0000}"/>
    <cellStyle name="20% - Énfasis4 3 7 4" xfId="8188" xr:uid="{00000000-0005-0000-0000-0000A22A0000}"/>
    <cellStyle name="20% - Énfasis4 3 7 4 2" xfId="17155" xr:uid="{00000000-0005-0000-0000-0000A32A0000}"/>
    <cellStyle name="20% - Énfasis4 3 7 4 2 2" xfId="29019" xr:uid="{00000000-0005-0000-0000-0000A42A0000}"/>
    <cellStyle name="20% - Énfasis4 3 7 4 3" xfId="36915" xr:uid="{00000000-0005-0000-0000-0000A52A0000}"/>
    <cellStyle name="20% - Énfasis4 3 7 4 4" xfId="21704" xr:uid="{00000000-0005-0000-0000-0000A62A0000}"/>
    <cellStyle name="20% - Énfasis4 3 7 4 5" xfId="48380" xr:uid="{00000000-0005-0000-0000-0000A72A0000}"/>
    <cellStyle name="20% - Énfasis4 3 7 5" xfId="9484" xr:uid="{00000000-0005-0000-0000-0000A82A0000}"/>
    <cellStyle name="20% - Énfasis4 3 7 5 2" xfId="30504" xr:uid="{00000000-0005-0000-0000-0000A92A0000}"/>
    <cellStyle name="20% - Énfasis4 3 7 5 3" xfId="38401" xr:uid="{00000000-0005-0000-0000-0000AA2A0000}"/>
    <cellStyle name="20% - Énfasis4 3 7 5 4" xfId="23188" xr:uid="{00000000-0005-0000-0000-0000AB2A0000}"/>
    <cellStyle name="20% - Énfasis4 3 7 5 5" xfId="50023" xr:uid="{00000000-0005-0000-0000-0000AC2A0000}"/>
    <cellStyle name="20% - Énfasis4 3 7 6" xfId="12025" xr:uid="{00000000-0005-0000-0000-0000AD2A0000}"/>
    <cellStyle name="20% - Énfasis4 3 7 6 2" xfId="31989" xr:uid="{00000000-0005-0000-0000-0000AE2A0000}"/>
    <cellStyle name="20% - Énfasis4 3 7 6 3" xfId="39886" xr:uid="{00000000-0005-0000-0000-0000AF2A0000}"/>
    <cellStyle name="20% - Énfasis4 3 7 7" xfId="25574" xr:uid="{00000000-0005-0000-0000-0000B02A0000}"/>
    <cellStyle name="20% - Énfasis4 3 7 8" xfId="33473" xr:uid="{00000000-0005-0000-0000-0000B12A0000}"/>
    <cellStyle name="20% - Énfasis4 3 7 9" xfId="18735" xr:uid="{00000000-0005-0000-0000-0000B22A0000}"/>
    <cellStyle name="20% - Énfasis4 3 8" xfId="2069" xr:uid="{00000000-0005-0000-0000-0000B32A0000}"/>
    <cellStyle name="20% - Énfasis4 3 8 2" xfId="5310" xr:uid="{00000000-0005-0000-0000-0000B42A0000}"/>
    <cellStyle name="20% - Énfasis4 3 8 2 2" xfId="28365" xr:uid="{00000000-0005-0000-0000-0000B52A0000}"/>
    <cellStyle name="20% - Énfasis4 3 8 2 2 2" xfId="51337" xr:uid="{00000000-0005-0000-0000-0000B62A0000}"/>
    <cellStyle name="20% - Énfasis4 3 8 2 3" xfId="36260" xr:uid="{00000000-0005-0000-0000-0000B72A0000}"/>
    <cellStyle name="20% - Énfasis4 3 8 2 3 2" xfId="51212" xr:uid="{00000000-0005-0000-0000-0000B82A0000}"/>
    <cellStyle name="20% - Énfasis4 3 8 2 4" xfId="21049" xr:uid="{00000000-0005-0000-0000-0000B92A0000}"/>
    <cellStyle name="20% - Énfasis4 3 8 3" xfId="7527" xr:uid="{00000000-0005-0000-0000-0000BA2A0000}"/>
    <cellStyle name="20% - Énfasis4 3 8 3 2" xfId="16502" xr:uid="{00000000-0005-0000-0000-0000BB2A0000}"/>
    <cellStyle name="20% - Énfasis4 3 8 3 2 2" xfId="29849" xr:uid="{00000000-0005-0000-0000-0000BC2A0000}"/>
    <cellStyle name="20% - Énfasis4 3 8 3 3" xfId="37745" xr:uid="{00000000-0005-0000-0000-0000BD2A0000}"/>
    <cellStyle name="20% - Énfasis4 3 8 3 4" xfId="22532" xr:uid="{00000000-0005-0000-0000-0000BE2A0000}"/>
    <cellStyle name="20% - Énfasis4 3 8 3 5" xfId="47727" xr:uid="{00000000-0005-0000-0000-0000BF2A0000}"/>
    <cellStyle name="20% - Énfasis4 3 8 4" xfId="8616" xr:uid="{00000000-0005-0000-0000-0000C02A0000}"/>
    <cellStyle name="20% - Énfasis4 3 8 4 2" xfId="17583" xr:uid="{00000000-0005-0000-0000-0000C12A0000}"/>
    <cellStyle name="20% - Énfasis4 3 8 4 2 2" xfId="31334" xr:uid="{00000000-0005-0000-0000-0000C22A0000}"/>
    <cellStyle name="20% - Énfasis4 3 8 4 3" xfId="39231" xr:uid="{00000000-0005-0000-0000-0000C32A0000}"/>
    <cellStyle name="20% - Énfasis4 3 8 4 4" xfId="24016" xr:uid="{00000000-0005-0000-0000-0000C42A0000}"/>
    <cellStyle name="20% - Énfasis4 3 8 4 5" xfId="48808" xr:uid="{00000000-0005-0000-0000-0000C52A0000}"/>
    <cellStyle name="20% - Énfasis4 3 8 5" xfId="10440" xr:uid="{00000000-0005-0000-0000-0000C62A0000}"/>
    <cellStyle name="20% - Énfasis4 3 8 5 2" xfId="32819" xr:uid="{00000000-0005-0000-0000-0000C72A0000}"/>
    <cellStyle name="20% - Énfasis4 3 8 5 3" xfId="40716" xr:uid="{00000000-0005-0000-0000-0000C82A0000}"/>
    <cellStyle name="20% - Énfasis4 3 8 5 4" xfId="25316" xr:uid="{00000000-0005-0000-0000-0000C92A0000}"/>
    <cellStyle name="20% - Énfasis4 3 8 5 5" xfId="50451" xr:uid="{00000000-0005-0000-0000-0000CA2A0000}"/>
    <cellStyle name="20% - Énfasis4 3 8 6" xfId="26403" xr:uid="{00000000-0005-0000-0000-0000CB2A0000}"/>
    <cellStyle name="20% - Énfasis4 3 8 7" xfId="34303" xr:uid="{00000000-0005-0000-0000-0000CC2A0000}"/>
    <cellStyle name="20% - Énfasis4 3 8 8" xfId="19565" xr:uid="{00000000-0005-0000-0000-0000CD2A0000}"/>
    <cellStyle name="20% - Énfasis4 3 8 9" xfId="42269" xr:uid="{00000000-0005-0000-0000-0000CE2A0000}"/>
    <cellStyle name="20% - Énfasis4 3 9" xfId="1120" xr:uid="{00000000-0005-0000-0000-0000CF2A0000}"/>
    <cellStyle name="20% - Énfasis4 3 9 2" xfId="6469" xr:uid="{00000000-0005-0000-0000-0000D02A0000}"/>
    <cellStyle name="20% - Énfasis4 3 9 2 2" xfId="15451" xr:uid="{00000000-0005-0000-0000-0000D12A0000}"/>
    <cellStyle name="20% - Énfasis4 3 9 2 3" xfId="27060" xr:uid="{00000000-0005-0000-0000-0000D22A0000}"/>
    <cellStyle name="20% - Énfasis4 3 9 2 4" xfId="46674" xr:uid="{00000000-0005-0000-0000-0000D32A0000}"/>
    <cellStyle name="20% - Énfasis4 3 9 3" xfId="10441" xr:uid="{00000000-0005-0000-0000-0000D42A0000}"/>
    <cellStyle name="20% - Énfasis4 3 9 3 2" xfId="34955" xr:uid="{00000000-0005-0000-0000-0000D52A0000}"/>
    <cellStyle name="20% - Énfasis4 3 9 4" xfId="18687" xr:uid="{00000000-0005-0000-0000-0000D62A0000}"/>
    <cellStyle name="20% - Énfasis4 3 9 5" xfId="42993" xr:uid="{00000000-0005-0000-0000-0000D72A0000}"/>
    <cellStyle name="20% - Énfasis4 4" xfId="124" xr:uid="{00000000-0005-0000-0000-0000D82A0000}"/>
    <cellStyle name="20% - Énfasis4 4 10" xfId="3811" xr:uid="{00000000-0005-0000-0000-0000D92A0000}"/>
    <cellStyle name="20% - Énfasis4 4 10 2" xfId="13794" xr:uid="{00000000-0005-0000-0000-0000DA2A0000}"/>
    <cellStyle name="20% - Énfasis4 4 10 2 2" xfId="32136" xr:uid="{00000000-0005-0000-0000-0000DB2A0000}"/>
    <cellStyle name="20% - Énfasis4 4 10 3" xfId="40033" xr:uid="{00000000-0005-0000-0000-0000DC2A0000}"/>
    <cellStyle name="20% - Énfasis4 4 10 4" xfId="24768" xr:uid="{00000000-0005-0000-0000-0000DD2A0000}"/>
    <cellStyle name="20% - Énfasis4 4 10 5" xfId="45016" xr:uid="{00000000-0005-0000-0000-0000DE2A0000}"/>
    <cellStyle name="20% - Énfasis4 4 11" xfId="7064" xr:uid="{00000000-0005-0000-0000-0000DF2A0000}"/>
    <cellStyle name="20% - Énfasis4 4 11 2" xfId="16041" xr:uid="{00000000-0005-0000-0000-0000E02A0000}"/>
    <cellStyle name="20% - Énfasis4 4 11 3" xfId="25721" xr:uid="{00000000-0005-0000-0000-0000E12A0000}"/>
    <cellStyle name="20% - Énfasis4 4 11 4" xfId="47266" xr:uid="{00000000-0005-0000-0000-0000E22A0000}"/>
    <cellStyle name="20% - Énfasis4 4 12" xfId="2780" xr:uid="{00000000-0005-0000-0000-0000E32A0000}"/>
    <cellStyle name="20% - Énfasis4 4 12 2" xfId="12764" xr:uid="{00000000-0005-0000-0000-0000E42A0000}"/>
    <cellStyle name="20% - Énfasis4 4 12 3" xfId="33620" xr:uid="{00000000-0005-0000-0000-0000E52A0000}"/>
    <cellStyle name="20% - Énfasis4 4 12 4" xfId="43985" xr:uid="{00000000-0005-0000-0000-0000E62A0000}"/>
    <cellStyle name="20% - Énfasis4 4 13" xfId="7738" xr:uid="{00000000-0005-0000-0000-0000E72A0000}"/>
    <cellStyle name="20% - Énfasis4 4 13 2" xfId="16705" xr:uid="{00000000-0005-0000-0000-0000E82A0000}"/>
    <cellStyle name="20% - Énfasis4 4 13 3" xfId="47930" xr:uid="{00000000-0005-0000-0000-0000E92A0000}"/>
    <cellStyle name="20% - Énfasis4 4 14" xfId="10442" xr:uid="{00000000-0005-0000-0000-0000EA2A0000}"/>
    <cellStyle name="20% - Énfasis4 4 14 2" xfId="49573" xr:uid="{00000000-0005-0000-0000-0000EB2A0000}"/>
    <cellStyle name="20% - Énfasis4 4 15" xfId="18286" xr:uid="{00000000-0005-0000-0000-0000EC2A0000}"/>
    <cellStyle name="20% - Énfasis4 4 16" xfId="41391" xr:uid="{00000000-0005-0000-0000-0000ED2A0000}"/>
    <cellStyle name="20% - Énfasis4 4 2" xfId="232" xr:uid="{00000000-0005-0000-0000-0000EE2A0000}"/>
    <cellStyle name="20% - Énfasis4 4 2 10" xfId="7803" xr:uid="{00000000-0005-0000-0000-0000EF2A0000}"/>
    <cellStyle name="20% - Énfasis4 4 2 10 2" xfId="16770" xr:uid="{00000000-0005-0000-0000-0000F02A0000}"/>
    <cellStyle name="20% - Énfasis4 4 2 10 3" xfId="33621" xr:uid="{00000000-0005-0000-0000-0000F12A0000}"/>
    <cellStyle name="20% - Énfasis4 4 2 10 4" xfId="47995" xr:uid="{00000000-0005-0000-0000-0000F22A0000}"/>
    <cellStyle name="20% - Énfasis4 4 2 11" xfId="10443" xr:uid="{00000000-0005-0000-0000-0000F32A0000}"/>
    <cellStyle name="20% - Énfasis4 4 2 11 2" xfId="49638" xr:uid="{00000000-0005-0000-0000-0000F42A0000}"/>
    <cellStyle name="20% - Énfasis4 4 2 12" xfId="18435" xr:uid="{00000000-0005-0000-0000-0000F52A0000}"/>
    <cellStyle name="20% - Énfasis4 4 2 13" xfId="41456" xr:uid="{00000000-0005-0000-0000-0000F62A0000}"/>
    <cellStyle name="20% - Énfasis4 4 2 2" xfId="603" xr:uid="{00000000-0005-0000-0000-0000F72A0000}"/>
    <cellStyle name="20% - Énfasis4 4 2 2 10" xfId="41510" xr:uid="{00000000-0005-0000-0000-0000F82A0000}"/>
    <cellStyle name="20% - Énfasis4 4 2 2 2" xfId="2078" xr:uid="{00000000-0005-0000-0000-0000F92A0000}"/>
    <cellStyle name="20% - Énfasis4 4 2 2 2 2" xfId="5111" xr:uid="{00000000-0005-0000-0000-0000FA2A0000}"/>
    <cellStyle name="20% - Énfasis4 4 2 2 2 2 2" xfId="15089" xr:uid="{00000000-0005-0000-0000-0000FB2A0000}"/>
    <cellStyle name="20% - Énfasis4 4 2 2 2 2 2 2" xfId="28377" xr:uid="{00000000-0005-0000-0000-0000FC2A0000}"/>
    <cellStyle name="20% - Énfasis4 4 2 2 2 2 3" xfId="36272" xr:uid="{00000000-0005-0000-0000-0000FD2A0000}"/>
    <cellStyle name="20% - Énfasis4 4 2 2 2 2 4" xfId="21061" xr:uid="{00000000-0005-0000-0000-0000FE2A0000}"/>
    <cellStyle name="20% - Énfasis4 4 2 2 2 2 5" xfId="46311" xr:uid="{00000000-0005-0000-0000-0000FF2A0000}"/>
    <cellStyle name="20% - Énfasis4 4 2 2 2 3" xfId="8625" xr:uid="{00000000-0005-0000-0000-0000002B0000}"/>
    <cellStyle name="20% - Énfasis4 4 2 2 2 3 2" xfId="17592" xr:uid="{00000000-0005-0000-0000-0000012B0000}"/>
    <cellStyle name="20% - Énfasis4 4 2 2 2 3 2 2" xfId="29861" xr:uid="{00000000-0005-0000-0000-0000022B0000}"/>
    <cellStyle name="20% - Énfasis4 4 2 2 2 3 3" xfId="37757" xr:uid="{00000000-0005-0000-0000-0000032B0000}"/>
    <cellStyle name="20% - Énfasis4 4 2 2 2 3 4" xfId="22544" xr:uid="{00000000-0005-0000-0000-0000042B0000}"/>
    <cellStyle name="20% - Énfasis4 4 2 2 2 3 5" xfId="48817" xr:uid="{00000000-0005-0000-0000-0000052B0000}"/>
    <cellStyle name="20% - Énfasis4 4 2 2 2 4" xfId="9485" xr:uid="{00000000-0005-0000-0000-0000062B0000}"/>
    <cellStyle name="20% - Énfasis4 4 2 2 2 4 2" xfId="31346" xr:uid="{00000000-0005-0000-0000-0000072B0000}"/>
    <cellStyle name="20% - Énfasis4 4 2 2 2 4 3" xfId="39243" xr:uid="{00000000-0005-0000-0000-0000082B0000}"/>
    <cellStyle name="20% - Énfasis4 4 2 2 2 4 4" xfId="24028" xr:uid="{00000000-0005-0000-0000-0000092B0000}"/>
    <cellStyle name="20% - Énfasis4 4 2 2 2 4 5" xfId="50460" xr:uid="{00000000-0005-0000-0000-00000A2B0000}"/>
    <cellStyle name="20% - Énfasis4 4 2 2 2 5" xfId="12208" xr:uid="{00000000-0005-0000-0000-00000B2B0000}"/>
    <cellStyle name="20% - Énfasis4 4 2 2 2 5 2" xfId="32831" xr:uid="{00000000-0005-0000-0000-00000C2B0000}"/>
    <cellStyle name="20% - Énfasis4 4 2 2 2 5 3" xfId="40728" xr:uid="{00000000-0005-0000-0000-00000D2B0000}"/>
    <cellStyle name="20% - Énfasis4 4 2 2 2 6" xfId="26415" xr:uid="{00000000-0005-0000-0000-00000E2B0000}"/>
    <cellStyle name="20% - Énfasis4 4 2 2 2 7" xfId="34315" xr:uid="{00000000-0005-0000-0000-00000F2B0000}"/>
    <cellStyle name="20% - Énfasis4 4 2 2 2 8" xfId="19577" xr:uid="{00000000-0005-0000-0000-0000102B0000}"/>
    <cellStyle name="20% - Énfasis4 4 2 2 2 9" xfId="42278" xr:uid="{00000000-0005-0000-0000-0000112B0000}"/>
    <cellStyle name="20% - Énfasis4 4 2 2 3" xfId="1295" xr:uid="{00000000-0005-0000-0000-0000122B0000}"/>
    <cellStyle name="20% - Énfasis4 4 2 2 3 2" xfId="6646" xr:uid="{00000000-0005-0000-0000-0000132B0000}"/>
    <cellStyle name="20% - Énfasis4 4 2 2 3 2 2" xfId="15625" xr:uid="{00000000-0005-0000-0000-0000142B0000}"/>
    <cellStyle name="20% - Énfasis4 4 2 2 3 2 3" xfId="28002" xr:uid="{00000000-0005-0000-0000-0000152B0000}"/>
    <cellStyle name="20% - Énfasis4 4 2 2 3 2 4" xfId="46849" xr:uid="{00000000-0005-0000-0000-0000162B0000}"/>
    <cellStyle name="20% - Énfasis4 4 2 2 3 3" xfId="10444" xr:uid="{00000000-0005-0000-0000-0000172B0000}"/>
    <cellStyle name="20% - Énfasis4 4 2 2 3 3 2" xfId="35897" xr:uid="{00000000-0005-0000-0000-0000182B0000}"/>
    <cellStyle name="20% - Énfasis4 4 2 2 3 4" xfId="20686" xr:uid="{00000000-0005-0000-0000-0000192B0000}"/>
    <cellStyle name="20% - Énfasis4 4 2 2 3 5" xfId="43167" xr:uid="{00000000-0005-0000-0000-00001A2B0000}"/>
    <cellStyle name="20% - Énfasis4 4 2 2 4" xfId="4272" xr:uid="{00000000-0005-0000-0000-00001B2B0000}"/>
    <cellStyle name="20% - Énfasis4 4 2 2 4 2" xfId="14252" xr:uid="{00000000-0005-0000-0000-00001C2B0000}"/>
    <cellStyle name="20% - Énfasis4 4 2 2 4 2 2" xfId="29486" xr:uid="{00000000-0005-0000-0000-00001D2B0000}"/>
    <cellStyle name="20% - Énfasis4 4 2 2 4 3" xfId="37382" xr:uid="{00000000-0005-0000-0000-00001E2B0000}"/>
    <cellStyle name="20% - Énfasis4 4 2 2 4 4" xfId="22170" xr:uid="{00000000-0005-0000-0000-00001F2B0000}"/>
    <cellStyle name="20% - Énfasis4 4 2 2 4 5" xfId="45474" xr:uid="{00000000-0005-0000-0000-0000202B0000}"/>
    <cellStyle name="20% - Énfasis4 4 2 2 5" xfId="7183" xr:uid="{00000000-0005-0000-0000-0000212B0000}"/>
    <cellStyle name="20% - Énfasis4 4 2 2 5 2" xfId="16160" xr:uid="{00000000-0005-0000-0000-0000222B0000}"/>
    <cellStyle name="20% - Énfasis4 4 2 2 5 2 2" xfId="30971" xr:uid="{00000000-0005-0000-0000-0000232B0000}"/>
    <cellStyle name="20% - Énfasis4 4 2 2 5 3" xfId="38868" xr:uid="{00000000-0005-0000-0000-0000242B0000}"/>
    <cellStyle name="20% - Énfasis4 4 2 2 5 4" xfId="23654" xr:uid="{00000000-0005-0000-0000-0000252B0000}"/>
    <cellStyle name="20% - Énfasis4 4 2 2 5 5" xfId="47385" xr:uid="{00000000-0005-0000-0000-0000262B0000}"/>
    <cellStyle name="20% - Énfasis4 4 2 2 6" xfId="3091" xr:uid="{00000000-0005-0000-0000-0000272B0000}"/>
    <cellStyle name="20% - Énfasis4 4 2 2 6 2" xfId="13075" xr:uid="{00000000-0005-0000-0000-0000282B0000}"/>
    <cellStyle name="20% - Énfasis4 4 2 2 6 2 2" xfId="32456" xr:uid="{00000000-0005-0000-0000-0000292B0000}"/>
    <cellStyle name="20% - Énfasis4 4 2 2 6 3" xfId="40353" xr:uid="{00000000-0005-0000-0000-00002A2B0000}"/>
    <cellStyle name="20% - Énfasis4 4 2 2 6 4" xfId="25068" xr:uid="{00000000-0005-0000-0000-00002B2B0000}"/>
    <cellStyle name="20% - Énfasis4 4 2 2 6 5" xfId="44296" xr:uid="{00000000-0005-0000-0000-00002C2B0000}"/>
    <cellStyle name="20% - Énfasis4 4 2 2 7" xfId="7857" xr:uid="{00000000-0005-0000-0000-00002D2B0000}"/>
    <cellStyle name="20% - Énfasis4 4 2 2 7 2" xfId="16824" xr:uid="{00000000-0005-0000-0000-00002E2B0000}"/>
    <cellStyle name="20% - Énfasis4 4 2 2 7 3" xfId="26040" xr:uid="{00000000-0005-0000-0000-00002F2B0000}"/>
    <cellStyle name="20% - Énfasis4 4 2 2 7 4" xfId="48049" xr:uid="{00000000-0005-0000-0000-0000302B0000}"/>
    <cellStyle name="20% - Énfasis4 4 2 2 8" xfId="10445" xr:uid="{00000000-0005-0000-0000-0000312B0000}"/>
    <cellStyle name="20% - Énfasis4 4 2 2 8 2" xfId="33940" xr:uid="{00000000-0005-0000-0000-0000322B0000}"/>
    <cellStyle name="20% - Énfasis4 4 2 2 8 3" xfId="49692" xr:uid="{00000000-0005-0000-0000-0000332B0000}"/>
    <cellStyle name="20% - Énfasis4 4 2 2 9" xfId="19202" xr:uid="{00000000-0005-0000-0000-0000342B0000}"/>
    <cellStyle name="20% - Énfasis4 4 2 3" xfId="778" xr:uid="{00000000-0005-0000-0000-0000352B0000}"/>
    <cellStyle name="20% - Énfasis4 4 2 3 2" xfId="1469" xr:uid="{00000000-0005-0000-0000-0000362B0000}"/>
    <cellStyle name="20% - Énfasis4 4 2 3 2 2" xfId="6821" xr:uid="{00000000-0005-0000-0000-0000372B0000}"/>
    <cellStyle name="20% - Énfasis4 4 2 3 2 2 2" xfId="15799" xr:uid="{00000000-0005-0000-0000-0000382B0000}"/>
    <cellStyle name="20% - Énfasis4 4 2 3 2 2 3" xfId="28376" xr:uid="{00000000-0005-0000-0000-0000392B0000}"/>
    <cellStyle name="20% - Énfasis4 4 2 3 2 2 4" xfId="47023" xr:uid="{00000000-0005-0000-0000-00003A2B0000}"/>
    <cellStyle name="20% - Énfasis4 4 2 3 2 3" xfId="10446" xr:uid="{00000000-0005-0000-0000-00003B2B0000}"/>
    <cellStyle name="20% - Énfasis4 4 2 3 2 3 2" xfId="36271" xr:uid="{00000000-0005-0000-0000-00003C2B0000}"/>
    <cellStyle name="20% - Énfasis4 4 2 3 2 4" xfId="21060" xr:uid="{00000000-0005-0000-0000-00003D2B0000}"/>
    <cellStyle name="20% - Énfasis4 4 2 3 2 5" xfId="43341" xr:uid="{00000000-0005-0000-0000-00003E2B0000}"/>
    <cellStyle name="20% - Énfasis4 4 2 3 3" xfId="4832" xr:uid="{00000000-0005-0000-0000-00003F2B0000}"/>
    <cellStyle name="20% - Énfasis4 4 2 3 3 2" xfId="14810" xr:uid="{00000000-0005-0000-0000-0000402B0000}"/>
    <cellStyle name="20% - Énfasis4 4 2 3 3 2 2" xfId="29860" xr:uid="{00000000-0005-0000-0000-0000412B0000}"/>
    <cellStyle name="20% - Énfasis4 4 2 3 3 3" xfId="37756" xr:uid="{00000000-0005-0000-0000-0000422B0000}"/>
    <cellStyle name="20% - Énfasis4 4 2 3 3 4" xfId="22543" xr:uid="{00000000-0005-0000-0000-0000432B0000}"/>
    <cellStyle name="20% - Énfasis4 4 2 3 3 5" xfId="46032" xr:uid="{00000000-0005-0000-0000-0000442B0000}"/>
    <cellStyle name="20% - Énfasis4 4 2 3 4" xfId="7357" xr:uid="{00000000-0005-0000-0000-0000452B0000}"/>
    <cellStyle name="20% - Énfasis4 4 2 3 4 2" xfId="16333" xr:uid="{00000000-0005-0000-0000-0000462B0000}"/>
    <cellStyle name="20% - Énfasis4 4 2 3 4 2 2" xfId="31345" xr:uid="{00000000-0005-0000-0000-0000472B0000}"/>
    <cellStyle name="20% - Énfasis4 4 2 3 4 3" xfId="39242" xr:uid="{00000000-0005-0000-0000-0000482B0000}"/>
    <cellStyle name="20% - Énfasis4 4 2 3 4 4" xfId="24027" xr:uid="{00000000-0005-0000-0000-0000492B0000}"/>
    <cellStyle name="20% - Énfasis4 4 2 3 4 5" xfId="47558" xr:uid="{00000000-0005-0000-0000-00004A2B0000}"/>
    <cellStyle name="20% - Énfasis4 4 2 3 5" xfId="3265" xr:uid="{00000000-0005-0000-0000-00004B2B0000}"/>
    <cellStyle name="20% - Énfasis4 4 2 3 5 2" xfId="13249" xr:uid="{00000000-0005-0000-0000-00004C2B0000}"/>
    <cellStyle name="20% - Énfasis4 4 2 3 5 2 2" xfId="32830" xr:uid="{00000000-0005-0000-0000-00004D2B0000}"/>
    <cellStyle name="20% - Énfasis4 4 2 3 5 3" xfId="40727" xr:uid="{00000000-0005-0000-0000-00004E2B0000}"/>
    <cellStyle name="20% - Énfasis4 4 2 3 5 4" xfId="25322" xr:uid="{00000000-0005-0000-0000-00004F2B0000}"/>
    <cellStyle name="20% - Énfasis4 4 2 3 5 5" xfId="44470" xr:uid="{00000000-0005-0000-0000-0000502B0000}"/>
    <cellStyle name="20% - Énfasis4 4 2 3 6" xfId="8031" xr:uid="{00000000-0005-0000-0000-0000512B0000}"/>
    <cellStyle name="20% - Énfasis4 4 2 3 6 2" xfId="16998" xr:uid="{00000000-0005-0000-0000-0000522B0000}"/>
    <cellStyle name="20% - Énfasis4 4 2 3 6 3" xfId="26414" xr:uid="{00000000-0005-0000-0000-0000532B0000}"/>
    <cellStyle name="20% - Énfasis4 4 2 3 6 4" xfId="48223" xr:uid="{00000000-0005-0000-0000-0000542B0000}"/>
    <cellStyle name="20% - Énfasis4 4 2 3 7" xfId="10447" xr:uid="{00000000-0005-0000-0000-0000552B0000}"/>
    <cellStyle name="20% - Énfasis4 4 2 3 7 2" xfId="34314" xr:uid="{00000000-0005-0000-0000-0000562B0000}"/>
    <cellStyle name="20% - Énfasis4 4 2 3 7 3" xfId="49866" xr:uid="{00000000-0005-0000-0000-0000572B0000}"/>
    <cellStyle name="20% - Énfasis4 4 2 3 8" xfId="19576" xr:uid="{00000000-0005-0000-0000-0000582B0000}"/>
    <cellStyle name="20% - Énfasis4 4 2 3 9" xfId="41684" xr:uid="{00000000-0005-0000-0000-0000592B0000}"/>
    <cellStyle name="20% - Énfasis4 4 2 4" xfId="549" xr:uid="{00000000-0005-0000-0000-00005A2B0000}"/>
    <cellStyle name="20% - Énfasis4 4 2 4 2" xfId="2660" xr:uid="{00000000-0005-0000-0000-00005B2B0000}"/>
    <cellStyle name="20% - Énfasis4 4 2 4 2 2" xfId="4453" xr:uid="{00000000-0005-0000-0000-00005C2B0000}"/>
    <cellStyle name="20% - Énfasis4 4 2 4 2 2 2" xfId="14432" xr:uid="{00000000-0005-0000-0000-00005D2B0000}"/>
    <cellStyle name="20% - Énfasis4 4 2 4 2 2 3" xfId="45654" xr:uid="{00000000-0005-0000-0000-00005E2B0000}"/>
    <cellStyle name="20% - Énfasis4 4 2 4 2 3" xfId="10448" xr:uid="{00000000-0005-0000-0000-00005F2B0000}"/>
    <cellStyle name="20% - Énfasis4 4 2 4 2 4" xfId="27181" xr:uid="{00000000-0005-0000-0000-0000602B0000}"/>
    <cellStyle name="20% - Énfasis4 4 2 4 2 5" xfId="43870" xr:uid="{00000000-0005-0000-0000-0000612B0000}"/>
    <cellStyle name="20% - Énfasis4 4 2 4 3" xfId="3475" xr:uid="{00000000-0005-0000-0000-0000622B0000}"/>
    <cellStyle name="20% - Énfasis4 4 2 4 3 2" xfId="13459" xr:uid="{00000000-0005-0000-0000-0000632B0000}"/>
    <cellStyle name="20% - Énfasis4 4 2 4 3 3" xfId="35076" xr:uid="{00000000-0005-0000-0000-0000642B0000}"/>
    <cellStyle name="20% - Énfasis4 4 2 4 3 4" xfId="44680" xr:uid="{00000000-0005-0000-0000-0000652B0000}"/>
    <cellStyle name="20% - Énfasis4 4 2 4 4" xfId="9160" xr:uid="{00000000-0005-0000-0000-0000662B0000}"/>
    <cellStyle name="20% - Énfasis4 4 2 4 4 2" xfId="18126" xr:uid="{00000000-0005-0000-0000-0000672B0000}"/>
    <cellStyle name="20% - Énfasis4 4 2 4 4 3" xfId="49352" xr:uid="{00000000-0005-0000-0000-0000682B0000}"/>
    <cellStyle name="20% - Énfasis4 4 2 4 5" xfId="10449" xr:uid="{00000000-0005-0000-0000-0000692B0000}"/>
    <cellStyle name="20% - Énfasis4 4 2 4 5 2" xfId="50995" xr:uid="{00000000-0005-0000-0000-00006A2B0000}"/>
    <cellStyle name="20% - Énfasis4 4 2 4 6" xfId="18883" xr:uid="{00000000-0005-0000-0000-00006B2B0000}"/>
    <cellStyle name="20% - Énfasis4 4 2 4 7" xfId="42813" xr:uid="{00000000-0005-0000-0000-00006C2B0000}"/>
    <cellStyle name="20% - Énfasis4 4 2 5" xfId="1241" xr:uid="{00000000-0005-0000-0000-00006D2B0000}"/>
    <cellStyle name="20% - Énfasis4 4 2 5 2" xfId="6013" xr:uid="{00000000-0005-0000-0000-00006E2B0000}"/>
    <cellStyle name="20% - Énfasis4 4 2 5 2 2" xfId="27683" xr:uid="{00000000-0005-0000-0000-00006F2B0000}"/>
    <cellStyle name="20% - Énfasis4 4 2 5 3" xfId="10450" xr:uid="{00000000-0005-0000-0000-0000702B0000}"/>
    <cellStyle name="20% - Énfasis4 4 2 5 3 2" xfId="35578" xr:uid="{00000000-0005-0000-0000-0000712B0000}"/>
    <cellStyle name="20% - Énfasis4 4 2 5 4" xfId="20367" xr:uid="{00000000-0005-0000-0000-0000722B0000}"/>
    <cellStyle name="20% - Énfasis4 4 2 5 5" xfId="43113" xr:uid="{00000000-0005-0000-0000-0000732B0000}"/>
    <cellStyle name="20% - Énfasis4 4 2 6" xfId="6592" xr:uid="{00000000-0005-0000-0000-0000742B0000}"/>
    <cellStyle name="20% - Énfasis4 4 2 6 2" xfId="15572" xr:uid="{00000000-0005-0000-0000-0000752B0000}"/>
    <cellStyle name="20% - Énfasis4 4 2 6 2 2" xfId="29167" xr:uid="{00000000-0005-0000-0000-0000762B0000}"/>
    <cellStyle name="20% - Énfasis4 4 2 6 3" xfId="37063" xr:uid="{00000000-0005-0000-0000-0000772B0000}"/>
    <cellStyle name="20% - Énfasis4 4 2 6 4" xfId="21851" xr:uid="{00000000-0005-0000-0000-0000782B0000}"/>
    <cellStyle name="20% - Énfasis4 4 2 6 5" xfId="46795" xr:uid="{00000000-0005-0000-0000-0000792B0000}"/>
    <cellStyle name="20% - Énfasis4 4 2 7" xfId="3992" xr:uid="{00000000-0005-0000-0000-00007A2B0000}"/>
    <cellStyle name="20% - Énfasis4 4 2 7 2" xfId="13973" xr:uid="{00000000-0005-0000-0000-00007B2B0000}"/>
    <cellStyle name="20% - Énfasis4 4 2 7 2 2" xfId="30652" xr:uid="{00000000-0005-0000-0000-00007C2B0000}"/>
    <cellStyle name="20% - Énfasis4 4 2 7 3" xfId="38549" xr:uid="{00000000-0005-0000-0000-00007D2B0000}"/>
    <cellStyle name="20% - Énfasis4 4 2 7 4" xfId="23335" xr:uid="{00000000-0005-0000-0000-00007E2B0000}"/>
    <cellStyle name="20% - Énfasis4 4 2 7 5" xfId="45195" xr:uid="{00000000-0005-0000-0000-00007F2B0000}"/>
    <cellStyle name="20% - Énfasis4 4 2 8" xfId="7129" xr:uid="{00000000-0005-0000-0000-0000802B0000}"/>
    <cellStyle name="20% - Énfasis4 4 2 8 2" xfId="16106" xr:uid="{00000000-0005-0000-0000-0000812B0000}"/>
    <cellStyle name="20% - Énfasis4 4 2 8 2 2" xfId="32137" xr:uid="{00000000-0005-0000-0000-0000822B0000}"/>
    <cellStyle name="20% - Énfasis4 4 2 8 3" xfId="40034" xr:uid="{00000000-0005-0000-0000-0000832B0000}"/>
    <cellStyle name="20% - Énfasis4 4 2 8 4" xfId="24769" xr:uid="{00000000-0005-0000-0000-0000842B0000}"/>
    <cellStyle name="20% - Énfasis4 4 2 8 5" xfId="47331" xr:uid="{00000000-0005-0000-0000-0000852B0000}"/>
    <cellStyle name="20% - Énfasis4 4 2 9" xfId="3037" xr:uid="{00000000-0005-0000-0000-0000862B0000}"/>
    <cellStyle name="20% - Énfasis4 4 2 9 2" xfId="13021" xr:uid="{00000000-0005-0000-0000-0000872B0000}"/>
    <cellStyle name="20% - Énfasis4 4 2 9 3" xfId="25722" xr:uid="{00000000-0005-0000-0000-0000882B0000}"/>
    <cellStyle name="20% - Énfasis4 4 2 9 4" xfId="44242" xr:uid="{00000000-0005-0000-0000-0000892B0000}"/>
    <cellStyle name="20% - Énfasis4 4 3" xfId="340" xr:uid="{00000000-0005-0000-0000-00008A2B0000}"/>
    <cellStyle name="20% - Énfasis4 4 3 10" xfId="7856" xr:uid="{00000000-0005-0000-0000-00008B2B0000}"/>
    <cellStyle name="20% - Énfasis4 4 3 10 2" xfId="16823" xr:uid="{00000000-0005-0000-0000-00008C2B0000}"/>
    <cellStyle name="20% - Énfasis4 4 3 10 3" xfId="33622" xr:uid="{00000000-0005-0000-0000-00008D2B0000}"/>
    <cellStyle name="20% - Énfasis4 4 3 10 4" xfId="48048" xr:uid="{00000000-0005-0000-0000-00008E2B0000}"/>
    <cellStyle name="20% - Énfasis4 4 3 11" xfId="10451" xr:uid="{00000000-0005-0000-0000-00008F2B0000}"/>
    <cellStyle name="20% - Énfasis4 4 3 11 2" xfId="49691" xr:uid="{00000000-0005-0000-0000-0000902B0000}"/>
    <cellStyle name="20% - Énfasis4 4 3 12" xfId="18586" xr:uid="{00000000-0005-0000-0000-0000912B0000}"/>
    <cellStyle name="20% - Énfasis4 4 3 13" xfId="41509" xr:uid="{00000000-0005-0000-0000-0000922B0000}"/>
    <cellStyle name="20% - Énfasis4 4 3 2" xfId="602" xr:uid="{00000000-0005-0000-0000-0000932B0000}"/>
    <cellStyle name="20% - Énfasis4 4 3 2 10" xfId="42015" xr:uid="{00000000-0005-0000-0000-0000942B0000}"/>
    <cellStyle name="20% - Énfasis4 4 3 2 2" xfId="2080" xr:uid="{00000000-0005-0000-0000-0000952B0000}"/>
    <cellStyle name="20% - Énfasis4 4 3 2 2 2" xfId="5016" xr:uid="{00000000-0005-0000-0000-0000962B0000}"/>
    <cellStyle name="20% - Énfasis4 4 3 2 2 2 2" xfId="14994" xr:uid="{00000000-0005-0000-0000-0000972B0000}"/>
    <cellStyle name="20% - Énfasis4 4 3 2 2 2 2 2" xfId="28379" xr:uid="{00000000-0005-0000-0000-0000982B0000}"/>
    <cellStyle name="20% - Énfasis4 4 3 2 2 2 3" xfId="36274" xr:uid="{00000000-0005-0000-0000-0000992B0000}"/>
    <cellStyle name="20% - Énfasis4 4 3 2 2 2 4" xfId="21063" xr:uid="{00000000-0005-0000-0000-00009A2B0000}"/>
    <cellStyle name="20% - Énfasis4 4 3 2 2 2 5" xfId="46216" xr:uid="{00000000-0005-0000-0000-00009B2B0000}"/>
    <cellStyle name="20% - Énfasis4 4 3 2 2 3" xfId="8627" xr:uid="{00000000-0005-0000-0000-00009C2B0000}"/>
    <cellStyle name="20% - Énfasis4 4 3 2 2 3 2" xfId="17594" xr:uid="{00000000-0005-0000-0000-00009D2B0000}"/>
    <cellStyle name="20% - Énfasis4 4 3 2 2 3 2 2" xfId="29863" xr:uid="{00000000-0005-0000-0000-00009E2B0000}"/>
    <cellStyle name="20% - Énfasis4 4 3 2 2 3 3" xfId="37759" xr:uid="{00000000-0005-0000-0000-00009F2B0000}"/>
    <cellStyle name="20% - Énfasis4 4 3 2 2 3 4" xfId="22546" xr:uid="{00000000-0005-0000-0000-0000A02B0000}"/>
    <cellStyle name="20% - Énfasis4 4 3 2 2 3 5" xfId="48819" xr:uid="{00000000-0005-0000-0000-0000A12B0000}"/>
    <cellStyle name="20% - Énfasis4 4 3 2 2 4" xfId="9486" xr:uid="{00000000-0005-0000-0000-0000A22B0000}"/>
    <cellStyle name="20% - Énfasis4 4 3 2 2 4 2" xfId="31348" xr:uid="{00000000-0005-0000-0000-0000A32B0000}"/>
    <cellStyle name="20% - Énfasis4 4 3 2 2 4 3" xfId="39245" xr:uid="{00000000-0005-0000-0000-0000A42B0000}"/>
    <cellStyle name="20% - Énfasis4 4 3 2 2 4 4" xfId="24030" xr:uid="{00000000-0005-0000-0000-0000A52B0000}"/>
    <cellStyle name="20% - Énfasis4 4 3 2 2 4 5" xfId="50462" xr:uid="{00000000-0005-0000-0000-0000A62B0000}"/>
    <cellStyle name="20% - Énfasis4 4 3 2 2 5" xfId="12210" xr:uid="{00000000-0005-0000-0000-0000A72B0000}"/>
    <cellStyle name="20% - Énfasis4 4 3 2 2 5 2" xfId="32833" xr:uid="{00000000-0005-0000-0000-0000A82B0000}"/>
    <cellStyle name="20% - Énfasis4 4 3 2 2 5 3" xfId="40730" xr:uid="{00000000-0005-0000-0000-0000A92B0000}"/>
    <cellStyle name="20% - Énfasis4 4 3 2 2 6" xfId="26417" xr:uid="{00000000-0005-0000-0000-0000AA2B0000}"/>
    <cellStyle name="20% - Énfasis4 4 3 2 2 7" xfId="34317" xr:uid="{00000000-0005-0000-0000-0000AB2B0000}"/>
    <cellStyle name="20% - Énfasis4 4 3 2 2 8" xfId="19579" xr:uid="{00000000-0005-0000-0000-0000AC2B0000}"/>
    <cellStyle name="20% - Énfasis4 4 3 2 2 9" xfId="42280" xr:uid="{00000000-0005-0000-0000-0000AD2B0000}"/>
    <cellStyle name="20% - Énfasis4 4 3 2 3" xfId="1814" xr:uid="{00000000-0005-0000-0000-0000AE2B0000}"/>
    <cellStyle name="20% - Énfasis4 4 3 2 3 2" xfId="4177" xr:uid="{00000000-0005-0000-0000-0000AF2B0000}"/>
    <cellStyle name="20% - Énfasis4 4 3 2 3 2 2" xfId="14157" xr:uid="{00000000-0005-0000-0000-0000B02B0000}"/>
    <cellStyle name="20% - Énfasis4 4 3 2 3 2 3" xfId="28003" xr:uid="{00000000-0005-0000-0000-0000B12B0000}"/>
    <cellStyle name="20% - Énfasis4 4 3 2 3 2 4" xfId="45379" xr:uid="{00000000-0005-0000-0000-0000B22B0000}"/>
    <cellStyle name="20% - Énfasis4 4 3 2 3 3" xfId="10452" xr:uid="{00000000-0005-0000-0000-0000B32B0000}"/>
    <cellStyle name="20% - Énfasis4 4 3 2 3 3 2" xfId="35898" xr:uid="{00000000-0005-0000-0000-0000B42B0000}"/>
    <cellStyle name="20% - Énfasis4 4 3 2 3 4" xfId="20687" xr:uid="{00000000-0005-0000-0000-0000B52B0000}"/>
    <cellStyle name="20% - Énfasis4 4 3 2 3 5" xfId="43598" xr:uid="{00000000-0005-0000-0000-0000B62B0000}"/>
    <cellStyle name="20% - Énfasis4 4 3 2 4" xfId="3476" xr:uid="{00000000-0005-0000-0000-0000B72B0000}"/>
    <cellStyle name="20% - Énfasis4 4 3 2 4 2" xfId="13460" xr:uid="{00000000-0005-0000-0000-0000B82B0000}"/>
    <cellStyle name="20% - Énfasis4 4 3 2 4 2 2" xfId="29487" xr:uid="{00000000-0005-0000-0000-0000B92B0000}"/>
    <cellStyle name="20% - Énfasis4 4 3 2 4 3" xfId="37383" xr:uid="{00000000-0005-0000-0000-0000BA2B0000}"/>
    <cellStyle name="20% - Énfasis4 4 3 2 4 4" xfId="22171" xr:uid="{00000000-0005-0000-0000-0000BB2B0000}"/>
    <cellStyle name="20% - Énfasis4 4 3 2 4 5" xfId="44681" xr:uid="{00000000-0005-0000-0000-0000BC2B0000}"/>
    <cellStyle name="20% - Énfasis4 4 3 2 5" xfId="8362" xr:uid="{00000000-0005-0000-0000-0000BD2B0000}"/>
    <cellStyle name="20% - Énfasis4 4 3 2 5 2" xfId="17329" xr:uid="{00000000-0005-0000-0000-0000BE2B0000}"/>
    <cellStyle name="20% - Énfasis4 4 3 2 5 2 2" xfId="30972" xr:uid="{00000000-0005-0000-0000-0000BF2B0000}"/>
    <cellStyle name="20% - Énfasis4 4 3 2 5 3" xfId="38869" xr:uid="{00000000-0005-0000-0000-0000C02B0000}"/>
    <cellStyle name="20% - Énfasis4 4 3 2 5 4" xfId="23655" xr:uid="{00000000-0005-0000-0000-0000C12B0000}"/>
    <cellStyle name="20% - Énfasis4 4 3 2 5 5" xfId="48554" xr:uid="{00000000-0005-0000-0000-0000C22B0000}"/>
    <cellStyle name="20% - Énfasis4 4 3 2 6" xfId="10453" xr:uid="{00000000-0005-0000-0000-0000C32B0000}"/>
    <cellStyle name="20% - Énfasis4 4 3 2 6 2" xfId="32457" xr:uid="{00000000-0005-0000-0000-0000C42B0000}"/>
    <cellStyle name="20% - Énfasis4 4 3 2 6 3" xfId="40354" xr:uid="{00000000-0005-0000-0000-0000C52B0000}"/>
    <cellStyle name="20% - Énfasis4 4 3 2 6 4" xfId="25069" xr:uid="{00000000-0005-0000-0000-0000C62B0000}"/>
    <cellStyle name="20% - Énfasis4 4 3 2 6 5" xfId="50197" xr:uid="{00000000-0005-0000-0000-0000C72B0000}"/>
    <cellStyle name="20% - Énfasis4 4 3 2 7" xfId="26041" xr:uid="{00000000-0005-0000-0000-0000C82B0000}"/>
    <cellStyle name="20% - Énfasis4 4 3 2 8" xfId="33941" xr:uid="{00000000-0005-0000-0000-0000C92B0000}"/>
    <cellStyle name="20% - Énfasis4 4 3 2 9" xfId="19203" xr:uid="{00000000-0005-0000-0000-0000CA2B0000}"/>
    <cellStyle name="20% - Énfasis4 4 3 3" xfId="2079" xr:uid="{00000000-0005-0000-0000-0000CB2B0000}"/>
    <cellStyle name="20% - Énfasis4 4 3 3 2" xfId="4737" xr:uid="{00000000-0005-0000-0000-0000CC2B0000}"/>
    <cellStyle name="20% - Énfasis4 4 3 3 2 2" xfId="14715" xr:uid="{00000000-0005-0000-0000-0000CD2B0000}"/>
    <cellStyle name="20% - Énfasis4 4 3 3 2 2 2" xfId="28378" xr:uid="{00000000-0005-0000-0000-0000CE2B0000}"/>
    <cellStyle name="20% - Énfasis4 4 3 3 2 3" xfId="36273" xr:uid="{00000000-0005-0000-0000-0000CF2B0000}"/>
    <cellStyle name="20% - Énfasis4 4 3 3 2 4" xfId="21062" xr:uid="{00000000-0005-0000-0000-0000D02B0000}"/>
    <cellStyle name="20% - Énfasis4 4 3 3 2 5" xfId="45937" xr:uid="{00000000-0005-0000-0000-0000D12B0000}"/>
    <cellStyle name="20% - Énfasis4 4 3 3 3" xfId="8626" xr:uid="{00000000-0005-0000-0000-0000D22B0000}"/>
    <cellStyle name="20% - Énfasis4 4 3 3 3 2" xfId="17593" xr:uid="{00000000-0005-0000-0000-0000D32B0000}"/>
    <cellStyle name="20% - Énfasis4 4 3 3 3 2 2" xfId="29862" xr:uid="{00000000-0005-0000-0000-0000D42B0000}"/>
    <cellStyle name="20% - Énfasis4 4 3 3 3 3" xfId="37758" xr:uid="{00000000-0005-0000-0000-0000D52B0000}"/>
    <cellStyle name="20% - Énfasis4 4 3 3 3 4" xfId="22545" xr:uid="{00000000-0005-0000-0000-0000D62B0000}"/>
    <cellStyle name="20% - Énfasis4 4 3 3 3 5" xfId="48818" xr:uid="{00000000-0005-0000-0000-0000D72B0000}"/>
    <cellStyle name="20% - Énfasis4 4 3 3 4" xfId="9487" xr:uid="{00000000-0005-0000-0000-0000D82B0000}"/>
    <cellStyle name="20% - Énfasis4 4 3 3 4 2" xfId="31347" xr:uid="{00000000-0005-0000-0000-0000D92B0000}"/>
    <cellStyle name="20% - Énfasis4 4 3 3 4 3" xfId="39244" xr:uid="{00000000-0005-0000-0000-0000DA2B0000}"/>
    <cellStyle name="20% - Énfasis4 4 3 3 4 4" xfId="24029" xr:uid="{00000000-0005-0000-0000-0000DB2B0000}"/>
    <cellStyle name="20% - Énfasis4 4 3 3 4 5" xfId="50461" xr:uid="{00000000-0005-0000-0000-0000DC2B0000}"/>
    <cellStyle name="20% - Énfasis4 4 3 3 5" xfId="12209" xr:uid="{00000000-0005-0000-0000-0000DD2B0000}"/>
    <cellStyle name="20% - Énfasis4 4 3 3 5 2" xfId="32832" xr:uid="{00000000-0005-0000-0000-0000DE2B0000}"/>
    <cellStyle name="20% - Énfasis4 4 3 3 5 3" xfId="40729" xr:uid="{00000000-0005-0000-0000-0000DF2B0000}"/>
    <cellStyle name="20% - Énfasis4 4 3 3 6" xfId="26416" xr:uid="{00000000-0005-0000-0000-0000E02B0000}"/>
    <cellStyle name="20% - Énfasis4 4 3 3 7" xfId="34316" xr:uid="{00000000-0005-0000-0000-0000E12B0000}"/>
    <cellStyle name="20% - Énfasis4 4 3 3 8" xfId="19578" xr:uid="{00000000-0005-0000-0000-0000E22B0000}"/>
    <cellStyle name="20% - Énfasis4 4 3 3 9" xfId="42279" xr:uid="{00000000-0005-0000-0000-0000E32B0000}"/>
    <cellStyle name="20% - Énfasis4 4 3 4" xfId="1294" xr:uid="{00000000-0005-0000-0000-0000E42B0000}"/>
    <cellStyle name="20% - Énfasis4 4 3 4 2" xfId="4520" xr:uid="{00000000-0005-0000-0000-0000E52B0000}"/>
    <cellStyle name="20% - Énfasis4 4 3 4 2 2" xfId="14498" xr:uid="{00000000-0005-0000-0000-0000E62B0000}"/>
    <cellStyle name="20% - Énfasis4 4 3 4 2 3" xfId="27182" xr:uid="{00000000-0005-0000-0000-0000E72B0000}"/>
    <cellStyle name="20% - Énfasis4 4 3 4 2 4" xfId="45720" xr:uid="{00000000-0005-0000-0000-0000E82B0000}"/>
    <cellStyle name="20% - Énfasis4 4 3 4 3" xfId="10454" xr:uid="{00000000-0005-0000-0000-0000E92B0000}"/>
    <cellStyle name="20% - Énfasis4 4 3 4 3 2" xfId="35077" xr:uid="{00000000-0005-0000-0000-0000EA2B0000}"/>
    <cellStyle name="20% - Énfasis4 4 3 4 4" xfId="18884" xr:uid="{00000000-0005-0000-0000-0000EB2B0000}"/>
    <cellStyle name="20% - Énfasis4 4 3 4 5" xfId="43166" xr:uid="{00000000-0005-0000-0000-0000EC2B0000}"/>
    <cellStyle name="20% - Énfasis4 4 3 5" xfId="6270" xr:uid="{00000000-0005-0000-0000-0000ED2B0000}"/>
    <cellStyle name="20% - Énfasis4 4 3 5 2" xfId="27684" xr:uid="{00000000-0005-0000-0000-0000EE2B0000}"/>
    <cellStyle name="20% - Énfasis4 4 3 5 2 2" xfId="51492" xr:uid="{00000000-0005-0000-0000-0000EF2B0000}"/>
    <cellStyle name="20% - Énfasis4 4 3 5 3" xfId="35579" xr:uid="{00000000-0005-0000-0000-0000F02B0000}"/>
    <cellStyle name="20% - Énfasis4 4 3 5 3 2" xfId="51163" xr:uid="{00000000-0005-0000-0000-0000F12B0000}"/>
    <cellStyle name="20% - Énfasis4 4 3 5 4" xfId="20368" xr:uid="{00000000-0005-0000-0000-0000F22B0000}"/>
    <cellStyle name="20% - Énfasis4 4 3 6" xfId="6645" xr:uid="{00000000-0005-0000-0000-0000F32B0000}"/>
    <cellStyle name="20% - Énfasis4 4 3 6 2" xfId="15624" xr:uid="{00000000-0005-0000-0000-0000F42B0000}"/>
    <cellStyle name="20% - Énfasis4 4 3 6 2 2" xfId="29168" xr:uid="{00000000-0005-0000-0000-0000F52B0000}"/>
    <cellStyle name="20% - Énfasis4 4 3 6 3" xfId="37064" xr:uid="{00000000-0005-0000-0000-0000F62B0000}"/>
    <cellStyle name="20% - Énfasis4 4 3 6 4" xfId="21852" xr:uid="{00000000-0005-0000-0000-0000F72B0000}"/>
    <cellStyle name="20% - Énfasis4 4 3 6 5" xfId="46848" xr:uid="{00000000-0005-0000-0000-0000F82B0000}"/>
    <cellStyle name="20% - Énfasis4 4 3 7" xfId="3896" xr:uid="{00000000-0005-0000-0000-0000F92B0000}"/>
    <cellStyle name="20% - Énfasis4 4 3 7 2" xfId="13878" xr:uid="{00000000-0005-0000-0000-0000FA2B0000}"/>
    <cellStyle name="20% - Énfasis4 4 3 7 2 2" xfId="30653" xr:uid="{00000000-0005-0000-0000-0000FB2B0000}"/>
    <cellStyle name="20% - Énfasis4 4 3 7 3" xfId="38550" xr:uid="{00000000-0005-0000-0000-0000FC2B0000}"/>
    <cellStyle name="20% - Énfasis4 4 3 7 4" xfId="23336" xr:uid="{00000000-0005-0000-0000-0000FD2B0000}"/>
    <cellStyle name="20% - Énfasis4 4 3 7 5" xfId="45100" xr:uid="{00000000-0005-0000-0000-0000FE2B0000}"/>
    <cellStyle name="20% - Énfasis4 4 3 8" xfId="7182" xr:uid="{00000000-0005-0000-0000-0000FF2B0000}"/>
    <cellStyle name="20% - Énfasis4 4 3 8 2" xfId="16159" xr:uid="{00000000-0005-0000-0000-0000002C0000}"/>
    <cellStyle name="20% - Énfasis4 4 3 8 2 2" xfId="32138" xr:uid="{00000000-0005-0000-0000-0000012C0000}"/>
    <cellStyle name="20% - Énfasis4 4 3 8 3" xfId="40035" xr:uid="{00000000-0005-0000-0000-0000022C0000}"/>
    <cellStyle name="20% - Énfasis4 4 3 8 4" xfId="24770" xr:uid="{00000000-0005-0000-0000-0000032C0000}"/>
    <cellStyle name="20% - Énfasis4 4 3 8 5" xfId="47384" xr:uid="{00000000-0005-0000-0000-0000042C0000}"/>
    <cellStyle name="20% - Énfasis4 4 3 9" xfId="3090" xr:uid="{00000000-0005-0000-0000-0000052C0000}"/>
    <cellStyle name="20% - Énfasis4 4 3 9 2" xfId="13074" xr:uid="{00000000-0005-0000-0000-0000062C0000}"/>
    <cellStyle name="20% - Énfasis4 4 3 9 3" xfId="25723" xr:uid="{00000000-0005-0000-0000-0000072C0000}"/>
    <cellStyle name="20% - Énfasis4 4 3 9 4" xfId="44295" xr:uid="{00000000-0005-0000-0000-0000082C0000}"/>
    <cellStyle name="20% - Énfasis4 4 4" xfId="777" xr:uid="{00000000-0005-0000-0000-0000092C0000}"/>
    <cellStyle name="20% - Énfasis4 4 4 10" xfId="41683" xr:uid="{00000000-0005-0000-0000-00000A2C0000}"/>
    <cellStyle name="20% - Énfasis4 4 4 2" xfId="2081" xr:uid="{00000000-0005-0000-0000-00000B2C0000}"/>
    <cellStyle name="20% - Énfasis4 4 4 2 2" xfId="4932" xr:uid="{00000000-0005-0000-0000-00000C2C0000}"/>
    <cellStyle name="20% - Énfasis4 4 4 2 2 2" xfId="14910" xr:uid="{00000000-0005-0000-0000-00000D2C0000}"/>
    <cellStyle name="20% - Énfasis4 4 4 2 2 2 2" xfId="28380" xr:uid="{00000000-0005-0000-0000-00000E2C0000}"/>
    <cellStyle name="20% - Énfasis4 4 4 2 2 3" xfId="36275" xr:uid="{00000000-0005-0000-0000-00000F2C0000}"/>
    <cellStyle name="20% - Énfasis4 4 4 2 2 4" xfId="21064" xr:uid="{00000000-0005-0000-0000-0000102C0000}"/>
    <cellStyle name="20% - Énfasis4 4 4 2 2 5" xfId="46132" xr:uid="{00000000-0005-0000-0000-0000112C0000}"/>
    <cellStyle name="20% - Énfasis4 4 4 2 3" xfId="8628" xr:uid="{00000000-0005-0000-0000-0000122C0000}"/>
    <cellStyle name="20% - Énfasis4 4 4 2 3 2" xfId="17595" xr:uid="{00000000-0005-0000-0000-0000132C0000}"/>
    <cellStyle name="20% - Énfasis4 4 4 2 3 2 2" xfId="29864" xr:uid="{00000000-0005-0000-0000-0000142C0000}"/>
    <cellStyle name="20% - Énfasis4 4 4 2 3 3" xfId="37760" xr:uid="{00000000-0005-0000-0000-0000152C0000}"/>
    <cellStyle name="20% - Énfasis4 4 4 2 3 4" xfId="22547" xr:uid="{00000000-0005-0000-0000-0000162C0000}"/>
    <cellStyle name="20% - Énfasis4 4 4 2 3 5" xfId="48820" xr:uid="{00000000-0005-0000-0000-0000172C0000}"/>
    <cellStyle name="20% - Énfasis4 4 4 2 4" xfId="9488" xr:uid="{00000000-0005-0000-0000-0000182C0000}"/>
    <cellStyle name="20% - Énfasis4 4 4 2 4 2" xfId="31349" xr:uid="{00000000-0005-0000-0000-0000192C0000}"/>
    <cellStyle name="20% - Énfasis4 4 4 2 4 3" xfId="39246" xr:uid="{00000000-0005-0000-0000-00001A2C0000}"/>
    <cellStyle name="20% - Énfasis4 4 4 2 4 4" xfId="24031" xr:uid="{00000000-0005-0000-0000-00001B2C0000}"/>
    <cellStyle name="20% - Énfasis4 4 4 2 4 5" xfId="50463" xr:uid="{00000000-0005-0000-0000-00001C2C0000}"/>
    <cellStyle name="20% - Énfasis4 4 4 2 5" xfId="12211" xr:uid="{00000000-0005-0000-0000-00001D2C0000}"/>
    <cellStyle name="20% - Énfasis4 4 4 2 5 2" xfId="32834" xr:uid="{00000000-0005-0000-0000-00001E2C0000}"/>
    <cellStyle name="20% - Énfasis4 4 4 2 5 3" xfId="40731" xr:uid="{00000000-0005-0000-0000-00001F2C0000}"/>
    <cellStyle name="20% - Énfasis4 4 4 2 6" xfId="26418" xr:uid="{00000000-0005-0000-0000-0000202C0000}"/>
    <cellStyle name="20% - Énfasis4 4 4 2 7" xfId="34318" xr:uid="{00000000-0005-0000-0000-0000212C0000}"/>
    <cellStyle name="20% - Énfasis4 4 4 2 8" xfId="19580" xr:uid="{00000000-0005-0000-0000-0000222C0000}"/>
    <cellStyle name="20% - Énfasis4 4 4 2 9" xfId="42281" xr:uid="{00000000-0005-0000-0000-0000232C0000}"/>
    <cellStyle name="20% - Énfasis4 4 4 3" xfId="1468" xr:uid="{00000000-0005-0000-0000-0000242C0000}"/>
    <cellStyle name="20% - Énfasis4 4 4 3 2" xfId="6820" xr:uid="{00000000-0005-0000-0000-0000252C0000}"/>
    <cellStyle name="20% - Énfasis4 4 4 3 2 2" xfId="15798" xr:uid="{00000000-0005-0000-0000-0000262C0000}"/>
    <cellStyle name="20% - Énfasis4 4 4 3 2 3" xfId="28001" xr:uid="{00000000-0005-0000-0000-0000272C0000}"/>
    <cellStyle name="20% - Énfasis4 4 4 3 2 4" xfId="47022" xr:uid="{00000000-0005-0000-0000-0000282C0000}"/>
    <cellStyle name="20% - Énfasis4 4 4 3 3" xfId="10455" xr:uid="{00000000-0005-0000-0000-0000292C0000}"/>
    <cellStyle name="20% - Énfasis4 4 4 3 3 2" xfId="35896" xr:uid="{00000000-0005-0000-0000-00002A2C0000}"/>
    <cellStyle name="20% - Énfasis4 4 4 3 4" xfId="20685" xr:uid="{00000000-0005-0000-0000-00002B2C0000}"/>
    <cellStyle name="20% - Énfasis4 4 4 3 5" xfId="43340" xr:uid="{00000000-0005-0000-0000-00002C2C0000}"/>
    <cellStyle name="20% - Énfasis4 4 4 4" xfId="4092" xr:uid="{00000000-0005-0000-0000-00002D2C0000}"/>
    <cellStyle name="20% - Énfasis4 4 4 4 2" xfId="14073" xr:uid="{00000000-0005-0000-0000-00002E2C0000}"/>
    <cellStyle name="20% - Énfasis4 4 4 4 2 2" xfId="29485" xr:uid="{00000000-0005-0000-0000-00002F2C0000}"/>
    <cellStyle name="20% - Énfasis4 4 4 4 3" xfId="37381" xr:uid="{00000000-0005-0000-0000-0000302C0000}"/>
    <cellStyle name="20% - Énfasis4 4 4 4 4" xfId="22169" xr:uid="{00000000-0005-0000-0000-0000312C0000}"/>
    <cellStyle name="20% - Énfasis4 4 4 4 5" xfId="45295" xr:uid="{00000000-0005-0000-0000-0000322C0000}"/>
    <cellStyle name="20% - Énfasis4 4 4 5" xfId="7356" xr:uid="{00000000-0005-0000-0000-0000332C0000}"/>
    <cellStyle name="20% - Énfasis4 4 4 5 2" xfId="16332" xr:uid="{00000000-0005-0000-0000-0000342C0000}"/>
    <cellStyle name="20% - Énfasis4 4 4 5 2 2" xfId="30970" xr:uid="{00000000-0005-0000-0000-0000352C0000}"/>
    <cellStyle name="20% - Énfasis4 4 4 5 3" xfId="38867" xr:uid="{00000000-0005-0000-0000-0000362C0000}"/>
    <cellStyle name="20% - Énfasis4 4 4 5 4" xfId="23653" xr:uid="{00000000-0005-0000-0000-0000372C0000}"/>
    <cellStyle name="20% - Énfasis4 4 4 5 5" xfId="47557" xr:uid="{00000000-0005-0000-0000-0000382C0000}"/>
    <cellStyle name="20% - Énfasis4 4 4 6" xfId="3264" xr:uid="{00000000-0005-0000-0000-0000392C0000}"/>
    <cellStyle name="20% - Énfasis4 4 4 6 2" xfId="13248" xr:uid="{00000000-0005-0000-0000-00003A2C0000}"/>
    <cellStyle name="20% - Énfasis4 4 4 6 2 2" xfId="32455" xr:uid="{00000000-0005-0000-0000-00003B2C0000}"/>
    <cellStyle name="20% - Énfasis4 4 4 6 3" xfId="40352" xr:uid="{00000000-0005-0000-0000-00003C2C0000}"/>
    <cellStyle name="20% - Énfasis4 4 4 6 4" xfId="25067" xr:uid="{00000000-0005-0000-0000-00003D2C0000}"/>
    <cellStyle name="20% - Énfasis4 4 4 6 5" xfId="44469" xr:uid="{00000000-0005-0000-0000-00003E2C0000}"/>
    <cellStyle name="20% - Énfasis4 4 4 7" xfId="8030" xr:uid="{00000000-0005-0000-0000-00003F2C0000}"/>
    <cellStyle name="20% - Énfasis4 4 4 7 2" xfId="16997" xr:uid="{00000000-0005-0000-0000-0000402C0000}"/>
    <cellStyle name="20% - Énfasis4 4 4 7 3" xfId="26039" xr:uid="{00000000-0005-0000-0000-0000412C0000}"/>
    <cellStyle name="20% - Énfasis4 4 4 7 4" xfId="48222" xr:uid="{00000000-0005-0000-0000-0000422C0000}"/>
    <cellStyle name="20% - Énfasis4 4 4 8" xfId="10456" xr:uid="{00000000-0005-0000-0000-0000432C0000}"/>
    <cellStyle name="20% - Énfasis4 4 4 8 2" xfId="33939" xr:uid="{00000000-0005-0000-0000-0000442C0000}"/>
    <cellStyle name="20% - Énfasis4 4 4 8 3" xfId="49865" xr:uid="{00000000-0005-0000-0000-0000452C0000}"/>
    <cellStyle name="20% - Énfasis4 4 4 9" xfId="19201" xr:uid="{00000000-0005-0000-0000-0000462C0000}"/>
    <cellStyle name="20% - Énfasis4 4 5" xfId="482" xr:uid="{00000000-0005-0000-0000-0000472C0000}"/>
    <cellStyle name="20% - Énfasis4 4 5 2" xfId="2077" xr:uid="{00000000-0005-0000-0000-0000482C0000}"/>
    <cellStyle name="20% - Énfasis4 4 5 2 2" xfId="4653" xr:uid="{00000000-0005-0000-0000-0000492C0000}"/>
    <cellStyle name="20% - Énfasis4 4 5 2 2 2" xfId="14631" xr:uid="{00000000-0005-0000-0000-00004A2C0000}"/>
    <cellStyle name="20% - Énfasis4 4 5 2 2 3" xfId="28375" xr:uid="{00000000-0005-0000-0000-00004B2C0000}"/>
    <cellStyle name="20% - Énfasis4 4 5 2 2 4" xfId="45853" xr:uid="{00000000-0005-0000-0000-00004C2C0000}"/>
    <cellStyle name="20% - Énfasis4 4 5 2 3" xfId="10457" xr:uid="{00000000-0005-0000-0000-00004D2C0000}"/>
    <cellStyle name="20% - Énfasis4 4 5 2 3 2" xfId="36270" xr:uid="{00000000-0005-0000-0000-00004E2C0000}"/>
    <cellStyle name="20% - Énfasis4 4 5 2 4" xfId="21059" xr:uid="{00000000-0005-0000-0000-00004F2C0000}"/>
    <cellStyle name="20% - Énfasis4 4 5 2 5" xfId="43718" xr:uid="{00000000-0005-0000-0000-0000502C0000}"/>
    <cellStyle name="20% - Énfasis4 4 5 3" xfId="2972" xr:uid="{00000000-0005-0000-0000-0000512C0000}"/>
    <cellStyle name="20% - Énfasis4 4 5 3 2" xfId="12956" xr:uid="{00000000-0005-0000-0000-0000522C0000}"/>
    <cellStyle name="20% - Énfasis4 4 5 3 2 2" xfId="29859" xr:uid="{00000000-0005-0000-0000-0000532C0000}"/>
    <cellStyle name="20% - Énfasis4 4 5 3 3" xfId="37755" xr:uid="{00000000-0005-0000-0000-0000542C0000}"/>
    <cellStyle name="20% - Énfasis4 4 5 3 4" xfId="22542" xr:uid="{00000000-0005-0000-0000-0000552C0000}"/>
    <cellStyle name="20% - Énfasis4 4 5 3 5" xfId="44177" xr:uid="{00000000-0005-0000-0000-0000562C0000}"/>
    <cellStyle name="20% - Énfasis4 4 5 4" xfId="8624" xr:uid="{00000000-0005-0000-0000-0000572C0000}"/>
    <cellStyle name="20% - Énfasis4 4 5 4 2" xfId="17591" xr:uid="{00000000-0005-0000-0000-0000582C0000}"/>
    <cellStyle name="20% - Énfasis4 4 5 4 2 2" xfId="31344" xr:uid="{00000000-0005-0000-0000-0000592C0000}"/>
    <cellStyle name="20% - Énfasis4 4 5 4 3" xfId="39241" xr:uid="{00000000-0005-0000-0000-00005A2C0000}"/>
    <cellStyle name="20% - Énfasis4 4 5 4 4" xfId="24026" xr:uid="{00000000-0005-0000-0000-00005B2C0000}"/>
    <cellStyle name="20% - Énfasis4 4 5 4 5" xfId="48816" xr:uid="{00000000-0005-0000-0000-00005C2C0000}"/>
    <cellStyle name="20% - Énfasis4 4 5 5" xfId="10458" xr:uid="{00000000-0005-0000-0000-00005D2C0000}"/>
    <cellStyle name="20% - Énfasis4 4 5 5 2" xfId="32829" xr:uid="{00000000-0005-0000-0000-00005E2C0000}"/>
    <cellStyle name="20% - Énfasis4 4 5 5 3" xfId="40726" xr:uid="{00000000-0005-0000-0000-00005F2C0000}"/>
    <cellStyle name="20% - Énfasis4 4 5 5 4" xfId="25321" xr:uid="{00000000-0005-0000-0000-0000602C0000}"/>
    <cellStyle name="20% - Énfasis4 4 5 5 5" xfId="50459" xr:uid="{00000000-0005-0000-0000-0000612C0000}"/>
    <cellStyle name="20% - Énfasis4 4 5 6" xfId="26413" xr:uid="{00000000-0005-0000-0000-0000622C0000}"/>
    <cellStyle name="20% - Énfasis4 4 5 7" xfId="34313" xr:uid="{00000000-0005-0000-0000-0000632C0000}"/>
    <cellStyle name="20% - Énfasis4 4 5 8" xfId="19575" xr:uid="{00000000-0005-0000-0000-0000642C0000}"/>
    <cellStyle name="20% - Énfasis4 4 5 9" xfId="42277" xr:uid="{00000000-0005-0000-0000-0000652C0000}"/>
    <cellStyle name="20% - Énfasis4 4 6" xfId="1176" xr:uid="{00000000-0005-0000-0000-0000662C0000}"/>
    <cellStyle name="20% - Énfasis4 4 6 2" xfId="5234" xr:uid="{00000000-0005-0000-0000-0000672C0000}"/>
    <cellStyle name="20% - Énfasis4 4 6 2 2" xfId="15211" xr:uid="{00000000-0005-0000-0000-0000682C0000}"/>
    <cellStyle name="20% - Énfasis4 4 6 2 3" xfId="27180" xr:uid="{00000000-0005-0000-0000-0000692C0000}"/>
    <cellStyle name="20% - Énfasis4 4 6 2 4" xfId="46434" xr:uid="{00000000-0005-0000-0000-00006A2C0000}"/>
    <cellStyle name="20% - Énfasis4 4 6 3" xfId="10459" xr:uid="{00000000-0005-0000-0000-00006B2C0000}"/>
    <cellStyle name="20% - Énfasis4 4 6 3 2" xfId="35075" xr:uid="{00000000-0005-0000-0000-00006C2C0000}"/>
    <cellStyle name="20% - Énfasis4 4 6 4" xfId="18882" xr:uid="{00000000-0005-0000-0000-00006D2C0000}"/>
    <cellStyle name="20% - Énfasis4 4 6 5" xfId="43049" xr:uid="{00000000-0005-0000-0000-00006E2C0000}"/>
    <cellStyle name="20% - Énfasis4 4 7" xfId="4357" xr:uid="{00000000-0005-0000-0000-00006F2C0000}"/>
    <cellStyle name="20% - Énfasis4 4 7 2" xfId="14337" xr:uid="{00000000-0005-0000-0000-0000702C0000}"/>
    <cellStyle name="20% - Énfasis4 4 7 2 2" xfId="27682" xr:uid="{00000000-0005-0000-0000-0000712C0000}"/>
    <cellStyle name="20% - Énfasis4 4 7 3" xfId="35577" xr:uid="{00000000-0005-0000-0000-0000722C0000}"/>
    <cellStyle name="20% - Énfasis4 4 7 4" xfId="20366" xr:uid="{00000000-0005-0000-0000-0000732C0000}"/>
    <cellStyle name="20% - Énfasis4 4 7 5" xfId="45559" xr:uid="{00000000-0005-0000-0000-0000742C0000}"/>
    <cellStyle name="20% - Énfasis4 4 8" xfId="5810" xr:uid="{00000000-0005-0000-0000-0000752C0000}"/>
    <cellStyle name="20% - Énfasis4 4 8 2" xfId="29166" xr:uid="{00000000-0005-0000-0000-0000762C0000}"/>
    <cellStyle name="20% - Énfasis4 4 8 2 2" xfId="51402" xr:uid="{00000000-0005-0000-0000-0000772C0000}"/>
    <cellStyle name="20% - Énfasis4 4 8 3" xfId="37062" xr:uid="{00000000-0005-0000-0000-0000782C0000}"/>
    <cellStyle name="20% - Énfasis4 4 8 3 2" xfId="51261" xr:uid="{00000000-0005-0000-0000-0000792C0000}"/>
    <cellStyle name="20% - Énfasis4 4 8 4" xfId="21850" xr:uid="{00000000-0005-0000-0000-00007A2C0000}"/>
    <cellStyle name="20% - Énfasis4 4 9" xfId="6525" xr:uid="{00000000-0005-0000-0000-00007B2C0000}"/>
    <cellStyle name="20% - Énfasis4 4 9 2" xfId="15507" xr:uid="{00000000-0005-0000-0000-00007C2C0000}"/>
    <cellStyle name="20% - Énfasis4 4 9 2 2" xfId="30651" xr:uid="{00000000-0005-0000-0000-00007D2C0000}"/>
    <cellStyle name="20% - Énfasis4 4 9 3" xfId="38548" xr:uid="{00000000-0005-0000-0000-00007E2C0000}"/>
    <cellStyle name="20% - Énfasis4 4 9 4" xfId="23334" xr:uid="{00000000-0005-0000-0000-00007F2C0000}"/>
    <cellStyle name="20% - Énfasis4 4 9 5" xfId="46730" xr:uid="{00000000-0005-0000-0000-0000802C0000}"/>
    <cellStyle name="20% - Énfasis4 5" xfId="78" xr:uid="{00000000-0005-0000-0000-0000812C0000}"/>
    <cellStyle name="20% - Énfasis4 5 10" xfId="7017" xr:uid="{00000000-0005-0000-0000-0000822C0000}"/>
    <cellStyle name="20% - Énfasis4 5 10 2" xfId="15994" xr:uid="{00000000-0005-0000-0000-0000832C0000}"/>
    <cellStyle name="20% - Énfasis4 5 10 3" xfId="25724" xr:uid="{00000000-0005-0000-0000-0000842C0000}"/>
    <cellStyle name="20% - Énfasis4 5 10 4" xfId="47219" xr:uid="{00000000-0005-0000-0000-0000852C0000}"/>
    <cellStyle name="20% - Énfasis4 5 11" xfId="2825" xr:uid="{00000000-0005-0000-0000-0000862C0000}"/>
    <cellStyle name="20% - Énfasis4 5 11 2" xfId="12809" xr:uid="{00000000-0005-0000-0000-0000872C0000}"/>
    <cellStyle name="20% - Énfasis4 5 11 3" xfId="33623" xr:uid="{00000000-0005-0000-0000-0000882C0000}"/>
    <cellStyle name="20% - Énfasis4 5 11 4" xfId="44030" xr:uid="{00000000-0005-0000-0000-0000892C0000}"/>
    <cellStyle name="20% - Énfasis4 5 12" xfId="7691" xr:uid="{00000000-0005-0000-0000-00008A2C0000}"/>
    <cellStyle name="20% - Énfasis4 5 12 2" xfId="16658" xr:uid="{00000000-0005-0000-0000-00008B2C0000}"/>
    <cellStyle name="20% - Énfasis4 5 12 3" xfId="47883" xr:uid="{00000000-0005-0000-0000-00008C2C0000}"/>
    <cellStyle name="20% - Énfasis4 5 13" xfId="10460" xr:uid="{00000000-0005-0000-0000-00008D2C0000}"/>
    <cellStyle name="20% - Énfasis4 5 13 2" xfId="49526" xr:uid="{00000000-0005-0000-0000-00008E2C0000}"/>
    <cellStyle name="20% - Énfasis4 5 14" xfId="12652" xr:uid="{00000000-0005-0000-0000-00008F2C0000}"/>
    <cellStyle name="20% - Énfasis4 5 15" xfId="12640" xr:uid="{00000000-0005-0000-0000-0000902C0000}"/>
    <cellStyle name="20% - Énfasis4 5 15 2" xfId="41344" xr:uid="{00000000-0005-0000-0000-0000912C0000}"/>
    <cellStyle name="20% - Énfasis4 5 2" xfId="186" xr:uid="{00000000-0005-0000-0000-0000922C0000}"/>
    <cellStyle name="20% - Énfasis4 5 2 10" xfId="10461" xr:uid="{00000000-0005-0000-0000-0000932C0000}"/>
    <cellStyle name="20% - Énfasis4 5 2 10 2" xfId="33624" xr:uid="{00000000-0005-0000-0000-0000942C0000}"/>
    <cellStyle name="20% - Énfasis4 5 2 10 3" xfId="49693" xr:uid="{00000000-0005-0000-0000-0000952C0000}"/>
    <cellStyle name="20% - Énfasis4 5 2 11" xfId="18436" xr:uid="{00000000-0005-0000-0000-0000962C0000}"/>
    <cellStyle name="20% - Énfasis4 5 2 12" xfId="41511" xr:uid="{00000000-0005-0000-0000-0000972C0000}"/>
    <cellStyle name="20% - Énfasis4 5 2 2" xfId="604" xr:uid="{00000000-0005-0000-0000-0000982C0000}"/>
    <cellStyle name="20% - Énfasis4 5 2 2 10" xfId="42016" xr:uid="{00000000-0005-0000-0000-0000992C0000}"/>
    <cellStyle name="20% - Énfasis4 5 2 2 2" xfId="2084" xr:uid="{00000000-0005-0000-0000-00009A2C0000}"/>
    <cellStyle name="20% - Énfasis4 5 2 2 2 2" xfId="5092" xr:uid="{00000000-0005-0000-0000-00009B2C0000}"/>
    <cellStyle name="20% - Énfasis4 5 2 2 2 2 2" xfId="15070" xr:uid="{00000000-0005-0000-0000-00009C2C0000}"/>
    <cellStyle name="20% - Énfasis4 5 2 2 2 2 2 2" xfId="28383" xr:uid="{00000000-0005-0000-0000-00009D2C0000}"/>
    <cellStyle name="20% - Énfasis4 5 2 2 2 2 3" xfId="36278" xr:uid="{00000000-0005-0000-0000-00009E2C0000}"/>
    <cellStyle name="20% - Énfasis4 5 2 2 2 2 4" xfId="21067" xr:uid="{00000000-0005-0000-0000-00009F2C0000}"/>
    <cellStyle name="20% - Énfasis4 5 2 2 2 2 5" xfId="46292" xr:uid="{00000000-0005-0000-0000-0000A02C0000}"/>
    <cellStyle name="20% - Énfasis4 5 2 2 2 3" xfId="8631" xr:uid="{00000000-0005-0000-0000-0000A12C0000}"/>
    <cellStyle name="20% - Énfasis4 5 2 2 2 3 2" xfId="17598" xr:uid="{00000000-0005-0000-0000-0000A22C0000}"/>
    <cellStyle name="20% - Énfasis4 5 2 2 2 3 2 2" xfId="29867" xr:uid="{00000000-0005-0000-0000-0000A32C0000}"/>
    <cellStyle name="20% - Énfasis4 5 2 2 2 3 3" xfId="37763" xr:uid="{00000000-0005-0000-0000-0000A42C0000}"/>
    <cellStyle name="20% - Énfasis4 5 2 2 2 3 4" xfId="22550" xr:uid="{00000000-0005-0000-0000-0000A52C0000}"/>
    <cellStyle name="20% - Énfasis4 5 2 2 2 3 5" xfId="48823" xr:uid="{00000000-0005-0000-0000-0000A62C0000}"/>
    <cellStyle name="20% - Énfasis4 5 2 2 2 4" xfId="9489" xr:uid="{00000000-0005-0000-0000-0000A72C0000}"/>
    <cellStyle name="20% - Énfasis4 5 2 2 2 4 2" xfId="31352" xr:uid="{00000000-0005-0000-0000-0000A82C0000}"/>
    <cellStyle name="20% - Énfasis4 5 2 2 2 4 3" xfId="39249" xr:uid="{00000000-0005-0000-0000-0000A92C0000}"/>
    <cellStyle name="20% - Énfasis4 5 2 2 2 4 4" xfId="24034" xr:uid="{00000000-0005-0000-0000-0000AA2C0000}"/>
    <cellStyle name="20% - Énfasis4 5 2 2 2 4 5" xfId="50466" xr:uid="{00000000-0005-0000-0000-0000AB2C0000}"/>
    <cellStyle name="20% - Énfasis4 5 2 2 2 5" xfId="12213" xr:uid="{00000000-0005-0000-0000-0000AC2C0000}"/>
    <cellStyle name="20% - Énfasis4 5 2 2 2 5 2" xfId="32837" xr:uid="{00000000-0005-0000-0000-0000AD2C0000}"/>
    <cellStyle name="20% - Énfasis4 5 2 2 2 5 3" xfId="40734" xr:uid="{00000000-0005-0000-0000-0000AE2C0000}"/>
    <cellStyle name="20% - Énfasis4 5 2 2 2 6" xfId="26421" xr:uid="{00000000-0005-0000-0000-0000AF2C0000}"/>
    <cellStyle name="20% - Énfasis4 5 2 2 2 7" xfId="34321" xr:uid="{00000000-0005-0000-0000-0000B02C0000}"/>
    <cellStyle name="20% - Énfasis4 5 2 2 2 8" xfId="19583" xr:uid="{00000000-0005-0000-0000-0000B12C0000}"/>
    <cellStyle name="20% - Énfasis4 5 2 2 2 9" xfId="42284" xr:uid="{00000000-0005-0000-0000-0000B22C0000}"/>
    <cellStyle name="20% - Énfasis4 5 2 2 3" xfId="1815" xr:uid="{00000000-0005-0000-0000-0000B32C0000}"/>
    <cellStyle name="20% - Énfasis4 5 2 2 3 2" xfId="4253" xr:uid="{00000000-0005-0000-0000-0000B42C0000}"/>
    <cellStyle name="20% - Énfasis4 5 2 2 3 2 2" xfId="14233" xr:uid="{00000000-0005-0000-0000-0000B52C0000}"/>
    <cellStyle name="20% - Énfasis4 5 2 2 3 2 3" xfId="28005" xr:uid="{00000000-0005-0000-0000-0000B62C0000}"/>
    <cellStyle name="20% - Énfasis4 5 2 2 3 2 4" xfId="45455" xr:uid="{00000000-0005-0000-0000-0000B72C0000}"/>
    <cellStyle name="20% - Énfasis4 5 2 2 3 3" xfId="10462" xr:uid="{00000000-0005-0000-0000-0000B82C0000}"/>
    <cellStyle name="20% - Énfasis4 5 2 2 3 3 2" xfId="35900" xr:uid="{00000000-0005-0000-0000-0000B92C0000}"/>
    <cellStyle name="20% - Énfasis4 5 2 2 3 4" xfId="20689" xr:uid="{00000000-0005-0000-0000-0000BA2C0000}"/>
    <cellStyle name="20% - Énfasis4 5 2 2 3 5" xfId="43599" xr:uid="{00000000-0005-0000-0000-0000BB2C0000}"/>
    <cellStyle name="20% - Énfasis4 5 2 2 4" xfId="3477" xr:uid="{00000000-0005-0000-0000-0000BC2C0000}"/>
    <cellStyle name="20% - Énfasis4 5 2 2 4 2" xfId="13461" xr:uid="{00000000-0005-0000-0000-0000BD2C0000}"/>
    <cellStyle name="20% - Énfasis4 5 2 2 4 2 2" xfId="29489" xr:uid="{00000000-0005-0000-0000-0000BE2C0000}"/>
    <cellStyle name="20% - Énfasis4 5 2 2 4 3" xfId="37385" xr:uid="{00000000-0005-0000-0000-0000BF2C0000}"/>
    <cellStyle name="20% - Énfasis4 5 2 2 4 4" xfId="22173" xr:uid="{00000000-0005-0000-0000-0000C02C0000}"/>
    <cellStyle name="20% - Énfasis4 5 2 2 4 5" xfId="44682" xr:uid="{00000000-0005-0000-0000-0000C12C0000}"/>
    <cellStyle name="20% - Énfasis4 5 2 2 5" xfId="8363" xr:uid="{00000000-0005-0000-0000-0000C22C0000}"/>
    <cellStyle name="20% - Énfasis4 5 2 2 5 2" xfId="17330" xr:uid="{00000000-0005-0000-0000-0000C32C0000}"/>
    <cellStyle name="20% - Énfasis4 5 2 2 5 2 2" xfId="30974" xr:uid="{00000000-0005-0000-0000-0000C42C0000}"/>
    <cellStyle name="20% - Énfasis4 5 2 2 5 3" xfId="38871" xr:uid="{00000000-0005-0000-0000-0000C52C0000}"/>
    <cellStyle name="20% - Énfasis4 5 2 2 5 4" xfId="23657" xr:uid="{00000000-0005-0000-0000-0000C62C0000}"/>
    <cellStyle name="20% - Énfasis4 5 2 2 5 5" xfId="48555" xr:uid="{00000000-0005-0000-0000-0000C72C0000}"/>
    <cellStyle name="20% - Énfasis4 5 2 2 6" xfId="10463" xr:uid="{00000000-0005-0000-0000-0000C82C0000}"/>
    <cellStyle name="20% - Énfasis4 5 2 2 6 2" xfId="32459" xr:uid="{00000000-0005-0000-0000-0000C92C0000}"/>
    <cellStyle name="20% - Énfasis4 5 2 2 6 3" xfId="40356" xr:uid="{00000000-0005-0000-0000-0000CA2C0000}"/>
    <cellStyle name="20% - Énfasis4 5 2 2 6 4" xfId="25071" xr:uid="{00000000-0005-0000-0000-0000CB2C0000}"/>
    <cellStyle name="20% - Énfasis4 5 2 2 6 5" xfId="50198" xr:uid="{00000000-0005-0000-0000-0000CC2C0000}"/>
    <cellStyle name="20% - Énfasis4 5 2 2 7" xfId="26043" xr:uid="{00000000-0005-0000-0000-0000CD2C0000}"/>
    <cellStyle name="20% - Énfasis4 5 2 2 8" xfId="33943" xr:uid="{00000000-0005-0000-0000-0000CE2C0000}"/>
    <cellStyle name="20% - Énfasis4 5 2 2 9" xfId="19205" xr:uid="{00000000-0005-0000-0000-0000CF2C0000}"/>
    <cellStyle name="20% - Énfasis4 5 2 3" xfId="2083" xr:uid="{00000000-0005-0000-0000-0000D02C0000}"/>
    <cellStyle name="20% - Énfasis4 5 2 3 2" xfId="4813" xr:uid="{00000000-0005-0000-0000-0000D12C0000}"/>
    <cellStyle name="20% - Énfasis4 5 2 3 2 2" xfId="14791" xr:uid="{00000000-0005-0000-0000-0000D22C0000}"/>
    <cellStyle name="20% - Énfasis4 5 2 3 2 2 2" xfId="28382" xr:uid="{00000000-0005-0000-0000-0000D32C0000}"/>
    <cellStyle name="20% - Énfasis4 5 2 3 2 3" xfId="36277" xr:uid="{00000000-0005-0000-0000-0000D42C0000}"/>
    <cellStyle name="20% - Énfasis4 5 2 3 2 4" xfId="21066" xr:uid="{00000000-0005-0000-0000-0000D52C0000}"/>
    <cellStyle name="20% - Énfasis4 5 2 3 2 5" xfId="46013" xr:uid="{00000000-0005-0000-0000-0000D62C0000}"/>
    <cellStyle name="20% - Énfasis4 5 2 3 3" xfId="8630" xr:uid="{00000000-0005-0000-0000-0000D72C0000}"/>
    <cellStyle name="20% - Énfasis4 5 2 3 3 2" xfId="17597" xr:uid="{00000000-0005-0000-0000-0000D82C0000}"/>
    <cellStyle name="20% - Énfasis4 5 2 3 3 2 2" xfId="29866" xr:uid="{00000000-0005-0000-0000-0000D92C0000}"/>
    <cellStyle name="20% - Énfasis4 5 2 3 3 3" xfId="37762" xr:uid="{00000000-0005-0000-0000-0000DA2C0000}"/>
    <cellStyle name="20% - Énfasis4 5 2 3 3 4" xfId="22549" xr:uid="{00000000-0005-0000-0000-0000DB2C0000}"/>
    <cellStyle name="20% - Énfasis4 5 2 3 3 5" xfId="48822" xr:uid="{00000000-0005-0000-0000-0000DC2C0000}"/>
    <cellStyle name="20% - Énfasis4 5 2 3 4" xfId="9490" xr:uid="{00000000-0005-0000-0000-0000DD2C0000}"/>
    <cellStyle name="20% - Énfasis4 5 2 3 4 2" xfId="31351" xr:uid="{00000000-0005-0000-0000-0000DE2C0000}"/>
    <cellStyle name="20% - Énfasis4 5 2 3 4 3" xfId="39248" xr:uid="{00000000-0005-0000-0000-0000DF2C0000}"/>
    <cellStyle name="20% - Énfasis4 5 2 3 4 4" xfId="24033" xr:uid="{00000000-0005-0000-0000-0000E02C0000}"/>
    <cellStyle name="20% - Énfasis4 5 2 3 4 5" xfId="50465" xr:uid="{00000000-0005-0000-0000-0000E12C0000}"/>
    <cellStyle name="20% - Énfasis4 5 2 3 5" xfId="12212" xr:uid="{00000000-0005-0000-0000-0000E22C0000}"/>
    <cellStyle name="20% - Énfasis4 5 2 3 5 2" xfId="32836" xr:uid="{00000000-0005-0000-0000-0000E32C0000}"/>
    <cellStyle name="20% - Énfasis4 5 2 3 5 3" xfId="40733" xr:uid="{00000000-0005-0000-0000-0000E42C0000}"/>
    <cellStyle name="20% - Énfasis4 5 2 3 6" xfId="26420" xr:uid="{00000000-0005-0000-0000-0000E52C0000}"/>
    <cellStyle name="20% - Énfasis4 5 2 3 7" xfId="34320" xr:uid="{00000000-0005-0000-0000-0000E62C0000}"/>
    <cellStyle name="20% - Énfasis4 5 2 3 8" xfId="19582" xr:uid="{00000000-0005-0000-0000-0000E72C0000}"/>
    <cellStyle name="20% - Énfasis4 5 2 3 9" xfId="42283" xr:uid="{00000000-0005-0000-0000-0000E82C0000}"/>
    <cellStyle name="20% - Énfasis4 5 2 4" xfId="1296" xr:uid="{00000000-0005-0000-0000-0000E92C0000}"/>
    <cellStyle name="20% - Énfasis4 5 2 4 2" xfId="4521" xr:uid="{00000000-0005-0000-0000-0000EA2C0000}"/>
    <cellStyle name="20% - Énfasis4 5 2 4 2 2" xfId="14499" xr:uid="{00000000-0005-0000-0000-0000EB2C0000}"/>
    <cellStyle name="20% - Énfasis4 5 2 4 2 3" xfId="27184" xr:uid="{00000000-0005-0000-0000-0000EC2C0000}"/>
    <cellStyle name="20% - Énfasis4 5 2 4 2 4" xfId="45721" xr:uid="{00000000-0005-0000-0000-0000ED2C0000}"/>
    <cellStyle name="20% - Énfasis4 5 2 4 3" xfId="10464" xr:uid="{00000000-0005-0000-0000-0000EE2C0000}"/>
    <cellStyle name="20% - Énfasis4 5 2 4 3 2" xfId="35079" xr:uid="{00000000-0005-0000-0000-0000EF2C0000}"/>
    <cellStyle name="20% - Énfasis4 5 2 4 4" xfId="18886" xr:uid="{00000000-0005-0000-0000-0000F02C0000}"/>
    <cellStyle name="20% - Énfasis4 5 2 4 5" xfId="43168" xr:uid="{00000000-0005-0000-0000-0000F12C0000}"/>
    <cellStyle name="20% - Énfasis4 5 2 5" xfId="6647" xr:uid="{00000000-0005-0000-0000-0000F22C0000}"/>
    <cellStyle name="20% - Énfasis4 5 2 5 2" xfId="15626" xr:uid="{00000000-0005-0000-0000-0000F32C0000}"/>
    <cellStyle name="20% - Énfasis4 5 2 5 2 2" xfId="27686" xr:uid="{00000000-0005-0000-0000-0000F42C0000}"/>
    <cellStyle name="20% - Énfasis4 5 2 5 3" xfId="35581" xr:uid="{00000000-0005-0000-0000-0000F52C0000}"/>
    <cellStyle name="20% - Énfasis4 5 2 5 4" xfId="20370" xr:uid="{00000000-0005-0000-0000-0000F62C0000}"/>
    <cellStyle name="20% - Énfasis4 5 2 5 5" xfId="46850" xr:uid="{00000000-0005-0000-0000-0000F72C0000}"/>
    <cellStyle name="20% - Énfasis4 5 2 6" xfId="3973" xr:uid="{00000000-0005-0000-0000-0000F82C0000}"/>
    <cellStyle name="20% - Énfasis4 5 2 6 2" xfId="13954" xr:uid="{00000000-0005-0000-0000-0000F92C0000}"/>
    <cellStyle name="20% - Énfasis4 5 2 6 2 2" xfId="29170" xr:uid="{00000000-0005-0000-0000-0000FA2C0000}"/>
    <cellStyle name="20% - Énfasis4 5 2 6 3" xfId="37066" xr:uid="{00000000-0005-0000-0000-0000FB2C0000}"/>
    <cellStyle name="20% - Énfasis4 5 2 6 4" xfId="21854" xr:uid="{00000000-0005-0000-0000-0000FC2C0000}"/>
    <cellStyle name="20% - Énfasis4 5 2 6 5" xfId="45176" xr:uid="{00000000-0005-0000-0000-0000FD2C0000}"/>
    <cellStyle name="20% - Énfasis4 5 2 7" xfId="7184" xr:uid="{00000000-0005-0000-0000-0000FE2C0000}"/>
    <cellStyle name="20% - Énfasis4 5 2 7 2" xfId="16161" xr:uid="{00000000-0005-0000-0000-0000FF2C0000}"/>
    <cellStyle name="20% - Énfasis4 5 2 7 2 2" xfId="30655" xr:uid="{00000000-0005-0000-0000-0000002D0000}"/>
    <cellStyle name="20% - Énfasis4 5 2 7 3" xfId="38552" xr:uid="{00000000-0005-0000-0000-0000012D0000}"/>
    <cellStyle name="20% - Énfasis4 5 2 7 4" xfId="23338" xr:uid="{00000000-0005-0000-0000-0000022D0000}"/>
    <cellStyle name="20% - Énfasis4 5 2 7 5" xfId="47386" xr:uid="{00000000-0005-0000-0000-0000032D0000}"/>
    <cellStyle name="20% - Énfasis4 5 2 8" xfId="3092" xr:uid="{00000000-0005-0000-0000-0000042D0000}"/>
    <cellStyle name="20% - Énfasis4 5 2 8 2" xfId="13076" xr:uid="{00000000-0005-0000-0000-0000052D0000}"/>
    <cellStyle name="20% - Énfasis4 5 2 8 2 2" xfId="32140" xr:uid="{00000000-0005-0000-0000-0000062D0000}"/>
    <cellStyle name="20% - Énfasis4 5 2 8 3" xfId="40037" xr:uid="{00000000-0005-0000-0000-0000072D0000}"/>
    <cellStyle name="20% - Énfasis4 5 2 8 4" xfId="24772" xr:uid="{00000000-0005-0000-0000-0000082D0000}"/>
    <cellStyle name="20% - Énfasis4 5 2 8 5" xfId="44297" xr:uid="{00000000-0005-0000-0000-0000092D0000}"/>
    <cellStyle name="20% - Énfasis4 5 2 9" xfId="7858" xr:uid="{00000000-0005-0000-0000-00000A2D0000}"/>
    <cellStyle name="20% - Énfasis4 5 2 9 2" xfId="16825" xr:uid="{00000000-0005-0000-0000-00000B2D0000}"/>
    <cellStyle name="20% - Énfasis4 5 2 9 3" xfId="25725" xr:uid="{00000000-0005-0000-0000-00000C2D0000}"/>
    <cellStyle name="20% - Énfasis4 5 2 9 4" xfId="48050" xr:uid="{00000000-0005-0000-0000-00000D2D0000}"/>
    <cellStyle name="20% - Énfasis4 5 3" xfId="294" xr:uid="{00000000-0005-0000-0000-00000E2D0000}"/>
    <cellStyle name="20% - Énfasis4 5 3 10" xfId="18567" xr:uid="{00000000-0005-0000-0000-00000F2D0000}"/>
    <cellStyle name="20% - Énfasis4 5 3 11" xfId="41685" xr:uid="{00000000-0005-0000-0000-0000102D0000}"/>
    <cellStyle name="20% - Énfasis4 5 3 2" xfId="779" xr:uid="{00000000-0005-0000-0000-0000112D0000}"/>
    <cellStyle name="20% - Énfasis4 5 3 2 2" xfId="2085" xr:uid="{00000000-0005-0000-0000-0000122D0000}"/>
    <cellStyle name="20% - Énfasis4 5 3 2 2 2" xfId="4913" xr:uid="{00000000-0005-0000-0000-0000132D0000}"/>
    <cellStyle name="20% - Énfasis4 5 3 2 2 2 2" xfId="14891" xr:uid="{00000000-0005-0000-0000-0000142D0000}"/>
    <cellStyle name="20% - Énfasis4 5 3 2 2 2 3" xfId="28384" xr:uid="{00000000-0005-0000-0000-0000152D0000}"/>
    <cellStyle name="20% - Énfasis4 5 3 2 2 2 4" xfId="46113" xr:uid="{00000000-0005-0000-0000-0000162D0000}"/>
    <cellStyle name="20% - Énfasis4 5 3 2 2 3" xfId="10465" xr:uid="{00000000-0005-0000-0000-0000172D0000}"/>
    <cellStyle name="20% - Énfasis4 5 3 2 2 3 2" xfId="36279" xr:uid="{00000000-0005-0000-0000-0000182D0000}"/>
    <cellStyle name="20% - Énfasis4 5 3 2 2 4" xfId="21068" xr:uid="{00000000-0005-0000-0000-0000192D0000}"/>
    <cellStyle name="20% - Énfasis4 5 3 2 2 5" xfId="43720" xr:uid="{00000000-0005-0000-0000-00001A2D0000}"/>
    <cellStyle name="20% - Énfasis4 5 3 2 3" xfId="3478" xr:uid="{00000000-0005-0000-0000-00001B2D0000}"/>
    <cellStyle name="20% - Énfasis4 5 3 2 3 2" xfId="13462" xr:uid="{00000000-0005-0000-0000-00001C2D0000}"/>
    <cellStyle name="20% - Énfasis4 5 3 2 3 2 2" xfId="29868" xr:uid="{00000000-0005-0000-0000-00001D2D0000}"/>
    <cellStyle name="20% - Énfasis4 5 3 2 3 3" xfId="37764" xr:uid="{00000000-0005-0000-0000-00001E2D0000}"/>
    <cellStyle name="20% - Énfasis4 5 3 2 3 4" xfId="22551" xr:uid="{00000000-0005-0000-0000-00001F2D0000}"/>
    <cellStyle name="20% - Énfasis4 5 3 2 3 5" xfId="44683" xr:uid="{00000000-0005-0000-0000-0000202D0000}"/>
    <cellStyle name="20% - Énfasis4 5 3 2 4" xfId="8632" xr:uid="{00000000-0005-0000-0000-0000212D0000}"/>
    <cellStyle name="20% - Énfasis4 5 3 2 4 2" xfId="17599" xr:uid="{00000000-0005-0000-0000-0000222D0000}"/>
    <cellStyle name="20% - Énfasis4 5 3 2 4 2 2" xfId="31353" xr:uid="{00000000-0005-0000-0000-0000232D0000}"/>
    <cellStyle name="20% - Énfasis4 5 3 2 4 3" xfId="39250" xr:uid="{00000000-0005-0000-0000-0000242D0000}"/>
    <cellStyle name="20% - Énfasis4 5 3 2 4 4" xfId="24035" xr:uid="{00000000-0005-0000-0000-0000252D0000}"/>
    <cellStyle name="20% - Énfasis4 5 3 2 4 5" xfId="48824" xr:uid="{00000000-0005-0000-0000-0000262D0000}"/>
    <cellStyle name="20% - Énfasis4 5 3 2 5" xfId="10466" xr:uid="{00000000-0005-0000-0000-0000272D0000}"/>
    <cellStyle name="20% - Énfasis4 5 3 2 5 2" xfId="32838" xr:uid="{00000000-0005-0000-0000-0000282D0000}"/>
    <cellStyle name="20% - Énfasis4 5 3 2 5 3" xfId="40735" xr:uid="{00000000-0005-0000-0000-0000292D0000}"/>
    <cellStyle name="20% - Énfasis4 5 3 2 5 4" xfId="25324" xr:uid="{00000000-0005-0000-0000-00002A2D0000}"/>
    <cellStyle name="20% - Énfasis4 5 3 2 5 5" xfId="50467" xr:uid="{00000000-0005-0000-0000-00002B2D0000}"/>
    <cellStyle name="20% - Énfasis4 5 3 2 6" xfId="26422" xr:uid="{00000000-0005-0000-0000-00002C2D0000}"/>
    <cellStyle name="20% - Énfasis4 5 3 2 7" xfId="34322" xr:uid="{00000000-0005-0000-0000-00002D2D0000}"/>
    <cellStyle name="20% - Énfasis4 5 3 2 8" xfId="19584" xr:uid="{00000000-0005-0000-0000-00002E2D0000}"/>
    <cellStyle name="20% - Énfasis4 5 3 2 9" xfId="42285" xr:uid="{00000000-0005-0000-0000-00002F2D0000}"/>
    <cellStyle name="20% - Énfasis4 5 3 3" xfId="1470" xr:uid="{00000000-0005-0000-0000-0000302D0000}"/>
    <cellStyle name="20% - Énfasis4 5 3 3 2" xfId="6822" xr:uid="{00000000-0005-0000-0000-0000312D0000}"/>
    <cellStyle name="20% - Énfasis4 5 3 3 2 2" xfId="15800" xr:uid="{00000000-0005-0000-0000-0000322D0000}"/>
    <cellStyle name="20% - Énfasis4 5 3 3 2 3" xfId="27381" xr:uid="{00000000-0005-0000-0000-0000332D0000}"/>
    <cellStyle name="20% - Énfasis4 5 3 3 2 4" xfId="47024" xr:uid="{00000000-0005-0000-0000-0000342D0000}"/>
    <cellStyle name="20% - Énfasis4 5 3 3 3" xfId="10467" xr:uid="{00000000-0005-0000-0000-0000352D0000}"/>
    <cellStyle name="20% - Énfasis4 5 3 3 3 2" xfId="35276" xr:uid="{00000000-0005-0000-0000-0000362D0000}"/>
    <cellStyle name="20% - Énfasis4 5 3 3 4" xfId="19204" xr:uid="{00000000-0005-0000-0000-0000372D0000}"/>
    <cellStyle name="20% - Énfasis4 5 3 3 5" xfId="43342" xr:uid="{00000000-0005-0000-0000-0000382D0000}"/>
    <cellStyle name="20% - Énfasis4 5 3 4" xfId="4073" xr:uid="{00000000-0005-0000-0000-0000392D0000}"/>
    <cellStyle name="20% - Énfasis4 5 3 4 2" xfId="14054" xr:uid="{00000000-0005-0000-0000-00003A2D0000}"/>
    <cellStyle name="20% - Énfasis4 5 3 4 2 2" xfId="28004" xr:uid="{00000000-0005-0000-0000-00003B2D0000}"/>
    <cellStyle name="20% - Énfasis4 5 3 4 3" xfId="35899" xr:uid="{00000000-0005-0000-0000-00003C2D0000}"/>
    <cellStyle name="20% - Énfasis4 5 3 4 4" xfId="20688" xr:uid="{00000000-0005-0000-0000-00003D2D0000}"/>
    <cellStyle name="20% - Énfasis4 5 3 4 5" xfId="45276" xr:uid="{00000000-0005-0000-0000-00003E2D0000}"/>
    <cellStyle name="20% - Énfasis4 5 3 5" xfId="7358" xr:uid="{00000000-0005-0000-0000-00003F2D0000}"/>
    <cellStyle name="20% - Énfasis4 5 3 5 2" xfId="16334" xr:uid="{00000000-0005-0000-0000-0000402D0000}"/>
    <cellStyle name="20% - Énfasis4 5 3 5 2 2" xfId="29488" xr:uid="{00000000-0005-0000-0000-0000412D0000}"/>
    <cellStyle name="20% - Énfasis4 5 3 5 3" xfId="37384" xr:uid="{00000000-0005-0000-0000-0000422D0000}"/>
    <cellStyle name="20% - Énfasis4 5 3 5 4" xfId="22172" xr:uid="{00000000-0005-0000-0000-0000432D0000}"/>
    <cellStyle name="20% - Énfasis4 5 3 5 5" xfId="47559" xr:uid="{00000000-0005-0000-0000-0000442D0000}"/>
    <cellStyle name="20% - Énfasis4 5 3 6" xfId="3266" xr:uid="{00000000-0005-0000-0000-0000452D0000}"/>
    <cellStyle name="20% - Énfasis4 5 3 6 2" xfId="13250" xr:uid="{00000000-0005-0000-0000-0000462D0000}"/>
    <cellStyle name="20% - Énfasis4 5 3 6 2 2" xfId="30973" xr:uid="{00000000-0005-0000-0000-0000472D0000}"/>
    <cellStyle name="20% - Énfasis4 5 3 6 3" xfId="38870" xr:uid="{00000000-0005-0000-0000-0000482D0000}"/>
    <cellStyle name="20% - Énfasis4 5 3 6 4" xfId="23656" xr:uid="{00000000-0005-0000-0000-0000492D0000}"/>
    <cellStyle name="20% - Énfasis4 5 3 6 5" xfId="44471" xr:uid="{00000000-0005-0000-0000-00004A2D0000}"/>
    <cellStyle name="20% - Énfasis4 5 3 7" xfId="8032" xr:uid="{00000000-0005-0000-0000-00004B2D0000}"/>
    <cellStyle name="20% - Énfasis4 5 3 7 2" xfId="16999" xr:uid="{00000000-0005-0000-0000-00004C2D0000}"/>
    <cellStyle name="20% - Énfasis4 5 3 7 2 2" xfId="32458" xr:uid="{00000000-0005-0000-0000-00004D2D0000}"/>
    <cellStyle name="20% - Énfasis4 5 3 7 3" xfId="40355" xr:uid="{00000000-0005-0000-0000-00004E2D0000}"/>
    <cellStyle name="20% - Énfasis4 5 3 7 4" xfId="25070" xr:uid="{00000000-0005-0000-0000-00004F2D0000}"/>
    <cellStyle name="20% - Énfasis4 5 3 7 5" xfId="48224" xr:uid="{00000000-0005-0000-0000-0000502D0000}"/>
    <cellStyle name="20% - Énfasis4 5 3 8" xfId="10468" xr:uid="{00000000-0005-0000-0000-0000512D0000}"/>
    <cellStyle name="20% - Énfasis4 5 3 8 2" xfId="26042" xr:uid="{00000000-0005-0000-0000-0000522D0000}"/>
    <cellStyle name="20% - Énfasis4 5 3 8 3" xfId="49867" xr:uid="{00000000-0005-0000-0000-0000532D0000}"/>
    <cellStyle name="20% - Énfasis4 5 3 9" xfId="33942" xr:uid="{00000000-0005-0000-0000-0000542D0000}"/>
    <cellStyle name="20% - Énfasis4 5 4" xfId="435" xr:uid="{00000000-0005-0000-0000-0000552D0000}"/>
    <cellStyle name="20% - Énfasis4 5 4 2" xfId="2082" xr:uid="{00000000-0005-0000-0000-0000562D0000}"/>
    <cellStyle name="20% - Énfasis4 5 4 2 2" xfId="4634" xr:uid="{00000000-0005-0000-0000-0000572D0000}"/>
    <cellStyle name="20% - Énfasis4 5 4 2 2 2" xfId="14612" xr:uid="{00000000-0005-0000-0000-0000582D0000}"/>
    <cellStyle name="20% - Énfasis4 5 4 2 2 3" xfId="28381" xr:uid="{00000000-0005-0000-0000-0000592D0000}"/>
    <cellStyle name="20% - Énfasis4 5 4 2 2 4" xfId="45834" xr:uid="{00000000-0005-0000-0000-00005A2D0000}"/>
    <cellStyle name="20% - Énfasis4 5 4 2 3" xfId="10469" xr:uid="{00000000-0005-0000-0000-00005B2D0000}"/>
    <cellStyle name="20% - Énfasis4 5 4 2 3 2" xfId="36276" xr:uid="{00000000-0005-0000-0000-00005C2D0000}"/>
    <cellStyle name="20% - Énfasis4 5 4 2 4" xfId="21065" xr:uid="{00000000-0005-0000-0000-00005D2D0000}"/>
    <cellStyle name="20% - Énfasis4 5 4 2 5" xfId="43719" xr:uid="{00000000-0005-0000-0000-00005E2D0000}"/>
    <cellStyle name="20% - Énfasis4 5 4 3" xfId="2925" xr:uid="{00000000-0005-0000-0000-00005F2D0000}"/>
    <cellStyle name="20% - Énfasis4 5 4 3 2" xfId="12909" xr:uid="{00000000-0005-0000-0000-0000602D0000}"/>
    <cellStyle name="20% - Énfasis4 5 4 3 2 2" xfId="29865" xr:uid="{00000000-0005-0000-0000-0000612D0000}"/>
    <cellStyle name="20% - Énfasis4 5 4 3 3" xfId="37761" xr:uid="{00000000-0005-0000-0000-0000622D0000}"/>
    <cellStyle name="20% - Énfasis4 5 4 3 4" xfId="22548" xr:uid="{00000000-0005-0000-0000-0000632D0000}"/>
    <cellStyle name="20% - Énfasis4 5 4 3 5" xfId="44130" xr:uid="{00000000-0005-0000-0000-0000642D0000}"/>
    <cellStyle name="20% - Énfasis4 5 4 4" xfId="8629" xr:uid="{00000000-0005-0000-0000-0000652D0000}"/>
    <cellStyle name="20% - Énfasis4 5 4 4 2" xfId="17596" xr:uid="{00000000-0005-0000-0000-0000662D0000}"/>
    <cellStyle name="20% - Énfasis4 5 4 4 2 2" xfId="31350" xr:uid="{00000000-0005-0000-0000-0000672D0000}"/>
    <cellStyle name="20% - Énfasis4 5 4 4 3" xfId="39247" xr:uid="{00000000-0005-0000-0000-0000682D0000}"/>
    <cellStyle name="20% - Énfasis4 5 4 4 4" xfId="24032" xr:uid="{00000000-0005-0000-0000-0000692D0000}"/>
    <cellStyle name="20% - Énfasis4 5 4 4 5" xfId="48821" xr:uid="{00000000-0005-0000-0000-00006A2D0000}"/>
    <cellStyle name="20% - Énfasis4 5 4 5" xfId="10470" xr:uid="{00000000-0005-0000-0000-00006B2D0000}"/>
    <cellStyle name="20% - Énfasis4 5 4 5 2" xfId="32835" xr:uid="{00000000-0005-0000-0000-00006C2D0000}"/>
    <cellStyle name="20% - Énfasis4 5 4 5 3" xfId="40732" xr:uid="{00000000-0005-0000-0000-00006D2D0000}"/>
    <cellStyle name="20% - Énfasis4 5 4 5 4" xfId="25323" xr:uid="{00000000-0005-0000-0000-00006E2D0000}"/>
    <cellStyle name="20% - Énfasis4 5 4 5 5" xfId="50464" xr:uid="{00000000-0005-0000-0000-00006F2D0000}"/>
    <cellStyle name="20% - Énfasis4 5 4 6" xfId="26419" xr:uid="{00000000-0005-0000-0000-0000702D0000}"/>
    <cellStyle name="20% - Énfasis4 5 4 7" xfId="34319" xr:uid="{00000000-0005-0000-0000-0000712D0000}"/>
    <cellStyle name="20% - Énfasis4 5 4 8" xfId="19581" xr:uid="{00000000-0005-0000-0000-0000722D0000}"/>
    <cellStyle name="20% - Énfasis4 5 4 9" xfId="42282" xr:uid="{00000000-0005-0000-0000-0000732D0000}"/>
    <cellStyle name="20% - Énfasis4 5 5" xfId="1129" xr:uid="{00000000-0005-0000-0000-0000742D0000}"/>
    <cellStyle name="20% - Énfasis4 5 5 2" xfId="5204" xr:uid="{00000000-0005-0000-0000-0000752D0000}"/>
    <cellStyle name="20% - Énfasis4 5 5 2 2" xfId="15181" xr:uid="{00000000-0005-0000-0000-0000762D0000}"/>
    <cellStyle name="20% - Énfasis4 5 5 2 3" xfId="27183" xr:uid="{00000000-0005-0000-0000-0000772D0000}"/>
    <cellStyle name="20% - Énfasis4 5 5 2 4" xfId="46404" xr:uid="{00000000-0005-0000-0000-0000782D0000}"/>
    <cellStyle name="20% - Énfasis4 5 5 3" xfId="10471" xr:uid="{00000000-0005-0000-0000-0000792D0000}"/>
    <cellStyle name="20% - Énfasis4 5 5 3 2" xfId="35078" xr:uid="{00000000-0005-0000-0000-00007A2D0000}"/>
    <cellStyle name="20% - Énfasis4 5 5 4" xfId="18885" xr:uid="{00000000-0005-0000-0000-00007B2D0000}"/>
    <cellStyle name="20% - Énfasis4 5 5 5" xfId="43002" xr:uid="{00000000-0005-0000-0000-00007C2D0000}"/>
    <cellStyle name="20% - Énfasis4 5 6" xfId="4434" xr:uid="{00000000-0005-0000-0000-00007D2D0000}"/>
    <cellStyle name="20% - Énfasis4 5 6 2" xfId="14413" xr:uid="{00000000-0005-0000-0000-00007E2D0000}"/>
    <cellStyle name="20% - Énfasis4 5 6 2 2" xfId="27685" xr:uid="{00000000-0005-0000-0000-00007F2D0000}"/>
    <cellStyle name="20% - Énfasis4 5 6 3" xfId="35580" xr:uid="{00000000-0005-0000-0000-0000802D0000}"/>
    <cellStyle name="20% - Énfasis4 5 6 4" xfId="20369" xr:uid="{00000000-0005-0000-0000-0000812D0000}"/>
    <cellStyle name="20% - Énfasis4 5 6 5" xfId="45635" xr:uid="{00000000-0005-0000-0000-0000822D0000}"/>
    <cellStyle name="20% - Énfasis4 5 7" xfId="6014" xr:uid="{00000000-0005-0000-0000-0000832D0000}"/>
    <cellStyle name="20% - Énfasis4 5 7 2" xfId="29169" xr:uid="{00000000-0005-0000-0000-0000842D0000}"/>
    <cellStyle name="20% - Énfasis4 5 7 2 2" xfId="51446" xr:uid="{00000000-0005-0000-0000-0000852D0000}"/>
    <cellStyle name="20% - Énfasis4 5 7 3" xfId="37065" xr:uid="{00000000-0005-0000-0000-0000862D0000}"/>
    <cellStyle name="20% - Énfasis4 5 7 3 2" xfId="51262" xr:uid="{00000000-0005-0000-0000-0000872D0000}"/>
    <cellStyle name="20% - Énfasis4 5 7 4" xfId="21853" xr:uid="{00000000-0005-0000-0000-0000882D0000}"/>
    <cellStyle name="20% - Énfasis4 5 8" xfId="6478" xr:uid="{00000000-0005-0000-0000-0000892D0000}"/>
    <cellStyle name="20% - Énfasis4 5 8 2" xfId="15460" xr:uid="{00000000-0005-0000-0000-00008A2D0000}"/>
    <cellStyle name="20% - Énfasis4 5 8 2 2" xfId="30654" xr:uid="{00000000-0005-0000-0000-00008B2D0000}"/>
    <cellStyle name="20% - Énfasis4 5 8 3" xfId="38551" xr:uid="{00000000-0005-0000-0000-00008C2D0000}"/>
    <cellStyle name="20% - Énfasis4 5 8 4" xfId="23337" xr:uid="{00000000-0005-0000-0000-00008D2D0000}"/>
    <cellStyle name="20% - Énfasis4 5 8 5" xfId="46683" xr:uid="{00000000-0005-0000-0000-00008E2D0000}"/>
    <cellStyle name="20% - Énfasis4 5 9" xfId="3792" xr:uid="{00000000-0005-0000-0000-00008F2D0000}"/>
    <cellStyle name="20% - Énfasis4 5 9 2" xfId="13775" xr:uid="{00000000-0005-0000-0000-0000902D0000}"/>
    <cellStyle name="20% - Énfasis4 5 9 2 2" xfId="32139" xr:uid="{00000000-0005-0000-0000-0000912D0000}"/>
    <cellStyle name="20% - Énfasis4 5 9 3" xfId="40036" xr:uid="{00000000-0005-0000-0000-0000922D0000}"/>
    <cellStyle name="20% - Énfasis4 5 9 4" xfId="24771" xr:uid="{00000000-0005-0000-0000-0000932D0000}"/>
    <cellStyle name="20% - Énfasis4 5 9 5" xfId="44997" xr:uid="{00000000-0005-0000-0000-0000942D0000}"/>
    <cellStyle name="20% - Énfasis4 6" xfId="155" xr:uid="{00000000-0005-0000-0000-0000952D0000}"/>
    <cellStyle name="20% - Énfasis4 6 10" xfId="7756" xr:uid="{00000000-0005-0000-0000-0000962D0000}"/>
    <cellStyle name="20% - Énfasis4 6 10 2" xfId="16723" xr:uid="{00000000-0005-0000-0000-0000972D0000}"/>
    <cellStyle name="20% - Énfasis4 6 10 3" xfId="33625" xr:uid="{00000000-0005-0000-0000-0000982D0000}"/>
    <cellStyle name="20% - Énfasis4 6 10 4" xfId="47948" xr:uid="{00000000-0005-0000-0000-0000992D0000}"/>
    <cellStyle name="20% - Énfasis4 6 11" xfId="10472" xr:uid="{00000000-0005-0000-0000-00009A2D0000}"/>
    <cellStyle name="20% - Énfasis4 6 11 2" xfId="49591" xr:uid="{00000000-0005-0000-0000-00009B2D0000}"/>
    <cellStyle name="20% - Énfasis4 6 12" xfId="18309" xr:uid="{00000000-0005-0000-0000-00009C2D0000}"/>
    <cellStyle name="20% - Énfasis4 6 13" xfId="41409" xr:uid="{00000000-0005-0000-0000-00009D2D0000}"/>
    <cellStyle name="20% - Énfasis4 6 2" xfId="605" xr:uid="{00000000-0005-0000-0000-00009E2D0000}"/>
    <cellStyle name="20% - Énfasis4 6 2 10" xfId="18437" xr:uid="{00000000-0005-0000-0000-00009F2D0000}"/>
    <cellStyle name="20% - Énfasis4 6 2 11" xfId="41512" xr:uid="{00000000-0005-0000-0000-0000A02D0000}"/>
    <cellStyle name="20% - Énfasis4 6 2 2" xfId="942" xr:uid="{00000000-0005-0000-0000-0000A12D0000}"/>
    <cellStyle name="20% - Énfasis4 6 2 2 2" xfId="2086" xr:uid="{00000000-0005-0000-0000-0000A22D0000}"/>
    <cellStyle name="20% - Énfasis4 6 2 2 2 2" xfId="5059" xr:uid="{00000000-0005-0000-0000-0000A32D0000}"/>
    <cellStyle name="20% - Énfasis4 6 2 2 2 2 2" xfId="15037" xr:uid="{00000000-0005-0000-0000-0000A42D0000}"/>
    <cellStyle name="20% - Énfasis4 6 2 2 2 2 3" xfId="28386" xr:uid="{00000000-0005-0000-0000-0000A52D0000}"/>
    <cellStyle name="20% - Énfasis4 6 2 2 2 2 4" xfId="46259" xr:uid="{00000000-0005-0000-0000-0000A62D0000}"/>
    <cellStyle name="20% - Énfasis4 6 2 2 2 3" xfId="10473" xr:uid="{00000000-0005-0000-0000-0000A72D0000}"/>
    <cellStyle name="20% - Énfasis4 6 2 2 2 3 2" xfId="36281" xr:uid="{00000000-0005-0000-0000-0000A82D0000}"/>
    <cellStyle name="20% - Énfasis4 6 2 2 2 4" xfId="21070" xr:uid="{00000000-0005-0000-0000-0000A92D0000}"/>
    <cellStyle name="20% - Énfasis4 6 2 2 2 5" xfId="43721" xr:uid="{00000000-0005-0000-0000-0000AA2D0000}"/>
    <cellStyle name="20% - Énfasis4 6 2 2 3" xfId="3479" xr:uid="{00000000-0005-0000-0000-0000AB2D0000}"/>
    <cellStyle name="20% - Énfasis4 6 2 2 3 2" xfId="13463" xr:uid="{00000000-0005-0000-0000-0000AC2D0000}"/>
    <cellStyle name="20% - Énfasis4 6 2 2 3 2 2" xfId="29870" xr:uid="{00000000-0005-0000-0000-0000AD2D0000}"/>
    <cellStyle name="20% - Énfasis4 6 2 2 3 3" xfId="37766" xr:uid="{00000000-0005-0000-0000-0000AE2D0000}"/>
    <cellStyle name="20% - Énfasis4 6 2 2 3 4" xfId="22553" xr:uid="{00000000-0005-0000-0000-0000AF2D0000}"/>
    <cellStyle name="20% - Énfasis4 6 2 2 3 5" xfId="44684" xr:uid="{00000000-0005-0000-0000-0000B02D0000}"/>
    <cellStyle name="20% - Énfasis4 6 2 2 4" xfId="8633" xr:uid="{00000000-0005-0000-0000-0000B12D0000}"/>
    <cellStyle name="20% - Énfasis4 6 2 2 4 2" xfId="17600" xr:uid="{00000000-0005-0000-0000-0000B22D0000}"/>
    <cellStyle name="20% - Énfasis4 6 2 2 4 2 2" xfId="31355" xr:uid="{00000000-0005-0000-0000-0000B32D0000}"/>
    <cellStyle name="20% - Énfasis4 6 2 2 4 3" xfId="39252" xr:uid="{00000000-0005-0000-0000-0000B42D0000}"/>
    <cellStyle name="20% - Énfasis4 6 2 2 4 4" xfId="24037" xr:uid="{00000000-0005-0000-0000-0000B52D0000}"/>
    <cellStyle name="20% - Énfasis4 6 2 2 4 5" xfId="48825" xr:uid="{00000000-0005-0000-0000-0000B62D0000}"/>
    <cellStyle name="20% - Énfasis4 6 2 2 5" xfId="10474" xr:uid="{00000000-0005-0000-0000-0000B72D0000}"/>
    <cellStyle name="20% - Énfasis4 6 2 2 5 2" xfId="32840" xr:uid="{00000000-0005-0000-0000-0000B82D0000}"/>
    <cellStyle name="20% - Énfasis4 6 2 2 5 3" xfId="40737" xr:uid="{00000000-0005-0000-0000-0000B92D0000}"/>
    <cellStyle name="20% - Énfasis4 6 2 2 5 4" xfId="25326" xr:uid="{00000000-0005-0000-0000-0000BA2D0000}"/>
    <cellStyle name="20% - Énfasis4 6 2 2 5 5" xfId="50468" xr:uid="{00000000-0005-0000-0000-0000BB2D0000}"/>
    <cellStyle name="20% - Énfasis4 6 2 2 6" xfId="26424" xr:uid="{00000000-0005-0000-0000-0000BC2D0000}"/>
    <cellStyle name="20% - Énfasis4 6 2 2 7" xfId="34324" xr:uid="{00000000-0005-0000-0000-0000BD2D0000}"/>
    <cellStyle name="20% - Énfasis4 6 2 2 8" xfId="19586" xr:uid="{00000000-0005-0000-0000-0000BE2D0000}"/>
    <cellStyle name="20% - Énfasis4 6 2 2 9" xfId="42286" xr:uid="{00000000-0005-0000-0000-0000BF2D0000}"/>
    <cellStyle name="20% - Énfasis4 6 2 3" xfId="1297" xr:uid="{00000000-0005-0000-0000-0000C02D0000}"/>
    <cellStyle name="20% - Énfasis4 6 2 3 2" xfId="6648" xr:uid="{00000000-0005-0000-0000-0000C12D0000}"/>
    <cellStyle name="20% - Énfasis4 6 2 3 2 2" xfId="15627" xr:uid="{00000000-0005-0000-0000-0000C22D0000}"/>
    <cellStyle name="20% - Énfasis4 6 2 3 2 3" xfId="27382" xr:uid="{00000000-0005-0000-0000-0000C32D0000}"/>
    <cellStyle name="20% - Énfasis4 6 2 3 2 4" xfId="46851" xr:uid="{00000000-0005-0000-0000-0000C42D0000}"/>
    <cellStyle name="20% - Énfasis4 6 2 3 3" xfId="10475" xr:uid="{00000000-0005-0000-0000-0000C52D0000}"/>
    <cellStyle name="20% - Énfasis4 6 2 3 3 2" xfId="35277" xr:uid="{00000000-0005-0000-0000-0000C62D0000}"/>
    <cellStyle name="20% - Énfasis4 6 2 3 4" xfId="19206" xr:uid="{00000000-0005-0000-0000-0000C72D0000}"/>
    <cellStyle name="20% - Énfasis4 6 2 3 5" xfId="43169" xr:uid="{00000000-0005-0000-0000-0000C82D0000}"/>
    <cellStyle name="20% - Énfasis4 6 2 4" xfId="4220" xr:uid="{00000000-0005-0000-0000-0000C92D0000}"/>
    <cellStyle name="20% - Énfasis4 6 2 4 2" xfId="14200" xr:uid="{00000000-0005-0000-0000-0000CA2D0000}"/>
    <cellStyle name="20% - Énfasis4 6 2 4 2 2" xfId="28006" xr:uid="{00000000-0005-0000-0000-0000CB2D0000}"/>
    <cellStyle name="20% - Énfasis4 6 2 4 3" xfId="35901" xr:uid="{00000000-0005-0000-0000-0000CC2D0000}"/>
    <cellStyle name="20% - Énfasis4 6 2 4 4" xfId="20690" xr:uid="{00000000-0005-0000-0000-0000CD2D0000}"/>
    <cellStyle name="20% - Énfasis4 6 2 4 5" xfId="45422" xr:uid="{00000000-0005-0000-0000-0000CE2D0000}"/>
    <cellStyle name="20% - Énfasis4 6 2 5" xfId="7185" xr:uid="{00000000-0005-0000-0000-0000CF2D0000}"/>
    <cellStyle name="20% - Énfasis4 6 2 5 2" xfId="16162" xr:uid="{00000000-0005-0000-0000-0000D02D0000}"/>
    <cellStyle name="20% - Énfasis4 6 2 5 2 2" xfId="29490" xr:uid="{00000000-0005-0000-0000-0000D12D0000}"/>
    <cellStyle name="20% - Énfasis4 6 2 5 3" xfId="37386" xr:uid="{00000000-0005-0000-0000-0000D22D0000}"/>
    <cellStyle name="20% - Énfasis4 6 2 5 4" xfId="22174" xr:uid="{00000000-0005-0000-0000-0000D32D0000}"/>
    <cellStyle name="20% - Énfasis4 6 2 5 5" xfId="47387" xr:uid="{00000000-0005-0000-0000-0000D42D0000}"/>
    <cellStyle name="20% - Énfasis4 6 2 6" xfId="3093" xr:uid="{00000000-0005-0000-0000-0000D52D0000}"/>
    <cellStyle name="20% - Énfasis4 6 2 6 2" xfId="13077" xr:uid="{00000000-0005-0000-0000-0000D62D0000}"/>
    <cellStyle name="20% - Énfasis4 6 2 6 2 2" xfId="30975" xr:uid="{00000000-0005-0000-0000-0000D72D0000}"/>
    <cellStyle name="20% - Énfasis4 6 2 6 3" xfId="38872" xr:uid="{00000000-0005-0000-0000-0000D82D0000}"/>
    <cellStyle name="20% - Énfasis4 6 2 6 4" xfId="23658" xr:uid="{00000000-0005-0000-0000-0000D92D0000}"/>
    <cellStyle name="20% - Énfasis4 6 2 6 5" xfId="44298" xr:uid="{00000000-0005-0000-0000-0000DA2D0000}"/>
    <cellStyle name="20% - Énfasis4 6 2 7" xfId="7859" xr:uid="{00000000-0005-0000-0000-0000DB2D0000}"/>
    <cellStyle name="20% - Énfasis4 6 2 7 2" xfId="16826" xr:uid="{00000000-0005-0000-0000-0000DC2D0000}"/>
    <cellStyle name="20% - Énfasis4 6 2 7 2 2" xfId="32460" xr:uid="{00000000-0005-0000-0000-0000DD2D0000}"/>
    <cellStyle name="20% - Énfasis4 6 2 7 3" xfId="40357" xr:uid="{00000000-0005-0000-0000-0000DE2D0000}"/>
    <cellStyle name="20% - Énfasis4 6 2 7 4" xfId="25072" xr:uid="{00000000-0005-0000-0000-0000DF2D0000}"/>
    <cellStyle name="20% - Énfasis4 6 2 7 5" xfId="48051" xr:uid="{00000000-0005-0000-0000-0000E02D0000}"/>
    <cellStyle name="20% - Énfasis4 6 2 8" xfId="10476" xr:uid="{00000000-0005-0000-0000-0000E12D0000}"/>
    <cellStyle name="20% - Énfasis4 6 2 8 2" xfId="26044" xr:uid="{00000000-0005-0000-0000-0000E22D0000}"/>
    <cellStyle name="20% - Énfasis4 6 2 8 3" xfId="49694" xr:uid="{00000000-0005-0000-0000-0000E32D0000}"/>
    <cellStyle name="20% - Énfasis4 6 2 9" xfId="33944" xr:uid="{00000000-0005-0000-0000-0000E42D0000}"/>
    <cellStyle name="20% - Énfasis4 6 3" xfId="780" xr:uid="{00000000-0005-0000-0000-0000E52D0000}"/>
    <cellStyle name="20% - Énfasis4 6 3 2" xfId="1471" xr:uid="{00000000-0005-0000-0000-0000E62D0000}"/>
    <cellStyle name="20% - Énfasis4 6 3 2 2" xfId="6823" xr:uid="{00000000-0005-0000-0000-0000E72D0000}"/>
    <cellStyle name="20% - Énfasis4 6 3 2 2 2" xfId="15801" xr:uid="{00000000-0005-0000-0000-0000E82D0000}"/>
    <cellStyle name="20% - Énfasis4 6 3 2 2 3" xfId="28385" xr:uid="{00000000-0005-0000-0000-0000E92D0000}"/>
    <cellStyle name="20% - Énfasis4 6 3 2 2 4" xfId="47025" xr:uid="{00000000-0005-0000-0000-0000EA2D0000}"/>
    <cellStyle name="20% - Énfasis4 6 3 2 3" xfId="10477" xr:uid="{00000000-0005-0000-0000-0000EB2D0000}"/>
    <cellStyle name="20% - Énfasis4 6 3 2 3 2" xfId="36280" xr:uid="{00000000-0005-0000-0000-0000EC2D0000}"/>
    <cellStyle name="20% - Énfasis4 6 3 2 4" xfId="21069" xr:uid="{00000000-0005-0000-0000-0000ED2D0000}"/>
    <cellStyle name="20% - Énfasis4 6 3 2 5" xfId="43343" xr:uid="{00000000-0005-0000-0000-0000EE2D0000}"/>
    <cellStyle name="20% - Énfasis4 6 3 3" xfId="4780" xr:uid="{00000000-0005-0000-0000-0000EF2D0000}"/>
    <cellStyle name="20% - Énfasis4 6 3 3 2" xfId="14758" xr:uid="{00000000-0005-0000-0000-0000F02D0000}"/>
    <cellStyle name="20% - Énfasis4 6 3 3 2 2" xfId="29869" xr:uid="{00000000-0005-0000-0000-0000F12D0000}"/>
    <cellStyle name="20% - Énfasis4 6 3 3 3" xfId="37765" xr:uid="{00000000-0005-0000-0000-0000F22D0000}"/>
    <cellStyle name="20% - Énfasis4 6 3 3 4" xfId="22552" xr:uid="{00000000-0005-0000-0000-0000F32D0000}"/>
    <cellStyle name="20% - Énfasis4 6 3 3 5" xfId="45980" xr:uid="{00000000-0005-0000-0000-0000F42D0000}"/>
    <cellStyle name="20% - Énfasis4 6 3 4" xfId="7359" xr:uid="{00000000-0005-0000-0000-0000F52D0000}"/>
    <cellStyle name="20% - Énfasis4 6 3 4 2" xfId="16335" xr:uid="{00000000-0005-0000-0000-0000F62D0000}"/>
    <cellStyle name="20% - Énfasis4 6 3 4 2 2" xfId="31354" xr:uid="{00000000-0005-0000-0000-0000F72D0000}"/>
    <cellStyle name="20% - Énfasis4 6 3 4 3" xfId="39251" xr:uid="{00000000-0005-0000-0000-0000F82D0000}"/>
    <cellStyle name="20% - Énfasis4 6 3 4 4" xfId="24036" xr:uid="{00000000-0005-0000-0000-0000F92D0000}"/>
    <cellStyle name="20% - Énfasis4 6 3 4 5" xfId="47560" xr:uid="{00000000-0005-0000-0000-0000FA2D0000}"/>
    <cellStyle name="20% - Énfasis4 6 3 5" xfId="3267" xr:uid="{00000000-0005-0000-0000-0000FB2D0000}"/>
    <cellStyle name="20% - Énfasis4 6 3 5 2" xfId="13251" xr:uid="{00000000-0005-0000-0000-0000FC2D0000}"/>
    <cellStyle name="20% - Énfasis4 6 3 5 2 2" xfId="32839" xr:uid="{00000000-0005-0000-0000-0000FD2D0000}"/>
    <cellStyle name="20% - Énfasis4 6 3 5 3" xfId="40736" xr:uid="{00000000-0005-0000-0000-0000FE2D0000}"/>
    <cellStyle name="20% - Énfasis4 6 3 5 4" xfId="25325" xr:uid="{00000000-0005-0000-0000-0000FF2D0000}"/>
    <cellStyle name="20% - Énfasis4 6 3 5 5" xfId="44472" xr:uid="{00000000-0005-0000-0000-0000002E0000}"/>
    <cellStyle name="20% - Énfasis4 6 3 6" xfId="8033" xr:uid="{00000000-0005-0000-0000-0000012E0000}"/>
    <cellStyle name="20% - Énfasis4 6 3 6 2" xfId="17000" xr:uid="{00000000-0005-0000-0000-0000022E0000}"/>
    <cellStyle name="20% - Énfasis4 6 3 6 3" xfId="26423" xr:uid="{00000000-0005-0000-0000-0000032E0000}"/>
    <cellStyle name="20% - Énfasis4 6 3 6 4" xfId="48225" xr:uid="{00000000-0005-0000-0000-0000042E0000}"/>
    <cellStyle name="20% - Énfasis4 6 3 7" xfId="10478" xr:uid="{00000000-0005-0000-0000-0000052E0000}"/>
    <cellStyle name="20% - Énfasis4 6 3 7 2" xfId="34323" xr:uid="{00000000-0005-0000-0000-0000062E0000}"/>
    <cellStyle name="20% - Énfasis4 6 3 7 3" xfId="49868" xr:uid="{00000000-0005-0000-0000-0000072E0000}"/>
    <cellStyle name="20% - Énfasis4 6 3 8" xfId="19585" xr:uid="{00000000-0005-0000-0000-0000082E0000}"/>
    <cellStyle name="20% - Énfasis4 6 3 9" xfId="41686" xr:uid="{00000000-0005-0000-0000-0000092E0000}"/>
    <cellStyle name="20% - Énfasis4 6 4" xfId="502" xr:uid="{00000000-0005-0000-0000-00000A2E0000}"/>
    <cellStyle name="20% - Énfasis4 6 4 2" xfId="2613" xr:uid="{00000000-0005-0000-0000-00000B2E0000}"/>
    <cellStyle name="20% - Énfasis4 6 4 2 2" xfId="4401" xr:uid="{00000000-0005-0000-0000-00000C2E0000}"/>
    <cellStyle name="20% - Énfasis4 6 4 2 2 2" xfId="14380" xr:uid="{00000000-0005-0000-0000-00000D2E0000}"/>
    <cellStyle name="20% - Énfasis4 6 4 2 2 3" xfId="45602" xr:uid="{00000000-0005-0000-0000-00000E2E0000}"/>
    <cellStyle name="20% - Énfasis4 6 4 2 3" xfId="10479" xr:uid="{00000000-0005-0000-0000-00000F2E0000}"/>
    <cellStyle name="20% - Énfasis4 6 4 2 4" xfId="27185" xr:uid="{00000000-0005-0000-0000-0000102E0000}"/>
    <cellStyle name="20% - Énfasis4 6 4 2 5" xfId="43823" xr:uid="{00000000-0005-0000-0000-0000112E0000}"/>
    <cellStyle name="20% - Énfasis4 6 4 3" xfId="3480" xr:uid="{00000000-0005-0000-0000-0000122E0000}"/>
    <cellStyle name="20% - Énfasis4 6 4 3 2" xfId="13464" xr:uid="{00000000-0005-0000-0000-0000132E0000}"/>
    <cellStyle name="20% - Énfasis4 6 4 3 3" xfId="35080" xr:uid="{00000000-0005-0000-0000-0000142E0000}"/>
    <cellStyle name="20% - Énfasis4 6 4 3 4" xfId="44685" xr:uid="{00000000-0005-0000-0000-0000152E0000}"/>
    <cellStyle name="20% - Énfasis4 6 4 4" xfId="9161" xr:uid="{00000000-0005-0000-0000-0000162E0000}"/>
    <cellStyle name="20% - Énfasis4 6 4 4 2" xfId="18127" xr:uid="{00000000-0005-0000-0000-0000172E0000}"/>
    <cellStyle name="20% - Énfasis4 6 4 4 3" xfId="49353" xr:uid="{00000000-0005-0000-0000-0000182E0000}"/>
    <cellStyle name="20% - Énfasis4 6 4 5" xfId="10480" xr:uid="{00000000-0005-0000-0000-0000192E0000}"/>
    <cellStyle name="20% - Énfasis4 6 4 5 2" xfId="50996" xr:uid="{00000000-0005-0000-0000-00001A2E0000}"/>
    <cellStyle name="20% - Énfasis4 6 4 6" xfId="18887" xr:uid="{00000000-0005-0000-0000-00001B2E0000}"/>
    <cellStyle name="20% - Énfasis4 6 4 7" xfId="42814" xr:uid="{00000000-0005-0000-0000-00001C2E0000}"/>
    <cellStyle name="20% - Énfasis4 6 5" xfId="1194" xr:uid="{00000000-0005-0000-0000-00001D2E0000}"/>
    <cellStyle name="20% - Énfasis4 6 5 2" xfId="6153" xr:uid="{00000000-0005-0000-0000-00001E2E0000}"/>
    <cellStyle name="20% - Énfasis4 6 5 2 2" xfId="27687" xr:uid="{00000000-0005-0000-0000-00001F2E0000}"/>
    <cellStyle name="20% - Énfasis4 6 5 3" xfId="10481" xr:uid="{00000000-0005-0000-0000-0000202E0000}"/>
    <cellStyle name="20% - Énfasis4 6 5 3 2" xfId="35582" xr:uid="{00000000-0005-0000-0000-0000212E0000}"/>
    <cellStyle name="20% - Énfasis4 6 5 4" xfId="20371" xr:uid="{00000000-0005-0000-0000-0000222E0000}"/>
    <cellStyle name="20% - Énfasis4 6 5 5" xfId="43066" xr:uid="{00000000-0005-0000-0000-0000232E0000}"/>
    <cellStyle name="20% - Énfasis4 6 6" xfId="6545" xr:uid="{00000000-0005-0000-0000-0000242E0000}"/>
    <cellStyle name="20% - Énfasis4 6 6 2" xfId="15525" xr:uid="{00000000-0005-0000-0000-0000252E0000}"/>
    <cellStyle name="20% - Énfasis4 6 6 2 2" xfId="29171" xr:uid="{00000000-0005-0000-0000-0000262E0000}"/>
    <cellStyle name="20% - Énfasis4 6 6 3" xfId="37067" xr:uid="{00000000-0005-0000-0000-0000272E0000}"/>
    <cellStyle name="20% - Énfasis4 6 6 4" xfId="21855" xr:uid="{00000000-0005-0000-0000-0000282E0000}"/>
    <cellStyle name="20% - Énfasis4 6 6 5" xfId="46748" xr:uid="{00000000-0005-0000-0000-0000292E0000}"/>
    <cellStyle name="20% - Énfasis4 6 7" xfId="3939" xr:uid="{00000000-0005-0000-0000-00002A2E0000}"/>
    <cellStyle name="20% - Énfasis4 6 7 2" xfId="13921" xr:uid="{00000000-0005-0000-0000-00002B2E0000}"/>
    <cellStyle name="20% - Énfasis4 6 7 2 2" xfId="30656" xr:uid="{00000000-0005-0000-0000-00002C2E0000}"/>
    <cellStyle name="20% - Énfasis4 6 7 3" xfId="38553" xr:uid="{00000000-0005-0000-0000-00002D2E0000}"/>
    <cellStyle name="20% - Énfasis4 6 7 4" xfId="23339" xr:uid="{00000000-0005-0000-0000-00002E2E0000}"/>
    <cellStyle name="20% - Énfasis4 6 7 5" xfId="45143" xr:uid="{00000000-0005-0000-0000-00002F2E0000}"/>
    <cellStyle name="20% - Énfasis4 6 8" xfId="7082" xr:uid="{00000000-0005-0000-0000-0000302E0000}"/>
    <cellStyle name="20% - Énfasis4 6 8 2" xfId="16059" xr:uid="{00000000-0005-0000-0000-0000312E0000}"/>
    <cellStyle name="20% - Énfasis4 6 8 2 2" xfId="32141" xr:uid="{00000000-0005-0000-0000-0000322E0000}"/>
    <cellStyle name="20% - Énfasis4 6 8 3" xfId="40038" xr:uid="{00000000-0005-0000-0000-0000332E0000}"/>
    <cellStyle name="20% - Énfasis4 6 8 4" xfId="24773" xr:uid="{00000000-0005-0000-0000-0000342E0000}"/>
    <cellStyle name="20% - Énfasis4 6 8 5" xfId="47284" xr:uid="{00000000-0005-0000-0000-0000352E0000}"/>
    <cellStyle name="20% - Énfasis4 6 9" xfId="2990" xr:uid="{00000000-0005-0000-0000-0000362E0000}"/>
    <cellStyle name="20% - Énfasis4 6 9 2" xfId="12974" xr:uid="{00000000-0005-0000-0000-0000372E0000}"/>
    <cellStyle name="20% - Énfasis4 6 9 3" xfId="25726" xr:uid="{00000000-0005-0000-0000-0000382E0000}"/>
    <cellStyle name="20% - Énfasis4 6 9 4" xfId="44195" xr:uid="{00000000-0005-0000-0000-0000392E0000}"/>
    <cellStyle name="20% - Énfasis4 7" xfId="263" xr:uid="{00000000-0005-0000-0000-00003A2E0000}"/>
    <cellStyle name="20% - Énfasis4 7 10" xfId="33626" xr:uid="{00000000-0005-0000-0000-00003B2E0000}"/>
    <cellStyle name="20% - Énfasis4 7 11" xfId="18327" xr:uid="{00000000-0005-0000-0000-00003C2E0000}"/>
    <cellStyle name="20% - Énfasis4 7 12" xfId="41922" xr:uid="{00000000-0005-0000-0000-00003D2E0000}"/>
    <cellStyle name="20% - Énfasis4 7 2" xfId="943" xr:uid="{00000000-0005-0000-0000-00003E2E0000}"/>
    <cellStyle name="20% - Énfasis4 7 2 10" xfId="18438" xr:uid="{00000000-0005-0000-0000-00003F2E0000}"/>
    <cellStyle name="20% - Énfasis4 7 2 11" xfId="42017" xr:uid="{00000000-0005-0000-0000-0000402E0000}"/>
    <cellStyle name="20% - Énfasis4 7 2 2" xfId="2088" xr:uid="{00000000-0005-0000-0000-0000412E0000}"/>
    <cellStyle name="20% - Énfasis4 7 2 2 2" xfId="4979" xr:uid="{00000000-0005-0000-0000-0000422E0000}"/>
    <cellStyle name="20% - Énfasis4 7 2 2 2 2" xfId="14957" xr:uid="{00000000-0005-0000-0000-0000432E0000}"/>
    <cellStyle name="20% - Énfasis4 7 2 2 2 2 2" xfId="28388" xr:uid="{00000000-0005-0000-0000-0000442E0000}"/>
    <cellStyle name="20% - Énfasis4 7 2 2 2 3" xfId="36283" xr:uid="{00000000-0005-0000-0000-0000452E0000}"/>
    <cellStyle name="20% - Énfasis4 7 2 2 2 4" xfId="21072" xr:uid="{00000000-0005-0000-0000-0000462E0000}"/>
    <cellStyle name="20% - Énfasis4 7 2 2 2 5" xfId="46179" xr:uid="{00000000-0005-0000-0000-0000472E0000}"/>
    <cellStyle name="20% - Énfasis4 7 2 2 3" xfId="8635" xr:uid="{00000000-0005-0000-0000-0000482E0000}"/>
    <cellStyle name="20% - Énfasis4 7 2 2 3 2" xfId="17602" xr:uid="{00000000-0005-0000-0000-0000492E0000}"/>
    <cellStyle name="20% - Énfasis4 7 2 2 3 2 2" xfId="29872" xr:uid="{00000000-0005-0000-0000-00004A2E0000}"/>
    <cellStyle name="20% - Énfasis4 7 2 2 3 3" xfId="37768" xr:uid="{00000000-0005-0000-0000-00004B2E0000}"/>
    <cellStyle name="20% - Énfasis4 7 2 2 3 4" xfId="22555" xr:uid="{00000000-0005-0000-0000-00004C2E0000}"/>
    <cellStyle name="20% - Énfasis4 7 2 2 3 5" xfId="48827" xr:uid="{00000000-0005-0000-0000-00004D2E0000}"/>
    <cellStyle name="20% - Énfasis4 7 2 2 4" xfId="9491" xr:uid="{00000000-0005-0000-0000-00004E2E0000}"/>
    <cellStyle name="20% - Énfasis4 7 2 2 4 2" xfId="31357" xr:uid="{00000000-0005-0000-0000-00004F2E0000}"/>
    <cellStyle name="20% - Énfasis4 7 2 2 4 3" xfId="39254" xr:uid="{00000000-0005-0000-0000-0000502E0000}"/>
    <cellStyle name="20% - Énfasis4 7 2 2 4 4" xfId="24039" xr:uid="{00000000-0005-0000-0000-0000512E0000}"/>
    <cellStyle name="20% - Énfasis4 7 2 2 4 5" xfId="50470" xr:uid="{00000000-0005-0000-0000-0000522E0000}"/>
    <cellStyle name="20% - Énfasis4 7 2 2 5" xfId="12215" xr:uid="{00000000-0005-0000-0000-0000532E0000}"/>
    <cellStyle name="20% - Énfasis4 7 2 2 5 2" xfId="32842" xr:uid="{00000000-0005-0000-0000-0000542E0000}"/>
    <cellStyle name="20% - Énfasis4 7 2 2 5 3" xfId="40739" xr:uid="{00000000-0005-0000-0000-0000552E0000}"/>
    <cellStyle name="20% - Énfasis4 7 2 2 6" xfId="26426" xr:uid="{00000000-0005-0000-0000-0000562E0000}"/>
    <cellStyle name="20% - Énfasis4 7 2 2 7" xfId="34326" xr:uid="{00000000-0005-0000-0000-0000572E0000}"/>
    <cellStyle name="20% - Énfasis4 7 2 2 8" xfId="19588" xr:uid="{00000000-0005-0000-0000-0000582E0000}"/>
    <cellStyle name="20% - Énfasis4 7 2 2 9" xfId="42288" xr:uid="{00000000-0005-0000-0000-0000592E0000}"/>
    <cellStyle name="20% - Énfasis4 7 2 3" xfId="1816" xr:uid="{00000000-0005-0000-0000-00005A2E0000}"/>
    <cellStyle name="20% - Énfasis4 7 2 3 2" xfId="4140" xr:uid="{00000000-0005-0000-0000-00005B2E0000}"/>
    <cellStyle name="20% - Énfasis4 7 2 3 2 2" xfId="14120" xr:uid="{00000000-0005-0000-0000-00005C2E0000}"/>
    <cellStyle name="20% - Énfasis4 7 2 3 2 3" xfId="27383" xr:uid="{00000000-0005-0000-0000-00005D2E0000}"/>
    <cellStyle name="20% - Énfasis4 7 2 3 2 4" xfId="45342" xr:uid="{00000000-0005-0000-0000-00005E2E0000}"/>
    <cellStyle name="20% - Énfasis4 7 2 3 3" xfId="10482" xr:uid="{00000000-0005-0000-0000-00005F2E0000}"/>
    <cellStyle name="20% - Énfasis4 7 2 3 3 2" xfId="35278" xr:uid="{00000000-0005-0000-0000-0000602E0000}"/>
    <cellStyle name="20% - Énfasis4 7 2 3 4" xfId="19207" xr:uid="{00000000-0005-0000-0000-0000612E0000}"/>
    <cellStyle name="20% - Énfasis4 7 2 3 5" xfId="43600" xr:uid="{00000000-0005-0000-0000-0000622E0000}"/>
    <cellStyle name="20% - Énfasis4 7 2 4" xfId="3481" xr:uid="{00000000-0005-0000-0000-0000632E0000}"/>
    <cellStyle name="20% - Énfasis4 7 2 4 2" xfId="13465" xr:uid="{00000000-0005-0000-0000-0000642E0000}"/>
    <cellStyle name="20% - Énfasis4 7 2 4 2 2" xfId="28007" xr:uid="{00000000-0005-0000-0000-0000652E0000}"/>
    <cellStyle name="20% - Énfasis4 7 2 4 3" xfId="35902" xr:uid="{00000000-0005-0000-0000-0000662E0000}"/>
    <cellStyle name="20% - Énfasis4 7 2 4 4" xfId="20691" xr:uid="{00000000-0005-0000-0000-0000672E0000}"/>
    <cellStyle name="20% - Énfasis4 7 2 4 5" xfId="44686" xr:uid="{00000000-0005-0000-0000-0000682E0000}"/>
    <cellStyle name="20% - Énfasis4 7 2 5" xfId="8364" xr:uid="{00000000-0005-0000-0000-0000692E0000}"/>
    <cellStyle name="20% - Énfasis4 7 2 5 2" xfId="17331" xr:uid="{00000000-0005-0000-0000-00006A2E0000}"/>
    <cellStyle name="20% - Énfasis4 7 2 5 2 2" xfId="29491" xr:uid="{00000000-0005-0000-0000-00006B2E0000}"/>
    <cellStyle name="20% - Énfasis4 7 2 5 3" xfId="37387" xr:uid="{00000000-0005-0000-0000-00006C2E0000}"/>
    <cellStyle name="20% - Énfasis4 7 2 5 4" xfId="22175" xr:uid="{00000000-0005-0000-0000-00006D2E0000}"/>
    <cellStyle name="20% - Énfasis4 7 2 5 5" xfId="48556" xr:uid="{00000000-0005-0000-0000-00006E2E0000}"/>
    <cellStyle name="20% - Énfasis4 7 2 6" xfId="9492" xr:uid="{00000000-0005-0000-0000-00006F2E0000}"/>
    <cellStyle name="20% - Énfasis4 7 2 6 2" xfId="30976" xr:uid="{00000000-0005-0000-0000-0000702E0000}"/>
    <cellStyle name="20% - Énfasis4 7 2 6 3" xfId="38873" xr:uid="{00000000-0005-0000-0000-0000712E0000}"/>
    <cellStyle name="20% - Énfasis4 7 2 6 4" xfId="23659" xr:uid="{00000000-0005-0000-0000-0000722E0000}"/>
    <cellStyle name="20% - Énfasis4 7 2 6 5" xfId="50199" xr:uid="{00000000-0005-0000-0000-0000732E0000}"/>
    <cellStyle name="20% - Énfasis4 7 2 7" xfId="25073" xr:uid="{00000000-0005-0000-0000-0000742E0000}"/>
    <cellStyle name="20% - Énfasis4 7 2 7 2" xfId="32461" xr:uid="{00000000-0005-0000-0000-0000752E0000}"/>
    <cellStyle name="20% - Énfasis4 7 2 7 3" xfId="40358" xr:uid="{00000000-0005-0000-0000-0000762E0000}"/>
    <cellStyle name="20% - Énfasis4 7 2 8" xfId="26045" xr:uid="{00000000-0005-0000-0000-0000772E0000}"/>
    <cellStyle name="20% - Énfasis4 7 2 9" xfId="33945" xr:uid="{00000000-0005-0000-0000-0000782E0000}"/>
    <cellStyle name="20% - Énfasis4 7 3" xfId="2087" xr:uid="{00000000-0005-0000-0000-0000792E0000}"/>
    <cellStyle name="20% - Énfasis4 7 3 2" xfId="4700" xr:uid="{00000000-0005-0000-0000-00007A2E0000}"/>
    <cellStyle name="20% - Énfasis4 7 3 2 2" xfId="14678" xr:uid="{00000000-0005-0000-0000-00007B2E0000}"/>
    <cellStyle name="20% - Énfasis4 7 3 2 2 2" xfId="28387" xr:uid="{00000000-0005-0000-0000-00007C2E0000}"/>
    <cellStyle name="20% - Énfasis4 7 3 2 3" xfId="36282" xr:uid="{00000000-0005-0000-0000-00007D2E0000}"/>
    <cellStyle name="20% - Énfasis4 7 3 2 4" xfId="21071" xr:uid="{00000000-0005-0000-0000-00007E2E0000}"/>
    <cellStyle name="20% - Énfasis4 7 3 2 5" xfId="45900" xr:uid="{00000000-0005-0000-0000-00007F2E0000}"/>
    <cellStyle name="20% - Énfasis4 7 3 3" xfId="8634" xr:uid="{00000000-0005-0000-0000-0000802E0000}"/>
    <cellStyle name="20% - Énfasis4 7 3 3 2" xfId="17601" xr:uid="{00000000-0005-0000-0000-0000812E0000}"/>
    <cellStyle name="20% - Énfasis4 7 3 3 2 2" xfId="29871" xr:uid="{00000000-0005-0000-0000-0000822E0000}"/>
    <cellStyle name="20% - Énfasis4 7 3 3 3" xfId="37767" xr:uid="{00000000-0005-0000-0000-0000832E0000}"/>
    <cellStyle name="20% - Énfasis4 7 3 3 4" xfId="22554" xr:uid="{00000000-0005-0000-0000-0000842E0000}"/>
    <cellStyle name="20% - Énfasis4 7 3 3 5" xfId="48826" xr:uid="{00000000-0005-0000-0000-0000852E0000}"/>
    <cellStyle name="20% - Énfasis4 7 3 4" xfId="9493" xr:uid="{00000000-0005-0000-0000-0000862E0000}"/>
    <cellStyle name="20% - Énfasis4 7 3 4 2" xfId="31356" xr:uid="{00000000-0005-0000-0000-0000872E0000}"/>
    <cellStyle name="20% - Énfasis4 7 3 4 3" xfId="39253" xr:uid="{00000000-0005-0000-0000-0000882E0000}"/>
    <cellStyle name="20% - Énfasis4 7 3 4 4" xfId="24038" xr:uid="{00000000-0005-0000-0000-0000892E0000}"/>
    <cellStyle name="20% - Énfasis4 7 3 4 5" xfId="50469" xr:uid="{00000000-0005-0000-0000-00008A2E0000}"/>
    <cellStyle name="20% - Énfasis4 7 3 5" xfId="12214" xr:uid="{00000000-0005-0000-0000-00008B2E0000}"/>
    <cellStyle name="20% - Énfasis4 7 3 5 2" xfId="32841" xr:uid="{00000000-0005-0000-0000-00008C2E0000}"/>
    <cellStyle name="20% - Énfasis4 7 3 5 3" xfId="40738" xr:uid="{00000000-0005-0000-0000-00008D2E0000}"/>
    <cellStyle name="20% - Énfasis4 7 3 6" xfId="26425" xr:uid="{00000000-0005-0000-0000-00008E2E0000}"/>
    <cellStyle name="20% - Énfasis4 7 3 7" xfId="34325" xr:uid="{00000000-0005-0000-0000-00008F2E0000}"/>
    <cellStyle name="20% - Énfasis4 7 3 8" xfId="19587" xr:uid="{00000000-0005-0000-0000-0000902E0000}"/>
    <cellStyle name="20% - Énfasis4 7 3 9" xfId="42287" xr:uid="{00000000-0005-0000-0000-0000912E0000}"/>
    <cellStyle name="20% - Énfasis4 7 4" xfId="1713" xr:uid="{00000000-0005-0000-0000-0000922E0000}"/>
    <cellStyle name="20% - Énfasis4 7 4 2" xfId="4522" xr:uid="{00000000-0005-0000-0000-0000932E0000}"/>
    <cellStyle name="20% - Énfasis4 7 4 2 2" xfId="14500" xr:uid="{00000000-0005-0000-0000-0000942E0000}"/>
    <cellStyle name="20% - Énfasis4 7 4 2 3" xfId="27186" xr:uid="{00000000-0005-0000-0000-0000952E0000}"/>
    <cellStyle name="20% - Énfasis4 7 4 2 4" xfId="45722" xr:uid="{00000000-0005-0000-0000-0000962E0000}"/>
    <cellStyle name="20% - Énfasis4 7 4 3" xfId="10483" xr:uid="{00000000-0005-0000-0000-0000972E0000}"/>
    <cellStyle name="20% - Énfasis4 7 4 3 2" xfId="35081" xr:uid="{00000000-0005-0000-0000-0000982E0000}"/>
    <cellStyle name="20% - Énfasis4 7 4 4" xfId="18888" xr:uid="{00000000-0005-0000-0000-0000992E0000}"/>
    <cellStyle name="20% - Énfasis4 7 4 5" xfId="43529" xr:uid="{00000000-0005-0000-0000-00009A2E0000}"/>
    <cellStyle name="20% - Énfasis4 7 5" xfId="5562" xr:uid="{00000000-0005-0000-0000-00009B2E0000}"/>
    <cellStyle name="20% - Énfasis4 7 5 2" xfId="15324" xr:uid="{00000000-0005-0000-0000-00009C2E0000}"/>
    <cellStyle name="20% - Énfasis4 7 5 2 2" xfId="27688" xr:uid="{00000000-0005-0000-0000-00009D2E0000}"/>
    <cellStyle name="20% - Énfasis4 7 5 3" xfId="35583" xr:uid="{00000000-0005-0000-0000-00009E2E0000}"/>
    <cellStyle name="20% - Énfasis4 7 5 4" xfId="20372" xr:uid="{00000000-0005-0000-0000-00009F2E0000}"/>
    <cellStyle name="20% - Énfasis4 7 5 5" xfId="46547" xr:uid="{00000000-0005-0000-0000-0000A02E0000}"/>
    <cellStyle name="20% - Énfasis4 7 6" xfId="3859" xr:uid="{00000000-0005-0000-0000-0000A12E0000}"/>
    <cellStyle name="20% - Énfasis4 7 6 2" xfId="13841" xr:uid="{00000000-0005-0000-0000-0000A22E0000}"/>
    <cellStyle name="20% - Énfasis4 7 6 2 2" xfId="29172" xr:uid="{00000000-0005-0000-0000-0000A32E0000}"/>
    <cellStyle name="20% - Énfasis4 7 6 3" xfId="37068" xr:uid="{00000000-0005-0000-0000-0000A42E0000}"/>
    <cellStyle name="20% - Énfasis4 7 6 4" xfId="21856" xr:uid="{00000000-0005-0000-0000-0000A52E0000}"/>
    <cellStyle name="20% - Énfasis4 7 6 5" xfId="45063" xr:uid="{00000000-0005-0000-0000-0000A62E0000}"/>
    <cellStyle name="20% - Énfasis4 7 7" xfId="2874" xr:uid="{00000000-0005-0000-0000-0000A72E0000}"/>
    <cellStyle name="20% - Énfasis4 7 7 2" xfId="12858" xr:uid="{00000000-0005-0000-0000-0000A82E0000}"/>
    <cellStyle name="20% - Énfasis4 7 7 2 2" xfId="30657" xr:uid="{00000000-0005-0000-0000-0000A92E0000}"/>
    <cellStyle name="20% - Énfasis4 7 7 3" xfId="38554" xr:uid="{00000000-0005-0000-0000-0000AA2E0000}"/>
    <cellStyle name="20% - Énfasis4 7 7 4" xfId="23340" xr:uid="{00000000-0005-0000-0000-0000AB2E0000}"/>
    <cellStyle name="20% - Énfasis4 7 7 5" xfId="44079" xr:uid="{00000000-0005-0000-0000-0000AC2E0000}"/>
    <cellStyle name="20% - Énfasis4 7 8" xfId="8269" xr:uid="{00000000-0005-0000-0000-0000AD2E0000}"/>
    <cellStyle name="20% - Énfasis4 7 8 2" xfId="17236" xr:uid="{00000000-0005-0000-0000-0000AE2E0000}"/>
    <cellStyle name="20% - Énfasis4 7 8 2 2" xfId="32142" xr:uid="{00000000-0005-0000-0000-0000AF2E0000}"/>
    <cellStyle name="20% - Énfasis4 7 8 3" xfId="40039" xr:uid="{00000000-0005-0000-0000-0000B02E0000}"/>
    <cellStyle name="20% - Énfasis4 7 8 4" xfId="24774" xr:uid="{00000000-0005-0000-0000-0000B12E0000}"/>
    <cellStyle name="20% - Énfasis4 7 8 5" xfId="48461" xr:uid="{00000000-0005-0000-0000-0000B22E0000}"/>
    <cellStyle name="20% - Énfasis4 7 9" xfId="10484" xr:uid="{00000000-0005-0000-0000-0000B32E0000}"/>
    <cellStyle name="20% - Énfasis4 7 9 2" xfId="25727" xr:uid="{00000000-0005-0000-0000-0000B42E0000}"/>
    <cellStyle name="20% - Énfasis4 7 9 3" xfId="50104" xr:uid="{00000000-0005-0000-0000-0000B52E0000}"/>
    <cellStyle name="20% - Énfasis4 8" xfId="375" xr:uid="{00000000-0005-0000-0000-0000B62E0000}"/>
    <cellStyle name="20% - Énfasis4 8 10" xfId="18378" xr:uid="{00000000-0005-0000-0000-0000B72E0000}"/>
    <cellStyle name="20% - Énfasis4 8 11" xfId="41870" xr:uid="{00000000-0005-0000-0000-0000B82E0000}"/>
    <cellStyle name="20% - Énfasis4 8 2" xfId="2089" xr:uid="{00000000-0005-0000-0000-0000B92E0000}"/>
    <cellStyle name="20% - Énfasis4 8 2 2" xfId="4880" xr:uid="{00000000-0005-0000-0000-0000BA2E0000}"/>
    <cellStyle name="20% - Énfasis4 8 2 2 2" xfId="14858" xr:uid="{00000000-0005-0000-0000-0000BB2E0000}"/>
    <cellStyle name="20% - Énfasis4 8 2 2 2 2" xfId="28389" xr:uid="{00000000-0005-0000-0000-0000BC2E0000}"/>
    <cellStyle name="20% - Énfasis4 8 2 2 3" xfId="36284" xr:uid="{00000000-0005-0000-0000-0000BD2E0000}"/>
    <cellStyle name="20% - Énfasis4 8 2 2 4" xfId="21073" xr:uid="{00000000-0005-0000-0000-0000BE2E0000}"/>
    <cellStyle name="20% - Énfasis4 8 2 2 5" xfId="46080" xr:uid="{00000000-0005-0000-0000-0000BF2E0000}"/>
    <cellStyle name="20% - Énfasis4 8 2 3" xfId="8636" xr:uid="{00000000-0005-0000-0000-0000C02E0000}"/>
    <cellStyle name="20% - Énfasis4 8 2 3 2" xfId="17603" xr:uid="{00000000-0005-0000-0000-0000C12E0000}"/>
    <cellStyle name="20% - Énfasis4 8 2 3 2 2" xfId="29873" xr:uid="{00000000-0005-0000-0000-0000C22E0000}"/>
    <cellStyle name="20% - Énfasis4 8 2 3 3" xfId="37769" xr:uid="{00000000-0005-0000-0000-0000C32E0000}"/>
    <cellStyle name="20% - Énfasis4 8 2 3 4" xfId="22556" xr:uid="{00000000-0005-0000-0000-0000C42E0000}"/>
    <cellStyle name="20% - Énfasis4 8 2 3 5" xfId="48828" xr:uid="{00000000-0005-0000-0000-0000C52E0000}"/>
    <cellStyle name="20% - Énfasis4 8 2 4" xfId="9494" xr:uid="{00000000-0005-0000-0000-0000C62E0000}"/>
    <cellStyle name="20% - Énfasis4 8 2 4 2" xfId="31358" xr:uid="{00000000-0005-0000-0000-0000C72E0000}"/>
    <cellStyle name="20% - Énfasis4 8 2 4 3" xfId="39255" xr:uid="{00000000-0005-0000-0000-0000C82E0000}"/>
    <cellStyle name="20% - Énfasis4 8 2 4 4" xfId="24040" xr:uid="{00000000-0005-0000-0000-0000C92E0000}"/>
    <cellStyle name="20% - Énfasis4 8 2 4 5" xfId="50471" xr:uid="{00000000-0005-0000-0000-0000CA2E0000}"/>
    <cellStyle name="20% - Énfasis4 8 2 5" xfId="12216" xr:uid="{00000000-0005-0000-0000-0000CB2E0000}"/>
    <cellStyle name="20% - Énfasis4 8 2 5 2" xfId="32843" xr:uid="{00000000-0005-0000-0000-0000CC2E0000}"/>
    <cellStyle name="20% - Énfasis4 8 2 5 3" xfId="40740" xr:uid="{00000000-0005-0000-0000-0000CD2E0000}"/>
    <cellStyle name="20% - Énfasis4 8 2 6" xfId="26427" xr:uid="{00000000-0005-0000-0000-0000CE2E0000}"/>
    <cellStyle name="20% - Énfasis4 8 2 7" xfId="34327" xr:uid="{00000000-0005-0000-0000-0000CF2E0000}"/>
    <cellStyle name="20% - Énfasis4 8 2 8" xfId="19589" xr:uid="{00000000-0005-0000-0000-0000D02E0000}"/>
    <cellStyle name="20% - Énfasis4 8 2 9" xfId="42289" xr:uid="{00000000-0005-0000-0000-0000D12E0000}"/>
    <cellStyle name="20% - Énfasis4 8 3" xfId="1659" xr:uid="{00000000-0005-0000-0000-0000D22E0000}"/>
    <cellStyle name="20% - Énfasis4 8 3 2" xfId="4040" xr:uid="{00000000-0005-0000-0000-0000D32E0000}"/>
    <cellStyle name="20% - Énfasis4 8 3 2 2" xfId="14021" xr:uid="{00000000-0005-0000-0000-0000D42E0000}"/>
    <cellStyle name="20% - Énfasis4 8 3 2 3" xfId="27103" xr:uid="{00000000-0005-0000-0000-0000D52E0000}"/>
    <cellStyle name="20% - Énfasis4 8 3 2 4" xfId="45243" xr:uid="{00000000-0005-0000-0000-0000D62E0000}"/>
    <cellStyle name="20% - Énfasis4 8 3 3" xfId="10485" xr:uid="{00000000-0005-0000-0000-0000D72E0000}"/>
    <cellStyle name="20% - Énfasis4 8 3 3 2" xfId="34998" xr:uid="{00000000-0005-0000-0000-0000D82E0000}"/>
    <cellStyle name="20% - Énfasis4 8 3 4" xfId="18765" xr:uid="{00000000-0005-0000-0000-0000D92E0000}"/>
    <cellStyle name="20% - Énfasis4 8 3 5" xfId="43494" xr:uid="{00000000-0005-0000-0000-0000DA2E0000}"/>
    <cellStyle name="20% - Énfasis4 8 4" xfId="3482" xr:uid="{00000000-0005-0000-0000-0000DB2E0000}"/>
    <cellStyle name="20% - Énfasis4 8 4 2" xfId="13466" xr:uid="{00000000-0005-0000-0000-0000DC2E0000}"/>
    <cellStyle name="20% - Énfasis4 8 4 2 2" xfId="27565" xr:uid="{00000000-0005-0000-0000-0000DD2E0000}"/>
    <cellStyle name="20% - Énfasis4 8 4 3" xfId="35460" xr:uid="{00000000-0005-0000-0000-0000DE2E0000}"/>
    <cellStyle name="20% - Énfasis4 8 4 4" xfId="20249" xr:uid="{00000000-0005-0000-0000-0000DF2E0000}"/>
    <cellStyle name="20% - Énfasis4 8 4 5" xfId="44687" xr:uid="{00000000-0005-0000-0000-0000E02E0000}"/>
    <cellStyle name="20% - Énfasis4 8 5" xfId="8217" xr:uid="{00000000-0005-0000-0000-0000E12E0000}"/>
    <cellStyle name="20% - Énfasis4 8 5 2" xfId="17184" xr:uid="{00000000-0005-0000-0000-0000E22E0000}"/>
    <cellStyle name="20% - Énfasis4 8 5 2 2" xfId="29049" xr:uid="{00000000-0005-0000-0000-0000E32E0000}"/>
    <cellStyle name="20% - Énfasis4 8 5 3" xfId="36945" xr:uid="{00000000-0005-0000-0000-0000E42E0000}"/>
    <cellStyle name="20% - Énfasis4 8 5 4" xfId="21733" xr:uid="{00000000-0005-0000-0000-0000E52E0000}"/>
    <cellStyle name="20% - Énfasis4 8 5 5" xfId="48409" xr:uid="{00000000-0005-0000-0000-0000E62E0000}"/>
    <cellStyle name="20% - Énfasis4 8 6" xfId="9495" xr:uid="{00000000-0005-0000-0000-0000E72E0000}"/>
    <cellStyle name="20% - Énfasis4 8 6 2" xfId="30534" xr:uid="{00000000-0005-0000-0000-0000E82E0000}"/>
    <cellStyle name="20% - Énfasis4 8 6 3" xfId="38431" xr:uid="{00000000-0005-0000-0000-0000E92E0000}"/>
    <cellStyle name="20% - Énfasis4 8 6 4" xfId="23217" xr:uid="{00000000-0005-0000-0000-0000EA2E0000}"/>
    <cellStyle name="20% - Énfasis4 8 6 5" xfId="50052" xr:uid="{00000000-0005-0000-0000-0000EB2E0000}"/>
    <cellStyle name="20% - Énfasis4 8 7" xfId="24668" xr:uid="{00000000-0005-0000-0000-0000EC2E0000}"/>
    <cellStyle name="20% - Énfasis4 8 7 2" xfId="32019" xr:uid="{00000000-0005-0000-0000-0000ED2E0000}"/>
    <cellStyle name="20% - Énfasis4 8 7 3" xfId="39916" xr:uid="{00000000-0005-0000-0000-0000EE2E0000}"/>
    <cellStyle name="20% - Énfasis4 8 8" xfId="25604" xr:uid="{00000000-0005-0000-0000-0000EF2E0000}"/>
    <cellStyle name="20% - Énfasis4 8 9" xfId="33503" xr:uid="{00000000-0005-0000-0000-0000F02E0000}"/>
    <cellStyle name="20% - Énfasis4 9" xfId="944" xr:uid="{00000000-0005-0000-0000-0000F12E0000}"/>
    <cellStyle name="20% - Énfasis4 9 10" xfId="18522" xr:uid="{00000000-0005-0000-0000-0000F22E0000}"/>
    <cellStyle name="20% - Énfasis4 9 11" xfId="41822" xr:uid="{00000000-0005-0000-0000-0000F32E0000}"/>
    <cellStyle name="20% - Énfasis4 9 2" xfId="2090" xr:uid="{00000000-0005-0000-0000-0000F42E0000}"/>
    <cellStyle name="20% - Énfasis4 9 2 2" xfId="4601" xr:uid="{00000000-0005-0000-0000-0000F52E0000}"/>
    <cellStyle name="20% - Énfasis4 9 2 2 2" xfId="14579" xr:uid="{00000000-0005-0000-0000-0000F62E0000}"/>
    <cellStyle name="20% - Énfasis4 9 2 2 2 2" xfId="28390" xr:uid="{00000000-0005-0000-0000-0000F72E0000}"/>
    <cellStyle name="20% - Énfasis4 9 2 2 3" xfId="36285" xr:uid="{00000000-0005-0000-0000-0000F82E0000}"/>
    <cellStyle name="20% - Énfasis4 9 2 2 4" xfId="21074" xr:uid="{00000000-0005-0000-0000-0000F92E0000}"/>
    <cellStyle name="20% - Énfasis4 9 2 2 5" xfId="45801" xr:uid="{00000000-0005-0000-0000-0000FA2E0000}"/>
    <cellStyle name="20% - Énfasis4 9 2 3" xfId="8637" xr:uid="{00000000-0005-0000-0000-0000FB2E0000}"/>
    <cellStyle name="20% - Énfasis4 9 2 3 2" xfId="17604" xr:uid="{00000000-0005-0000-0000-0000FC2E0000}"/>
    <cellStyle name="20% - Énfasis4 9 2 3 2 2" xfId="29874" xr:uid="{00000000-0005-0000-0000-0000FD2E0000}"/>
    <cellStyle name="20% - Énfasis4 9 2 3 3" xfId="37770" xr:uid="{00000000-0005-0000-0000-0000FE2E0000}"/>
    <cellStyle name="20% - Énfasis4 9 2 3 4" xfId="22557" xr:uid="{00000000-0005-0000-0000-0000FF2E0000}"/>
    <cellStyle name="20% - Énfasis4 9 2 3 5" xfId="48829" xr:uid="{00000000-0005-0000-0000-0000002F0000}"/>
    <cellStyle name="20% - Énfasis4 9 2 4" xfId="9496" xr:uid="{00000000-0005-0000-0000-0000012F0000}"/>
    <cellStyle name="20% - Énfasis4 9 2 4 2" xfId="31359" xr:uid="{00000000-0005-0000-0000-0000022F0000}"/>
    <cellStyle name="20% - Énfasis4 9 2 4 3" xfId="39256" xr:uid="{00000000-0005-0000-0000-0000032F0000}"/>
    <cellStyle name="20% - Énfasis4 9 2 4 4" xfId="24041" xr:uid="{00000000-0005-0000-0000-0000042F0000}"/>
    <cellStyle name="20% - Énfasis4 9 2 4 5" xfId="50472" xr:uid="{00000000-0005-0000-0000-0000052F0000}"/>
    <cellStyle name="20% - Énfasis4 9 2 5" xfId="12217" xr:uid="{00000000-0005-0000-0000-0000062F0000}"/>
    <cellStyle name="20% - Énfasis4 9 2 5 2" xfId="32844" xr:uid="{00000000-0005-0000-0000-0000072F0000}"/>
    <cellStyle name="20% - Énfasis4 9 2 5 3" xfId="40741" xr:uid="{00000000-0005-0000-0000-0000082F0000}"/>
    <cellStyle name="20% - Énfasis4 9 2 6" xfId="26428" xr:uid="{00000000-0005-0000-0000-0000092F0000}"/>
    <cellStyle name="20% - Énfasis4 9 2 7" xfId="34328" xr:uid="{00000000-0005-0000-0000-00000A2F0000}"/>
    <cellStyle name="20% - Énfasis4 9 2 8" xfId="19590" xr:uid="{00000000-0005-0000-0000-00000B2F0000}"/>
    <cellStyle name="20% - Énfasis4 9 2 9" xfId="42290" xr:uid="{00000000-0005-0000-0000-00000C2F0000}"/>
    <cellStyle name="20% - Énfasis4 9 3" xfId="1611" xr:uid="{00000000-0005-0000-0000-00000D2F0000}"/>
    <cellStyle name="20% - Énfasis4 9 3 2" xfId="10486" xr:uid="{00000000-0005-0000-0000-00000E2F0000}"/>
    <cellStyle name="20% - Énfasis4 9 3 2 2" xfId="27088" xr:uid="{00000000-0005-0000-0000-00000F2F0000}"/>
    <cellStyle name="20% - Énfasis4 9 3 3" xfId="34983" xr:uid="{00000000-0005-0000-0000-0000102F0000}"/>
    <cellStyle name="20% - Énfasis4 9 3 4" xfId="18716" xr:uid="{00000000-0005-0000-0000-0000112F0000}"/>
    <cellStyle name="20% - Énfasis4 9 3 5" xfId="43479" xr:uid="{00000000-0005-0000-0000-0000122F0000}"/>
    <cellStyle name="20% - Énfasis4 9 4" xfId="3483" xr:uid="{00000000-0005-0000-0000-0000132F0000}"/>
    <cellStyle name="20% - Énfasis4 9 4 2" xfId="13467" xr:uid="{00000000-0005-0000-0000-0000142F0000}"/>
    <cellStyle name="20% - Énfasis4 9 4 2 2" xfId="27516" xr:uid="{00000000-0005-0000-0000-0000152F0000}"/>
    <cellStyle name="20% - Énfasis4 9 4 3" xfId="35411" xr:uid="{00000000-0005-0000-0000-0000162F0000}"/>
    <cellStyle name="20% - Énfasis4 9 4 4" xfId="20201" xr:uid="{00000000-0005-0000-0000-0000172F0000}"/>
    <cellStyle name="20% - Énfasis4 9 4 5" xfId="44688" xr:uid="{00000000-0005-0000-0000-0000182F0000}"/>
    <cellStyle name="20% - Énfasis4 9 5" xfId="8169" xr:uid="{00000000-0005-0000-0000-0000192F0000}"/>
    <cellStyle name="20% - Énfasis4 9 5 2" xfId="17136" xr:uid="{00000000-0005-0000-0000-00001A2F0000}"/>
    <cellStyle name="20% - Énfasis4 9 5 2 2" xfId="29000" xr:uid="{00000000-0005-0000-0000-00001B2F0000}"/>
    <cellStyle name="20% - Énfasis4 9 5 3" xfId="36896" xr:uid="{00000000-0005-0000-0000-00001C2F0000}"/>
    <cellStyle name="20% - Énfasis4 9 5 4" xfId="21685" xr:uid="{00000000-0005-0000-0000-00001D2F0000}"/>
    <cellStyle name="20% - Énfasis4 9 5 5" xfId="48361" xr:uid="{00000000-0005-0000-0000-00001E2F0000}"/>
    <cellStyle name="20% - Énfasis4 9 6" xfId="9497" xr:uid="{00000000-0005-0000-0000-00001F2F0000}"/>
    <cellStyle name="20% - Énfasis4 9 6 2" xfId="30485" xr:uid="{00000000-0005-0000-0000-0000202F0000}"/>
    <cellStyle name="20% - Énfasis4 9 6 3" xfId="38382" xr:uid="{00000000-0005-0000-0000-0000212F0000}"/>
    <cellStyle name="20% - Énfasis4 9 6 4" xfId="23169" xr:uid="{00000000-0005-0000-0000-0000222F0000}"/>
    <cellStyle name="20% - Énfasis4 9 6 5" xfId="50004" xr:uid="{00000000-0005-0000-0000-0000232F0000}"/>
    <cellStyle name="20% - Énfasis4 9 7" xfId="24652" xr:uid="{00000000-0005-0000-0000-0000242F0000}"/>
    <cellStyle name="20% - Énfasis4 9 7 2" xfId="31970" xr:uid="{00000000-0005-0000-0000-0000252F0000}"/>
    <cellStyle name="20% - Énfasis4 9 7 3" xfId="39867" xr:uid="{00000000-0005-0000-0000-0000262F0000}"/>
    <cellStyle name="20% - Énfasis4 9 8" xfId="25555" xr:uid="{00000000-0005-0000-0000-0000272F0000}"/>
    <cellStyle name="20% - Énfasis4 9 9" xfId="33454" xr:uid="{00000000-0005-0000-0000-0000282F0000}"/>
    <cellStyle name="20% - Énfasis5" xfId="37" builtinId="46" customBuiltin="1"/>
    <cellStyle name="20% - Énfasis5 10" xfId="945" xr:uid="{00000000-0005-0000-0000-00002A2F0000}"/>
    <cellStyle name="20% - Énfasis5 10 2" xfId="2700" xr:uid="{00000000-0005-0000-0000-00002B2F0000}"/>
    <cellStyle name="20% - Énfasis5 10 2 2" xfId="5160" xr:uid="{00000000-0005-0000-0000-00002C2F0000}"/>
    <cellStyle name="20% - Énfasis5 10 2 2 2" xfId="15137" xr:uid="{00000000-0005-0000-0000-00002D2F0000}"/>
    <cellStyle name="20% - Énfasis5 10 2 2 3" xfId="46360" xr:uid="{00000000-0005-0000-0000-00002E2F0000}"/>
    <cellStyle name="20% - Énfasis5 10 2 3" xfId="10487" xr:uid="{00000000-0005-0000-0000-00002F2F0000}"/>
    <cellStyle name="20% - Énfasis5 10 2 4" xfId="27015" xr:uid="{00000000-0005-0000-0000-0000302F0000}"/>
    <cellStyle name="20% - Énfasis5 10 2 5" xfId="43910" xr:uid="{00000000-0005-0000-0000-0000312F0000}"/>
    <cellStyle name="20% - Énfasis5 10 3" xfId="3484" xr:uid="{00000000-0005-0000-0000-0000322F0000}"/>
    <cellStyle name="20% - Énfasis5 10 3 2" xfId="13468" xr:uid="{00000000-0005-0000-0000-0000332F0000}"/>
    <cellStyle name="20% - Énfasis5 10 3 3" xfId="34910" xr:uid="{00000000-0005-0000-0000-0000342F0000}"/>
    <cellStyle name="20% - Énfasis5 10 3 4" xfId="44689" xr:uid="{00000000-0005-0000-0000-0000352F0000}"/>
    <cellStyle name="20% - Énfasis5 10 4" xfId="9162" xr:uid="{00000000-0005-0000-0000-0000362F0000}"/>
    <cellStyle name="20% - Énfasis5 10 4 2" xfId="18128" xr:uid="{00000000-0005-0000-0000-0000372F0000}"/>
    <cellStyle name="20% - Énfasis5 10 4 3" xfId="49354" xr:uid="{00000000-0005-0000-0000-0000382F0000}"/>
    <cellStyle name="20% - Énfasis5 10 5" xfId="10488" xr:uid="{00000000-0005-0000-0000-0000392F0000}"/>
    <cellStyle name="20% - Énfasis5 10 5 2" xfId="50997" xr:uid="{00000000-0005-0000-0000-00003A2F0000}"/>
    <cellStyle name="20% - Énfasis5 10 6" xfId="18636" xr:uid="{00000000-0005-0000-0000-00003B2F0000}"/>
    <cellStyle name="20% - Énfasis5 10 7" xfId="42815" xr:uid="{00000000-0005-0000-0000-00003C2F0000}"/>
    <cellStyle name="20% - Énfasis5 11" xfId="946" xr:uid="{00000000-0005-0000-0000-00003D2F0000}"/>
    <cellStyle name="20% - Énfasis5 11 2" xfId="2701" xr:uid="{00000000-0005-0000-0000-00003E2F0000}"/>
    <cellStyle name="20% - Énfasis5 11 2 2" xfId="4321" xr:uid="{00000000-0005-0000-0000-00003F2F0000}"/>
    <cellStyle name="20% - Énfasis5 11 2 2 2" xfId="14301" xr:uid="{00000000-0005-0000-0000-0000402F0000}"/>
    <cellStyle name="20% - Énfasis5 11 2 2 3" xfId="45523" xr:uid="{00000000-0005-0000-0000-0000412F0000}"/>
    <cellStyle name="20% - Énfasis5 11 2 3" xfId="10489" xr:uid="{00000000-0005-0000-0000-0000422F0000}"/>
    <cellStyle name="20% - Énfasis5 11 2 4" xfId="27029" xr:uid="{00000000-0005-0000-0000-0000432F0000}"/>
    <cellStyle name="20% - Énfasis5 11 2 5" xfId="43911" xr:uid="{00000000-0005-0000-0000-0000442F0000}"/>
    <cellStyle name="20% - Énfasis5 11 3" xfId="3485" xr:uid="{00000000-0005-0000-0000-0000452F0000}"/>
    <cellStyle name="20% - Énfasis5 11 3 2" xfId="13469" xr:uid="{00000000-0005-0000-0000-0000462F0000}"/>
    <cellStyle name="20% - Énfasis5 11 3 3" xfId="34924" xr:uid="{00000000-0005-0000-0000-0000472F0000}"/>
    <cellStyle name="20% - Énfasis5 11 3 4" xfId="44690" xr:uid="{00000000-0005-0000-0000-0000482F0000}"/>
    <cellStyle name="20% - Énfasis5 11 4" xfId="9163" xr:uid="{00000000-0005-0000-0000-0000492F0000}"/>
    <cellStyle name="20% - Énfasis5 11 4 2" xfId="18129" xr:uid="{00000000-0005-0000-0000-00004A2F0000}"/>
    <cellStyle name="20% - Énfasis5 11 4 3" xfId="49355" xr:uid="{00000000-0005-0000-0000-00004B2F0000}"/>
    <cellStyle name="20% - Énfasis5 11 5" xfId="10490" xr:uid="{00000000-0005-0000-0000-00004C2F0000}"/>
    <cellStyle name="20% - Énfasis5 11 5 2" xfId="50998" xr:uid="{00000000-0005-0000-0000-00004D2F0000}"/>
    <cellStyle name="20% - Énfasis5 11 6" xfId="18653" xr:uid="{00000000-0005-0000-0000-00004E2F0000}"/>
    <cellStyle name="20% - Énfasis5 11 7" xfId="42816" xr:uid="{00000000-0005-0000-0000-00004F2F0000}"/>
    <cellStyle name="20% - Énfasis5 12" xfId="1080" xr:uid="{00000000-0005-0000-0000-0000502F0000}"/>
    <cellStyle name="20% - Énfasis5 12 2" xfId="5280" xr:uid="{00000000-0005-0000-0000-0000512F0000}"/>
    <cellStyle name="20% - Énfasis5 12 2 2" xfId="15257" xr:uid="{00000000-0005-0000-0000-0000522F0000}"/>
    <cellStyle name="20% - Énfasis5 12 2 3" xfId="27044" xr:uid="{00000000-0005-0000-0000-0000532F0000}"/>
    <cellStyle name="20% - Énfasis5 12 2 4" xfId="46480" xr:uid="{00000000-0005-0000-0000-0000542F0000}"/>
    <cellStyle name="20% - Énfasis5 12 3" xfId="10491" xr:uid="{00000000-0005-0000-0000-0000552F0000}"/>
    <cellStyle name="20% - Énfasis5 12 3 2" xfId="34939" xr:uid="{00000000-0005-0000-0000-0000562F0000}"/>
    <cellStyle name="20% - Énfasis5 12 4" xfId="18671" xr:uid="{00000000-0005-0000-0000-0000572F0000}"/>
    <cellStyle name="20% - Énfasis5 12 5" xfId="42953" xr:uid="{00000000-0005-0000-0000-0000582F0000}"/>
    <cellStyle name="20% - Énfasis5 13" xfId="6429" xr:uid="{00000000-0005-0000-0000-0000592F0000}"/>
    <cellStyle name="20% - Énfasis5 13 2" xfId="15411" xr:uid="{00000000-0005-0000-0000-00005A2F0000}"/>
    <cellStyle name="20% - Énfasis5 13 2 2" xfId="27472" xr:uid="{00000000-0005-0000-0000-00005B2F0000}"/>
    <cellStyle name="20% - Énfasis5 13 3" xfId="35367" xr:uid="{00000000-0005-0000-0000-00005C2F0000}"/>
    <cellStyle name="20% - Énfasis5 13 4" xfId="20157" xr:uid="{00000000-0005-0000-0000-00005D2F0000}"/>
    <cellStyle name="20% - Énfasis5 13 5" xfId="46634" xr:uid="{00000000-0005-0000-0000-00005E2F0000}"/>
    <cellStyle name="20% - Énfasis5 14" xfId="3760" xr:uid="{00000000-0005-0000-0000-00005F2F0000}"/>
    <cellStyle name="20% - Énfasis5 14 2" xfId="13744" xr:uid="{00000000-0005-0000-0000-0000602F0000}"/>
    <cellStyle name="20% - Énfasis5 14 2 2" xfId="28956" xr:uid="{00000000-0005-0000-0000-0000612F0000}"/>
    <cellStyle name="20% - Énfasis5 14 3" xfId="36852" xr:uid="{00000000-0005-0000-0000-0000622F0000}"/>
    <cellStyle name="20% - Énfasis5 14 4" xfId="21641" xr:uid="{00000000-0005-0000-0000-0000632F0000}"/>
    <cellStyle name="20% - Énfasis5 14 5" xfId="44965" xr:uid="{00000000-0005-0000-0000-0000642F0000}"/>
    <cellStyle name="20% - Énfasis5 15" xfId="6968" xr:uid="{00000000-0005-0000-0000-0000652F0000}"/>
    <cellStyle name="20% - Énfasis5 15 2" xfId="15946" xr:uid="{00000000-0005-0000-0000-0000662F0000}"/>
    <cellStyle name="20% - Énfasis5 15 2 2" xfId="30441" xr:uid="{00000000-0005-0000-0000-0000672F0000}"/>
    <cellStyle name="20% - Énfasis5 15 3" xfId="38338" xr:uid="{00000000-0005-0000-0000-0000682F0000}"/>
    <cellStyle name="20% - Énfasis5 15 4" xfId="23125" xr:uid="{00000000-0005-0000-0000-0000692F0000}"/>
    <cellStyle name="20% - Énfasis5 15 5" xfId="47170" xr:uid="{00000000-0005-0000-0000-00006A2F0000}"/>
    <cellStyle name="20% - Énfasis5 16" xfId="2751" xr:uid="{00000000-0005-0000-0000-00006B2F0000}"/>
    <cellStyle name="20% - Énfasis5 16 2" xfId="12735" xr:uid="{00000000-0005-0000-0000-00006C2F0000}"/>
    <cellStyle name="20% - Énfasis5 16 2 2" xfId="31926" xr:uid="{00000000-0005-0000-0000-00006D2F0000}"/>
    <cellStyle name="20% - Énfasis5 16 3" xfId="39823" xr:uid="{00000000-0005-0000-0000-00006E2F0000}"/>
    <cellStyle name="20% - Énfasis5 16 4" xfId="24608" xr:uid="{00000000-0005-0000-0000-00006F2F0000}"/>
    <cellStyle name="20% - Énfasis5 16 5" xfId="43956" xr:uid="{00000000-0005-0000-0000-0000702F0000}"/>
    <cellStyle name="20% - Énfasis5 17" xfId="7642" xr:uid="{00000000-0005-0000-0000-0000712F0000}"/>
    <cellStyle name="20% - Énfasis5 17 2" xfId="16609" xr:uid="{00000000-0005-0000-0000-0000722F0000}"/>
    <cellStyle name="20% - Énfasis5 17 3" xfId="25511" xr:uid="{00000000-0005-0000-0000-0000732F0000}"/>
    <cellStyle name="20% - Énfasis5 17 4" xfId="47834" xr:uid="{00000000-0005-0000-0000-0000742F0000}"/>
    <cellStyle name="20% - Énfasis5 18" xfId="9282" xr:uid="{00000000-0005-0000-0000-0000752F0000}"/>
    <cellStyle name="20% - Énfasis5 18 2" xfId="33413" xr:uid="{00000000-0005-0000-0000-0000762F0000}"/>
    <cellStyle name="20% - Énfasis5 18 3" xfId="49477" xr:uid="{00000000-0005-0000-0000-0000772F0000}"/>
    <cellStyle name="20% - Énfasis5 19" xfId="9296" xr:uid="{00000000-0005-0000-0000-0000782F0000}"/>
    <cellStyle name="20% - Énfasis5 2" xfId="63" xr:uid="{00000000-0005-0000-0000-0000792F0000}"/>
    <cellStyle name="20% - Énfasis5 2 10" xfId="1099" xr:uid="{00000000-0005-0000-0000-00007A2F0000}"/>
    <cellStyle name="20% - Énfasis5 2 10 2" xfId="6448" xr:uid="{00000000-0005-0000-0000-00007B2F0000}"/>
    <cellStyle name="20% - Énfasis5 2 10 2 2" xfId="15430" xr:uid="{00000000-0005-0000-0000-00007C2F0000}"/>
    <cellStyle name="20% - Énfasis5 2 10 2 3" xfId="27073" xr:uid="{00000000-0005-0000-0000-00007D2F0000}"/>
    <cellStyle name="20% - Énfasis5 2 10 2 4" xfId="46653" xr:uid="{00000000-0005-0000-0000-00007E2F0000}"/>
    <cellStyle name="20% - Énfasis5 2 10 3" xfId="10492" xr:uid="{00000000-0005-0000-0000-00007F2F0000}"/>
    <cellStyle name="20% - Énfasis5 2 10 3 2" xfId="34968" xr:uid="{00000000-0005-0000-0000-0000802F0000}"/>
    <cellStyle name="20% - Énfasis5 2 10 4" xfId="18701" xr:uid="{00000000-0005-0000-0000-0000812F0000}"/>
    <cellStyle name="20% - Énfasis5 2 10 5" xfId="42972" xr:uid="{00000000-0005-0000-0000-0000822F0000}"/>
    <cellStyle name="20% - Énfasis5 2 11" xfId="3785" xr:uid="{00000000-0005-0000-0000-0000832F0000}"/>
    <cellStyle name="20% - Énfasis5 2 11 2" xfId="13768" xr:uid="{00000000-0005-0000-0000-0000842F0000}"/>
    <cellStyle name="20% - Énfasis5 2 11 2 2" xfId="27501" xr:uid="{00000000-0005-0000-0000-0000852F0000}"/>
    <cellStyle name="20% - Énfasis5 2 11 3" xfId="35396" xr:uid="{00000000-0005-0000-0000-0000862F0000}"/>
    <cellStyle name="20% - Énfasis5 2 11 4" xfId="20186" xr:uid="{00000000-0005-0000-0000-0000872F0000}"/>
    <cellStyle name="20% - Énfasis5 2 11 5" xfId="44990" xr:uid="{00000000-0005-0000-0000-0000882F0000}"/>
    <cellStyle name="20% - Énfasis5 2 12" xfId="6987" xr:uid="{00000000-0005-0000-0000-0000892F0000}"/>
    <cellStyle name="20% - Énfasis5 2 12 2" xfId="15965" xr:uid="{00000000-0005-0000-0000-00008A2F0000}"/>
    <cellStyle name="20% - Énfasis5 2 12 2 2" xfId="28985" xr:uid="{00000000-0005-0000-0000-00008B2F0000}"/>
    <cellStyle name="20% - Énfasis5 2 12 3" xfId="36881" xr:uid="{00000000-0005-0000-0000-00008C2F0000}"/>
    <cellStyle name="20% - Énfasis5 2 12 4" xfId="21670" xr:uid="{00000000-0005-0000-0000-00008D2F0000}"/>
    <cellStyle name="20% - Énfasis5 2 12 5" xfId="47189" xr:uid="{00000000-0005-0000-0000-00008E2F0000}"/>
    <cellStyle name="20% - Énfasis5 2 13" xfId="2766" xr:uid="{00000000-0005-0000-0000-00008F2F0000}"/>
    <cellStyle name="20% - Énfasis5 2 13 2" xfId="12750" xr:uid="{00000000-0005-0000-0000-0000902F0000}"/>
    <cellStyle name="20% - Énfasis5 2 13 2 2" xfId="30470" xr:uid="{00000000-0005-0000-0000-0000912F0000}"/>
    <cellStyle name="20% - Énfasis5 2 13 3" xfId="38367" xr:uid="{00000000-0005-0000-0000-0000922F0000}"/>
    <cellStyle name="20% - Énfasis5 2 13 4" xfId="23154" xr:uid="{00000000-0005-0000-0000-0000932F0000}"/>
    <cellStyle name="20% - Énfasis5 2 13 5" xfId="43971" xr:uid="{00000000-0005-0000-0000-0000942F0000}"/>
    <cellStyle name="20% - Énfasis5 2 14" xfId="7661" xr:uid="{00000000-0005-0000-0000-0000952F0000}"/>
    <cellStyle name="20% - Énfasis5 2 14 2" xfId="16628" xr:uid="{00000000-0005-0000-0000-0000962F0000}"/>
    <cellStyle name="20% - Énfasis5 2 14 2 2" xfId="31955" xr:uid="{00000000-0005-0000-0000-0000972F0000}"/>
    <cellStyle name="20% - Énfasis5 2 14 3" xfId="39852" xr:uid="{00000000-0005-0000-0000-0000982F0000}"/>
    <cellStyle name="20% - Énfasis5 2 14 4" xfId="24637" xr:uid="{00000000-0005-0000-0000-0000992F0000}"/>
    <cellStyle name="20% - Énfasis5 2 14 5" xfId="47853" xr:uid="{00000000-0005-0000-0000-00009A2F0000}"/>
    <cellStyle name="20% - Énfasis5 2 15" xfId="10493" xr:uid="{00000000-0005-0000-0000-00009B2F0000}"/>
    <cellStyle name="20% - Énfasis5 2 15 2" xfId="25540" xr:uid="{00000000-0005-0000-0000-00009C2F0000}"/>
    <cellStyle name="20% - Énfasis5 2 15 3" xfId="49496" xr:uid="{00000000-0005-0000-0000-00009D2F0000}"/>
    <cellStyle name="20% - Énfasis5 2 16" xfId="33439" xr:uid="{00000000-0005-0000-0000-00009E2F0000}"/>
    <cellStyle name="20% - Énfasis5 2 17" xfId="18256" xr:uid="{00000000-0005-0000-0000-00009F2F0000}"/>
    <cellStyle name="20% - Énfasis5 2 18" xfId="41314" xr:uid="{00000000-0005-0000-0000-0000A02F0000}"/>
    <cellStyle name="20% - Énfasis5 2 2" xfId="140" xr:uid="{00000000-0005-0000-0000-0000A12F0000}"/>
    <cellStyle name="20% - Énfasis5 2 2 10" xfId="3825" xr:uid="{00000000-0005-0000-0000-0000A22F0000}"/>
    <cellStyle name="20% - Énfasis5 2 2 10 2" xfId="13808" xr:uid="{00000000-0005-0000-0000-0000A32F0000}"/>
    <cellStyle name="20% - Énfasis5 2 2 10 2 2" xfId="30582" xr:uid="{00000000-0005-0000-0000-0000A42F0000}"/>
    <cellStyle name="20% - Énfasis5 2 2 10 3" xfId="38479" xr:uid="{00000000-0005-0000-0000-0000A52F0000}"/>
    <cellStyle name="20% - Énfasis5 2 2 10 4" xfId="23265" xr:uid="{00000000-0005-0000-0000-0000A62F0000}"/>
    <cellStyle name="20% - Énfasis5 2 2 10 5" xfId="45030" xr:uid="{00000000-0005-0000-0000-0000A72F0000}"/>
    <cellStyle name="20% - Énfasis5 2 2 11" xfId="7034" xr:uid="{00000000-0005-0000-0000-0000A82F0000}"/>
    <cellStyle name="20% - Énfasis5 2 2 11 2" xfId="16011" xr:uid="{00000000-0005-0000-0000-0000A92F0000}"/>
    <cellStyle name="20% - Énfasis5 2 2 11 2 2" xfId="32067" xr:uid="{00000000-0005-0000-0000-0000AA2F0000}"/>
    <cellStyle name="20% - Énfasis5 2 2 11 3" xfId="39964" xr:uid="{00000000-0005-0000-0000-0000AB2F0000}"/>
    <cellStyle name="20% - Énfasis5 2 2 11 4" xfId="24700" xr:uid="{00000000-0005-0000-0000-0000AC2F0000}"/>
    <cellStyle name="20% - Énfasis5 2 2 11 5" xfId="47236" xr:uid="{00000000-0005-0000-0000-0000AD2F0000}"/>
    <cellStyle name="20% - Énfasis5 2 2 12" xfId="2811" xr:uid="{00000000-0005-0000-0000-0000AE2F0000}"/>
    <cellStyle name="20% - Énfasis5 2 2 12 2" xfId="12795" xr:uid="{00000000-0005-0000-0000-0000AF2F0000}"/>
    <cellStyle name="20% - Énfasis5 2 2 12 3" xfId="25652" xr:uid="{00000000-0005-0000-0000-0000B02F0000}"/>
    <cellStyle name="20% - Énfasis5 2 2 12 4" xfId="44016" xr:uid="{00000000-0005-0000-0000-0000B12F0000}"/>
    <cellStyle name="20% - Énfasis5 2 2 13" xfId="7708" xr:uid="{00000000-0005-0000-0000-0000B22F0000}"/>
    <cellStyle name="20% - Énfasis5 2 2 13 2" xfId="16675" xr:uid="{00000000-0005-0000-0000-0000B32F0000}"/>
    <cellStyle name="20% - Énfasis5 2 2 13 3" xfId="33551" xr:uid="{00000000-0005-0000-0000-0000B42F0000}"/>
    <cellStyle name="20% - Énfasis5 2 2 13 4" xfId="47900" xr:uid="{00000000-0005-0000-0000-0000B52F0000}"/>
    <cellStyle name="20% - Énfasis5 2 2 14" xfId="10494" xr:uid="{00000000-0005-0000-0000-0000B62F0000}"/>
    <cellStyle name="20% - Énfasis5 2 2 14 2" xfId="49543" xr:uid="{00000000-0005-0000-0000-0000B72F0000}"/>
    <cellStyle name="20% - Énfasis5 2 2 15" xfId="18363" xr:uid="{00000000-0005-0000-0000-0000B82F0000}"/>
    <cellStyle name="20% - Énfasis5 2 2 16" xfId="41361" xr:uid="{00000000-0005-0000-0000-0000B92F0000}"/>
    <cellStyle name="20% - Énfasis5 2 2 2" xfId="248" xr:uid="{00000000-0005-0000-0000-0000BA2F0000}"/>
    <cellStyle name="20% - Énfasis5 2 2 2 10" xfId="10495" xr:uid="{00000000-0005-0000-0000-0000BB2F0000}"/>
    <cellStyle name="20% - Énfasis5 2 2 2 10 2" xfId="33629" xr:uid="{00000000-0005-0000-0000-0000BC2F0000}"/>
    <cellStyle name="20% - Énfasis5 2 2 2 10 3" xfId="49696" xr:uid="{00000000-0005-0000-0000-0000BD2F0000}"/>
    <cellStyle name="20% - Énfasis5 2 2 2 11" xfId="18439" xr:uid="{00000000-0005-0000-0000-0000BE2F0000}"/>
    <cellStyle name="20% - Énfasis5 2 2 2 12" xfId="41514" xr:uid="{00000000-0005-0000-0000-0000BF2F0000}"/>
    <cellStyle name="20% - Énfasis5 2 2 2 2" xfId="607" xr:uid="{00000000-0005-0000-0000-0000C02F0000}"/>
    <cellStyle name="20% - Énfasis5 2 2 2 2 10" xfId="42018" xr:uid="{00000000-0005-0000-0000-0000C12F0000}"/>
    <cellStyle name="20% - Énfasis5 2 2 2 2 2" xfId="2094" xr:uid="{00000000-0005-0000-0000-0000C22F0000}"/>
    <cellStyle name="20% - Énfasis5 2 2 2 2 2 2" xfId="5125" xr:uid="{00000000-0005-0000-0000-0000C32F0000}"/>
    <cellStyle name="20% - Énfasis5 2 2 2 2 2 2 2" xfId="15103" xr:uid="{00000000-0005-0000-0000-0000C42F0000}"/>
    <cellStyle name="20% - Énfasis5 2 2 2 2 2 2 2 2" xfId="28394" xr:uid="{00000000-0005-0000-0000-0000C52F0000}"/>
    <cellStyle name="20% - Énfasis5 2 2 2 2 2 2 3" xfId="36289" xr:uid="{00000000-0005-0000-0000-0000C62F0000}"/>
    <cellStyle name="20% - Énfasis5 2 2 2 2 2 2 4" xfId="21078" xr:uid="{00000000-0005-0000-0000-0000C72F0000}"/>
    <cellStyle name="20% - Énfasis5 2 2 2 2 2 2 5" xfId="46325" xr:uid="{00000000-0005-0000-0000-0000C82F0000}"/>
    <cellStyle name="20% - Énfasis5 2 2 2 2 2 3" xfId="8641" xr:uid="{00000000-0005-0000-0000-0000C92F0000}"/>
    <cellStyle name="20% - Énfasis5 2 2 2 2 2 3 2" xfId="17608" xr:uid="{00000000-0005-0000-0000-0000CA2F0000}"/>
    <cellStyle name="20% - Énfasis5 2 2 2 2 2 3 2 2" xfId="29878" xr:uid="{00000000-0005-0000-0000-0000CB2F0000}"/>
    <cellStyle name="20% - Énfasis5 2 2 2 2 2 3 3" xfId="37774" xr:uid="{00000000-0005-0000-0000-0000CC2F0000}"/>
    <cellStyle name="20% - Énfasis5 2 2 2 2 2 3 4" xfId="22561" xr:uid="{00000000-0005-0000-0000-0000CD2F0000}"/>
    <cellStyle name="20% - Énfasis5 2 2 2 2 2 3 5" xfId="48833" xr:uid="{00000000-0005-0000-0000-0000CE2F0000}"/>
    <cellStyle name="20% - Énfasis5 2 2 2 2 2 4" xfId="9498" xr:uid="{00000000-0005-0000-0000-0000CF2F0000}"/>
    <cellStyle name="20% - Énfasis5 2 2 2 2 2 4 2" xfId="31363" xr:uid="{00000000-0005-0000-0000-0000D02F0000}"/>
    <cellStyle name="20% - Énfasis5 2 2 2 2 2 4 3" xfId="39260" xr:uid="{00000000-0005-0000-0000-0000D12F0000}"/>
    <cellStyle name="20% - Énfasis5 2 2 2 2 2 4 4" xfId="24045" xr:uid="{00000000-0005-0000-0000-0000D22F0000}"/>
    <cellStyle name="20% - Énfasis5 2 2 2 2 2 4 5" xfId="50476" xr:uid="{00000000-0005-0000-0000-0000D32F0000}"/>
    <cellStyle name="20% - Énfasis5 2 2 2 2 2 5" xfId="12221" xr:uid="{00000000-0005-0000-0000-0000D42F0000}"/>
    <cellStyle name="20% - Énfasis5 2 2 2 2 2 5 2" xfId="32848" xr:uid="{00000000-0005-0000-0000-0000D52F0000}"/>
    <cellStyle name="20% - Énfasis5 2 2 2 2 2 5 3" xfId="40745" xr:uid="{00000000-0005-0000-0000-0000D62F0000}"/>
    <cellStyle name="20% - Énfasis5 2 2 2 2 2 6" xfId="26432" xr:uid="{00000000-0005-0000-0000-0000D72F0000}"/>
    <cellStyle name="20% - Énfasis5 2 2 2 2 2 7" xfId="34332" xr:uid="{00000000-0005-0000-0000-0000D82F0000}"/>
    <cellStyle name="20% - Énfasis5 2 2 2 2 2 8" xfId="19594" xr:uid="{00000000-0005-0000-0000-0000D92F0000}"/>
    <cellStyle name="20% - Énfasis5 2 2 2 2 2 9" xfId="42294" xr:uid="{00000000-0005-0000-0000-0000DA2F0000}"/>
    <cellStyle name="20% - Énfasis5 2 2 2 2 3" xfId="1817" xr:uid="{00000000-0005-0000-0000-0000DB2F0000}"/>
    <cellStyle name="20% - Énfasis5 2 2 2 2 3 2" xfId="4286" xr:uid="{00000000-0005-0000-0000-0000DC2F0000}"/>
    <cellStyle name="20% - Énfasis5 2 2 2 2 3 2 2" xfId="14266" xr:uid="{00000000-0005-0000-0000-0000DD2F0000}"/>
    <cellStyle name="20% - Énfasis5 2 2 2 2 3 2 3" xfId="28008" xr:uid="{00000000-0005-0000-0000-0000DE2F0000}"/>
    <cellStyle name="20% - Énfasis5 2 2 2 2 3 2 4" xfId="45488" xr:uid="{00000000-0005-0000-0000-0000DF2F0000}"/>
    <cellStyle name="20% - Énfasis5 2 2 2 2 3 3" xfId="10496" xr:uid="{00000000-0005-0000-0000-0000E02F0000}"/>
    <cellStyle name="20% - Énfasis5 2 2 2 2 3 3 2" xfId="35903" xr:uid="{00000000-0005-0000-0000-0000E12F0000}"/>
    <cellStyle name="20% - Énfasis5 2 2 2 2 3 4" xfId="20692" xr:uid="{00000000-0005-0000-0000-0000E22F0000}"/>
    <cellStyle name="20% - Énfasis5 2 2 2 2 3 5" xfId="43601" xr:uid="{00000000-0005-0000-0000-0000E32F0000}"/>
    <cellStyle name="20% - Énfasis5 2 2 2 2 4" xfId="3486" xr:uid="{00000000-0005-0000-0000-0000E42F0000}"/>
    <cellStyle name="20% - Énfasis5 2 2 2 2 4 2" xfId="13470" xr:uid="{00000000-0005-0000-0000-0000E52F0000}"/>
    <cellStyle name="20% - Énfasis5 2 2 2 2 4 2 2" xfId="29492" xr:uid="{00000000-0005-0000-0000-0000E62F0000}"/>
    <cellStyle name="20% - Énfasis5 2 2 2 2 4 3" xfId="37388" xr:uid="{00000000-0005-0000-0000-0000E72F0000}"/>
    <cellStyle name="20% - Énfasis5 2 2 2 2 4 4" xfId="22176" xr:uid="{00000000-0005-0000-0000-0000E82F0000}"/>
    <cellStyle name="20% - Énfasis5 2 2 2 2 4 5" xfId="44691" xr:uid="{00000000-0005-0000-0000-0000E92F0000}"/>
    <cellStyle name="20% - Énfasis5 2 2 2 2 5" xfId="8365" xr:uid="{00000000-0005-0000-0000-0000EA2F0000}"/>
    <cellStyle name="20% - Énfasis5 2 2 2 2 5 2" xfId="17332" xr:uid="{00000000-0005-0000-0000-0000EB2F0000}"/>
    <cellStyle name="20% - Énfasis5 2 2 2 2 5 2 2" xfId="30977" xr:uid="{00000000-0005-0000-0000-0000EC2F0000}"/>
    <cellStyle name="20% - Énfasis5 2 2 2 2 5 3" xfId="38874" xr:uid="{00000000-0005-0000-0000-0000ED2F0000}"/>
    <cellStyle name="20% - Énfasis5 2 2 2 2 5 4" xfId="23660" xr:uid="{00000000-0005-0000-0000-0000EE2F0000}"/>
    <cellStyle name="20% - Énfasis5 2 2 2 2 5 5" xfId="48557" xr:uid="{00000000-0005-0000-0000-0000EF2F0000}"/>
    <cellStyle name="20% - Énfasis5 2 2 2 2 6" xfId="10497" xr:uid="{00000000-0005-0000-0000-0000F02F0000}"/>
    <cellStyle name="20% - Énfasis5 2 2 2 2 6 2" xfId="32462" xr:uid="{00000000-0005-0000-0000-0000F12F0000}"/>
    <cellStyle name="20% - Énfasis5 2 2 2 2 6 3" xfId="40359" xr:uid="{00000000-0005-0000-0000-0000F22F0000}"/>
    <cellStyle name="20% - Énfasis5 2 2 2 2 6 4" xfId="25074" xr:uid="{00000000-0005-0000-0000-0000F32F0000}"/>
    <cellStyle name="20% - Énfasis5 2 2 2 2 6 5" xfId="50200" xr:uid="{00000000-0005-0000-0000-0000F42F0000}"/>
    <cellStyle name="20% - Énfasis5 2 2 2 2 7" xfId="26046" xr:uid="{00000000-0005-0000-0000-0000F52F0000}"/>
    <cellStyle name="20% - Énfasis5 2 2 2 2 8" xfId="33946" xr:uid="{00000000-0005-0000-0000-0000F62F0000}"/>
    <cellStyle name="20% - Énfasis5 2 2 2 2 9" xfId="19208" xr:uid="{00000000-0005-0000-0000-0000F72F0000}"/>
    <cellStyle name="20% - Énfasis5 2 2 2 3" xfId="2093" xr:uid="{00000000-0005-0000-0000-0000F82F0000}"/>
    <cellStyle name="20% - Énfasis5 2 2 2 3 2" xfId="4846" xr:uid="{00000000-0005-0000-0000-0000F92F0000}"/>
    <cellStyle name="20% - Énfasis5 2 2 2 3 2 2" xfId="14824" xr:uid="{00000000-0005-0000-0000-0000FA2F0000}"/>
    <cellStyle name="20% - Énfasis5 2 2 2 3 2 2 2" xfId="28393" xr:uid="{00000000-0005-0000-0000-0000FB2F0000}"/>
    <cellStyle name="20% - Énfasis5 2 2 2 3 2 3" xfId="36288" xr:uid="{00000000-0005-0000-0000-0000FC2F0000}"/>
    <cellStyle name="20% - Énfasis5 2 2 2 3 2 4" xfId="21077" xr:uid="{00000000-0005-0000-0000-0000FD2F0000}"/>
    <cellStyle name="20% - Énfasis5 2 2 2 3 2 5" xfId="46046" xr:uid="{00000000-0005-0000-0000-0000FE2F0000}"/>
    <cellStyle name="20% - Énfasis5 2 2 2 3 3" xfId="8640" xr:uid="{00000000-0005-0000-0000-0000FF2F0000}"/>
    <cellStyle name="20% - Énfasis5 2 2 2 3 3 2" xfId="17607" xr:uid="{00000000-0005-0000-0000-000000300000}"/>
    <cellStyle name="20% - Énfasis5 2 2 2 3 3 2 2" xfId="29877" xr:uid="{00000000-0005-0000-0000-000001300000}"/>
    <cellStyle name="20% - Énfasis5 2 2 2 3 3 3" xfId="37773" xr:uid="{00000000-0005-0000-0000-000002300000}"/>
    <cellStyle name="20% - Énfasis5 2 2 2 3 3 4" xfId="22560" xr:uid="{00000000-0005-0000-0000-000003300000}"/>
    <cellStyle name="20% - Énfasis5 2 2 2 3 3 5" xfId="48832" xr:uid="{00000000-0005-0000-0000-000004300000}"/>
    <cellStyle name="20% - Énfasis5 2 2 2 3 4" xfId="9499" xr:uid="{00000000-0005-0000-0000-000005300000}"/>
    <cellStyle name="20% - Énfasis5 2 2 2 3 4 2" xfId="31362" xr:uid="{00000000-0005-0000-0000-000006300000}"/>
    <cellStyle name="20% - Énfasis5 2 2 2 3 4 3" xfId="39259" xr:uid="{00000000-0005-0000-0000-000007300000}"/>
    <cellStyle name="20% - Énfasis5 2 2 2 3 4 4" xfId="24044" xr:uid="{00000000-0005-0000-0000-000008300000}"/>
    <cellStyle name="20% - Énfasis5 2 2 2 3 4 5" xfId="50475" xr:uid="{00000000-0005-0000-0000-000009300000}"/>
    <cellStyle name="20% - Énfasis5 2 2 2 3 5" xfId="12220" xr:uid="{00000000-0005-0000-0000-00000A300000}"/>
    <cellStyle name="20% - Énfasis5 2 2 2 3 5 2" xfId="32847" xr:uid="{00000000-0005-0000-0000-00000B300000}"/>
    <cellStyle name="20% - Énfasis5 2 2 2 3 5 3" xfId="40744" xr:uid="{00000000-0005-0000-0000-00000C300000}"/>
    <cellStyle name="20% - Énfasis5 2 2 2 3 6" xfId="26431" xr:uid="{00000000-0005-0000-0000-00000D300000}"/>
    <cellStyle name="20% - Énfasis5 2 2 2 3 7" xfId="34331" xr:uid="{00000000-0005-0000-0000-00000E300000}"/>
    <cellStyle name="20% - Énfasis5 2 2 2 3 8" xfId="19593" xr:uid="{00000000-0005-0000-0000-00000F300000}"/>
    <cellStyle name="20% - Énfasis5 2 2 2 3 9" xfId="42293" xr:uid="{00000000-0005-0000-0000-000010300000}"/>
    <cellStyle name="20% - Énfasis5 2 2 2 4" xfId="1299" xr:uid="{00000000-0005-0000-0000-000011300000}"/>
    <cellStyle name="20% - Énfasis5 2 2 2 4 2" xfId="4467" xr:uid="{00000000-0005-0000-0000-000012300000}"/>
    <cellStyle name="20% - Énfasis5 2 2 2 4 2 2" xfId="14446" xr:uid="{00000000-0005-0000-0000-000013300000}"/>
    <cellStyle name="20% - Énfasis5 2 2 2 4 2 3" xfId="27187" xr:uid="{00000000-0005-0000-0000-000014300000}"/>
    <cellStyle name="20% - Énfasis5 2 2 2 4 2 4" xfId="45668" xr:uid="{00000000-0005-0000-0000-000015300000}"/>
    <cellStyle name="20% - Énfasis5 2 2 2 4 3" xfId="10498" xr:uid="{00000000-0005-0000-0000-000016300000}"/>
    <cellStyle name="20% - Énfasis5 2 2 2 4 3 2" xfId="35082" xr:uid="{00000000-0005-0000-0000-000017300000}"/>
    <cellStyle name="20% - Énfasis5 2 2 2 4 4" xfId="18891" xr:uid="{00000000-0005-0000-0000-000018300000}"/>
    <cellStyle name="20% - Énfasis5 2 2 2 4 5" xfId="43171" xr:uid="{00000000-0005-0000-0000-000019300000}"/>
    <cellStyle name="20% - Énfasis5 2 2 2 5" xfId="6650" xr:uid="{00000000-0005-0000-0000-00001A300000}"/>
    <cellStyle name="20% - Énfasis5 2 2 2 5 2" xfId="15629" xr:uid="{00000000-0005-0000-0000-00001B300000}"/>
    <cellStyle name="20% - Énfasis5 2 2 2 5 2 2" xfId="27691" xr:uid="{00000000-0005-0000-0000-00001C300000}"/>
    <cellStyle name="20% - Énfasis5 2 2 2 5 3" xfId="35586" xr:uid="{00000000-0005-0000-0000-00001D300000}"/>
    <cellStyle name="20% - Énfasis5 2 2 2 5 4" xfId="20375" xr:uid="{00000000-0005-0000-0000-00001E300000}"/>
    <cellStyle name="20% - Énfasis5 2 2 2 5 5" xfId="46853" xr:uid="{00000000-0005-0000-0000-00001F300000}"/>
    <cellStyle name="20% - Énfasis5 2 2 2 6" xfId="4006" xr:uid="{00000000-0005-0000-0000-000020300000}"/>
    <cellStyle name="20% - Énfasis5 2 2 2 6 2" xfId="13987" xr:uid="{00000000-0005-0000-0000-000021300000}"/>
    <cellStyle name="20% - Énfasis5 2 2 2 6 2 2" xfId="29175" xr:uid="{00000000-0005-0000-0000-000022300000}"/>
    <cellStyle name="20% - Énfasis5 2 2 2 6 3" xfId="37071" xr:uid="{00000000-0005-0000-0000-000023300000}"/>
    <cellStyle name="20% - Énfasis5 2 2 2 6 4" xfId="21859" xr:uid="{00000000-0005-0000-0000-000024300000}"/>
    <cellStyle name="20% - Énfasis5 2 2 2 6 5" xfId="45209" xr:uid="{00000000-0005-0000-0000-000025300000}"/>
    <cellStyle name="20% - Énfasis5 2 2 2 7" xfId="7187" xr:uid="{00000000-0005-0000-0000-000026300000}"/>
    <cellStyle name="20% - Énfasis5 2 2 2 7 2" xfId="16164" xr:uid="{00000000-0005-0000-0000-000027300000}"/>
    <cellStyle name="20% - Énfasis5 2 2 2 7 2 2" xfId="30660" xr:uid="{00000000-0005-0000-0000-000028300000}"/>
    <cellStyle name="20% - Énfasis5 2 2 2 7 3" xfId="38557" xr:uid="{00000000-0005-0000-0000-000029300000}"/>
    <cellStyle name="20% - Énfasis5 2 2 2 7 4" xfId="23343" xr:uid="{00000000-0005-0000-0000-00002A300000}"/>
    <cellStyle name="20% - Énfasis5 2 2 2 7 5" xfId="47389" xr:uid="{00000000-0005-0000-0000-00002B300000}"/>
    <cellStyle name="20% - Énfasis5 2 2 2 8" xfId="3095" xr:uid="{00000000-0005-0000-0000-00002C300000}"/>
    <cellStyle name="20% - Énfasis5 2 2 2 8 2" xfId="13079" xr:uid="{00000000-0005-0000-0000-00002D300000}"/>
    <cellStyle name="20% - Énfasis5 2 2 2 8 2 2" xfId="32145" xr:uid="{00000000-0005-0000-0000-00002E300000}"/>
    <cellStyle name="20% - Énfasis5 2 2 2 8 3" xfId="40042" xr:uid="{00000000-0005-0000-0000-00002F300000}"/>
    <cellStyle name="20% - Énfasis5 2 2 2 8 4" xfId="24777" xr:uid="{00000000-0005-0000-0000-000030300000}"/>
    <cellStyle name="20% - Énfasis5 2 2 2 8 5" xfId="44300" xr:uid="{00000000-0005-0000-0000-000031300000}"/>
    <cellStyle name="20% - Énfasis5 2 2 2 9" xfId="7861" xr:uid="{00000000-0005-0000-0000-000032300000}"/>
    <cellStyle name="20% - Énfasis5 2 2 2 9 2" xfId="16828" xr:uid="{00000000-0005-0000-0000-000033300000}"/>
    <cellStyle name="20% - Énfasis5 2 2 2 9 3" xfId="25730" xr:uid="{00000000-0005-0000-0000-000034300000}"/>
    <cellStyle name="20% - Énfasis5 2 2 2 9 4" xfId="48053" xr:uid="{00000000-0005-0000-0000-000035300000}"/>
    <cellStyle name="20% - Énfasis5 2 2 3" xfId="356" xr:uid="{00000000-0005-0000-0000-000036300000}"/>
    <cellStyle name="20% - Énfasis5 2 2 3 10" xfId="10499" xr:uid="{00000000-0005-0000-0000-000037300000}"/>
    <cellStyle name="20% - Énfasis5 2 2 3 10 2" xfId="33630" xr:uid="{00000000-0005-0000-0000-000038300000}"/>
    <cellStyle name="20% - Énfasis5 2 2 3 10 3" xfId="49870" xr:uid="{00000000-0005-0000-0000-000039300000}"/>
    <cellStyle name="20% - Énfasis5 2 2 3 11" xfId="18600" xr:uid="{00000000-0005-0000-0000-00003A300000}"/>
    <cellStyle name="20% - Énfasis5 2 2 3 12" xfId="41688" xr:uid="{00000000-0005-0000-0000-00003B300000}"/>
    <cellStyle name="20% - Énfasis5 2 2 3 2" xfId="782" xr:uid="{00000000-0005-0000-0000-00003C300000}"/>
    <cellStyle name="20% - Énfasis5 2 2 3 2 10" xfId="42019" xr:uid="{00000000-0005-0000-0000-00003D300000}"/>
    <cellStyle name="20% - Énfasis5 2 2 3 2 2" xfId="2096" xr:uid="{00000000-0005-0000-0000-00003E300000}"/>
    <cellStyle name="20% - Énfasis5 2 2 3 2 2 2" xfId="5030" xr:uid="{00000000-0005-0000-0000-00003F300000}"/>
    <cellStyle name="20% - Énfasis5 2 2 3 2 2 2 2" xfId="15008" xr:uid="{00000000-0005-0000-0000-000040300000}"/>
    <cellStyle name="20% - Énfasis5 2 2 3 2 2 2 2 2" xfId="28396" xr:uid="{00000000-0005-0000-0000-000041300000}"/>
    <cellStyle name="20% - Énfasis5 2 2 3 2 2 2 3" xfId="36291" xr:uid="{00000000-0005-0000-0000-000042300000}"/>
    <cellStyle name="20% - Énfasis5 2 2 3 2 2 2 4" xfId="21080" xr:uid="{00000000-0005-0000-0000-000043300000}"/>
    <cellStyle name="20% - Énfasis5 2 2 3 2 2 2 5" xfId="46230" xr:uid="{00000000-0005-0000-0000-000044300000}"/>
    <cellStyle name="20% - Énfasis5 2 2 3 2 2 3" xfId="8643" xr:uid="{00000000-0005-0000-0000-000045300000}"/>
    <cellStyle name="20% - Énfasis5 2 2 3 2 2 3 2" xfId="17610" xr:uid="{00000000-0005-0000-0000-000046300000}"/>
    <cellStyle name="20% - Énfasis5 2 2 3 2 2 3 2 2" xfId="29880" xr:uid="{00000000-0005-0000-0000-000047300000}"/>
    <cellStyle name="20% - Énfasis5 2 2 3 2 2 3 3" xfId="37776" xr:uid="{00000000-0005-0000-0000-000048300000}"/>
    <cellStyle name="20% - Énfasis5 2 2 3 2 2 3 4" xfId="22563" xr:uid="{00000000-0005-0000-0000-000049300000}"/>
    <cellStyle name="20% - Énfasis5 2 2 3 2 2 3 5" xfId="48835" xr:uid="{00000000-0005-0000-0000-00004A300000}"/>
    <cellStyle name="20% - Énfasis5 2 2 3 2 2 4" xfId="9500" xr:uid="{00000000-0005-0000-0000-00004B300000}"/>
    <cellStyle name="20% - Énfasis5 2 2 3 2 2 4 2" xfId="31365" xr:uid="{00000000-0005-0000-0000-00004C300000}"/>
    <cellStyle name="20% - Énfasis5 2 2 3 2 2 4 3" xfId="39262" xr:uid="{00000000-0005-0000-0000-00004D300000}"/>
    <cellStyle name="20% - Énfasis5 2 2 3 2 2 4 4" xfId="24047" xr:uid="{00000000-0005-0000-0000-00004E300000}"/>
    <cellStyle name="20% - Énfasis5 2 2 3 2 2 4 5" xfId="50478" xr:uid="{00000000-0005-0000-0000-00004F300000}"/>
    <cellStyle name="20% - Énfasis5 2 2 3 2 2 5" xfId="12223" xr:uid="{00000000-0005-0000-0000-000050300000}"/>
    <cellStyle name="20% - Énfasis5 2 2 3 2 2 5 2" xfId="32850" xr:uid="{00000000-0005-0000-0000-000051300000}"/>
    <cellStyle name="20% - Énfasis5 2 2 3 2 2 5 3" xfId="40747" xr:uid="{00000000-0005-0000-0000-000052300000}"/>
    <cellStyle name="20% - Énfasis5 2 2 3 2 2 6" xfId="26434" xr:uid="{00000000-0005-0000-0000-000053300000}"/>
    <cellStyle name="20% - Énfasis5 2 2 3 2 2 7" xfId="34334" xr:uid="{00000000-0005-0000-0000-000054300000}"/>
    <cellStyle name="20% - Énfasis5 2 2 3 2 2 8" xfId="19596" xr:uid="{00000000-0005-0000-0000-000055300000}"/>
    <cellStyle name="20% - Énfasis5 2 2 3 2 2 9" xfId="42296" xr:uid="{00000000-0005-0000-0000-000056300000}"/>
    <cellStyle name="20% - Énfasis5 2 2 3 2 3" xfId="1818" xr:uid="{00000000-0005-0000-0000-000057300000}"/>
    <cellStyle name="20% - Énfasis5 2 2 3 2 3 2" xfId="4191" xr:uid="{00000000-0005-0000-0000-000058300000}"/>
    <cellStyle name="20% - Énfasis5 2 2 3 2 3 2 2" xfId="14171" xr:uid="{00000000-0005-0000-0000-000059300000}"/>
    <cellStyle name="20% - Énfasis5 2 2 3 2 3 2 3" xfId="28009" xr:uid="{00000000-0005-0000-0000-00005A300000}"/>
    <cellStyle name="20% - Énfasis5 2 2 3 2 3 2 4" xfId="45393" xr:uid="{00000000-0005-0000-0000-00005B300000}"/>
    <cellStyle name="20% - Énfasis5 2 2 3 2 3 3" xfId="10500" xr:uid="{00000000-0005-0000-0000-00005C300000}"/>
    <cellStyle name="20% - Énfasis5 2 2 3 2 3 3 2" xfId="35904" xr:uid="{00000000-0005-0000-0000-00005D300000}"/>
    <cellStyle name="20% - Énfasis5 2 2 3 2 3 4" xfId="20693" xr:uid="{00000000-0005-0000-0000-00005E300000}"/>
    <cellStyle name="20% - Énfasis5 2 2 3 2 3 5" xfId="43602" xr:uid="{00000000-0005-0000-0000-00005F300000}"/>
    <cellStyle name="20% - Énfasis5 2 2 3 2 4" xfId="3487" xr:uid="{00000000-0005-0000-0000-000060300000}"/>
    <cellStyle name="20% - Énfasis5 2 2 3 2 4 2" xfId="13471" xr:uid="{00000000-0005-0000-0000-000061300000}"/>
    <cellStyle name="20% - Énfasis5 2 2 3 2 4 2 2" xfId="29493" xr:uid="{00000000-0005-0000-0000-000062300000}"/>
    <cellStyle name="20% - Énfasis5 2 2 3 2 4 3" xfId="37389" xr:uid="{00000000-0005-0000-0000-000063300000}"/>
    <cellStyle name="20% - Énfasis5 2 2 3 2 4 4" xfId="22177" xr:uid="{00000000-0005-0000-0000-000064300000}"/>
    <cellStyle name="20% - Énfasis5 2 2 3 2 4 5" xfId="44692" xr:uid="{00000000-0005-0000-0000-000065300000}"/>
    <cellStyle name="20% - Énfasis5 2 2 3 2 5" xfId="8366" xr:uid="{00000000-0005-0000-0000-000066300000}"/>
    <cellStyle name="20% - Énfasis5 2 2 3 2 5 2" xfId="17333" xr:uid="{00000000-0005-0000-0000-000067300000}"/>
    <cellStyle name="20% - Énfasis5 2 2 3 2 5 2 2" xfId="30978" xr:uid="{00000000-0005-0000-0000-000068300000}"/>
    <cellStyle name="20% - Énfasis5 2 2 3 2 5 3" xfId="38875" xr:uid="{00000000-0005-0000-0000-000069300000}"/>
    <cellStyle name="20% - Énfasis5 2 2 3 2 5 4" xfId="23661" xr:uid="{00000000-0005-0000-0000-00006A300000}"/>
    <cellStyle name="20% - Énfasis5 2 2 3 2 5 5" xfId="48558" xr:uid="{00000000-0005-0000-0000-00006B300000}"/>
    <cellStyle name="20% - Énfasis5 2 2 3 2 6" xfId="10501" xr:uid="{00000000-0005-0000-0000-00006C300000}"/>
    <cellStyle name="20% - Énfasis5 2 2 3 2 6 2" xfId="32463" xr:uid="{00000000-0005-0000-0000-00006D300000}"/>
    <cellStyle name="20% - Énfasis5 2 2 3 2 6 3" xfId="40360" xr:uid="{00000000-0005-0000-0000-00006E300000}"/>
    <cellStyle name="20% - Énfasis5 2 2 3 2 6 4" xfId="25075" xr:uid="{00000000-0005-0000-0000-00006F300000}"/>
    <cellStyle name="20% - Énfasis5 2 2 3 2 6 5" xfId="50201" xr:uid="{00000000-0005-0000-0000-000070300000}"/>
    <cellStyle name="20% - Énfasis5 2 2 3 2 7" xfId="26047" xr:uid="{00000000-0005-0000-0000-000071300000}"/>
    <cellStyle name="20% - Énfasis5 2 2 3 2 8" xfId="33947" xr:uid="{00000000-0005-0000-0000-000072300000}"/>
    <cellStyle name="20% - Énfasis5 2 2 3 2 9" xfId="19209" xr:uid="{00000000-0005-0000-0000-000073300000}"/>
    <cellStyle name="20% - Énfasis5 2 2 3 3" xfId="2095" xr:uid="{00000000-0005-0000-0000-000074300000}"/>
    <cellStyle name="20% - Énfasis5 2 2 3 3 2" xfId="4751" xr:uid="{00000000-0005-0000-0000-000075300000}"/>
    <cellStyle name="20% - Énfasis5 2 2 3 3 2 2" xfId="14729" xr:uid="{00000000-0005-0000-0000-000076300000}"/>
    <cellStyle name="20% - Énfasis5 2 2 3 3 2 2 2" xfId="28395" xr:uid="{00000000-0005-0000-0000-000077300000}"/>
    <cellStyle name="20% - Énfasis5 2 2 3 3 2 3" xfId="36290" xr:uid="{00000000-0005-0000-0000-000078300000}"/>
    <cellStyle name="20% - Énfasis5 2 2 3 3 2 4" xfId="21079" xr:uid="{00000000-0005-0000-0000-000079300000}"/>
    <cellStyle name="20% - Énfasis5 2 2 3 3 2 5" xfId="45951" xr:uid="{00000000-0005-0000-0000-00007A300000}"/>
    <cellStyle name="20% - Énfasis5 2 2 3 3 3" xfId="8642" xr:uid="{00000000-0005-0000-0000-00007B300000}"/>
    <cellStyle name="20% - Énfasis5 2 2 3 3 3 2" xfId="17609" xr:uid="{00000000-0005-0000-0000-00007C300000}"/>
    <cellStyle name="20% - Énfasis5 2 2 3 3 3 2 2" xfId="29879" xr:uid="{00000000-0005-0000-0000-00007D300000}"/>
    <cellStyle name="20% - Énfasis5 2 2 3 3 3 3" xfId="37775" xr:uid="{00000000-0005-0000-0000-00007E300000}"/>
    <cellStyle name="20% - Énfasis5 2 2 3 3 3 4" xfId="22562" xr:uid="{00000000-0005-0000-0000-00007F300000}"/>
    <cellStyle name="20% - Énfasis5 2 2 3 3 3 5" xfId="48834" xr:uid="{00000000-0005-0000-0000-000080300000}"/>
    <cellStyle name="20% - Énfasis5 2 2 3 3 4" xfId="9501" xr:uid="{00000000-0005-0000-0000-000081300000}"/>
    <cellStyle name="20% - Énfasis5 2 2 3 3 4 2" xfId="31364" xr:uid="{00000000-0005-0000-0000-000082300000}"/>
    <cellStyle name="20% - Énfasis5 2 2 3 3 4 3" xfId="39261" xr:uid="{00000000-0005-0000-0000-000083300000}"/>
    <cellStyle name="20% - Énfasis5 2 2 3 3 4 4" xfId="24046" xr:uid="{00000000-0005-0000-0000-000084300000}"/>
    <cellStyle name="20% - Énfasis5 2 2 3 3 4 5" xfId="50477" xr:uid="{00000000-0005-0000-0000-000085300000}"/>
    <cellStyle name="20% - Énfasis5 2 2 3 3 5" xfId="12222" xr:uid="{00000000-0005-0000-0000-000086300000}"/>
    <cellStyle name="20% - Énfasis5 2 2 3 3 5 2" xfId="32849" xr:uid="{00000000-0005-0000-0000-000087300000}"/>
    <cellStyle name="20% - Énfasis5 2 2 3 3 5 3" xfId="40746" xr:uid="{00000000-0005-0000-0000-000088300000}"/>
    <cellStyle name="20% - Énfasis5 2 2 3 3 6" xfId="26433" xr:uid="{00000000-0005-0000-0000-000089300000}"/>
    <cellStyle name="20% - Énfasis5 2 2 3 3 7" xfId="34333" xr:uid="{00000000-0005-0000-0000-00008A300000}"/>
    <cellStyle name="20% - Énfasis5 2 2 3 3 8" xfId="19595" xr:uid="{00000000-0005-0000-0000-00008B300000}"/>
    <cellStyle name="20% - Énfasis5 2 2 3 3 9" xfId="42295" xr:uid="{00000000-0005-0000-0000-00008C300000}"/>
    <cellStyle name="20% - Énfasis5 2 2 3 4" xfId="1473" xr:uid="{00000000-0005-0000-0000-00008D300000}"/>
    <cellStyle name="20% - Énfasis5 2 2 3 4 2" xfId="4523" xr:uid="{00000000-0005-0000-0000-00008E300000}"/>
    <cellStyle name="20% - Énfasis5 2 2 3 4 2 2" xfId="14501" xr:uid="{00000000-0005-0000-0000-00008F300000}"/>
    <cellStyle name="20% - Énfasis5 2 2 3 4 2 3" xfId="27188" xr:uid="{00000000-0005-0000-0000-000090300000}"/>
    <cellStyle name="20% - Énfasis5 2 2 3 4 2 4" xfId="45723" xr:uid="{00000000-0005-0000-0000-000091300000}"/>
    <cellStyle name="20% - Énfasis5 2 2 3 4 3" xfId="10502" xr:uid="{00000000-0005-0000-0000-000092300000}"/>
    <cellStyle name="20% - Énfasis5 2 2 3 4 3 2" xfId="35083" xr:uid="{00000000-0005-0000-0000-000093300000}"/>
    <cellStyle name="20% - Énfasis5 2 2 3 4 4" xfId="18892" xr:uid="{00000000-0005-0000-0000-000094300000}"/>
    <cellStyle name="20% - Énfasis5 2 2 3 4 5" xfId="43345" xr:uid="{00000000-0005-0000-0000-000095300000}"/>
    <cellStyle name="20% - Énfasis5 2 2 3 5" xfId="6825" xr:uid="{00000000-0005-0000-0000-000096300000}"/>
    <cellStyle name="20% - Énfasis5 2 2 3 5 2" xfId="15803" xr:uid="{00000000-0005-0000-0000-000097300000}"/>
    <cellStyle name="20% - Énfasis5 2 2 3 5 2 2" xfId="27692" xr:uid="{00000000-0005-0000-0000-000098300000}"/>
    <cellStyle name="20% - Énfasis5 2 2 3 5 3" xfId="35587" xr:uid="{00000000-0005-0000-0000-000099300000}"/>
    <cellStyle name="20% - Énfasis5 2 2 3 5 4" xfId="20376" xr:uid="{00000000-0005-0000-0000-00009A300000}"/>
    <cellStyle name="20% - Énfasis5 2 2 3 5 5" xfId="47027" xr:uid="{00000000-0005-0000-0000-00009B300000}"/>
    <cellStyle name="20% - Énfasis5 2 2 3 6" xfId="3910" xr:uid="{00000000-0005-0000-0000-00009C300000}"/>
    <cellStyle name="20% - Énfasis5 2 2 3 6 2" xfId="13892" xr:uid="{00000000-0005-0000-0000-00009D300000}"/>
    <cellStyle name="20% - Énfasis5 2 2 3 6 2 2" xfId="29176" xr:uid="{00000000-0005-0000-0000-00009E300000}"/>
    <cellStyle name="20% - Énfasis5 2 2 3 6 3" xfId="37072" xr:uid="{00000000-0005-0000-0000-00009F300000}"/>
    <cellStyle name="20% - Énfasis5 2 2 3 6 4" xfId="21860" xr:uid="{00000000-0005-0000-0000-0000A0300000}"/>
    <cellStyle name="20% - Énfasis5 2 2 3 6 5" xfId="45114" xr:uid="{00000000-0005-0000-0000-0000A1300000}"/>
    <cellStyle name="20% - Énfasis5 2 2 3 7" xfId="7361" xr:uid="{00000000-0005-0000-0000-0000A2300000}"/>
    <cellStyle name="20% - Énfasis5 2 2 3 7 2" xfId="16337" xr:uid="{00000000-0005-0000-0000-0000A3300000}"/>
    <cellStyle name="20% - Énfasis5 2 2 3 7 2 2" xfId="30661" xr:uid="{00000000-0005-0000-0000-0000A4300000}"/>
    <cellStyle name="20% - Énfasis5 2 2 3 7 3" xfId="38558" xr:uid="{00000000-0005-0000-0000-0000A5300000}"/>
    <cellStyle name="20% - Énfasis5 2 2 3 7 4" xfId="23344" xr:uid="{00000000-0005-0000-0000-0000A6300000}"/>
    <cellStyle name="20% - Énfasis5 2 2 3 7 5" xfId="47562" xr:uid="{00000000-0005-0000-0000-0000A7300000}"/>
    <cellStyle name="20% - Énfasis5 2 2 3 8" xfId="3269" xr:uid="{00000000-0005-0000-0000-0000A8300000}"/>
    <cellStyle name="20% - Énfasis5 2 2 3 8 2" xfId="13253" xr:uid="{00000000-0005-0000-0000-0000A9300000}"/>
    <cellStyle name="20% - Énfasis5 2 2 3 8 2 2" xfId="32146" xr:uid="{00000000-0005-0000-0000-0000AA300000}"/>
    <cellStyle name="20% - Énfasis5 2 2 3 8 3" xfId="40043" xr:uid="{00000000-0005-0000-0000-0000AB300000}"/>
    <cellStyle name="20% - Énfasis5 2 2 3 8 4" xfId="24778" xr:uid="{00000000-0005-0000-0000-0000AC300000}"/>
    <cellStyle name="20% - Énfasis5 2 2 3 8 5" xfId="44474" xr:uid="{00000000-0005-0000-0000-0000AD300000}"/>
    <cellStyle name="20% - Énfasis5 2 2 3 9" xfId="8035" xr:uid="{00000000-0005-0000-0000-0000AE300000}"/>
    <cellStyle name="20% - Énfasis5 2 2 3 9 2" xfId="17002" xr:uid="{00000000-0005-0000-0000-0000AF300000}"/>
    <cellStyle name="20% - Énfasis5 2 2 3 9 3" xfId="25731" xr:uid="{00000000-0005-0000-0000-0000B0300000}"/>
    <cellStyle name="20% - Énfasis5 2 2 3 9 4" xfId="48227" xr:uid="{00000000-0005-0000-0000-0000B1300000}"/>
    <cellStyle name="20% - Énfasis5 2 2 4" xfId="452" xr:uid="{00000000-0005-0000-0000-0000B2300000}"/>
    <cellStyle name="20% - Énfasis5 2 2 4 10" xfId="18890" xr:uid="{00000000-0005-0000-0000-0000B3300000}"/>
    <cellStyle name="20% - Énfasis5 2 2 4 11" xfId="41923" xr:uid="{00000000-0005-0000-0000-0000B4300000}"/>
    <cellStyle name="20% - Énfasis5 2 2 4 2" xfId="1819" xr:uid="{00000000-0005-0000-0000-0000B5300000}"/>
    <cellStyle name="20% - Énfasis5 2 2 4 2 10" xfId="42020" xr:uid="{00000000-0005-0000-0000-0000B6300000}"/>
    <cellStyle name="20% - Énfasis5 2 2 4 2 2" xfId="2098" xr:uid="{00000000-0005-0000-0000-0000B7300000}"/>
    <cellStyle name="20% - Énfasis5 2 2 4 2 2 2" xfId="7530" xr:uid="{00000000-0005-0000-0000-0000B8300000}"/>
    <cellStyle name="20% - Énfasis5 2 2 4 2 2 2 2" xfId="16505" xr:uid="{00000000-0005-0000-0000-0000B9300000}"/>
    <cellStyle name="20% - Énfasis5 2 2 4 2 2 2 2 2" xfId="28398" xr:uid="{00000000-0005-0000-0000-0000BA300000}"/>
    <cellStyle name="20% - Énfasis5 2 2 4 2 2 2 3" xfId="36293" xr:uid="{00000000-0005-0000-0000-0000BB300000}"/>
    <cellStyle name="20% - Énfasis5 2 2 4 2 2 2 4" xfId="21082" xr:uid="{00000000-0005-0000-0000-0000BC300000}"/>
    <cellStyle name="20% - Énfasis5 2 2 4 2 2 2 5" xfId="47730" xr:uid="{00000000-0005-0000-0000-0000BD300000}"/>
    <cellStyle name="20% - Énfasis5 2 2 4 2 2 3" xfId="8645" xr:uid="{00000000-0005-0000-0000-0000BE300000}"/>
    <cellStyle name="20% - Énfasis5 2 2 4 2 2 3 2" xfId="17612" xr:uid="{00000000-0005-0000-0000-0000BF300000}"/>
    <cellStyle name="20% - Énfasis5 2 2 4 2 2 3 2 2" xfId="29882" xr:uid="{00000000-0005-0000-0000-0000C0300000}"/>
    <cellStyle name="20% - Énfasis5 2 2 4 2 2 3 3" xfId="37778" xr:uid="{00000000-0005-0000-0000-0000C1300000}"/>
    <cellStyle name="20% - Énfasis5 2 2 4 2 2 3 4" xfId="22565" xr:uid="{00000000-0005-0000-0000-0000C2300000}"/>
    <cellStyle name="20% - Énfasis5 2 2 4 2 2 3 5" xfId="48837" xr:uid="{00000000-0005-0000-0000-0000C3300000}"/>
    <cellStyle name="20% - Énfasis5 2 2 4 2 2 4" xfId="9502" xr:uid="{00000000-0005-0000-0000-0000C4300000}"/>
    <cellStyle name="20% - Énfasis5 2 2 4 2 2 4 2" xfId="31367" xr:uid="{00000000-0005-0000-0000-0000C5300000}"/>
    <cellStyle name="20% - Énfasis5 2 2 4 2 2 4 3" xfId="39264" xr:uid="{00000000-0005-0000-0000-0000C6300000}"/>
    <cellStyle name="20% - Énfasis5 2 2 4 2 2 4 4" xfId="24049" xr:uid="{00000000-0005-0000-0000-0000C7300000}"/>
    <cellStyle name="20% - Énfasis5 2 2 4 2 2 4 5" xfId="50480" xr:uid="{00000000-0005-0000-0000-0000C8300000}"/>
    <cellStyle name="20% - Énfasis5 2 2 4 2 2 5" xfId="12225" xr:uid="{00000000-0005-0000-0000-0000C9300000}"/>
    <cellStyle name="20% - Énfasis5 2 2 4 2 2 5 2" xfId="32852" xr:uid="{00000000-0005-0000-0000-0000CA300000}"/>
    <cellStyle name="20% - Énfasis5 2 2 4 2 2 5 3" xfId="40749" xr:uid="{00000000-0005-0000-0000-0000CB300000}"/>
    <cellStyle name="20% - Énfasis5 2 2 4 2 2 6" xfId="26436" xr:uid="{00000000-0005-0000-0000-0000CC300000}"/>
    <cellStyle name="20% - Énfasis5 2 2 4 2 2 7" xfId="34336" xr:uid="{00000000-0005-0000-0000-0000CD300000}"/>
    <cellStyle name="20% - Énfasis5 2 2 4 2 2 8" xfId="19598" xr:uid="{00000000-0005-0000-0000-0000CE300000}"/>
    <cellStyle name="20% - Énfasis5 2 2 4 2 2 9" xfId="42298" xr:uid="{00000000-0005-0000-0000-0000CF300000}"/>
    <cellStyle name="20% - Énfasis5 2 2 4 2 3" xfId="4946" xr:uid="{00000000-0005-0000-0000-0000D0300000}"/>
    <cellStyle name="20% - Énfasis5 2 2 4 2 3 2" xfId="14924" xr:uid="{00000000-0005-0000-0000-0000D1300000}"/>
    <cellStyle name="20% - Énfasis5 2 2 4 2 3 2 2" xfId="28010" xr:uid="{00000000-0005-0000-0000-0000D2300000}"/>
    <cellStyle name="20% - Énfasis5 2 2 4 2 3 3" xfId="35905" xr:uid="{00000000-0005-0000-0000-0000D3300000}"/>
    <cellStyle name="20% - Énfasis5 2 2 4 2 3 4" xfId="20694" xr:uid="{00000000-0005-0000-0000-0000D4300000}"/>
    <cellStyle name="20% - Énfasis5 2 2 4 2 3 5" xfId="46146" xr:uid="{00000000-0005-0000-0000-0000D5300000}"/>
    <cellStyle name="20% - Énfasis5 2 2 4 2 4" xfId="8367" xr:uid="{00000000-0005-0000-0000-0000D6300000}"/>
    <cellStyle name="20% - Énfasis5 2 2 4 2 4 2" xfId="17334" xr:uid="{00000000-0005-0000-0000-0000D7300000}"/>
    <cellStyle name="20% - Énfasis5 2 2 4 2 4 2 2" xfId="29494" xr:uid="{00000000-0005-0000-0000-0000D8300000}"/>
    <cellStyle name="20% - Énfasis5 2 2 4 2 4 3" xfId="37390" xr:uid="{00000000-0005-0000-0000-0000D9300000}"/>
    <cellStyle name="20% - Énfasis5 2 2 4 2 4 4" xfId="22178" xr:uid="{00000000-0005-0000-0000-0000DA300000}"/>
    <cellStyle name="20% - Énfasis5 2 2 4 2 4 5" xfId="48559" xr:uid="{00000000-0005-0000-0000-0000DB300000}"/>
    <cellStyle name="20% - Énfasis5 2 2 4 2 5" xfId="9503" xr:uid="{00000000-0005-0000-0000-0000DC300000}"/>
    <cellStyle name="20% - Énfasis5 2 2 4 2 5 2" xfId="30979" xr:uid="{00000000-0005-0000-0000-0000DD300000}"/>
    <cellStyle name="20% - Énfasis5 2 2 4 2 5 3" xfId="38876" xr:uid="{00000000-0005-0000-0000-0000DE300000}"/>
    <cellStyle name="20% - Énfasis5 2 2 4 2 5 4" xfId="23662" xr:uid="{00000000-0005-0000-0000-0000DF300000}"/>
    <cellStyle name="20% - Énfasis5 2 2 4 2 5 5" xfId="50202" xr:uid="{00000000-0005-0000-0000-0000E0300000}"/>
    <cellStyle name="20% - Énfasis5 2 2 4 2 6" xfId="12088" xr:uid="{00000000-0005-0000-0000-0000E1300000}"/>
    <cellStyle name="20% - Énfasis5 2 2 4 2 6 2" xfId="32464" xr:uid="{00000000-0005-0000-0000-0000E2300000}"/>
    <cellStyle name="20% - Énfasis5 2 2 4 2 6 3" xfId="40361" xr:uid="{00000000-0005-0000-0000-0000E3300000}"/>
    <cellStyle name="20% - Énfasis5 2 2 4 2 7" xfId="26048" xr:uid="{00000000-0005-0000-0000-0000E4300000}"/>
    <cellStyle name="20% - Énfasis5 2 2 4 2 8" xfId="33948" xr:uid="{00000000-0005-0000-0000-0000E5300000}"/>
    <cellStyle name="20% - Énfasis5 2 2 4 2 9" xfId="19210" xr:uid="{00000000-0005-0000-0000-0000E6300000}"/>
    <cellStyle name="20% - Énfasis5 2 2 4 3" xfId="2097" xr:uid="{00000000-0005-0000-0000-0000E7300000}"/>
    <cellStyle name="20% - Énfasis5 2 2 4 3 2" xfId="4106" xr:uid="{00000000-0005-0000-0000-0000E8300000}"/>
    <cellStyle name="20% - Énfasis5 2 2 4 3 2 2" xfId="14087" xr:uid="{00000000-0005-0000-0000-0000E9300000}"/>
    <cellStyle name="20% - Énfasis5 2 2 4 3 2 2 2" xfId="28397" xr:uid="{00000000-0005-0000-0000-0000EA300000}"/>
    <cellStyle name="20% - Énfasis5 2 2 4 3 2 3" xfId="36292" xr:uid="{00000000-0005-0000-0000-0000EB300000}"/>
    <cellStyle name="20% - Énfasis5 2 2 4 3 2 4" xfId="21081" xr:uid="{00000000-0005-0000-0000-0000EC300000}"/>
    <cellStyle name="20% - Énfasis5 2 2 4 3 2 5" xfId="45309" xr:uid="{00000000-0005-0000-0000-0000ED300000}"/>
    <cellStyle name="20% - Énfasis5 2 2 4 3 3" xfId="8644" xr:uid="{00000000-0005-0000-0000-0000EE300000}"/>
    <cellStyle name="20% - Énfasis5 2 2 4 3 3 2" xfId="17611" xr:uid="{00000000-0005-0000-0000-0000EF300000}"/>
    <cellStyle name="20% - Énfasis5 2 2 4 3 3 2 2" xfId="29881" xr:uid="{00000000-0005-0000-0000-0000F0300000}"/>
    <cellStyle name="20% - Énfasis5 2 2 4 3 3 3" xfId="37777" xr:uid="{00000000-0005-0000-0000-0000F1300000}"/>
    <cellStyle name="20% - Énfasis5 2 2 4 3 3 4" xfId="22564" xr:uid="{00000000-0005-0000-0000-0000F2300000}"/>
    <cellStyle name="20% - Énfasis5 2 2 4 3 3 5" xfId="48836" xr:uid="{00000000-0005-0000-0000-0000F3300000}"/>
    <cellStyle name="20% - Énfasis5 2 2 4 3 4" xfId="9504" xr:uid="{00000000-0005-0000-0000-0000F4300000}"/>
    <cellStyle name="20% - Énfasis5 2 2 4 3 4 2" xfId="31366" xr:uid="{00000000-0005-0000-0000-0000F5300000}"/>
    <cellStyle name="20% - Énfasis5 2 2 4 3 4 3" xfId="39263" xr:uid="{00000000-0005-0000-0000-0000F6300000}"/>
    <cellStyle name="20% - Énfasis5 2 2 4 3 4 4" xfId="24048" xr:uid="{00000000-0005-0000-0000-0000F7300000}"/>
    <cellStyle name="20% - Énfasis5 2 2 4 3 4 5" xfId="50479" xr:uid="{00000000-0005-0000-0000-0000F8300000}"/>
    <cellStyle name="20% - Énfasis5 2 2 4 3 5" xfId="12224" xr:uid="{00000000-0005-0000-0000-0000F9300000}"/>
    <cellStyle name="20% - Énfasis5 2 2 4 3 5 2" xfId="32851" xr:uid="{00000000-0005-0000-0000-0000FA300000}"/>
    <cellStyle name="20% - Énfasis5 2 2 4 3 5 3" xfId="40748" xr:uid="{00000000-0005-0000-0000-0000FB300000}"/>
    <cellStyle name="20% - Énfasis5 2 2 4 3 6" xfId="26435" xr:uid="{00000000-0005-0000-0000-0000FC300000}"/>
    <cellStyle name="20% - Énfasis5 2 2 4 3 7" xfId="34335" xr:uid="{00000000-0005-0000-0000-0000FD300000}"/>
    <cellStyle name="20% - Énfasis5 2 2 4 3 8" xfId="19597" xr:uid="{00000000-0005-0000-0000-0000FE300000}"/>
    <cellStyle name="20% - Énfasis5 2 2 4 3 9" xfId="42297" xr:uid="{00000000-0005-0000-0000-0000FF300000}"/>
    <cellStyle name="20% - Énfasis5 2 2 4 4" xfId="1714" xr:uid="{00000000-0005-0000-0000-000000310000}"/>
    <cellStyle name="20% - Énfasis5 2 2 4 4 2" xfId="10503" xr:uid="{00000000-0005-0000-0000-000001310000}"/>
    <cellStyle name="20% - Énfasis5 2 2 4 4 2 2" xfId="27690" xr:uid="{00000000-0005-0000-0000-000002310000}"/>
    <cellStyle name="20% - Énfasis5 2 2 4 4 3" xfId="35585" xr:uid="{00000000-0005-0000-0000-000003310000}"/>
    <cellStyle name="20% - Énfasis5 2 2 4 4 4" xfId="20374" xr:uid="{00000000-0005-0000-0000-000004310000}"/>
    <cellStyle name="20% - Énfasis5 2 2 4 4 5" xfId="43530" xr:uid="{00000000-0005-0000-0000-000005310000}"/>
    <cellStyle name="20% - Énfasis5 2 2 4 5" xfId="2942" xr:uid="{00000000-0005-0000-0000-000006310000}"/>
    <cellStyle name="20% - Énfasis5 2 2 4 5 2" xfId="12926" xr:uid="{00000000-0005-0000-0000-000007310000}"/>
    <cellStyle name="20% - Énfasis5 2 2 4 5 2 2" xfId="29174" xr:uid="{00000000-0005-0000-0000-000008310000}"/>
    <cellStyle name="20% - Énfasis5 2 2 4 5 3" xfId="37070" xr:uid="{00000000-0005-0000-0000-000009310000}"/>
    <cellStyle name="20% - Énfasis5 2 2 4 5 4" xfId="21858" xr:uid="{00000000-0005-0000-0000-00000A310000}"/>
    <cellStyle name="20% - Énfasis5 2 2 4 5 5" xfId="44147" xr:uid="{00000000-0005-0000-0000-00000B310000}"/>
    <cellStyle name="20% - Énfasis5 2 2 4 6" xfId="8270" xr:uid="{00000000-0005-0000-0000-00000C310000}"/>
    <cellStyle name="20% - Énfasis5 2 2 4 6 2" xfId="17237" xr:uid="{00000000-0005-0000-0000-00000D310000}"/>
    <cellStyle name="20% - Énfasis5 2 2 4 6 2 2" xfId="30659" xr:uid="{00000000-0005-0000-0000-00000E310000}"/>
    <cellStyle name="20% - Énfasis5 2 2 4 6 3" xfId="38556" xr:uid="{00000000-0005-0000-0000-00000F310000}"/>
    <cellStyle name="20% - Énfasis5 2 2 4 6 4" xfId="23342" xr:uid="{00000000-0005-0000-0000-000010310000}"/>
    <cellStyle name="20% - Énfasis5 2 2 4 6 5" xfId="48462" xr:uid="{00000000-0005-0000-0000-000011310000}"/>
    <cellStyle name="20% - Énfasis5 2 2 4 7" xfId="10504" xr:uid="{00000000-0005-0000-0000-000012310000}"/>
    <cellStyle name="20% - Énfasis5 2 2 4 7 2" xfId="32144" xr:uid="{00000000-0005-0000-0000-000013310000}"/>
    <cellStyle name="20% - Énfasis5 2 2 4 7 3" xfId="40041" xr:uid="{00000000-0005-0000-0000-000014310000}"/>
    <cellStyle name="20% - Énfasis5 2 2 4 7 4" xfId="24776" xr:uid="{00000000-0005-0000-0000-000015310000}"/>
    <cellStyle name="20% - Énfasis5 2 2 4 7 5" xfId="50105" xr:uid="{00000000-0005-0000-0000-000016310000}"/>
    <cellStyle name="20% - Énfasis5 2 2 4 8" xfId="25729" xr:uid="{00000000-0005-0000-0000-000017310000}"/>
    <cellStyle name="20% - Énfasis5 2 2 4 9" xfId="33628" xr:uid="{00000000-0005-0000-0000-000018310000}"/>
    <cellStyle name="20% - Énfasis5 2 2 5" xfId="1755" xr:uid="{00000000-0005-0000-0000-000019310000}"/>
    <cellStyle name="20% - Énfasis5 2 2 5 10" xfId="41956" xr:uid="{00000000-0005-0000-0000-00001A310000}"/>
    <cellStyle name="20% - Énfasis5 2 2 5 2" xfId="2099" xr:uid="{00000000-0005-0000-0000-00001B310000}"/>
    <cellStyle name="20% - Énfasis5 2 2 5 2 2" xfId="7531" xr:uid="{00000000-0005-0000-0000-00001C310000}"/>
    <cellStyle name="20% - Énfasis5 2 2 5 2 2 2" xfId="16506" xr:uid="{00000000-0005-0000-0000-00001D310000}"/>
    <cellStyle name="20% - Énfasis5 2 2 5 2 2 2 2" xfId="28399" xr:uid="{00000000-0005-0000-0000-00001E310000}"/>
    <cellStyle name="20% - Énfasis5 2 2 5 2 2 3" xfId="36294" xr:uid="{00000000-0005-0000-0000-00001F310000}"/>
    <cellStyle name="20% - Énfasis5 2 2 5 2 2 4" xfId="21083" xr:uid="{00000000-0005-0000-0000-000020310000}"/>
    <cellStyle name="20% - Énfasis5 2 2 5 2 2 5" xfId="47731" xr:uid="{00000000-0005-0000-0000-000021310000}"/>
    <cellStyle name="20% - Énfasis5 2 2 5 2 3" xfId="8646" xr:uid="{00000000-0005-0000-0000-000022310000}"/>
    <cellStyle name="20% - Énfasis5 2 2 5 2 3 2" xfId="17613" xr:uid="{00000000-0005-0000-0000-000023310000}"/>
    <cellStyle name="20% - Énfasis5 2 2 5 2 3 2 2" xfId="29883" xr:uid="{00000000-0005-0000-0000-000024310000}"/>
    <cellStyle name="20% - Énfasis5 2 2 5 2 3 3" xfId="37779" xr:uid="{00000000-0005-0000-0000-000025310000}"/>
    <cellStyle name="20% - Énfasis5 2 2 5 2 3 4" xfId="22566" xr:uid="{00000000-0005-0000-0000-000026310000}"/>
    <cellStyle name="20% - Énfasis5 2 2 5 2 3 5" xfId="48838" xr:uid="{00000000-0005-0000-0000-000027310000}"/>
    <cellStyle name="20% - Énfasis5 2 2 5 2 4" xfId="9505" xr:uid="{00000000-0005-0000-0000-000028310000}"/>
    <cellStyle name="20% - Énfasis5 2 2 5 2 4 2" xfId="31368" xr:uid="{00000000-0005-0000-0000-000029310000}"/>
    <cellStyle name="20% - Énfasis5 2 2 5 2 4 3" xfId="39265" xr:uid="{00000000-0005-0000-0000-00002A310000}"/>
    <cellStyle name="20% - Énfasis5 2 2 5 2 4 4" xfId="24050" xr:uid="{00000000-0005-0000-0000-00002B310000}"/>
    <cellStyle name="20% - Énfasis5 2 2 5 2 4 5" xfId="50481" xr:uid="{00000000-0005-0000-0000-00002C310000}"/>
    <cellStyle name="20% - Énfasis5 2 2 5 2 5" xfId="12226" xr:uid="{00000000-0005-0000-0000-00002D310000}"/>
    <cellStyle name="20% - Énfasis5 2 2 5 2 5 2" xfId="32853" xr:uid="{00000000-0005-0000-0000-00002E310000}"/>
    <cellStyle name="20% - Énfasis5 2 2 5 2 5 3" xfId="40750" xr:uid="{00000000-0005-0000-0000-00002F310000}"/>
    <cellStyle name="20% - Énfasis5 2 2 5 2 6" xfId="26437" xr:uid="{00000000-0005-0000-0000-000030310000}"/>
    <cellStyle name="20% - Énfasis5 2 2 5 2 7" xfId="34337" xr:uid="{00000000-0005-0000-0000-000031310000}"/>
    <cellStyle name="20% - Énfasis5 2 2 5 2 8" xfId="19599" xr:uid="{00000000-0005-0000-0000-000032310000}"/>
    <cellStyle name="20% - Énfasis5 2 2 5 2 9" xfId="42299" xr:uid="{00000000-0005-0000-0000-000033310000}"/>
    <cellStyle name="20% - Énfasis5 2 2 5 3" xfId="4667" xr:uid="{00000000-0005-0000-0000-000034310000}"/>
    <cellStyle name="20% - Énfasis5 2 2 5 3 2" xfId="14645" xr:uid="{00000000-0005-0000-0000-000035310000}"/>
    <cellStyle name="20% - Énfasis5 2 2 5 3 2 2" xfId="27906" xr:uid="{00000000-0005-0000-0000-000036310000}"/>
    <cellStyle name="20% - Énfasis5 2 2 5 3 3" xfId="35801" xr:uid="{00000000-0005-0000-0000-000037310000}"/>
    <cellStyle name="20% - Énfasis5 2 2 5 3 4" xfId="20590" xr:uid="{00000000-0005-0000-0000-000038310000}"/>
    <cellStyle name="20% - Énfasis5 2 2 5 3 5" xfId="45867" xr:uid="{00000000-0005-0000-0000-000039310000}"/>
    <cellStyle name="20% - Énfasis5 2 2 5 4" xfId="8303" xr:uid="{00000000-0005-0000-0000-00003A310000}"/>
    <cellStyle name="20% - Énfasis5 2 2 5 4 2" xfId="17270" xr:uid="{00000000-0005-0000-0000-00003B310000}"/>
    <cellStyle name="20% - Énfasis5 2 2 5 4 2 2" xfId="29390" xr:uid="{00000000-0005-0000-0000-00003C310000}"/>
    <cellStyle name="20% - Énfasis5 2 2 5 4 3" xfId="37286" xr:uid="{00000000-0005-0000-0000-00003D310000}"/>
    <cellStyle name="20% - Énfasis5 2 2 5 4 4" xfId="22074" xr:uid="{00000000-0005-0000-0000-00003E310000}"/>
    <cellStyle name="20% - Énfasis5 2 2 5 4 5" xfId="48495" xr:uid="{00000000-0005-0000-0000-00003F310000}"/>
    <cellStyle name="20% - Énfasis5 2 2 5 5" xfId="9506" xr:uid="{00000000-0005-0000-0000-000040310000}"/>
    <cellStyle name="20% - Énfasis5 2 2 5 5 2" xfId="30875" xr:uid="{00000000-0005-0000-0000-000041310000}"/>
    <cellStyle name="20% - Énfasis5 2 2 5 5 3" xfId="38772" xr:uid="{00000000-0005-0000-0000-000042310000}"/>
    <cellStyle name="20% - Énfasis5 2 2 5 5 4" xfId="23558" xr:uid="{00000000-0005-0000-0000-000043310000}"/>
    <cellStyle name="20% - Énfasis5 2 2 5 5 5" xfId="50138" xr:uid="{00000000-0005-0000-0000-000044310000}"/>
    <cellStyle name="20% - Énfasis5 2 2 5 6" xfId="12073" xr:uid="{00000000-0005-0000-0000-000045310000}"/>
    <cellStyle name="20% - Énfasis5 2 2 5 6 2" xfId="32360" xr:uid="{00000000-0005-0000-0000-000046310000}"/>
    <cellStyle name="20% - Énfasis5 2 2 5 6 3" xfId="40257" xr:uid="{00000000-0005-0000-0000-000047310000}"/>
    <cellStyle name="20% - Énfasis5 2 2 5 7" xfId="25944" xr:uid="{00000000-0005-0000-0000-000048310000}"/>
    <cellStyle name="20% - Énfasis5 2 2 5 8" xfId="33844" xr:uid="{00000000-0005-0000-0000-000049310000}"/>
    <cellStyle name="20% - Énfasis5 2 2 5 9" xfId="19106" xr:uid="{00000000-0005-0000-0000-00004A310000}"/>
    <cellStyle name="20% - Énfasis5 2 2 6" xfId="2092" xr:uid="{00000000-0005-0000-0000-00004B310000}"/>
    <cellStyle name="20% - Énfasis5 2 2 6 2" xfId="5265" xr:uid="{00000000-0005-0000-0000-00004C310000}"/>
    <cellStyle name="20% - Énfasis5 2 2 6 2 2" xfId="15242" xr:uid="{00000000-0005-0000-0000-00004D310000}"/>
    <cellStyle name="20% - Énfasis5 2 2 6 2 2 2" xfId="28392" xr:uid="{00000000-0005-0000-0000-00004E310000}"/>
    <cellStyle name="20% - Énfasis5 2 2 6 2 3" xfId="36287" xr:uid="{00000000-0005-0000-0000-00004F310000}"/>
    <cellStyle name="20% - Énfasis5 2 2 6 2 4" xfId="21076" xr:uid="{00000000-0005-0000-0000-000050310000}"/>
    <cellStyle name="20% - Énfasis5 2 2 6 2 5" xfId="46465" xr:uid="{00000000-0005-0000-0000-000051310000}"/>
    <cellStyle name="20% - Énfasis5 2 2 6 3" xfId="8639" xr:uid="{00000000-0005-0000-0000-000052310000}"/>
    <cellStyle name="20% - Énfasis5 2 2 6 3 2" xfId="17606" xr:uid="{00000000-0005-0000-0000-000053310000}"/>
    <cellStyle name="20% - Énfasis5 2 2 6 3 2 2" xfId="29876" xr:uid="{00000000-0005-0000-0000-000054310000}"/>
    <cellStyle name="20% - Énfasis5 2 2 6 3 3" xfId="37772" xr:uid="{00000000-0005-0000-0000-000055310000}"/>
    <cellStyle name="20% - Énfasis5 2 2 6 3 4" xfId="22559" xr:uid="{00000000-0005-0000-0000-000056310000}"/>
    <cellStyle name="20% - Énfasis5 2 2 6 3 5" xfId="48831" xr:uid="{00000000-0005-0000-0000-000057310000}"/>
    <cellStyle name="20% - Énfasis5 2 2 6 4" xfId="9507" xr:uid="{00000000-0005-0000-0000-000058310000}"/>
    <cellStyle name="20% - Énfasis5 2 2 6 4 2" xfId="31361" xr:uid="{00000000-0005-0000-0000-000059310000}"/>
    <cellStyle name="20% - Énfasis5 2 2 6 4 3" xfId="39258" xr:uid="{00000000-0005-0000-0000-00005A310000}"/>
    <cellStyle name="20% - Énfasis5 2 2 6 4 4" xfId="24043" xr:uid="{00000000-0005-0000-0000-00005B310000}"/>
    <cellStyle name="20% - Énfasis5 2 2 6 4 5" xfId="50474" xr:uid="{00000000-0005-0000-0000-00005C310000}"/>
    <cellStyle name="20% - Énfasis5 2 2 6 5" xfId="12219" xr:uid="{00000000-0005-0000-0000-00005D310000}"/>
    <cellStyle name="20% - Énfasis5 2 2 6 5 2" xfId="32846" xr:uid="{00000000-0005-0000-0000-00005E310000}"/>
    <cellStyle name="20% - Énfasis5 2 2 6 5 3" xfId="40743" xr:uid="{00000000-0005-0000-0000-00005F310000}"/>
    <cellStyle name="20% - Énfasis5 2 2 6 6" xfId="26430" xr:uid="{00000000-0005-0000-0000-000060310000}"/>
    <cellStyle name="20% - Énfasis5 2 2 6 7" xfId="34330" xr:uid="{00000000-0005-0000-0000-000061310000}"/>
    <cellStyle name="20% - Énfasis5 2 2 6 8" xfId="19592" xr:uid="{00000000-0005-0000-0000-000062310000}"/>
    <cellStyle name="20% - Énfasis5 2 2 6 9" xfId="42292" xr:uid="{00000000-0005-0000-0000-000063310000}"/>
    <cellStyle name="20% - Énfasis5 2 2 7" xfId="1146" xr:uid="{00000000-0005-0000-0000-000064310000}"/>
    <cellStyle name="20% - Énfasis5 2 2 7 2" xfId="4371" xr:uid="{00000000-0005-0000-0000-000065310000}"/>
    <cellStyle name="20% - Énfasis5 2 2 7 2 2" xfId="14351" xr:uid="{00000000-0005-0000-0000-000066310000}"/>
    <cellStyle name="20% - Énfasis5 2 2 7 2 3" xfId="27120" xr:uid="{00000000-0005-0000-0000-000067310000}"/>
    <cellStyle name="20% - Énfasis5 2 2 7 2 4" xfId="45573" xr:uid="{00000000-0005-0000-0000-000068310000}"/>
    <cellStyle name="20% - Énfasis5 2 2 7 3" xfId="10505" xr:uid="{00000000-0005-0000-0000-000069310000}"/>
    <cellStyle name="20% - Énfasis5 2 2 7 3 2" xfId="35015" xr:uid="{00000000-0005-0000-0000-00006A310000}"/>
    <cellStyle name="20% - Énfasis5 2 2 7 4" xfId="18813" xr:uid="{00000000-0005-0000-0000-00006B310000}"/>
    <cellStyle name="20% - Énfasis5 2 2 7 5" xfId="43019" xr:uid="{00000000-0005-0000-0000-00006C310000}"/>
    <cellStyle name="20% - Énfasis5 2 2 8" xfId="5814" xr:uid="{00000000-0005-0000-0000-00006D310000}"/>
    <cellStyle name="20% - Énfasis5 2 2 8 2" xfId="27613" xr:uid="{00000000-0005-0000-0000-00006E310000}"/>
    <cellStyle name="20% - Énfasis5 2 2 8 2 2" xfId="51406" xr:uid="{00000000-0005-0000-0000-00006F310000}"/>
    <cellStyle name="20% - Énfasis5 2 2 8 3" xfId="35508" xr:uid="{00000000-0005-0000-0000-000070310000}"/>
    <cellStyle name="20% - Énfasis5 2 2 8 3 2" xfId="51138" xr:uid="{00000000-0005-0000-0000-000071310000}"/>
    <cellStyle name="20% - Énfasis5 2 2 8 4" xfId="20297" xr:uid="{00000000-0005-0000-0000-000072310000}"/>
    <cellStyle name="20% - Énfasis5 2 2 9" xfId="6495" xr:uid="{00000000-0005-0000-0000-000073310000}"/>
    <cellStyle name="20% - Énfasis5 2 2 9 2" xfId="15477" xr:uid="{00000000-0005-0000-0000-000074310000}"/>
    <cellStyle name="20% - Énfasis5 2 2 9 2 2" xfId="29097" xr:uid="{00000000-0005-0000-0000-000075310000}"/>
    <cellStyle name="20% - Énfasis5 2 2 9 3" xfId="36993" xr:uid="{00000000-0005-0000-0000-000076310000}"/>
    <cellStyle name="20% - Énfasis5 2 2 9 4" xfId="21781" xr:uid="{00000000-0005-0000-0000-000077310000}"/>
    <cellStyle name="20% - Énfasis5 2 2 9 5" xfId="46700" xr:uid="{00000000-0005-0000-0000-000078310000}"/>
    <cellStyle name="20% - Énfasis5 2 3" xfId="109" xr:uid="{00000000-0005-0000-0000-000079310000}"/>
    <cellStyle name="20% - Énfasis5 2 3 10" xfId="2841" xr:uid="{00000000-0005-0000-0000-00007A310000}"/>
    <cellStyle name="20% - Énfasis5 2 3 10 2" xfId="12825" xr:uid="{00000000-0005-0000-0000-00007B310000}"/>
    <cellStyle name="20% - Énfasis5 2 3 10 3" xfId="33631" xr:uid="{00000000-0005-0000-0000-00007C310000}"/>
    <cellStyle name="20% - Énfasis5 2 3 10 4" xfId="44046" xr:uid="{00000000-0005-0000-0000-00007D310000}"/>
    <cellStyle name="20% - Énfasis5 2 3 11" xfId="7773" xr:uid="{00000000-0005-0000-0000-00007E310000}"/>
    <cellStyle name="20% - Énfasis5 2 3 11 2" xfId="16740" xr:uid="{00000000-0005-0000-0000-00007F310000}"/>
    <cellStyle name="20% - Énfasis5 2 3 11 3" xfId="47965" xr:uid="{00000000-0005-0000-0000-000080310000}"/>
    <cellStyle name="20% - Énfasis5 2 3 12" xfId="10506" xr:uid="{00000000-0005-0000-0000-000081310000}"/>
    <cellStyle name="20% - Énfasis5 2 3 12 2" xfId="49608" xr:uid="{00000000-0005-0000-0000-000082310000}"/>
    <cellStyle name="20% - Énfasis5 2 3 13" xfId="18411" xr:uid="{00000000-0005-0000-0000-000083310000}"/>
    <cellStyle name="20% - Énfasis5 2 3 14" xfId="41426" xr:uid="{00000000-0005-0000-0000-000084310000}"/>
    <cellStyle name="20% - Énfasis5 2 3 2" xfId="217" xr:uid="{00000000-0005-0000-0000-000085310000}"/>
    <cellStyle name="20% - Énfasis5 2 3 2 10" xfId="41515" xr:uid="{00000000-0005-0000-0000-000086310000}"/>
    <cellStyle name="20% - Énfasis5 2 3 2 2" xfId="608" xr:uid="{00000000-0005-0000-0000-000087310000}"/>
    <cellStyle name="20% - Énfasis5 2 3 2 2 2" xfId="2100" xr:uid="{00000000-0005-0000-0000-000088310000}"/>
    <cellStyle name="20% - Énfasis5 2 3 2 2 2 2" xfId="5085" xr:uid="{00000000-0005-0000-0000-000089310000}"/>
    <cellStyle name="20% - Énfasis5 2 3 2 2 2 2 2" xfId="15063" xr:uid="{00000000-0005-0000-0000-00008A310000}"/>
    <cellStyle name="20% - Énfasis5 2 3 2 2 2 2 3" xfId="28401" xr:uid="{00000000-0005-0000-0000-00008B310000}"/>
    <cellStyle name="20% - Énfasis5 2 3 2 2 2 2 4" xfId="46285" xr:uid="{00000000-0005-0000-0000-00008C310000}"/>
    <cellStyle name="20% - Énfasis5 2 3 2 2 2 3" xfId="10507" xr:uid="{00000000-0005-0000-0000-00008D310000}"/>
    <cellStyle name="20% - Énfasis5 2 3 2 2 2 3 2" xfId="36296" xr:uid="{00000000-0005-0000-0000-00008E310000}"/>
    <cellStyle name="20% - Énfasis5 2 3 2 2 2 4" xfId="21085" xr:uid="{00000000-0005-0000-0000-00008F310000}"/>
    <cellStyle name="20% - Énfasis5 2 3 2 2 2 5" xfId="43722" xr:uid="{00000000-0005-0000-0000-000090310000}"/>
    <cellStyle name="20% - Énfasis5 2 3 2 2 3" xfId="3488" xr:uid="{00000000-0005-0000-0000-000091310000}"/>
    <cellStyle name="20% - Énfasis5 2 3 2 2 3 2" xfId="13472" xr:uid="{00000000-0005-0000-0000-000092310000}"/>
    <cellStyle name="20% - Énfasis5 2 3 2 2 3 2 2" xfId="29885" xr:uid="{00000000-0005-0000-0000-000093310000}"/>
    <cellStyle name="20% - Énfasis5 2 3 2 2 3 3" xfId="37781" xr:uid="{00000000-0005-0000-0000-000094310000}"/>
    <cellStyle name="20% - Énfasis5 2 3 2 2 3 4" xfId="22568" xr:uid="{00000000-0005-0000-0000-000095310000}"/>
    <cellStyle name="20% - Énfasis5 2 3 2 2 3 5" xfId="44693" xr:uid="{00000000-0005-0000-0000-000096310000}"/>
    <cellStyle name="20% - Énfasis5 2 3 2 2 4" xfId="8647" xr:uid="{00000000-0005-0000-0000-000097310000}"/>
    <cellStyle name="20% - Énfasis5 2 3 2 2 4 2" xfId="17614" xr:uid="{00000000-0005-0000-0000-000098310000}"/>
    <cellStyle name="20% - Énfasis5 2 3 2 2 4 2 2" xfId="31370" xr:uid="{00000000-0005-0000-0000-000099310000}"/>
    <cellStyle name="20% - Énfasis5 2 3 2 2 4 3" xfId="39267" xr:uid="{00000000-0005-0000-0000-00009A310000}"/>
    <cellStyle name="20% - Énfasis5 2 3 2 2 4 4" xfId="24052" xr:uid="{00000000-0005-0000-0000-00009B310000}"/>
    <cellStyle name="20% - Énfasis5 2 3 2 2 4 5" xfId="48839" xr:uid="{00000000-0005-0000-0000-00009C310000}"/>
    <cellStyle name="20% - Énfasis5 2 3 2 2 5" xfId="10508" xr:uid="{00000000-0005-0000-0000-00009D310000}"/>
    <cellStyle name="20% - Énfasis5 2 3 2 2 5 2" xfId="32855" xr:uid="{00000000-0005-0000-0000-00009E310000}"/>
    <cellStyle name="20% - Énfasis5 2 3 2 2 5 3" xfId="40752" xr:uid="{00000000-0005-0000-0000-00009F310000}"/>
    <cellStyle name="20% - Énfasis5 2 3 2 2 5 4" xfId="25328" xr:uid="{00000000-0005-0000-0000-0000A0310000}"/>
    <cellStyle name="20% - Énfasis5 2 3 2 2 5 5" xfId="50482" xr:uid="{00000000-0005-0000-0000-0000A1310000}"/>
    <cellStyle name="20% - Énfasis5 2 3 2 2 6" xfId="26439" xr:uid="{00000000-0005-0000-0000-0000A2310000}"/>
    <cellStyle name="20% - Énfasis5 2 3 2 2 7" xfId="34339" xr:uid="{00000000-0005-0000-0000-0000A3310000}"/>
    <cellStyle name="20% - Énfasis5 2 3 2 2 8" xfId="19601" xr:uid="{00000000-0005-0000-0000-0000A4310000}"/>
    <cellStyle name="20% - Énfasis5 2 3 2 2 9" xfId="42300" xr:uid="{00000000-0005-0000-0000-0000A5310000}"/>
    <cellStyle name="20% - Énfasis5 2 3 2 3" xfId="1300" xr:uid="{00000000-0005-0000-0000-0000A6310000}"/>
    <cellStyle name="20% - Énfasis5 2 3 2 3 2" xfId="6651" xr:uid="{00000000-0005-0000-0000-0000A7310000}"/>
    <cellStyle name="20% - Énfasis5 2 3 2 3 2 2" xfId="15630" xr:uid="{00000000-0005-0000-0000-0000A8310000}"/>
    <cellStyle name="20% - Énfasis5 2 3 2 3 2 3" xfId="28011" xr:uid="{00000000-0005-0000-0000-0000A9310000}"/>
    <cellStyle name="20% - Énfasis5 2 3 2 3 2 4" xfId="46854" xr:uid="{00000000-0005-0000-0000-0000AA310000}"/>
    <cellStyle name="20% - Énfasis5 2 3 2 3 3" xfId="10509" xr:uid="{00000000-0005-0000-0000-0000AB310000}"/>
    <cellStyle name="20% - Énfasis5 2 3 2 3 3 2" xfId="35906" xr:uid="{00000000-0005-0000-0000-0000AC310000}"/>
    <cellStyle name="20% - Énfasis5 2 3 2 3 4" xfId="20695" xr:uid="{00000000-0005-0000-0000-0000AD310000}"/>
    <cellStyle name="20% - Énfasis5 2 3 2 3 5" xfId="43172" xr:uid="{00000000-0005-0000-0000-0000AE310000}"/>
    <cellStyle name="20% - Énfasis5 2 3 2 4" xfId="4246" xr:uid="{00000000-0005-0000-0000-0000AF310000}"/>
    <cellStyle name="20% - Énfasis5 2 3 2 4 2" xfId="14226" xr:uid="{00000000-0005-0000-0000-0000B0310000}"/>
    <cellStyle name="20% - Énfasis5 2 3 2 4 2 2" xfId="29495" xr:uid="{00000000-0005-0000-0000-0000B1310000}"/>
    <cellStyle name="20% - Énfasis5 2 3 2 4 3" xfId="37391" xr:uid="{00000000-0005-0000-0000-0000B2310000}"/>
    <cellStyle name="20% - Énfasis5 2 3 2 4 4" xfId="22179" xr:uid="{00000000-0005-0000-0000-0000B3310000}"/>
    <cellStyle name="20% - Énfasis5 2 3 2 4 5" xfId="45448" xr:uid="{00000000-0005-0000-0000-0000B4310000}"/>
    <cellStyle name="20% - Énfasis5 2 3 2 5" xfId="7188" xr:uid="{00000000-0005-0000-0000-0000B5310000}"/>
    <cellStyle name="20% - Énfasis5 2 3 2 5 2" xfId="16165" xr:uid="{00000000-0005-0000-0000-0000B6310000}"/>
    <cellStyle name="20% - Énfasis5 2 3 2 5 2 2" xfId="30980" xr:uid="{00000000-0005-0000-0000-0000B7310000}"/>
    <cellStyle name="20% - Énfasis5 2 3 2 5 3" xfId="38877" xr:uid="{00000000-0005-0000-0000-0000B8310000}"/>
    <cellStyle name="20% - Énfasis5 2 3 2 5 4" xfId="23663" xr:uid="{00000000-0005-0000-0000-0000B9310000}"/>
    <cellStyle name="20% - Énfasis5 2 3 2 5 5" xfId="47390" xr:uid="{00000000-0005-0000-0000-0000BA310000}"/>
    <cellStyle name="20% - Énfasis5 2 3 2 6" xfId="3096" xr:uid="{00000000-0005-0000-0000-0000BB310000}"/>
    <cellStyle name="20% - Énfasis5 2 3 2 6 2" xfId="13080" xr:uid="{00000000-0005-0000-0000-0000BC310000}"/>
    <cellStyle name="20% - Énfasis5 2 3 2 6 2 2" xfId="32465" xr:uid="{00000000-0005-0000-0000-0000BD310000}"/>
    <cellStyle name="20% - Énfasis5 2 3 2 6 3" xfId="40362" xr:uid="{00000000-0005-0000-0000-0000BE310000}"/>
    <cellStyle name="20% - Énfasis5 2 3 2 6 4" xfId="25076" xr:uid="{00000000-0005-0000-0000-0000BF310000}"/>
    <cellStyle name="20% - Énfasis5 2 3 2 6 5" xfId="44301" xr:uid="{00000000-0005-0000-0000-0000C0310000}"/>
    <cellStyle name="20% - Énfasis5 2 3 2 7" xfId="7862" xr:uid="{00000000-0005-0000-0000-0000C1310000}"/>
    <cellStyle name="20% - Énfasis5 2 3 2 7 2" xfId="16829" xr:uid="{00000000-0005-0000-0000-0000C2310000}"/>
    <cellStyle name="20% - Énfasis5 2 3 2 7 3" xfId="26049" xr:uid="{00000000-0005-0000-0000-0000C3310000}"/>
    <cellStyle name="20% - Énfasis5 2 3 2 7 4" xfId="48054" xr:uid="{00000000-0005-0000-0000-0000C4310000}"/>
    <cellStyle name="20% - Énfasis5 2 3 2 8" xfId="10510" xr:uid="{00000000-0005-0000-0000-0000C5310000}"/>
    <cellStyle name="20% - Énfasis5 2 3 2 8 2" xfId="33949" xr:uid="{00000000-0005-0000-0000-0000C6310000}"/>
    <cellStyle name="20% - Énfasis5 2 3 2 8 3" xfId="49697" xr:uid="{00000000-0005-0000-0000-0000C7310000}"/>
    <cellStyle name="20% - Énfasis5 2 3 2 9" xfId="19211" xr:uid="{00000000-0005-0000-0000-0000C8310000}"/>
    <cellStyle name="20% - Énfasis5 2 3 3" xfId="325" xr:uid="{00000000-0005-0000-0000-0000C9310000}"/>
    <cellStyle name="20% - Énfasis5 2 3 3 2" xfId="783" xr:uid="{00000000-0005-0000-0000-0000CA310000}"/>
    <cellStyle name="20% - Énfasis5 2 3 3 2 2" xfId="2677" xr:uid="{00000000-0005-0000-0000-0000CB310000}"/>
    <cellStyle name="20% - Énfasis5 2 3 3 2 2 2" xfId="6826" xr:uid="{00000000-0005-0000-0000-0000CC310000}"/>
    <cellStyle name="20% - Énfasis5 2 3 3 2 2 2 2" xfId="15804" xr:uid="{00000000-0005-0000-0000-0000CD310000}"/>
    <cellStyle name="20% - Énfasis5 2 3 3 2 2 2 3" xfId="47028" xr:uid="{00000000-0005-0000-0000-0000CE310000}"/>
    <cellStyle name="20% - Énfasis5 2 3 3 2 2 3" xfId="10511" xr:uid="{00000000-0005-0000-0000-0000CF310000}"/>
    <cellStyle name="20% - Énfasis5 2 3 3 2 2 4" xfId="28400" xr:uid="{00000000-0005-0000-0000-0000D0310000}"/>
    <cellStyle name="20% - Énfasis5 2 3 3 2 2 5" xfId="43887" xr:uid="{00000000-0005-0000-0000-0000D1310000}"/>
    <cellStyle name="20% - Énfasis5 2 3 3 2 3" xfId="3489" xr:uid="{00000000-0005-0000-0000-0000D2310000}"/>
    <cellStyle name="20% - Énfasis5 2 3 3 2 3 2" xfId="13473" xr:uid="{00000000-0005-0000-0000-0000D3310000}"/>
    <cellStyle name="20% - Énfasis5 2 3 3 2 3 3" xfId="36295" xr:uid="{00000000-0005-0000-0000-0000D4310000}"/>
    <cellStyle name="20% - Énfasis5 2 3 3 2 3 4" xfId="44694" xr:uid="{00000000-0005-0000-0000-0000D5310000}"/>
    <cellStyle name="20% - Énfasis5 2 3 3 2 4" xfId="10512" xr:uid="{00000000-0005-0000-0000-0000D6310000}"/>
    <cellStyle name="20% - Énfasis5 2 3 3 2 5" xfId="21084" xr:uid="{00000000-0005-0000-0000-0000D7310000}"/>
    <cellStyle name="20% - Énfasis5 2 3 3 2 6" xfId="42933" xr:uid="{00000000-0005-0000-0000-0000D8310000}"/>
    <cellStyle name="20% - Énfasis5 2 3 3 3" xfId="1474" xr:uid="{00000000-0005-0000-0000-0000D9310000}"/>
    <cellStyle name="20% - Énfasis5 2 3 3 3 2" xfId="4806" xr:uid="{00000000-0005-0000-0000-0000DA310000}"/>
    <cellStyle name="20% - Énfasis5 2 3 3 3 2 2" xfId="14784" xr:uid="{00000000-0005-0000-0000-0000DB310000}"/>
    <cellStyle name="20% - Énfasis5 2 3 3 3 2 3" xfId="29884" xr:uid="{00000000-0005-0000-0000-0000DC310000}"/>
    <cellStyle name="20% - Énfasis5 2 3 3 3 2 4" xfId="46006" xr:uid="{00000000-0005-0000-0000-0000DD310000}"/>
    <cellStyle name="20% - Énfasis5 2 3 3 3 3" xfId="10513" xr:uid="{00000000-0005-0000-0000-0000DE310000}"/>
    <cellStyle name="20% - Énfasis5 2 3 3 3 3 2" xfId="37780" xr:uid="{00000000-0005-0000-0000-0000DF310000}"/>
    <cellStyle name="20% - Énfasis5 2 3 3 3 4" xfId="22567" xr:uid="{00000000-0005-0000-0000-0000E0310000}"/>
    <cellStyle name="20% - Énfasis5 2 3 3 3 5" xfId="43346" xr:uid="{00000000-0005-0000-0000-0000E1310000}"/>
    <cellStyle name="20% - Énfasis5 2 3 3 4" xfId="7362" xr:uid="{00000000-0005-0000-0000-0000E2310000}"/>
    <cellStyle name="20% - Énfasis5 2 3 3 4 2" xfId="16338" xr:uid="{00000000-0005-0000-0000-0000E3310000}"/>
    <cellStyle name="20% - Énfasis5 2 3 3 4 2 2" xfId="31369" xr:uid="{00000000-0005-0000-0000-0000E4310000}"/>
    <cellStyle name="20% - Énfasis5 2 3 3 4 3" xfId="39266" xr:uid="{00000000-0005-0000-0000-0000E5310000}"/>
    <cellStyle name="20% - Énfasis5 2 3 3 4 4" xfId="24051" xr:uid="{00000000-0005-0000-0000-0000E6310000}"/>
    <cellStyle name="20% - Énfasis5 2 3 3 4 5" xfId="47563" xr:uid="{00000000-0005-0000-0000-0000E7310000}"/>
    <cellStyle name="20% - Énfasis5 2 3 3 5" xfId="3270" xr:uid="{00000000-0005-0000-0000-0000E8310000}"/>
    <cellStyle name="20% - Énfasis5 2 3 3 5 2" xfId="13254" xr:uid="{00000000-0005-0000-0000-0000E9310000}"/>
    <cellStyle name="20% - Énfasis5 2 3 3 5 2 2" xfId="32854" xr:uid="{00000000-0005-0000-0000-0000EA310000}"/>
    <cellStyle name="20% - Énfasis5 2 3 3 5 3" xfId="40751" xr:uid="{00000000-0005-0000-0000-0000EB310000}"/>
    <cellStyle name="20% - Énfasis5 2 3 3 5 4" xfId="25327" xr:uid="{00000000-0005-0000-0000-0000EC310000}"/>
    <cellStyle name="20% - Énfasis5 2 3 3 5 5" xfId="44475" xr:uid="{00000000-0005-0000-0000-0000ED310000}"/>
    <cellStyle name="20% - Énfasis5 2 3 3 6" xfId="8036" xr:uid="{00000000-0005-0000-0000-0000EE310000}"/>
    <cellStyle name="20% - Énfasis5 2 3 3 6 2" xfId="17003" xr:uid="{00000000-0005-0000-0000-0000EF310000}"/>
    <cellStyle name="20% - Énfasis5 2 3 3 6 3" xfId="26438" xr:uid="{00000000-0005-0000-0000-0000F0310000}"/>
    <cellStyle name="20% - Énfasis5 2 3 3 6 4" xfId="48228" xr:uid="{00000000-0005-0000-0000-0000F1310000}"/>
    <cellStyle name="20% - Énfasis5 2 3 3 7" xfId="10514" xr:uid="{00000000-0005-0000-0000-0000F2310000}"/>
    <cellStyle name="20% - Énfasis5 2 3 3 7 2" xfId="34338" xr:uid="{00000000-0005-0000-0000-0000F3310000}"/>
    <cellStyle name="20% - Énfasis5 2 3 3 7 3" xfId="49871" xr:uid="{00000000-0005-0000-0000-0000F4310000}"/>
    <cellStyle name="20% - Énfasis5 2 3 3 8" xfId="19600" xr:uid="{00000000-0005-0000-0000-0000F5310000}"/>
    <cellStyle name="20% - Énfasis5 2 3 3 9" xfId="41689" xr:uid="{00000000-0005-0000-0000-0000F6310000}"/>
    <cellStyle name="20% - Énfasis5 2 3 4" xfId="519" xr:uid="{00000000-0005-0000-0000-0000F7310000}"/>
    <cellStyle name="20% - Énfasis5 2 3 4 2" xfId="2630" xr:uid="{00000000-0005-0000-0000-0000F8310000}"/>
    <cellStyle name="20% - Énfasis5 2 3 4 2 2" xfId="5220" xr:uid="{00000000-0005-0000-0000-0000F9310000}"/>
    <cellStyle name="20% - Énfasis5 2 3 4 2 2 2" xfId="15197" xr:uid="{00000000-0005-0000-0000-0000FA310000}"/>
    <cellStyle name="20% - Énfasis5 2 3 4 2 2 3" xfId="46420" xr:uid="{00000000-0005-0000-0000-0000FB310000}"/>
    <cellStyle name="20% - Énfasis5 2 3 4 2 3" xfId="10515" xr:uid="{00000000-0005-0000-0000-0000FC310000}"/>
    <cellStyle name="20% - Énfasis5 2 3 4 2 4" xfId="27189" xr:uid="{00000000-0005-0000-0000-0000FD310000}"/>
    <cellStyle name="20% - Énfasis5 2 3 4 2 5" xfId="43840" xr:uid="{00000000-0005-0000-0000-0000FE310000}"/>
    <cellStyle name="20% - Énfasis5 2 3 4 3" xfId="3007" xr:uid="{00000000-0005-0000-0000-0000FF310000}"/>
    <cellStyle name="20% - Énfasis5 2 3 4 3 2" xfId="12991" xr:uid="{00000000-0005-0000-0000-000000320000}"/>
    <cellStyle name="20% - Énfasis5 2 3 4 3 3" xfId="35084" xr:uid="{00000000-0005-0000-0000-000001320000}"/>
    <cellStyle name="20% - Énfasis5 2 3 4 3 4" xfId="44212" xr:uid="{00000000-0005-0000-0000-000002320000}"/>
    <cellStyle name="20% - Énfasis5 2 3 4 4" xfId="9164" xr:uid="{00000000-0005-0000-0000-000003320000}"/>
    <cellStyle name="20% - Énfasis5 2 3 4 4 2" xfId="18130" xr:uid="{00000000-0005-0000-0000-000004320000}"/>
    <cellStyle name="20% - Énfasis5 2 3 4 4 3" xfId="49356" xr:uid="{00000000-0005-0000-0000-000005320000}"/>
    <cellStyle name="20% - Énfasis5 2 3 4 5" xfId="10516" xr:uid="{00000000-0005-0000-0000-000006320000}"/>
    <cellStyle name="20% - Énfasis5 2 3 4 5 2" xfId="50999" xr:uid="{00000000-0005-0000-0000-000007320000}"/>
    <cellStyle name="20% - Énfasis5 2 3 4 6" xfId="18893" xr:uid="{00000000-0005-0000-0000-000008320000}"/>
    <cellStyle name="20% - Énfasis5 2 3 4 7" xfId="42817" xr:uid="{00000000-0005-0000-0000-000009320000}"/>
    <cellStyle name="20% - Énfasis5 2 3 5" xfId="1211" xr:uid="{00000000-0005-0000-0000-00000A320000}"/>
    <cellStyle name="20% - Énfasis5 2 3 5 2" xfId="4427" xr:uid="{00000000-0005-0000-0000-00000B320000}"/>
    <cellStyle name="20% - Énfasis5 2 3 5 2 2" xfId="14406" xr:uid="{00000000-0005-0000-0000-00000C320000}"/>
    <cellStyle name="20% - Énfasis5 2 3 5 2 3" xfId="27693" xr:uid="{00000000-0005-0000-0000-00000D320000}"/>
    <cellStyle name="20% - Énfasis5 2 3 5 2 4" xfId="45628" xr:uid="{00000000-0005-0000-0000-00000E320000}"/>
    <cellStyle name="20% - Énfasis5 2 3 5 3" xfId="10517" xr:uid="{00000000-0005-0000-0000-00000F320000}"/>
    <cellStyle name="20% - Énfasis5 2 3 5 3 2" xfId="35588" xr:uid="{00000000-0005-0000-0000-000010320000}"/>
    <cellStyle name="20% - Énfasis5 2 3 5 4" xfId="20377" xr:uid="{00000000-0005-0000-0000-000011320000}"/>
    <cellStyle name="20% - Énfasis5 2 3 5 5" xfId="43083" xr:uid="{00000000-0005-0000-0000-000012320000}"/>
    <cellStyle name="20% - Énfasis5 2 3 6" xfId="5587" xr:uid="{00000000-0005-0000-0000-000013320000}"/>
    <cellStyle name="20% - Énfasis5 2 3 6 2" xfId="29177" xr:uid="{00000000-0005-0000-0000-000014320000}"/>
    <cellStyle name="20% - Énfasis5 2 3 6 2 2" xfId="51372" xr:uid="{00000000-0005-0000-0000-000015320000}"/>
    <cellStyle name="20% - Énfasis5 2 3 6 3" xfId="37073" xr:uid="{00000000-0005-0000-0000-000016320000}"/>
    <cellStyle name="20% - Énfasis5 2 3 6 3 2" xfId="51263" xr:uid="{00000000-0005-0000-0000-000017320000}"/>
    <cellStyle name="20% - Énfasis5 2 3 6 4" xfId="21861" xr:uid="{00000000-0005-0000-0000-000018320000}"/>
    <cellStyle name="20% - Énfasis5 2 3 7" xfId="6562" xr:uid="{00000000-0005-0000-0000-000019320000}"/>
    <cellStyle name="20% - Énfasis5 2 3 7 2" xfId="15542" xr:uid="{00000000-0005-0000-0000-00001A320000}"/>
    <cellStyle name="20% - Énfasis5 2 3 7 2 2" xfId="30662" xr:uid="{00000000-0005-0000-0000-00001B320000}"/>
    <cellStyle name="20% - Énfasis5 2 3 7 3" xfId="38559" xr:uid="{00000000-0005-0000-0000-00001C320000}"/>
    <cellStyle name="20% - Énfasis5 2 3 7 4" xfId="23345" xr:uid="{00000000-0005-0000-0000-00001D320000}"/>
    <cellStyle name="20% - Énfasis5 2 3 7 5" xfId="46765" xr:uid="{00000000-0005-0000-0000-00001E320000}"/>
    <cellStyle name="20% - Énfasis5 2 3 8" xfId="3965" xr:uid="{00000000-0005-0000-0000-00001F320000}"/>
    <cellStyle name="20% - Énfasis5 2 3 8 2" xfId="13947" xr:uid="{00000000-0005-0000-0000-000020320000}"/>
    <cellStyle name="20% - Énfasis5 2 3 8 2 2" xfId="32147" xr:uid="{00000000-0005-0000-0000-000021320000}"/>
    <cellStyle name="20% - Énfasis5 2 3 8 3" xfId="40044" xr:uid="{00000000-0005-0000-0000-000022320000}"/>
    <cellStyle name="20% - Énfasis5 2 3 8 4" xfId="24779" xr:uid="{00000000-0005-0000-0000-000023320000}"/>
    <cellStyle name="20% - Énfasis5 2 3 8 5" xfId="45169" xr:uid="{00000000-0005-0000-0000-000024320000}"/>
    <cellStyle name="20% - Énfasis5 2 3 9" xfId="7099" xr:uid="{00000000-0005-0000-0000-000025320000}"/>
    <cellStyle name="20% - Énfasis5 2 3 9 2" xfId="16076" xr:uid="{00000000-0005-0000-0000-000026320000}"/>
    <cellStyle name="20% - Énfasis5 2 3 9 3" xfId="25732" xr:uid="{00000000-0005-0000-0000-000027320000}"/>
    <cellStyle name="20% - Énfasis5 2 3 9 4" xfId="47301" xr:uid="{00000000-0005-0000-0000-000028320000}"/>
    <cellStyle name="20% - Énfasis5 2 4" xfId="171" xr:uid="{00000000-0005-0000-0000-000029320000}"/>
    <cellStyle name="20% - Énfasis5 2 4 10" xfId="7860" xr:uid="{00000000-0005-0000-0000-00002A320000}"/>
    <cellStyle name="20% - Énfasis5 2 4 10 2" xfId="16827" xr:uid="{00000000-0005-0000-0000-00002B320000}"/>
    <cellStyle name="20% - Énfasis5 2 4 10 3" xfId="33632" xr:uid="{00000000-0005-0000-0000-00002C320000}"/>
    <cellStyle name="20% - Énfasis5 2 4 10 4" xfId="48052" xr:uid="{00000000-0005-0000-0000-00002D320000}"/>
    <cellStyle name="20% - Énfasis5 2 4 11" xfId="10518" xr:uid="{00000000-0005-0000-0000-00002E320000}"/>
    <cellStyle name="20% - Énfasis5 2 4 11 2" xfId="49695" xr:uid="{00000000-0005-0000-0000-00002F320000}"/>
    <cellStyle name="20% - Énfasis5 2 4 12" xfId="18553" xr:uid="{00000000-0005-0000-0000-000030320000}"/>
    <cellStyle name="20% - Énfasis5 2 4 13" xfId="41513" xr:uid="{00000000-0005-0000-0000-000031320000}"/>
    <cellStyle name="20% - Énfasis5 2 4 2" xfId="606" xr:uid="{00000000-0005-0000-0000-000032320000}"/>
    <cellStyle name="20% - Énfasis5 2 4 2 10" xfId="42021" xr:uid="{00000000-0005-0000-0000-000033320000}"/>
    <cellStyle name="20% - Énfasis5 2 4 2 2" xfId="2102" xr:uid="{00000000-0005-0000-0000-000034320000}"/>
    <cellStyle name="20% - Énfasis5 2 4 2 2 2" xfId="5005" xr:uid="{00000000-0005-0000-0000-000035320000}"/>
    <cellStyle name="20% - Énfasis5 2 4 2 2 2 2" xfId="14983" xr:uid="{00000000-0005-0000-0000-000036320000}"/>
    <cellStyle name="20% - Énfasis5 2 4 2 2 2 2 2" xfId="28403" xr:uid="{00000000-0005-0000-0000-000037320000}"/>
    <cellStyle name="20% - Énfasis5 2 4 2 2 2 3" xfId="36298" xr:uid="{00000000-0005-0000-0000-000038320000}"/>
    <cellStyle name="20% - Énfasis5 2 4 2 2 2 4" xfId="21087" xr:uid="{00000000-0005-0000-0000-000039320000}"/>
    <cellStyle name="20% - Énfasis5 2 4 2 2 2 5" xfId="46205" xr:uid="{00000000-0005-0000-0000-00003A320000}"/>
    <cellStyle name="20% - Énfasis5 2 4 2 2 3" xfId="8649" xr:uid="{00000000-0005-0000-0000-00003B320000}"/>
    <cellStyle name="20% - Énfasis5 2 4 2 2 3 2" xfId="17616" xr:uid="{00000000-0005-0000-0000-00003C320000}"/>
    <cellStyle name="20% - Énfasis5 2 4 2 2 3 2 2" xfId="29887" xr:uid="{00000000-0005-0000-0000-00003D320000}"/>
    <cellStyle name="20% - Énfasis5 2 4 2 2 3 3" xfId="37783" xr:uid="{00000000-0005-0000-0000-00003E320000}"/>
    <cellStyle name="20% - Énfasis5 2 4 2 2 3 4" xfId="22570" xr:uid="{00000000-0005-0000-0000-00003F320000}"/>
    <cellStyle name="20% - Énfasis5 2 4 2 2 3 5" xfId="48841" xr:uid="{00000000-0005-0000-0000-000040320000}"/>
    <cellStyle name="20% - Énfasis5 2 4 2 2 4" xfId="9508" xr:uid="{00000000-0005-0000-0000-000041320000}"/>
    <cellStyle name="20% - Énfasis5 2 4 2 2 4 2" xfId="31372" xr:uid="{00000000-0005-0000-0000-000042320000}"/>
    <cellStyle name="20% - Énfasis5 2 4 2 2 4 3" xfId="39269" xr:uid="{00000000-0005-0000-0000-000043320000}"/>
    <cellStyle name="20% - Énfasis5 2 4 2 2 4 4" xfId="24054" xr:uid="{00000000-0005-0000-0000-000044320000}"/>
    <cellStyle name="20% - Énfasis5 2 4 2 2 4 5" xfId="50484" xr:uid="{00000000-0005-0000-0000-000045320000}"/>
    <cellStyle name="20% - Énfasis5 2 4 2 2 5" xfId="12228" xr:uid="{00000000-0005-0000-0000-000046320000}"/>
    <cellStyle name="20% - Énfasis5 2 4 2 2 5 2" xfId="32857" xr:uid="{00000000-0005-0000-0000-000047320000}"/>
    <cellStyle name="20% - Énfasis5 2 4 2 2 5 3" xfId="40754" xr:uid="{00000000-0005-0000-0000-000048320000}"/>
    <cellStyle name="20% - Énfasis5 2 4 2 2 6" xfId="26441" xr:uid="{00000000-0005-0000-0000-000049320000}"/>
    <cellStyle name="20% - Énfasis5 2 4 2 2 7" xfId="34341" xr:uid="{00000000-0005-0000-0000-00004A320000}"/>
    <cellStyle name="20% - Énfasis5 2 4 2 2 8" xfId="19603" xr:uid="{00000000-0005-0000-0000-00004B320000}"/>
    <cellStyle name="20% - Énfasis5 2 4 2 2 9" xfId="42302" xr:uid="{00000000-0005-0000-0000-00004C320000}"/>
    <cellStyle name="20% - Énfasis5 2 4 2 3" xfId="1820" xr:uid="{00000000-0005-0000-0000-00004D320000}"/>
    <cellStyle name="20% - Énfasis5 2 4 2 3 2" xfId="4166" xr:uid="{00000000-0005-0000-0000-00004E320000}"/>
    <cellStyle name="20% - Énfasis5 2 4 2 3 2 2" xfId="14146" xr:uid="{00000000-0005-0000-0000-00004F320000}"/>
    <cellStyle name="20% - Énfasis5 2 4 2 3 2 3" xfId="28012" xr:uid="{00000000-0005-0000-0000-000050320000}"/>
    <cellStyle name="20% - Énfasis5 2 4 2 3 2 4" xfId="45368" xr:uid="{00000000-0005-0000-0000-000051320000}"/>
    <cellStyle name="20% - Énfasis5 2 4 2 3 3" xfId="10519" xr:uid="{00000000-0005-0000-0000-000052320000}"/>
    <cellStyle name="20% - Énfasis5 2 4 2 3 3 2" xfId="35907" xr:uid="{00000000-0005-0000-0000-000053320000}"/>
    <cellStyle name="20% - Énfasis5 2 4 2 3 4" xfId="20696" xr:uid="{00000000-0005-0000-0000-000054320000}"/>
    <cellStyle name="20% - Énfasis5 2 4 2 3 5" xfId="43603" xr:uid="{00000000-0005-0000-0000-000055320000}"/>
    <cellStyle name="20% - Énfasis5 2 4 2 4" xfId="3490" xr:uid="{00000000-0005-0000-0000-000056320000}"/>
    <cellStyle name="20% - Énfasis5 2 4 2 4 2" xfId="13474" xr:uid="{00000000-0005-0000-0000-000057320000}"/>
    <cellStyle name="20% - Énfasis5 2 4 2 4 2 2" xfId="29496" xr:uid="{00000000-0005-0000-0000-000058320000}"/>
    <cellStyle name="20% - Énfasis5 2 4 2 4 3" xfId="37392" xr:uid="{00000000-0005-0000-0000-000059320000}"/>
    <cellStyle name="20% - Énfasis5 2 4 2 4 4" xfId="22180" xr:uid="{00000000-0005-0000-0000-00005A320000}"/>
    <cellStyle name="20% - Énfasis5 2 4 2 4 5" xfId="44695" xr:uid="{00000000-0005-0000-0000-00005B320000}"/>
    <cellStyle name="20% - Énfasis5 2 4 2 5" xfId="8368" xr:uid="{00000000-0005-0000-0000-00005C320000}"/>
    <cellStyle name="20% - Énfasis5 2 4 2 5 2" xfId="17335" xr:uid="{00000000-0005-0000-0000-00005D320000}"/>
    <cellStyle name="20% - Énfasis5 2 4 2 5 2 2" xfId="30981" xr:uid="{00000000-0005-0000-0000-00005E320000}"/>
    <cellStyle name="20% - Énfasis5 2 4 2 5 3" xfId="38878" xr:uid="{00000000-0005-0000-0000-00005F320000}"/>
    <cellStyle name="20% - Énfasis5 2 4 2 5 4" xfId="23664" xr:uid="{00000000-0005-0000-0000-000060320000}"/>
    <cellStyle name="20% - Énfasis5 2 4 2 5 5" xfId="48560" xr:uid="{00000000-0005-0000-0000-000061320000}"/>
    <cellStyle name="20% - Énfasis5 2 4 2 6" xfId="10520" xr:uid="{00000000-0005-0000-0000-000062320000}"/>
    <cellStyle name="20% - Énfasis5 2 4 2 6 2" xfId="32466" xr:uid="{00000000-0005-0000-0000-000063320000}"/>
    <cellStyle name="20% - Énfasis5 2 4 2 6 3" xfId="40363" xr:uid="{00000000-0005-0000-0000-000064320000}"/>
    <cellStyle name="20% - Énfasis5 2 4 2 6 4" xfId="25077" xr:uid="{00000000-0005-0000-0000-000065320000}"/>
    <cellStyle name="20% - Énfasis5 2 4 2 6 5" xfId="50203" xr:uid="{00000000-0005-0000-0000-000066320000}"/>
    <cellStyle name="20% - Énfasis5 2 4 2 7" xfId="26050" xr:uid="{00000000-0005-0000-0000-000067320000}"/>
    <cellStyle name="20% - Énfasis5 2 4 2 8" xfId="33950" xr:uid="{00000000-0005-0000-0000-000068320000}"/>
    <cellStyle name="20% - Énfasis5 2 4 2 9" xfId="19212" xr:uid="{00000000-0005-0000-0000-000069320000}"/>
    <cellStyle name="20% - Énfasis5 2 4 3" xfId="2101" xr:uid="{00000000-0005-0000-0000-00006A320000}"/>
    <cellStyle name="20% - Énfasis5 2 4 3 2" xfId="4726" xr:uid="{00000000-0005-0000-0000-00006B320000}"/>
    <cellStyle name="20% - Énfasis5 2 4 3 2 2" xfId="14704" xr:uid="{00000000-0005-0000-0000-00006C320000}"/>
    <cellStyle name="20% - Énfasis5 2 4 3 2 2 2" xfId="28402" xr:uid="{00000000-0005-0000-0000-00006D320000}"/>
    <cellStyle name="20% - Énfasis5 2 4 3 2 3" xfId="36297" xr:uid="{00000000-0005-0000-0000-00006E320000}"/>
    <cellStyle name="20% - Énfasis5 2 4 3 2 4" xfId="21086" xr:uid="{00000000-0005-0000-0000-00006F320000}"/>
    <cellStyle name="20% - Énfasis5 2 4 3 2 5" xfId="45926" xr:uid="{00000000-0005-0000-0000-000070320000}"/>
    <cellStyle name="20% - Énfasis5 2 4 3 3" xfId="8648" xr:uid="{00000000-0005-0000-0000-000071320000}"/>
    <cellStyle name="20% - Énfasis5 2 4 3 3 2" xfId="17615" xr:uid="{00000000-0005-0000-0000-000072320000}"/>
    <cellStyle name="20% - Énfasis5 2 4 3 3 2 2" xfId="29886" xr:uid="{00000000-0005-0000-0000-000073320000}"/>
    <cellStyle name="20% - Énfasis5 2 4 3 3 3" xfId="37782" xr:uid="{00000000-0005-0000-0000-000074320000}"/>
    <cellStyle name="20% - Énfasis5 2 4 3 3 4" xfId="22569" xr:uid="{00000000-0005-0000-0000-000075320000}"/>
    <cellStyle name="20% - Énfasis5 2 4 3 3 5" xfId="48840" xr:uid="{00000000-0005-0000-0000-000076320000}"/>
    <cellStyle name="20% - Énfasis5 2 4 3 4" xfId="9509" xr:uid="{00000000-0005-0000-0000-000077320000}"/>
    <cellStyle name="20% - Énfasis5 2 4 3 4 2" xfId="31371" xr:uid="{00000000-0005-0000-0000-000078320000}"/>
    <cellStyle name="20% - Énfasis5 2 4 3 4 3" xfId="39268" xr:uid="{00000000-0005-0000-0000-000079320000}"/>
    <cellStyle name="20% - Énfasis5 2 4 3 4 4" xfId="24053" xr:uid="{00000000-0005-0000-0000-00007A320000}"/>
    <cellStyle name="20% - Énfasis5 2 4 3 4 5" xfId="50483" xr:uid="{00000000-0005-0000-0000-00007B320000}"/>
    <cellStyle name="20% - Énfasis5 2 4 3 5" xfId="12227" xr:uid="{00000000-0005-0000-0000-00007C320000}"/>
    <cellStyle name="20% - Énfasis5 2 4 3 5 2" xfId="32856" xr:uid="{00000000-0005-0000-0000-00007D320000}"/>
    <cellStyle name="20% - Énfasis5 2 4 3 5 3" xfId="40753" xr:uid="{00000000-0005-0000-0000-00007E320000}"/>
    <cellStyle name="20% - Énfasis5 2 4 3 6" xfId="26440" xr:uid="{00000000-0005-0000-0000-00007F320000}"/>
    <cellStyle name="20% - Énfasis5 2 4 3 7" xfId="34340" xr:uid="{00000000-0005-0000-0000-000080320000}"/>
    <cellStyle name="20% - Énfasis5 2 4 3 8" xfId="19602" xr:uid="{00000000-0005-0000-0000-000081320000}"/>
    <cellStyle name="20% - Énfasis5 2 4 3 9" xfId="42301" xr:uid="{00000000-0005-0000-0000-000082320000}"/>
    <cellStyle name="20% - Énfasis5 2 4 4" xfId="1298" xr:uid="{00000000-0005-0000-0000-000083320000}"/>
    <cellStyle name="20% - Énfasis5 2 4 4 2" xfId="4524" xr:uid="{00000000-0005-0000-0000-000084320000}"/>
    <cellStyle name="20% - Énfasis5 2 4 4 2 2" xfId="14502" xr:uid="{00000000-0005-0000-0000-000085320000}"/>
    <cellStyle name="20% - Énfasis5 2 4 4 2 3" xfId="27190" xr:uid="{00000000-0005-0000-0000-000086320000}"/>
    <cellStyle name="20% - Énfasis5 2 4 4 2 4" xfId="45724" xr:uid="{00000000-0005-0000-0000-000087320000}"/>
    <cellStyle name="20% - Énfasis5 2 4 4 3" xfId="10521" xr:uid="{00000000-0005-0000-0000-000088320000}"/>
    <cellStyle name="20% - Énfasis5 2 4 4 3 2" xfId="35085" xr:uid="{00000000-0005-0000-0000-000089320000}"/>
    <cellStyle name="20% - Énfasis5 2 4 4 4" xfId="18894" xr:uid="{00000000-0005-0000-0000-00008A320000}"/>
    <cellStyle name="20% - Énfasis5 2 4 4 5" xfId="43170" xr:uid="{00000000-0005-0000-0000-00008B320000}"/>
    <cellStyle name="20% - Énfasis5 2 4 5" xfId="5354" xr:uid="{00000000-0005-0000-0000-00008C320000}"/>
    <cellStyle name="20% - Énfasis5 2 4 5 2" xfId="27694" xr:uid="{00000000-0005-0000-0000-00008D320000}"/>
    <cellStyle name="20% - Énfasis5 2 4 5 2 2" xfId="51350" xr:uid="{00000000-0005-0000-0000-00008E320000}"/>
    <cellStyle name="20% - Énfasis5 2 4 5 3" xfId="35589" xr:uid="{00000000-0005-0000-0000-00008F320000}"/>
    <cellStyle name="20% - Énfasis5 2 4 5 3 2" xfId="51164" xr:uid="{00000000-0005-0000-0000-000090320000}"/>
    <cellStyle name="20% - Énfasis5 2 4 5 4" xfId="20378" xr:uid="{00000000-0005-0000-0000-000091320000}"/>
    <cellStyle name="20% - Énfasis5 2 4 6" xfId="6649" xr:uid="{00000000-0005-0000-0000-000092320000}"/>
    <cellStyle name="20% - Énfasis5 2 4 6 2" xfId="15628" xr:uid="{00000000-0005-0000-0000-000093320000}"/>
    <cellStyle name="20% - Énfasis5 2 4 6 2 2" xfId="29178" xr:uid="{00000000-0005-0000-0000-000094320000}"/>
    <cellStyle name="20% - Énfasis5 2 4 6 3" xfId="37074" xr:uid="{00000000-0005-0000-0000-000095320000}"/>
    <cellStyle name="20% - Énfasis5 2 4 6 4" xfId="21862" xr:uid="{00000000-0005-0000-0000-000096320000}"/>
    <cellStyle name="20% - Énfasis5 2 4 6 5" xfId="46852" xr:uid="{00000000-0005-0000-0000-000097320000}"/>
    <cellStyle name="20% - Énfasis5 2 4 7" xfId="3885" xr:uid="{00000000-0005-0000-0000-000098320000}"/>
    <cellStyle name="20% - Énfasis5 2 4 7 2" xfId="13867" xr:uid="{00000000-0005-0000-0000-000099320000}"/>
    <cellStyle name="20% - Énfasis5 2 4 7 2 2" xfId="30663" xr:uid="{00000000-0005-0000-0000-00009A320000}"/>
    <cellStyle name="20% - Énfasis5 2 4 7 3" xfId="38560" xr:uid="{00000000-0005-0000-0000-00009B320000}"/>
    <cellStyle name="20% - Énfasis5 2 4 7 4" xfId="23346" xr:uid="{00000000-0005-0000-0000-00009C320000}"/>
    <cellStyle name="20% - Énfasis5 2 4 7 5" xfId="45089" xr:uid="{00000000-0005-0000-0000-00009D320000}"/>
    <cellStyle name="20% - Énfasis5 2 4 8" xfId="7186" xr:uid="{00000000-0005-0000-0000-00009E320000}"/>
    <cellStyle name="20% - Énfasis5 2 4 8 2" xfId="16163" xr:uid="{00000000-0005-0000-0000-00009F320000}"/>
    <cellStyle name="20% - Énfasis5 2 4 8 2 2" xfId="32148" xr:uid="{00000000-0005-0000-0000-0000A0320000}"/>
    <cellStyle name="20% - Énfasis5 2 4 8 3" xfId="40045" xr:uid="{00000000-0005-0000-0000-0000A1320000}"/>
    <cellStyle name="20% - Énfasis5 2 4 8 4" xfId="24780" xr:uid="{00000000-0005-0000-0000-0000A2320000}"/>
    <cellStyle name="20% - Énfasis5 2 4 8 5" xfId="47388" xr:uid="{00000000-0005-0000-0000-0000A3320000}"/>
    <cellStyle name="20% - Énfasis5 2 4 9" xfId="3094" xr:uid="{00000000-0005-0000-0000-0000A4320000}"/>
    <cellStyle name="20% - Énfasis5 2 4 9 2" xfId="13078" xr:uid="{00000000-0005-0000-0000-0000A5320000}"/>
    <cellStyle name="20% - Énfasis5 2 4 9 3" xfId="25733" xr:uid="{00000000-0005-0000-0000-0000A6320000}"/>
    <cellStyle name="20% - Énfasis5 2 4 9 4" xfId="44299" xr:uid="{00000000-0005-0000-0000-0000A7320000}"/>
    <cellStyle name="20% - Énfasis5 2 5" xfId="279" xr:uid="{00000000-0005-0000-0000-0000A8320000}"/>
    <cellStyle name="20% - Énfasis5 2 5 10" xfId="18889" xr:uid="{00000000-0005-0000-0000-0000A9320000}"/>
    <cellStyle name="20% - Énfasis5 2 5 11" xfId="41687" xr:uid="{00000000-0005-0000-0000-0000AA320000}"/>
    <cellStyle name="20% - Énfasis5 2 5 2" xfId="781" xr:uid="{00000000-0005-0000-0000-0000AB320000}"/>
    <cellStyle name="20% - Énfasis5 2 5 2 10" xfId="42022" xr:uid="{00000000-0005-0000-0000-0000AC320000}"/>
    <cellStyle name="20% - Énfasis5 2 5 2 2" xfId="2104" xr:uid="{00000000-0005-0000-0000-0000AD320000}"/>
    <cellStyle name="20% - Énfasis5 2 5 2 2 2" xfId="4906" xr:uid="{00000000-0005-0000-0000-0000AE320000}"/>
    <cellStyle name="20% - Énfasis5 2 5 2 2 2 2" xfId="14884" xr:uid="{00000000-0005-0000-0000-0000AF320000}"/>
    <cellStyle name="20% - Énfasis5 2 5 2 2 2 2 2" xfId="28405" xr:uid="{00000000-0005-0000-0000-0000B0320000}"/>
    <cellStyle name="20% - Énfasis5 2 5 2 2 2 3" xfId="36300" xr:uid="{00000000-0005-0000-0000-0000B1320000}"/>
    <cellStyle name="20% - Énfasis5 2 5 2 2 2 4" xfId="21089" xr:uid="{00000000-0005-0000-0000-0000B2320000}"/>
    <cellStyle name="20% - Énfasis5 2 5 2 2 2 5" xfId="46106" xr:uid="{00000000-0005-0000-0000-0000B3320000}"/>
    <cellStyle name="20% - Énfasis5 2 5 2 2 3" xfId="8651" xr:uid="{00000000-0005-0000-0000-0000B4320000}"/>
    <cellStyle name="20% - Énfasis5 2 5 2 2 3 2" xfId="17618" xr:uid="{00000000-0005-0000-0000-0000B5320000}"/>
    <cellStyle name="20% - Énfasis5 2 5 2 2 3 2 2" xfId="29889" xr:uid="{00000000-0005-0000-0000-0000B6320000}"/>
    <cellStyle name="20% - Énfasis5 2 5 2 2 3 3" xfId="37785" xr:uid="{00000000-0005-0000-0000-0000B7320000}"/>
    <cellStyle name="20% - Énfasis5 2 5 2 2 3 4" xfId="22572" xr:uid="{00000000-0005-0000-0000-0000B8320000}"/>
    <cellStyle name="20% - Énfasis5 2 5 2 2 3 5" xfId="48843" xr:uid="{00000000-0005-0000-0000-0000B9320000}"/>
    <cellStyle name="20% - Énfasis5 2 5 2 2 4" xfId="9510" xr:uid="{00000000-0005-0000-0000-0000BA320000}"/>
    <cellStyle name="20% - Énfasis5 2 5 2 2 4 2" xfId="31374" xr:uid="{00000000-0005-0000-0000-0000BB320000}"/>
    <cellStyle name="20% - Énfasis5 2 5 2 2 4 3" xfId="39271" xr:uid="{00000000-0005-0000-0000-0000BC320000}"/>
    <cellStyle name="20% - Énfasis5 2 5 2 2 4 4" xfId="24056" xr:uid="{00000000-0005-0000-0000-0000BD320000}"/>
    <cellStyle name="20% - Énfasis5 2 5 2 2 4 5" xfId="50486" xr:uid="{00000000-0005-0000-0000-0000BE320000}"/>
    <cellStyle name="20% - Énfasis5 2 5 2 2 5" xfId="12230" xr:uid="{00000000-0005-0000-0000-0000BF320000}"/>
    <cellStyle name="20% - Énfasis5 2 5 2 2 5 2" xfId="32859" xr:uid="{00000000-0005-0000-0000-0000C0320000}"/>
    <cellStyle name="20% - Énfasis5 2 5 2 2 5 3" xfId="40756" xr:uid="{00000000-0005-0000-0000-0000C1320000}"/>
    <cellStyle name="20% - Énfasis5 2 5 2 2 6" xfId="26443" xr:uid="{00000000-0005-0000-0000-0000C2320000}"/>
    <cellStyle name="20% - Énfasis5 2 5 2 2 7" xfId="34343" xr:uid="{00000000-0005-0000-0000-0000C3320000}"/>
    <cellStyle name="20% - Énfasis5 2 5 2 2 8" xfId="19605" xr:uid="{00000000-0005-0000-0000-0000C4320000}"/>
    <cellStyle name="20% - Énfasis5 2 5 2 2 9" xfId="42304" xr:uid="{00000000-0005-0000-0000-0000C5320000}"/>
    <cellStyle name="20% - Énfasis5 2 5 2 3" xfId="1821" xr:uid="{00000000-0005-0000-0000-0000C6320000}"/>
    <cellStyle name="20% - Énfasis5 2 5 2 3 2" xfId="10522" xr:uid="{00000000-0005-0000-0000-0000C7320000}"/>
    <cellStyle name="20% - Énfasis5 2 5 2 3 2 2" xfId="28013" xr:uid="{00000000-0005-0000-0000-0000C8320000}"/>
    <cellStyle name="20% - Énfasis5 2 5 2 3 3" xfId="35908" xr:uid="{00000000-0005-0000-0000-0000C9320000}"/>
    <cellStyle name="20% - Énfasis5 2 5 2 3 4" xfId="20697" xr:uid="{00000000-0005-0000-0000-0000CA320000}"/>
    <cellStyle name="20% - Énfasis5 2 5 2 3 5" xfId="43604" xr:uid="{00000000-0005-0000-0000-0000CB320000}"/>
    <cellStyle name="20% - Énfasis5 2 5 2 4" xfId="3491" xr:uid="{00000000-0005-0000-0000-0000CC320000}"/>
    <cellStyle name="20% - Énfasis5 2 5 2 4 2" xfId="13475" xr:uid="{00000000-0005-0000-0000-0000CD320000}"/>
    <cellStyle name="20% - Énfasis5 2 5 2 4 2 2" xfId="29497" xr:uid="{00000000-0005-0000-0000-0000CE320000}"/>
    <cellStyle name="20% - Énfasis5 2 5 2 4 3" xfId="37393" xr:uid="{00000000-0005-0000-0000-0000CF320000}"/>
    <cellStyle name="20% - Énfasis5 2 5 2 4 4" xfId="22181" xr:uid="{00000000-0005-0000-0000-0000D0320000}"/>
    <cellStyle name="20% - Énfasis5 2 5 2 4 5" xfId="44696" xr:uid="{00000000-0005-0000-0000-0000D1320000}"/>
    <cellStyle name="20% - Énfasis5 2 5 2 5" xfId="8369" xr:uid="{00000000-0005-0000-0000-0000D2320000}"/>
    <cellStyle name="20% - Énfasis5 2 5 2 5 2" xfId="17336" xr:uid="{00000000-0005-0000-0000-0000D3320000}"/>
    <cellStyle name="20% - Énfasis5 2 5 2 5 2 2" xfId="30982" xr:uid="{00000000-0005-0000-0000-0000D4320000}"/>
    <cellStyle name="20% - Énfasis5 2 5 2 5 3" xfId="38879" xr:uid="{00000000-0005-0000-0000-0000D5320000}"/>
    <cellStyle name="20% - Énfasis5 2 5 2 5 4" xfId="23665" xr:uid="{00000000-0005-0000-0000-0000D6320000}"/>
    <cellStyle name="20% - Énfasis5 2 5 2 5 5" xfId="48561" xr:uid="{00000000-0005-0000-0000-0000D7320000}"/>
    <cellStyle name="20% - Énfasis5 2 5 2 6" xfId="10523" xr:uid="{00000000-0005-0000-0000-0000D8320000}"/>
    <cellStyle name="20% - Énfasis5 2 5 2 6 2" xfId="32467" xr:uid="{00000000-0005-0000-0000-0000D9320000}"/>
    <cellStyle name="20% - Énfasis5 2 5 2 6 3" xfId="40364" xr:uid="{00000000-0005-0000-0000-0000DA320000}"/>
    <cellStyle name="20% - Énfasis5 2 5 2 6 4" xfId="25078" xr:uid="{00000000-0005-0000-0000-0000DB320000}"/>
    <cellStyle name="20% - Énfasis5 2 5 2 6 5" xfId="50204" xr:uid="{00000000-0005-0000-0000-0000DC320000}"/>
    <cellStyle name="20% - Énfasis5 2 5 2 7" xfId="26051" xr:uid="{00000000-0005-0000-0000-0000DD320000}"/>
    <cellStyle name="20% - Énfasis5 2 5 2 8" xfId="33951" xr:uid="{00000000-0005-0000-0000-0000DE320000}"/>
    <cellStyle name="20% - Énfasis5 2 5 2 9" xfId="19213" xr:uid="{00000000-0005-0000-0000-0000DF320000}"/>
    <cellStyle name="20% - Énfasis5 2 5 3" xfId="2103" xr:uid="{00000000-0005-0000-0000-0000E0320000}"/>
    <cellStyle name="20% - Énfasis5 2 5 3 2" xfId="6824" xr:uid="{00000000-0005-0000-0000-0000E1320000}"/>
    <cellStyle name="20% - Énfasis5 2 5 3 2 2" xfId="15802" xr:uid="{00000000-0005-0000-0000-0000E2320000}"/>
    <cellStyle name="20% - Énfasis5 2 5 3 2 2 2" xfId="28404" xr:uid="{00000000-0005-0000-0000-0000E3320000}"/>
    <cellStyle name="20% - Énfasis5 2 5 3 2 3" xfId="36299" xr:uid="{00000000-0005-0000-0000-0000E4320000}"/>
    <cellStyle name="20% - Énfasis5 2 5 3 2 4" xfId="21088" xr:uid="{00000000-0005-0000-0000-0000E5320000}"/>
    <cellStyle name="20% - Énfasis5 2 5 3 2 5" xfId="47026" xr:uid="{00000000-0005-0000-0000-0000E6320000}"/>
    <cellStyle name="20% - Énfasis5 2 5 3 3" xfId="8650" xr:uid="{00000000-0005-0000-0000-0000E7320000}"/>
    <cellStyle name="20% - Énfasis5 2 5 3 3 2" xfId="17617" xr:uid="{00000000-0005-0000-0000-0000E8320000}"/>
    <cellStyle name="20% - Énfasis5 2 5 3 3 2 2" xfId="29888" xr:uid="{00000000-0005-0000-0000-0000E9320000}"/>
    <cellStyle name="20% - Énfasis5 2 5 3 3 3" xfId="37784" xr:uid="{00000000-0005-0000-0000-0000EA320000}"/>
    <cellStyle name="20% - Énfasis5 2 5 3 3 4" xfId="22571" xr:uid="{00000000-0005-0000-0000-0000EB320000}"/>
    <cellStyle name="20% - Énfasis5 2 5 3 3 5" xfId="48842" xr:uid="{00000000-0005-0000-0000-0000EC320000}"/>
    <cellStyle name="20% - Énfasis5 2 5 3 4" xfId="9511" xr:uid="{00000000-0005-0000-0000-0000ED320000}"/>
    <cellStyle name="20% - Énfasis5 2 5 3 4 2" xfId="31373" xr:uid="{00000000-0005-0000-0000-0000EE320000}"/>
    <cellStyle name="20% - Énfasis5 2 5 3 4 3" xfId="39270" xr:uid="{00000000-0005-0000-0000-0000EF320000}"/>
    <cellStyle name="20% - Énfasis5 2 5 3 4 4" xfId="24055" xr:uid="{00000000-0005-0000-0000-0000F0320000}"/>
    <cellStyle name="20% - Énfasis5 2 5 3 4 5" xfId="50485" xr:uid="{00000000-0005-0000-0000-0000F1320000}"/>
    <cellStyle name="20% - Énfasis5 2 5 3 5" xfId="12229" xr:uid="{00000000-0005-0000-0000-0000F2320000}"/>
    <cellStyle name="20% - Énfasis5 2 5 3 5 2" xfId="32858" xr:uid="{00000000-0005-0000-0000-0000F3320000}"/>
    <cellStyle name="20% - Énfasis5 2 5 3 5 3" xfId="40755" xr:uid="{00000000-0005-0000-0000-0000F4320000}"/>
    <cellStyle name="20% - Énfasis5 2 5 3 6" xfId="26442" xr:uid="{00000000-0005-0000-0000-0000F5320000}"/>
    <cellStyle name="20% - Énfasis5 2 5 3 7" xfId="34342" xr:uid="{00000000-0005-0000-0000-0000F6320000}"/>
    <cellStyle name="20% - Énfasis5 2 5 3 8" xfId="19604" xr:uid="{00000000-0005-0000-0000-0000F7320000}"/>
    <cellStyle name="20% - Énfasis5 2 5 3 9" xfId="42303" xr:uid="{00000000-0005-0000-0000-0000F8320000}"/>
    <cellStyle name="20% - Énfasis5 2 5 4" xfId="1472" xr:uid="{00000000-0005-0000-0000-0000F9320000}"/>
    <cellStyle name="20% - Énfasis5 2 5 4 2" xfId="4066" xr:uid="{00000000-0005-0000-0000-0000FA320000}"/>
    <cellStyle name="20% - Énfasis5 2 5 4 2 2" xfId="14047" xr:uid="{00000000-0005-0000-0000-0000FB320000}"/>
    <cellStyle name="20% - Énfasis5 2 5 4 2 3" xfId="27689" xr:uid="{00000000-0005-0000-0000-0000FC320000}"/>
    <cellStyle name="20% - Énfasis5 2 5 4 2 4" xfId="45269" xr:uid="{00000000-0005-0000-0000-0000FD320000}"/>
    <cellStyle name="20% - Énfasis5 2 5 4 3" xfId="10524" xr:uid="{00000000-0005-0000-0000-0000FE320000}"/>
    <cellStyle name="20% - Énfasis5 2 5 4 3 2" xfId="35584" xr:uid="{00000000-0005-0000-0000-0000FF320000}"/>
    <cellStyle name="20% - Énfasis5 2 5 4 4" xfId="20373" xr:uid="{00000000-0005-0000-0000-000000330000}"/>
    <cellStyle name="20% - Énfasis5 2 5 4 5" xfId="43344" xr:uid="{00000000-0005-0000-0000-000001330000}"/>
    <cellStyle name="20% - Énfasis5 2 5 5" xfId="7360" xr:uid="{00000000-0005-0000-0000-000002330000}"/>
    <cellStyle name="20% - Énfasis5 2 5 5 2" xfId="16336" xr:uid="{00000000-0005-0000-0000-000003330000}"/>
    <cellStyle name="20% - Énfasis5 2 5 5 2 2" xfId="29173" xr:uid="{00000000-0005-0000-0000-000004330000}"/>
    <cellStyle name="20% - Énfasis5 2 5 5 3" xfId="37069" xr:uid="{00000000-0005-0000-0000-000005330000}"/>
    <cellStyle name="20% - Énfasis5 2 5 5 4" xfId="21857" xr:uid="{00000000-0005-0000-0000-000006330000}"/>
    <cellStyle name="20% - Énfasis5 2 5 5 5" xfId="47561" xr:uid="{00000000-0005-0000-0000-000007330000}"/>
    <cellStyle name="20% - Énfasis5 2 5 6" xfId="3268" xr:uid="{00000000-0005-0000-0000-000008330000}"/>
    <cellStyle name="20% - Énfasis5 2 5 6 2" xfId="13252" xr:uid="{00000000-0005-0000-0000-000009330000}"/>
    <cellStyle name="20% - Énfasis5 2 5 6 2 2" xfId="30658" xr:uid="{00000000-0005-0000-0000-00000A330000}"/>
    <cellStyle name="20% - Énfasis5 2 5 6 3" xfId="38555" xr:uid="{00000000-0005-0000-0000-00000B330000}"/>
    <cellStyle name="20% - Énfasis5 2 5 6 4" xfId="23341" xr:uid="{00000000-0005-0000-0000-00000C330000}"/>
    <cellStyle name="20% - Énfasis5 2 5 6 5" xfId="44473" xr:uid="{00000000-0005-0000-0000-00000D330000}"/>
    <cellStyle name="20% - Énfasis5 2 5 7" xfId="8034" xr:uid="{00000000-0005-0000-0000-00000E330000}"/>
    <cellStyle name="20% - Énfasis5 2 5 7 2" xfId="17001" xr:uid="{00000000-0005-0000-0000-00000F330000}"/>
    <cellStyle name="20% - Énfasis5 2 5 7 2 2" xfId="32143" xr:uid="{00000000-0005-0000-0000-000010330000}"/>
    <cellStyle name="20% - Énfasis5 2 5 7 3" xfId="40040" xr:uid="{00000000-0005-0000-0000-000011330000}"/>
    <cellStyle name="20% - Énfasis5 2 5 7 4" xfId="24775" xr:uid="{00000000-0005-0000-0000-000012330000}"/>
    <cellStyle name="20% - Énfasis5 2 5 7 5" xfId="48226" xr:uid="{00000000-0005-0000-0000-000013330000}"/>
    <cellStyle name="20% - Énfasis5 2 5 8" xfId="10525" xr:uid="{00000000-0005-0000-0000-000014330000}"/>
    <cellStyle name="20% - Énfasis5 2 5 8 2" xfId="25728" xr:uid="{00000000-0005-0000-0000-000015330000}"/>
    <cellStyle name="20% - Énfasis5 2 5 8 3" xfId="49869" xr:uid="{00000000-0005-0000-0000-000016330000}"/>
    <cellStyle name="20% - Énfasis5 2 5 9" xfId="33627" xr:uid="{00000000-0005-0000-0000-000017330000}"/>
    <cellStyle name="20% - Énfasis5 2 6" xfId="401" xr:uid="{00000000-0005-0000-0000-000018330000}"/>
    <cellStyle name="20% - Énfasis5 2 6 10" xfId="41955" xr:uid="{00000000-0005-0000-0000-000019330000}"/>
    <cellStyle name="20% - Énfasis5 2 6 2" xfId="2105" xr:uid="{00000000-0005-0000-0000-00001A330000}"/>
    <cellStyle name="20% - Énfasis5 2 6 2 2" xfId="4627" xr:uid="{00000000-0005-0000-0000-00001B330000}"/>
    <cellStyle name="20% - Énfasis5 2 6 2 2 2" xfId="14605" xr:uid="{00000000-0005-0000-0000-00001C330000}"/>
    <cellStyle name="20% - Énfasis5 2 6 2 2 2 2" xfId="28406" xr:uid="{00000000-0005-0000-0000-00001D330000}"/>
    <cellStyle name="20% - Énfasis5 2 6 2 2 3" xfId="36301" xr:uid="{00000000-0005-0000-0000-00001E330000}"/>
    <cellStyle name="20% - Énfasis5 2 6 2 2 4" xfId="21090" xr:uid="{00000000-0005-0000-0000-00001F330000}"/>
    <cellStyle name="20% - Énfasis5 2 6 2 2 5" xfId="45827" xr:uid="{00000000-0005-0000-0000-000020330000}"/>
    <cellStyle name="20% - Énfasis5 2 6 2 3" xfId="8652" xr:uid="{00000000-0005-0000-0000-000021330000}"/>
    <cellStyle name="20% - Énfasis5 2 6 2 3 2" xfId="17619" xr:uid="{00000000-0005-0000-0000-000022330000}"/>
    <cellStyle name="20% - Énfasis5 2 6 2 3 2 2" xfId="29890" xr:uid="{00000000-0005-0000-0000-000023330000}"/>
    <cellStyle name="20% - Énfasis5 2 6 2 3 3" xfId="37786" xr:uid="{00000000-0005-0000-0000-000024330000}"/>
    <cellStyle name="20% - Énfasis5 2 6 2 3 4" xfId="22573" xr:uid="{00000000-0005-0000-0000-000025330000}"/>
    <cellStyle name="20% - Énfasis5 2 6 2 3 5" xfId="48844" xr:uid="{00000000-0005-0000-0000-000026330000}"/>
    <cellStyle name="20% - Énfasis5 2 6 2 4" xfId="9512" xr:uid="{00000000-0005-0000-0000-000027330000}"/>
    <cellStyle name="20% - Énfasis5 2 6 2 4 2" xfId="31375" xr:uid="{00000000-0005-0000-0000-000028330000}"/>
    <cellStyle name="20% - Énfasis5 2 6 2 4 3" xfId="39272" xr:uid="{00000000-0005-0000-0000-000029330000}"/>
    <cellStyle name="20% - Énfasis5 2 6 2 4 4" xfId="24057" xr:uid="{00000000-0005-0000-0000-00002A330000}"/>
    <cellStyle name="20% - Énfasis5 2 6 2 4 5" xfId="50487" xr:uid="{00000000-0005-0000-0000-00002B330000}"/>
    <cellStyle name="20% - Énfasis5 2 6 2 5" xfId="12231" xr:uid="{00000000-0005-0000-0000-00002C330000}"/>
    <cellStyle name="20% - Énfasis5 2 6 2 5 2" xfId="32860" xr:uid="{00000000-0005-0000-0000-00002D330000}"/>
    <cellStyle name="20% - Énfasis5 2 6 2 5 3" xfId="40757" xr:uid="{00000000-0005-0000-0000-00002E330000}"/>
    <cellStyle name="20% - Énfasis5 2 6 2 6" xfId="26444" xr:uid="{00000000-0005-0000-0000-00002F330000}"/>
    <cellStyle name="20% - Énfasis5 2 6 2 7" xfId="34344" xr:uid="{00000000-0005-0000-0000-000030330000}"/>
    <cellStyle name="20% - Énfasis5 2 6 2 8" xfId="19606" xr:uid="{00000000-0005-0000-0000-000031330000}"/>
    <cellStyle name="20% - Énfasis5 2 6 2 9" xfId="42305" xr:uid="{00000000-0005-0000-0000-000032330000}"/>
    <cellStyle name="20% - Énfasis5 2 6 3" xfId="1754" xr:uid="{00000000-0005-0000-0000-000033330000}"/>
    <cellStyle name="20% - Énfasis5 2 6 3 2" xfId="10526" xr:uid="{00000000-0005-0000-0000-000034330000}"/>
    <cellStyle name="20% - Énfasis5 2 6 3 2 2" xfId="27905" xr:uid="{00000000-0005-0000-0000-000035330000}"/>
    <cellStyle name="20% - Énfasis5 2 6 3 3" xfId="35800" xr:uid="{00000000-0005-0000-0000-000036330000}"/>
    <cellStyle name="20% - Énfasis5 2 6 3 4" xfId="20589" xr:uid="{00000000-0005-0000-0000-000037330000}"/>
    <cellStyle name="20% - Énfasis5 2 6 3 5" xfId="43554" xr:uid="{00000000-0005-0000-0000-000038330000}"/>
    <cellStyle name="20% - Énfasis5 2 6 4" xfId="2895" xr:uid="{00000000-0005-0000-0000-000039330000}"/>
    <cellStyle name="20% - Énfasis5 2 6 4 2" xfId="12879" xr:uid="{00000000-0005-0000-0000-00003A330000}"/>
    <cellStyle name="20% - Énfasis5 2 6 4 2 2" xfId="29389" xr:uid="{00000000-0005-0000-0000-00003B330000}"/>
    <cellStyle name="20% - Énfasis5 2 6 4 3" xfId="37285" xr:uid="{00000000-0005-0000-0000-00003C330000}"/>
    <cellStyle name="20% - Énfasis5 2 6 4 4" xfId="22073" xr:uid="{00000000-0005-0000-0000-00003D330000}"/>
    <cellStyle name="20% - Énfasis5 2 6 4 5" xfId="44100" xr:uid="{00000000-0005-0000-0000-00003E330000}"/>
    <cellStyle name="20% - Énfasis5 2 6 5" xfId="8302" xr:uid="{00000000-0005-0000-0000-00003F330000}"/>
    <cellStyle name="20% - Énfasis5 2 6 5 2" xfId="17269" xr:uid="{00000000-0005-0000-0000-000040330000}"/>
    <cellStyle name="20% - Énfasis5 2 6 5 2 2" xfId="30874" xr:uid="{00000000-0005-0000-0000-000041330000}"/>
    <cellStyle name="20% - Énfasis5 2 6 5 3" xfId="38771" xr:uid="{00000000-0005-0000-0000-000042330000}"/>
    <cellStyle name="20% - Énfasis5 2 6 5 4" xfId="23557" xr:uid="{00000000-0005-0000-0000-000043330000}"/>
    <cellStyle name="20% - Énfasis5 2 6 5 5" xfId="48494" xr:uid="{00000000-0005-0000-0000-000044330000}"/>
    <cellStyle name="20% - Énfasis5 2 6 6" xfId="10527" xr:uid="{00000000-0005-0000-0000-000045330000}"/>
    <cellStyle name="20% - Énfasis5 2 6 6 2" xfId="32359" xr:uid="{00000000-0005-0000-0000-000046330000}"/>
    <cellStyle name="20% - Énfasis5 2 6 6 3" xfId="40256" xr:uid="{00000000-0005-0000-0000-000047330000}"/>
    <cellStyle name="20% - Énfasis5 2 6 6 4" xfId="24986" xr:uid="{00000000-0005-0000-0000-000048330000}"/>
    <cellStyle name="20% - Énfasis5 2 6 6 5" xfId="50137" xr:uid="{00000000-0005-0000-0000-000049330000}"/>
    <cellStyle name="20% - Énfasis5 2 6 7" xfId="25943" xr:uid="{00000000-0005-0000-0000-00004A330000}"/>
    <cellStyle name="20% - Énfasis5 2 6 8" xfId="33843" xr:uid="{00000000-0005-0000-0000-00004B330000}"/>
    <cellStyle name="20% - Énfasis5 2 6 9" xfId="19105" xr:uid="{00000000-0005-0000-0000-00004C330000}"/>
    <cellStyle name="20% - Énfasis5 2 7" xfId="1675" xr:uid="{00000000-0005-0000-0000-00004D330000}"/>
    <cellStyle name="20% - Énfasis5 2 7 10" xfId="41886" xr:uid="{00000000-0005-0000-0000-00004E330000}"/>
    <cellStyle name="20% - Énfasis5 2 7 2" xfId="2106" xr:uid="{00000000-0005-0000-0000-00004F330000}"/>
    <cellStyle name="20% - Énfasis5 2 7 2 2" xfId="7532" xr:uid="{00000000-0005-0000-0000-000050330000}"/>
    <cellStyle name="20% - Énfasis5 2 7 2 2 2" xfId="16507" xr:uid="{00000000-0005-0000-0000-000051330000}"/>
    <cellStyle name="20% - Énfasis5 2 7 2 2 2 2" xfId="28407" xr:uid="{00000000-0005-0000-0000-000052330000}"/>
    <cellStyle name="20% - Énfasis5 2 7 2 2 3" xfId="36302" xr:uid="{00000000-0005-0000-0000-000053330000}"/>
    <cellStyle name="20% - Énfasis5 2 7 2 2 4" xfId="21091" xr:uid="{00000000-0005-0000-0000-000054330000}"/>
    <cellStyle name="20% - Énfasis5 2 7 2 2 5" xfId="47732" xr:uid="{00000000-0005-0000-0000-000055330000}"/>
    <cellStyle name="20% - Énfasis5 2 7 2 3" xfId="8653" xr:uid="{00000000-0005-0000-0000-000056330000}"/>
    <cellStyle name="20% - Énfasis5 2 7 2 3 2" xfId="17620" xr:uid="{00000000-0005-0000-0000-000057330000}"/>
    <cellStyle name="20% - Énfasis5 2 7 2 3 2 2" xfId="29891" xr:uid="{00000000-0005-0000-0000-000058330000}"/>
    <cellStyle name="20% - Énfasis5 2 7 2 3 3" xfId="37787" xr:uid="{00000000-0005-0000-0000-000059330000}"/>
    <cellStyle name="20% - Énfasis5 2 7 2 3 4" xfId="22574" xr:uid="{00000000-0005-0000-0000-00005A330000}"/>
    <cellStyle name="20% - Énfasis5 2 7 2 3 5" xfId="48845" xr:uid="{00000000-0005-0000-0000-00005B330000}"/>
    <cellStyle name="20% - Énfasis5 2 7 2 4" xfId="9513" xr:uid="{00000000-0005-0000-0000-00005C330000}"/>
    <cellStyle name="20% - Énfasis5 2 7 2 4 2" xfId="31376" xr:uid="{00000000-0005-0000-0000-00005D330000}"/>
    <cellStyle name="20% - Énfasis5 2 7 2 4 3" xfId="39273" xr:uid="{00000000-0005-0000-0000-00005E330000}"/>
    <cellStyle name="20% - Énfasis5 2 7 2 4 4" xfId="24058" xr:uid="{00000000-0005-0000-0000-00005F330000}"/>
    <cellStyle name="20% - Énfasis5 2 7 2 4 5" xfId="50488" xr:uid="{00000000-0005-0000-0000-000060330000}"/>
    <cellStyle name="20% - Énfasis5 2 7 2 5" xfId="12232" xr:uid="{00000000-0005-0000-0000-000061330000}"/>
    <cellStyle name="20% - Énfasis5 2 7 2 5 2" xfId="32861" xr:uid="{00000000-0005-0000-0000-000062330000}"/>
    <cellStyle name="20% - Énfasis5 2 7 2 5 3" xfId="40758" xr:uid="{00000000-0005-0000-0000-000063330000}"/>
    <cellStyle name="20% - Énfasis5 2 7 2 6" xfId="26445" xr:uid="{00000000-0005-0000-0000-000064330000}"/>
    <cellStyle name="20% - Énfasis5 2 7 2 7" xfId="34345" xr:uid="{00000000-0005-0000-0000-000065330000}"/>
    <cellStyle name="20% - Énfasis5 2 7 2 8" xfId="19607" xr:uid="{00000000-0005-0000-0000-000066330000}"/>
    <cellStyle name="20% - Énfasis5 2 7 2 9" xfId="42306" xr:uid="{00000000-0005-0000-0000-000067330000}"/>
    <cellStyle name="20% - Énfasis5 2 7 3" xfId="5190" xr:uid="{00000000-0005-0000-0000-000068330000}"/>
    <cellStyle name="20% - Énfasis5 2 7 3 2" xfId="15167" xr:uid="{00000000-0005-0000-0000-000069330000}"/>
    <cellStyle name="20% - Énfasis5 2 7 3 2 2" xfId="27581" xr:uid="{00000000-0005-0000-0000-00006A330000}"/>
    <cellStyle name="20% - Énfasis5 2 7 3 3" xfId="35476" xr:uid="{00000000-0005-0000-0000-00006B330000}"/>
    <cellStyle name="20% - Énfasis5 2 7 3 4" xfId="20265" xr:uid="{00000000-0005-0000-0000-00006C330000}"/>
    <cellStyle name="20% - Énfasis5 2 7 3 5" xfId="46390" xr:uid="{00000000-0005-0000-0000-00006D330000}"/>
    <cellStyle name="20% - Énfasis5 2 7 4" xfId="8233" xr:uid="{00000000-0005-0000-0000-00006E330000}"/>
    <cellStyle name="20% - Énfasis5 2 7 4 2" xfId="17200" xr:uid="{00000000-0005-0000-0000-00006F330000}"/>
    <cellStyle name="20% - Énfasis5 2 7 4 2 2" xfId="29065" xr:uid="{00000000-0005-0000-0000-000070330000}"/>
    <cellStyle name="20% - Énfasis5 2 7 4 3" xfId="36961" xr:uid="{00000000-0005-0000-0000-000071330000}"/>
    <cellStyle name="20% - Énfasis5 2 7 4 4" xfId="21749" xr:uid="{00000000-0005-0000-0000-000072330000}"/>
    <cellStyle name="20% - Énfasis5 2 7 4 5" xfId="48425" xr:uid="{00000000-0005-0000-0000-000073330000}"/>
    <cellStyle name="20% - Énfasis5 2 7 5" xfId="9514" xr:uid="{00000000-0005-0000-0000-000074330000}"/>
    <cellStyle name="20% - Énfasis5 2 7 5 2" xfId="30550" xr:uid="{00000000-0005-0000-0000-000075330000}"/>
    <cellStyle name="20% - Énfasis5 2 7 5 3" xfId="38447" xr:uid="{00000000-0005-0000-0000-000076330000}"/>
    <cellStyle name="20% - Énfasis5 2 7 5 4" xfId="23233" xr:uid="{00000000-0005-0000-0000-000077330000}"/>
    <cellStyle name="20% - Énfasis5 2 7 5 5" xfId="50068" xr:uid="{00000000-0005-0000-0000-000078330000}"/>
    <cellStyle name="20% - Énfasis5 2 7 6" xfId="12055" xr:uid="{00000000-0005-0000-0000-000079330000}"/>
    <cellStyle name="20% - Énfasis5 2 7 6 2" xfId="32035" xr:uid="{00000000-0005-0000-0000-00007A330000}"/>
    <cellStyle name="20% - Énfasis5 2 7 6 3" xfId="39932" xr:uid="{00000000-0005-0000-0000-00007B330000}"/>
    <cellStyle name="20% - Énfasis5 2 7 7" xfId="25620" xr:uid="{00000000-0005-0000-0000-00007C330000}"/>
    <cellStyle name="20% - Énfasis5 2 7 8" xfId="33519" xr:uid="{00000000-0005-0000-0000-00007D330000}"/>
    <cellStyle name="20% - Énfasis5 2 7 9" xfId="18781" xr:uid="{00000000-0005-0000-0000-00007E330000}"/>
    <cellStyle name="20% - Énfasis5 2 8" xfId="1643" xr:uid="{00000000-0005-0000-0000-00007F330000}"/>
    <cellStyle name="20% - Énfasis5 2 8 10" xfId="41854" xr:uid="{00000000-0005-0000-0000-000080330000}"/>
    <cellStyle name="20% - Énfasis5 2 8 2" xfId="2107" xr:uid="{00000000-0005-0000-0000-000081330000}"/>
    <cellStyle name="20% - Énfasis5 2 8 2 2" xfId="7533" xr:uid="{00000000-0005-0000-0000-000082330000}"/>
    <cellStyle name="20% - Énfasis5 2 8 2 2 2" xfId="16508" xr:uid="{00000000-0005-0000-0000-000083330000}"/>
    <cellStyle name="20% - Énfasis5 2 8 2 2 2 2" xfId="28408" xr:uid="{00000000-0005-0000-0000-000084330000}"/>
    <cellStyle name="20% - Énfasis5 2 8 2 2 3" xfId="36303" xr:uid="{00000000-0005-0000-0000-000085330000}"/>
    <cellStyle name="20% - Énfasis5 2 8 2 2 4" xfId="21092" xr:uid="{00000000-0005-0000-0000-000086330000}"/>
    <cellStyle name="20% - Énfasis5 2 8 2 2 5" xfId="47733" xr:uid="{00000000-0005-0000-0000-000087330000}"/>
    <cellStyle name="20% - Énfasis5 2 8 2 3" xfId="8654" xr:uid="{00000000-0005-0000-0000-000088330000}"/>
    <cellStyle name="20% - Énfasis5 2 8 2 3 2" xfId="17621" xr:uid="{00000000-0005-0000-0000-000089330000}"/>
    <cellStyle name="20% - Énfasis5 2 8 2 3 2 2" xfId="29892" xr:uid="{00000000-0005-0000-0000-00008A330000}"/>
    <cellStyle name="20% - Énfasis5 2 8 2 3 3" xfId="37788" xr:uid="{00000000-0005-0000-0000-00008B330000}"/>
    <cellStyle name="20% - Énfasis5 2 8 2 3 4" xfId="22575" xr:uid="{00000000-0005-0000-0000-00008C330000}"/>
    <cellStyle name="20% - Énfasis5 2 8 2 3 5" xfId="48846" xr:uid="{00000000-0005-0000-0000-00008D330000}"/>
    <cellStyle name="20% - Énfasis5 2 8 2 4" xfId="9515" xr:uid="{00000000-0005-0000-0000-00008E330000}"/>
    <cellStyle name="20% - Énfasis5 2 8 2 4 2" xfId="31377" xr:uid="{00000000-0005-0000-0000-00008F330000}"/>
    <cellStyle name="20% - Énfasis5 2 8 2 4 3" xfId="39274" xr:uid="{00000000-0005-0000-0000-000090330000}"/>
    <cellStyle name="20% - Énfasis5 2 8 2 4 4" xfId="24059" xr:uid="{00000000-0005-0000-0000-000091330000}"/>
    <cellStyle name="20% - Énfasis5 2 8 2 4 5" xfId="50489" xr:uid="{00000000-0005-0000-0000-000092330000}"/>
    <cellStyle name="20% - Énfasis5 2 8 2 5" xfId="12233" xr:uid="{00000000-0005-0000-0000-000093330000}"/>
    <cellStyle name="20% - Énfasis5 2 8 2 5 2" xfId="32862" xr:uid="{00000000-0005-0000-0000-000094330000}"/>
    <cellStyle name="20% - Énfasis5 2 8 2 5 3" xfId="40759" xr:uid="{00000000-0005-0000-0000-000095330000}"/>
    <cellStyle name="20% - Énfasis5 2 8 2 6" xfId="26446" xr:uid="{00000000-0005-0000-0000-000096330000}"/>
    <cellStyle name="20% - Énfasis5 2 8 2 7" xfId="34346" xr:uid="{00000000-0005-0000-0000-000097330000}"/>
    <cellStyle name="20% - Énfasis5 2 8 2 8" xfId="19608" xr:uid="{00000000-0005-0000-0000-000098330000}"/>
    <cellStyle name="20% - Énfasis5 2 8 2 9" xfId="42307" xr:uid="{00000000-0005-0000-0000-000099330000}"/>
    <cellStyle name="20% - Énfasis5 2 8 3" xfId="4346" xr:uid="{00000000-0005-0000-0000-00009A330000}"/>
    <cellStyle name="20% - Énfasis5 2 8 3 2" xfId="14326" xr:uid="{00000000-0005-0000-0000-00009B330000}"/>
    <cellStyle name="20% - Énfasis5 2 8 3 2 2" xfId="27548" xr:uid="{00000000-0005-0000-0000-00009C330000}"/>
    <cellStyle name="20% - Énfasis5 2 8 3 3" xfId="35443" xr:uid="{00000000-0005-0000-0000-00009D330000}"/>
    <cellStyle name="20% - Énfasis5 2 8 3 4" xfId="20233" xr:uid="{00000000-0005-0000-0000-00009E330000}"/>
    <cellStyle name="20% - Énfasis5 2 8 3 5" xfId="45548" xr:uid="{00000000-0005-0000-0000-00009F330000}"/>
    <cellStyle name="20% - Énfasis5 2 8 4" xfId="8201" xr:uid="{00000000-0005-0000-0000-0000A0330000}"/>
    <cellStyle name="20% - Énfasis5 2 8 4 2" xfId="17168" xr:uid="{00000000-0005-0000-0000-0000A1330000}"/>
    <cellStyle name="20% - Énfasis5 2 8 4 2 2" xfId="29032" xr:uid="{00000000-0005-0000-0000-0000A2330000}"/>
    <cellStyle name="20% - Énfasis5 2 8 4 3" xfId="36928" xr:uid="{00000000-0005-0000-0000-0000A3330000}"/>
    <cellStyle name="20% - Énfasis5 2 8 4 4" xfId="21717" xr:uid="{00000000-0005-0000-0000-0000A4330000}"/>
    <cellStyle name="20% - Énfasis5 2 8 4 5" xfId="48393" xr:uid="{00000000-0005-0000-0000-0000A5330000}"/>
    <cellStyle name="20% - Énfasis5 2 8 5" xfId="9516" xr:uid="{00000000-0005-0000-0000-0000A6330000}"/>
    <cellStyle name="20% - Énfasis5 2 8 5 2" xfId="30517" xr:uid="{00000000-0005-0000-0000-0000A7330000}"/>
    <cellStyle name="20% - Énfasis5 2 8 5 3" xfId="38414" xr:uid="{00000000-0005-0000-0000-0000A8330000}"/>
    <cellStyle name="20% - Énfasis5 2 8 5 4" xfId="23201" xr:uid="{00000000-0005-0000-0000-0000A9330000}"/>
    <cellStyle name="20% - Énfasis5 2 8 5 5" xfId="50036" xr:uid="{00000000-0005-0000-0000-0000AA330000}"/>
    <cellStyle name="20% - Énfasis5 2 8 6" xfId="12038" xr:uid="{00000000-0005-0000-0000-0000AB330000}"/>
    <cellStyle name="20% - Énfasis5 2 8 6 2" xfId="32002" xr:uid="{00000000-0005-0000-0000-0000AC330000}"/>
    <cellStyle name="20% - Énfasis5 2 8 6 3" xfId="39899" xr:uid="{00000000-0005-0000-0000-0000AD330000}"/>
    <cellStyle name="20% - Énfasis5 2 8 7" xfId="25587" xr:uid="{00000000-0005-0000-0000-0000AE330000}"/>
    <cellStyle name="20% - Énfasis5 2 8 8" xfId="33486" xr:uid="{00000000-0005-0000-0000-0000AF330000}"/>
    <cellStyle name="20% - Énfasis5 2 8 9" xfId="18748" xr:uid="{00000000-0005-0000-0000-0000B0330000}"/>
    <cellStyle name="20% - Énfasis5 2 9" xfId="2091" xr:uid="{00000000-0005-0000-0000-0000B1330000}"/>
    <cellStyle name="20% - Énfasis5 2 9 2" xfId="5295" xr:uid="{00000000-0005-0000-0000-0000B2330000}"/>
    <cellStyle name="20% - Énfasis5 2 9 2 2" xfId="15272" xr:uid="{00000000-0005-0000-0000-0000B3330000}"/>
    <cellStyle name="20% - Énfasis5 2 9 2 2 2" xfId="28391" xr:uid="{00000000-0005-0000-0000-0000B4330000}"/>
    <cellStyle name="20% - Énfasis5 2 9 2 3" xfId="36286" xr:uid="{00000000-0005-0000-0000-0000B5330000}"/>
    <cellStyle name="20% - Énfasis5 2 9 2 4" xfId="21075" xr:uid="{00000000-0005-0000-0000-0000B6330000}"/>
    <cellStyle name="20% - Énfasis5 2 9 2 5" xfId="46495" xr:uid="{00000000-0005-0000-0000-0000B7330000}"/>
    <cellStyle name="20% - Énfasis5 2 9 3" xfId="8638" xr:uid="{00000000-0005-0000-0000-0000B8330000}"/>
    <cellStyle name="20% - Énfasis5 2 9 3 2" xfId="17605" xr:uid="{00000000-0005-0000-0000-0000B9330000}"/>
    <cellStyle name="20% - Énfasis5 2 9 3 2 2" xfId="29875" xr:uid="{00000000-0005-0000-0000-0000BA330000}"/>
    <cellStyle name="20% - Énfasis5 2 9 3 3" xfId="37771" xr:uid="{00000000-0005-0000-0000-0000BB330000}"/>
    <cellStyle name="20% - Énfasis5 2 9 3 4" xfId="22558" xr:uid="{00000000-0005-0000-0000-0000BC330000}"/>
    <cellStyle name="20% - Énfasis5 2 9 3 5" xfId="48830" xr:uid="{00000000-0005-0000-0000-0000BD330000}"/>
    <cellStyle name="20% - Énfasis5 2 9 4" xfId="9517" xr:uid="{00000000-0005-0000-0000-0000BE330000}"/>
    <cellStyle name="20% - Énfasis5 2 9 4 2" xfId="31360" xr:uid="{00000000-0005-0000-0000-0000BF330000}"/>
    <cellStyle name="20% - Énfasis5 2 9 4 3" xfId="39257" xr:uid="{00000000-0005-0000-0000-0000C0330000}"/>
    <cellStyle name="20% - Énfasis5 2 9 4 4" xfId="24042" xr:uid="{00000000-0005-0000-0000-0000C1330000}"/>
    <cellStyle name="20% - Énfasis5 2 9 4 5" xfId="50473" xr:uid="{00000000-0005-0000-0000-0000C2330000}"/>
    <cellStyle name="20% - Énfasis5 2 9 5" xfId="12218" xr:uid="{00000000-0005-0000-0000-0000C3330000}"/>
    <cellStyle name="20% - Énfasis5 2 9 5 2" xfId="32845" xr:uid="{00000000-0005-0000-0000-0000C4330000}"/>
    <cellStyle name="20% - Énfasis5 2 9 5 3" xfId="40742" xr:uid="{00000000-0005-0000-0000-0000C5330000}"/>
    <cellStyle name="20% - Énfasis5 2 9 6" xfId="26429" xr:uid="{00000000-0005-0000-0000-0000C6330000}"/>
    <cellStyle name="20% - Énfasis5 2 9 7" xfId="34329" xr:uid="{00000000-0005-0000-0000-0000C7330000}"/>
    <cellStyle name="20% - Énfasis5 2 9 8" xfId="19591" xr:uid="{00000000-0005-0000-0000-0000C8330000}"/>
    <cellStyle name="20% - Énfasis5 2 9 9" xfId="42291" xr:uid="{00000000-0005-0000-0000-0000C9330000}"/>
    <cellStyle name="20% - Énfasis5 20" xfId="9310" xr:uid="{00000000-0005-0000-0000-0000CA330000}"/>
    <cellStyle name="20% - Énfasis5 21" xfId="9324" xr:uid="{00000000-0005-0000-0000-0000CB330000}"/>
    <cellStyle name="20% - Énfasis5 22" xfId="9338" xr:uid="{00000000-0005-0000-0000-0000CC330000}"/>
    <cellStyle name="20% - Énfasis5 23" xfId="12706" xr:uid="{00000000-0005-0000-0000-0000CD330000}"/>
    <cellStyle name="20% - Énfasis5 24" xfId="51531" xr:uid="{00000000-0005-0000-0000-0000CE330000}"/>
    <cellStyle name="20% - Énfasis5 25" xfId="51544" xr:uid="{00000000-0005-0000-0000-0000CF330000}"/>
    <cellStyle name="20% - Énfasis5 26" xfId="51557" xr:uid="{00000000-0005-0000-0000-0000D0330000}"/>
    <cellStyle name="20% - Énfasis5 27" xfId="51570" xr:uid="{00000000-0005-0000-0000-0000D1330000}"/>
    <cellStyle name="20% - Énfasis5 28" xfId="51584" xr:uid="{00000000-0005-0000-0000-0000D2330000}"/>
    <cellStyle name="20% - Énfasis5 3" xfId="94" xr:uid="{00000000-0005-0000-0000-0000D3330000}"/>
    <cellStyle name="20% - Énfasis5 3 10" xfId="3845" xr:uid="{00000000-0005-0000-0000-0000D4330000}"/>
    <cellStyle name="20% - Énfasis5 3 10 2" xfId="13828" xr:uid="{00000000-0005-0000-0000-0000D5330000}"/>
    <cellStyle name="20% - Énfasis5 3 10 2 2" xfId="27490" xr:uid="{00000000-0005-0000-0000-0000D6330000}"/>
    <cellStyle name="20% - Énfasis5 3 10 3" xfId="35385" xr:uid="{00000000-0005-0000-0000-0000D7330000}"/>
    <cellStyle name="20% - Énfasis5 3 10 4" xfId="20175" xr:uid="{00000000-0005-0000-0000-0000D8330000}"/>
    <cellStyle name="20% - Énfasis5 3 10 5" xfId="45050" xr:uid="{00000000-0005-0000-0000-0000D9330000}"/>
    <cellStyle name="20% - Énfasis5 3 11" xfId="7007" xr:uid="{00000000-0005-0000-0000-0000DA330000}"/>
    <cellStyle name="20% - Énfasis5 3 11 2" xfId="15984" xr:uid="{00000000-0005-0000-0000-0000DB330000}"/>
    <cellStyle name="20% - Énfasis5 3 11 2 2" xfId="28974" xr:uid="{00000000-0005-0000-0000-0000DC330000}"/>
    <cellStyle name="20% - Énfasis5 3 11 3" xfId="36870" xr:uid="{00000000-0005-0000-0000-0000DD330000}"/>
    <cellStyle name="20% - Énfasis5 3 11 4" xfId="21659" xr:uid="{00000000-0005-0000-0000-0000DE330000}"/>
    <cellStyle name="20% - Énfasis5 3 11 5" xfId="47209" xr:uid="{00000000-0005-0000-0000-0000DF330000}"/>
    <cellStyle name="20% - Énfasis5 3 12" xfId="2796" xr:uid="{00000000-0005-0000-0000-0000E0330000}"/>
    <cellStyle name="20% - Énfasis5 3 12 2" xfId="12780" xr:uid="{00000000-0005-0000-0000-0000E1330000}"/>
    <cellStyle name="20% - Énfasis5 3 12 2 2" xfId="30459" xr:uid="{00000000-0005-0000-0000-0000E2330000}"/>
    <cellStyle name="20% - Énfasis5 3 12 3" xfId="38356" xr:uid="{00000000-0005-0000-0000-0000E3330000}"/>
    <cellStyle name="20% - Énfasis5 3 12 4" xfId="23143" xr:uid="{00000000-0005-0000-0000-0000E4330000}"/>
    <cellStyle name="20% - Énfasis5 3 12 5" xfId="44001" xr:uid="{00000000-0005-0000-0000-0000E5330000}"/>
    <cellStyle name="20% - Énfasis5 3 13" xfId="7681" xr:uid="{00000000-0005-0000-0000-0000E6330000}"/>
    <cellStyle name="20% - Énfasis5 3 13 2" xfId="16648" xr:uid="{00000000-0005-0000-0000-0000E7330000}"/>
    <cellStyle name="20% - Énfasis5 3 13 2 2" xfId="31944" xr:uid="{00000000-0005-0000-0000-0000E8330000}"/>
    <cellStyle name="20% - Énfasis5 3 13 3" xfId="39841" xr:uid="{00000000-0005-0000-0000-0000E9330000}"/>
    <cellStyle name="20% - Énfasis5 3 13 4" xfId="24626" xr:uid="{00000000-0005-0000-0000-0000EA330000}"/>
    <cellStyle name="20% - Énfasis5 3 13 5" xfId="47873" xr:uid="{00000000-0005-0000-0000-0000EB330000}"/>
    <cellStyle name="20% - Énfasis5 3 14" xfId="10528" xr:uid="{00000000-0005-0000-0000-0000EC330000}"/>
    <cellStyle name="20% - Énfasis5 3 14 2" xfId="25529" xr:uid="{00000000-0005-0000-0000-0000ED330000}"/>
    <cellStyle name="20% - Énfasis5 3 14 3" xfId="49516" xr:uid="{00000000-0005-0000-0000-0000EE330000}"/>
    <cellStyle name="20% - Énfasis5 3 15" xfId="33428" xr:uid="{00000000-0005-0000-0000-0000EF330000}"/>
    <cellStyle name="20% - Énfasis5 3 16" xfId="18276" xr:uid="{00000000-0005-0000-0000-0000F0330000}"/>
    <cellStyle name="20% - Énfasis5 3 17" xfId="41334" xr:uid="{00000000-0005-0000-0000-0000F1330000}"/>
    <cellStyle name="20% - Énfasis5 3 2" xfId="202" xr:uid="{00000000-0005-0000-0000-0000F2330000}"/>
    <cellStyle name="20% - Énfasis5 3 2 10" xfId="2856" xr:uid="{00000000-0005-0000-0000-0000F3330000}"/>
    <cellStyle name="20% - Énfasis5 3 2 10 2" xfId="12840" xr:uid="{00000000-0005-0000-0000-0000F4330000}"/>
    <cellStyle name="20% - Énfasis5 3 2 10 3" xfId="33634" xr:uid="{00000000-0005-0000-0000-0000F5330000}"/>
    <cellStyle name="20% - Énfasis5 3 2 10 4" xfId="44061" xr:uid="{00000000-0005-0000-0000-0000F6330000}"/>
    <cellStyle name="20% - Énfasis5 3 2 11" xfId="7723" xr:uid="{00000000-0005-0000-0000-0000F7330000}"/>
    <cellStyle name="20% - Énfasis5 3 2 11 2" xfId="16690" xr:uid="{00000000-0005-0000-0000-0000F8330000}"/>
    <cellStyle name="20% - Énfasis5 3 2 11 3" xfId="47915" xr:uid="{00000000-0005-0000-0000-0000F9330000}"/>
    <cellStyle name="20% - Énfasis5 3 2 12" xfId="10529" xr:uid="{00000000-0005-0000-0000-0000FA330000}"/>
    <cellStyle name="20% - Énfasis5 3 2 12 2" xfId="49558" xr:uid="{00000000-0005-0000-0000-0000FB330000}"/>
    <cellStyle name="20% - Énfasis5 3 2 13" xfId="18346" xr:uid="{00000000-0005-0000-0000-0000FC330000}"/>
    <cellStyle name="20% - Énfasis5 3 2 14" xfId="41376" xr:uid="{00000000-0005-0000-0000-0000FD330000}"/>
    <cellStyle name="20% - Énfasis5 3 2 2" xfId="610" xr:uid="{00000000-0005-0000-0000-0000FE330000}"/>
    <cellStyle name="20% - Énfasis5 3 2 2 10" xfId="18440" xr:uid="{00000000-0005-0000-0000-0000FF330000}"/>
    <cellStyle name="20% - Énfasis5 3 2 2 11" xfId="41517" xr:uid="{00000000-0005-0000-0000-000000340000}"/>
    <cellStyle name="20% - Énfasis5 3 2 2 2" xfId="947" xr:uid="{00000000-0005-0000-0000-000001340000}"/>
    <cellStyle name="20% - Énfasis5 3 2 2 2 2" xfId="2109" xr:uid="{00000000-0005-0000-0000-000002340000}"/>
    <cellStyle name="20% - Énfasis5 3 2 2 2 2 2" xfId="5145" xr:uid="{00000000-0005-0000-0000-000003340000}"/>
    <cellStyle name="20% - Énfasis5 3 2 2 2 2 2 2" xfId="15123" xr:uid="{00000000-0005-0000-0000-000004340000}"/>
    <cellStyle name="20% - Énfasis5 3 2 2 2 2 2 3" xfId="28411" xr:uid="{00000000-0005-0000-0000-000005340000}"/>
    <cellStyle name="20% - Énfasis5 3 2 2 2 2 2 4" xfId="46345" xr:uid="{00000000-0005-0000-0000-000006340000}"/>
    <cellStyle name="20% - Énfasis5 3 2 2 2 2 3" xfId="10530" xr:uid="{00000000-0005-0000-0000-000007340000}"/>
    <cellStyle name="20% - Énfasis5 3 2 2 2 2 3 2" xfId="36306" xr:uid="{00000000-0005-0000-0000-000008340000}"/>
    <cellStyle name="20% - Énfasis5 3 2 2 2 2 4" xfId="21095" xr:uid="{00000000-0005-0000-0000-000009340000}"/>
    <cellStyle name="20% - Énfasis5 3 2 2 2 2 5" xfId="43723" xr:uid="{00000000-0005-0000-0000-00000A340000}"/>
    <cellStyle name="20% - Énfasis5 3 2 2 2 3" xfId="3492" xr:uid="{00000000-0005-0000-0000-00000B340000}"/>
    <cellStyle name="20% - Énfasis5 3 2 2 2 3 2" xfId="13476" xr:uid="{00000000-0005-0000-0000-00000C340000}"/>
    <cellStyle name="20% - Énfasis5 3 2 2 2 3 2 2" xfId="29895" xr:uid="{00000000-0005-0000-0000-00000D340000}"/>
    <cellStyle name="20% - Énfasis5 3 2 2 2 3 3" xfId="37791" xr:uid="{00000000-0005-0000-0000-00000E340000}"/>
    <cellStyle name="20% - Énfasis5 3 2 2 2 3 4" xfId="22578" xr:uid="{00000000-0005-0000-0000-00000F340000}"/>
    <cellStyle name="20% - Énfasis5 3 2 2 2 3 5" xfId="44697" xr:uid="{00000000-0005-0000-0000-000010340000}"/>
    <cellStyle name="20% - Énfasis5 3 2 2 2 4" xfId="8656" xr:uid="{00000000-0005-0000-0000-000011340000}"/>
    <cellStyle name="20% - Énfasis5 3 2 2 2 4 2" xfId="17623" xr:uid="{00000000-0005-0000-0000-000012340000}"/>
    <cellStyle name="20% - Énfasis5 3 2 2 2 4 2 2" xfId="31380" xr:uid="{00000000-0005-0000-0000-000013340000}"/>
    <cellStyle name="20% - Énfasis5 3 2 2 2 4 3" xfId="39277" xr:uid="{00000000-0005-0000-0000-000014340000}"/>
    <cellStyle name="20% - Énfasis5 3 2 2 2 4 4" xfId="24062" xr:uid="{00000000-0005-0000-0000-000015340000}"/>
    <cellStyle name="20% - Énfasis5 3 2 2 2 4 5" xfId="48848" xr:uid="{00000000-0005-0000-0000-000016340000}"/>
    <cellStyle name="20% - Énfasis5 3 2 2 2 5" xfId="10531" xr:uid="{00000000-0005-0000-0000-000017340000}"/>
    <cellStyle name="20% - Énfasis5 3 2 2 2 5 2" xfId="32865" xr:uid="{00000000-0005-0000-0000-000018340000}"/>
    <cellStyle name="20% - Énfasis5 3 2 2 2 5 3" xfId="40762" xr:uid="{00000000-0005-0000-0000-000019340000}"/>
    <cellStyle name="20% - Énfasis5 3 2 2 2 5 4" xfId="25331" xr:uid="{00000000-0005-0000-0000-00001A340000}"/>
    <cellStyle name="20% - Énfasis5 3 2 2 2 5 5" xfId="50491" xr:uid="{00000000-0005-0000-0000-00001B340000}"/>
    <cellStyle name="20% - Énfasis5 3 2 2 2 6" xfId="26449" xr:uid="{00000000-0005-0000-0000-00001C340000}"/>
    <cellStyle name="20% - Énfasis5 3 2 2 2 7" xfId="34349" xr:uid="{00000000-0005-0000-0000-00001D340000}"/>
    <cellStyle name="20% - Énfasis5 3 2 2 2 8" xfId="19611" xr:uid="{00000000-0005-0000-0000-00001E340000}"/>
    <cellStyle name="20% - Énfasis5 3 2 2 2 9" xfId="42309" xr:uid="{00000000-0005-0000-0000-00001F340000}"/>
    <cellStyle name="20% - Énfasis5 3 2 2 3" xfId="1302" xr:uid="{00000000-0005-0000-0000-000020340000}"/>
    <cellStyle name="20% - Énfasis5 3 2 2 3 2" xfId="6653" xr:uid="{00000000-0005-0000-0000-000021340000}"/>
    <cellStyle name="20% - Énfasis5 3 2 2 3 2 2" xfId="15632" xr:uid="{00000000-0005-0000-0000-000022340000}"/>
    <cellStyle name="20% - Énfasis5 3 2 2 3 2 3" xfId="27384" xr:uid="{00000000-0005-0000-0000-000023340000}"/>
    <cellStyle name="20% - Énfasis5 3 2 2 3 2 4" xfId="46856" xr:uid="{00000000-0005-0000-0000-000024340000}"/>
    <cellStyle name="20% - Énfasis5 3 2 2 3 3" xfId="10532" xr:uid="{00000000-0005-0000-0000-000025340000}"/>
    <cellStyle name="20% - Énfasis5 3 2 2 3 3 2" xfId="35279" xr:uid="{00000000-0005-0000-0000-000026340000}"/>
    <cellStyle name="20% - Énfasis5 3 2 2 3 4" xfId="19214" xr:uid="{00000000-0005-0000-0000-000027340000}"/>
    <cellStyle name="20% - Énfasis5 3 2 2 3 5" xfId="43174" xr:uid="{00000000-0005-0000-0000-000028340000}"/>
    <cellStyle name="20% - Énfasis5 3 2 2 4" xfId="4306" xr:uid="{00000000-0005-0000-0000-000029340000}"/>
    <cellStyle name="20% - Énfasis5 3 2 2 4 2" xfId="14286" xr:uid="{00000000-0005-0000-0000-00002A340000}"/>
    <cellStyle name="20% - Énfasis5 3 2 2 4 2 2" xfId="28014" xr:uid="{00000000-0005-0000-0000-00002B340000}"/>
    <cellStyle name="20% - Énfasis5 3 2 2 4 3" xfId="35909" xr:uid="{00000000-0005-0000-0000-00002C340000}"/>
    <cellStyle name="20% - Énfasis5 3 2 2 4 4" xfId="20698" xr:uid="{00000000-0005-0000-0000-00002D340000}"/>
    <cellStyle name="20% - Énfasis5 3 2 2 4 5" xfId="45508" xr:uid="{00000000-0005-0000-0000-00002E340000}"/>
    <cellStyle name="20% - Énfasis5 3 2 2 5" xfId="7190" xr:uid="{00000000-0005-0000-0000-00002F340000}"/>
    <cellStyle name="20% - Énfasis5 3 2 2 5 2" xfId="16167" xr:uid="{00000000-0005-0000-0000-000030340000}"/>
    <cellStyle name="20% - Énfasis5 3 2 2 5 2 2" xfId="29498" xr:uid="{00000000-0005-0000-0000-000031340000}"/>
    <cellStyle name="20% - Énfasis5 3 2 2 5 3" xfId="37394" xr:uid="{00000000-0005-0000-0000-000032340000}"/>
    <cellStyle name="20% - Énfasis5 3 2 2 5 4" xfId="22182" xr:uid="{00000000-0005-0000-0000-000033340000}"/>
    <cellStyle name="20% - Énfasis5 3 2 2 5 5" xfId="47392" xr:uid="{00000000-0005-0000-0000-000034340000}"/>
    <cellStyle name="20% - Énfasis5 3 2 2 6" xfId="3098" xr:uid="{00000000-0005-0000-0000-000035340000}"/>
    <cellStyle name="20% - Énfasis5 3 2 2 6 2" xfId="13082" xr:uid="{00000000-0005-0000-0000-000036340000}"/>
    <cellStyle name="20% - Énfasis5 3 2 2 6 2 2" xfId="30983" xr:uid="{00000000-0005-0000-0000-000037340000}"/>
    <cellStyle name="20% - Énfasis5 3 2 2 6 3" xfId="38880" xr:uid="{00000000-0005-0000-0000-000038340000}"/>
    <cellStyle name="20% - Énfasis5 3 2 2 6 4" xfId="23666" xr:uid="{00000000-0005-0000-0000-000039340000}"/>
    <cellStyle name="20% - Énfasis5 3 2 2 6 5" xfId="44303" xr:uid="{00000000-0005-0000-0000-00003A340000}"/>
    <cellStyle name="20% - Énfasis5 3 2 2 7" xfId="7864" xr:uid="{00000000-0005-0000-0000-00003B340000}"/>
    <cellStyle name="20% - Énfasis5 3 2 2 7 2" xfId="16831" xr:uid="{00000000-0005-0000-0000-00003C340000}"/>
    <cellStyle name="20% - Énfasis5 3 2 2 7 2 2" xfId="32468" xr:uid="{00000000-0005-0000-0000-00003D340000}"/>
    <cellStyle name="20% - Énfasis5 3 2 2 7 3" xfId="40365" xr:uid="{00000000-0005-0000-0000-00003E340000}"/>
    <cellStyle name="20% - Énfasis5 3 2 2 7 4" xfId="25079" xr:uid="{00000000-0005-0000-0000-00003F340000}"/>
    <cellStyle name="20% - Énfasis5 3 2 2 7 5" xfId="48056" xr:uid="{00000000-0005-0000-0000-000040340000}"/>
    <cellStyle name="20% - Énfasis5 3 2 2 8" xfId="10533" xr:uid="{00000000-0005-0000-0000-000041340000}"/>
    <cellStyle name="20% - Énfasis5 3 2 2 8 2" xfId="26052" xr:uid="{00000000-0005-0000-0000-000042340000}"/>
    <cellStyle name="20% - Énfasis5 3 2 2 8 3" xfId="49699" xr:uid="{00000000-0005-0000-0000-000043340000}"/>
    <cellStyle name="20% - Énfasis5 3 2 2 9" xfId="33952" xr:uid="{00000000-0005-0000-0000-000044340000}"/>
    <cellStyle name="20% - Énfasis5 3 2 3" xfId="785" xr:uid="{00000000-0005-0000-0000-000045340000}"/>
    <cellStyle name="20% - Énfasis5 3 2 3 10" xfId="41691" xr:uid="{00000000-0005-0000-0000-000046340000}"/>
    <cellStyle name="20% - Énfasis5 3 2 3 2" xfId="948" xr:uid="{00000000-0005-0000-0000-000047340000}"/>
    <cellStyle name="20% - Énfasis5 3 2 3 2 2" xfId="2702" xr:uid="{00000000-0005-0000-0000-000048340000}"/>
    <cellStyle name="20% - Énfasis5 3 2 3 2 2 2" xfId="6828" xr:uid="{00000000-0005-0000-0000-000049340000}"/>
    <cellStyle name="20% - Énfasis5 3 2 3 2 2 2 2" xfId="15806" xr:uid="{00000000-0005-0000-0000-00004A340000}"/>
    <cellStyle name="20% - Énfasis5 3 2 3 2 2 2 3" xfId="47030" xr:uid="{00000000-0005-0000-0000-00004B340000}"/>
    <cellStyle name="20% - Énfasis5 3 2 3 2 2 3" xfId="10534" xr:uid="{00000000-0005-0000-0000-00004C340000}"/>
    <cellStyle name="20% - Énfasis5 3 2 3 2 2 4" xfId="27447" xr:uid="{00000000-0005-0000-0000-00004D340000}"/>
    <cellStyle name="20% - Énfasis5 3 2 3 2 2 5" xfId="43912" xr:uid="{00000000-0005-0000-0000-00004E340000}"/>
    <cellStyle name="20% - Énfasis5 3 2 3 2 3" xfId="3493" xr:uid="{00000000-0005-0000-0000-00004F340000}"/>
    <cellStyle name="20% - Énfasis5 3 2 3 2 3 2" xfId="13477" xr:uid="{00000000-0005-0000-0000-000050340000}"/>
    <cellStyle name="20% - Énfasis5 3 2 3 2 3 3" xfId="35342" xr:uid="{00000000-0005-0000-0000-000051340000}"/>
    <cellStyle name="20% - Énfasis5 3 2 3 2 3 4" xfId="44698" xr:uid="{00000000-0005-0000-0000-000052340000}"/>
    <cellStyle name="20% - Énfasis5 3 2 3 2 4" xfId="9165" xr:uid="{00000000-0005-0000-0000-000053340000}"/>
    <cellStyle name="20% - Énfasis5 3 2 3 2 4 2" xfId="18131" xr:uid="{00000000-0005-0000-0000-000054340000}"/>
    <cellStyle name="20% - Énfasis5 3 2 3 2 4 3" xfId="49357" xr:uid="{00000000-0005-0000-0000-000055340000}"/>
    <cellStyle name="20% - Énfasis5 3 2 3 2 5" xfId="10535" xr:uid="{00000000-0005-0000-0000-000056340000}"/>
    <cellStyle name="20% - Énfasis5 3 2 3 2 5 2" xfId="51000" xr:uid="{00000000-0005-0000-0000-000057340000}"/>
    <cellStyle name="20% - Énfasis5 3 2 3 2 6" xfId="19610" xr:uid="{00000000-0005-0000-0000-000058340000}"/>
    <cellStyle name="20% - Énfasis5 3 2 3 2 7" xfId="42818" xr:uid="{00000000-0005-0000-0000-000059340000}"/>
    <cellStyle name="20% - Énfasis5 3 2 3 3" xfId="1476" xr:uid="{00000000-0005-0000-0000-00005A340000}"/>
    <cellStyle name="20% - Énfasis5 3 2 3 3 2" xfId="4866" xr:uid="{00000000-0005-0000-0000-00005B340000}"/>
    <cellStyle name="20% - Énfasis5 3 2 3 3 2 2" xfId="14844" xr:uid="{00000000-0005-0000-0000-00005C340000}"/>
    <cellStyle name="20% - Énfasis5 3 2 3 3 2 3" xfId="28410" xr:uid="{00000000-0005-0000-0000-00005D340000}"/>
    <cellStyle name="20% - Énfasis5 3 2 3 3 2 4" xfId="46066" xr:uid="{00000000-0005-0000-0000-00005E340000}"/>
    <cellStyle name="20% - Énfasis5 3 2 3 3 3" xfId="10536" xr:uid="{00000000-0005-0000-0000-00005F340000}"/>
    <cellStyle name="20% - Énfasis5 3 2 3 3 3 2" xfId="36305" xr:uid="{00000000-0005-0000-0000-000060340000}"/>
    <cellStyle name="20% - Énfasis5 3 2 3 3 4" xfId="21094" xr:uid="{00000000-0005-0000-0000-000061340000}"/>
    <cellStyle name="20% - Énfasis5 3 2 3 3 5" xfId="43348" xr:uid="{00000000-0005-0000-0000-000062340000}"/>
    <cellStyle name="20% - Énfasis5 3 2 3 4" xfId="7364" xr:uid="{00000000-0005-0000-0000-000063340000}"/>
    <cellStyle name="20% - Énfasis5 3 2 3 4 2" xfId="16340" xr:uid="{00000000-0005-0000-0000-000064340000}"/>
    <cellStyle name="20% - Énfasis5 3 2 3 4 2 2" xfId="29894" xr:uid="{00000000-0005-0000-0000-000065340000}"/>
    <cellStyle name="20% - Énfasis5 3 2 3 4 3" xfId="37790" xr:uid="{00000000-0005-0000-0000-000066340000}"/>
    <cellStyle name="20% - Énfasis5 3 2 3 4 4" xfId="22577" xr:uid="{00000000-0005-0000-0000-000067340000}"/>
    <cellStyle name="20% - Énfasis5 3 2 3 4 5" xfId="47565" xr:uid="{00000000-0005-0000-0000-000068340000}"/>
    <cellStyle name="20% - Énfasis5 3 2 3 5" xfId="3272" xr:uid="{00000000-0005-0000-0000-000069340000}"/>
    <cellStyle name="20% - Énfasis5 3 2 3 5 2" xfId="13256" xr:uid="{00000000-0005-0000-0000-00006A340000}"/>
    <cellStyle name="20% - Énfasis5 3 2 3 5 2 2" xfId="31379" xr:uid="{00000000-0005-0000-0000-00006B340000}"/>
    <cellStyle name="20% - Énfasis5 3 2 3 5 3" xfId="39276" xr:uid="{00000000-0005-0000-0000-00006C340000}"/>
    <cellStyle name="20% - Énfasis5 3 2 3 5 4" xfId="24061" xr:uid="{00000000-0005-0000-0000-00006D340000}"/>
    <cellStyle name="20% - Énfasis5 3 2 3 5 5" xfId="44477" xr:uid="{00000000-0005-0000-0000-00006E340000}"/>
    <cellStyle name="20% - Énfasis5 3 2 3 6" xfId="8038" xr:uid="{00000000-0005-0000-0000-00006F340000}"/>
    <cellStyle name="20% - Énfasis5 3 2 3 6 2" xfId="17005" xr:uid="{00000000-0005-0000-0000-000070340000}"/>
    <cellStyle name="20% - Énfasis5 3 2 3 6 2 2" xfId="32864" xr:uid="{00000000-0005-0000-0000-000071340000}"/>
    <cellStyle name="20% - Énfasis5 3 2 3 6 3" xfId="40761" xr:uid="{00000000-0005-0000-0000-000072340000}"/>
    <cellStyle name="20% - Énfasis5 3 2 3 6 4" xfId="25330" xr:uid="{00000000-0005-0000-0000-000073340000}"/>
    <cellStyle name="20% - Énfasis5 3 2 3 6 5" xfId="48230" xr:uid="{00000000-0005-0000-0000-000074340000}"/>
    <cellStyle name="20% - Énfasis5 3 2 3 7" xfId="10537" xr:uid="{00000000-0005-0000-0000-000075340000}"/>
    <cellStyle name="20% - Énfasis5 3 2 3 7 2" xfId="26448" xr:uid="{00000000-0005-0000-0000-000076340000}"/>
    <cellStyle name="20% - Énfasis5 3 2 3 7 3" xfId="49873" xr:uid="{00000000-0005-0000-0000-000077340000}"/>
    <cellStyle name="20% - Énfasis5 3 2 3 8" xfId="34348" xr:uid="{00000000-0005-0000-0000-000078340000}"/>
    <cellStyle name="20% - Énfasis5 3 2 3 9" xfId="18620" xr:uid="{00000000-0005-0000-0000-000079340000}"/>
    <cellStyle name="20% - Énfasis5 3 2 4" xfId="467" xr:uid="{00000000-0005-0000-0000-00007A340000}"/>
    <cellStyle name="20% - Énfasis5 3 2 4 2" xfId="2595" xr:uid="{00000000-0005-0000-0000-00007B340000}"/>
    <cellStyle name="20% - Énfasis5 3 2 4 2 2" xfId="5250" xr:uid="{00000000-0005-0000-0000-00007C340000}"/>
    <cellStyle name="20% - Énfasis5 3 2 4 2 2 2" xfId="15227" xr:uid="{00000000-0005-0000-0000-00007D340000}"/>
    <cellStyle name="20% - Énfasis5 3 2 4 2 2 3" xfId="46450" xr:uid="{00000000-0005-0000-0000-00007E340000}"/>
    <cellStyle name="20% - Énfasis5 3 2 4 2 3" xfId="10538" xr:uid="{00000000-0005-0000-0000-00007F340000}"/>
    <cellStyle name="20% - Énfasis5 3 2 4 2 4" xfId="27192" xr:uid="{00000000-0005-0000-0000-000080340000}"/>
    <cellStyle name="20% - Énfasis5 3 2 4 2 5" xfId="43805" xr:uid="{00000000-0005-0000-0000-000081340000}"/>
    <cellStyle name="20% - Énfasis5 3 2 4 3" xfId="2957" xr:uid="{00000000-0005-0000-0000-000082340000}"/>
    <cellStyle name="20% - Énfasis5 3 2 4 3 2" xfId="12941" xr:uid="{00000000-0005-0000-0000-000083340000}"/>
    <cellStyle name="20% - Énfasis5 3 2 4 3 3" xfId="35087" xr:uid="{00000000-0005-0000-0000-000084340000}"/>
    <cellStyle name="20% - Énfasis5 3 2 4 3 4" xfId="44162" xr:uid="{00000000-0005-0000-0000-000085340000}"/>
    <cellStyle name="20% - Énfasis5 3 2 4 4" xfId="9166" xr:uid="{00000000-0005-0000-0000-000086340000}"/>
    <cellStyle name="20% - Énfasis5 3 2 4 4 2" xfId="18132" xr:uid="{00000000-0005-0000-0000-000087340000}"/>
    <cellStyle name="20% - Énfasis5 3 2 4 4 3" xfId="49358" xr:uid="{00000000-0005-0000-0000-000088340000}"/>
    <cellStyle name="20% - Énfasis5 3 2 4 5" xfId="10539" xr:uid="{00000000-0005-0000-0000-000089340000}"/>
    <cellStyle name="20% - Énfasis5 3 2 4 5 2" xfId="51001" xr:uid="{00000000-0005-0000-0000-00008A340000}"/>
    <cellStyle name="20% - Énfasis5 3 2 4 6" xfId="18896" xr:uid="{00000000-0005-0000-0000-00008B340000}"/>
    <cellStyle name="20% - Énfasis5 3 2 4 7" xfId="42819" xr:uid="{00000000-0005-0000-0000-00008C340000}"/>
    <cellStyle name="20% - Énfasis5 3 2 5" xfId="1161" xr:uid="{00000000-0005-0000-0000-00008D340000}"/>
    <cellStyle name="20% - Énfasis5 3 2 5 2" xfId="4487" xr:uid="{00000000-0005-0000-0000-00008E340000}"/>
    <cellStyle name="20% - Énfasis5 3 2 5 2 2" xfId="14466" xr:uid="{00000000-0005-0000-0000-00008F340000}"/>
    <cellStyle name="20% - Énfasis5 3 2 5 2 3" xfId="27696" xr:uid="{00000000-0005-0000-0000-000090340000}"/>
    <cellStyle name="20% - Énfasis5 3 2 5 2 4" xfId="45688" xr:uid="{00000000-0005-0000-0000-000091340000}"/>
    <cellStyle name="20% - Énfasis5 3 2 5 3" xfId="10540" xr:uid="{00000000-0005-0000-0000-000092340000}"/>
    <cellStyle name="20% - Énfasis5 3 2 5 3 2" xfId="35591" xr:uid="{00000000-0005-0000-0000-000093340000}"/>
    <cellStyle name="20% - Énfasis5 3 2 5 4" xfId="20380" xr:uid="{00000000-0005-0000-0000-000094340000}"/>
    <cellStyle name="20% - Énfasis5 3 2 5 5" xfId="43034" xr:uid="{00000000-0005-0000-0000-000095340000}"/>
    <cellStyle name="20% - Énfasis5 3 2 6" xfId="5815" xr:uid="{00000000-0005-0000-0000-000096340000}"/>
    <cellStyle name="20% - Énfasis5 3 2 6 2" xfId="29180" xr:uid="{00000000-0005-0000-0000-000097340000}"/>
    <cellStyle name="20% - Énfasis5 3 2 6 2 2" xfId="51407" xr:uid="{00000000-0005-0000-0000-000098340000}"/>
    <cellStyle name="20% - Énfasis5 3 2 6 3" xfId="37076" xr:uid="{00000000-0005-0000-0000-000099340000}"/>
    <cellStyle name="20% - Énfasis5 3 2 6 3 2" xfId="51264" xr:uid="{00000000-0005-0000-0000-00009A340000}"/>
    <cellStyle name="20% - Énfasis5 3 2 6 4" xfId="21864" xr:uid="{00000000-0005-0000-0000-00009B340000}"/>
    <cellStyle name="20% - Énfasis5 3 2 7" xfId="6510" xr:uid="{00000000-0005-0000-0000-00009C340000}"/>
    <cellStyle name="20% - Énfasis5 3 2 7 2" xfId="15492" xr:uid="{00000000-0005-0000-0000-00009D340000}"/>
    <cellStyle name="20% - Énfasis5 3 2 7 2 2" xfId="30665" xr:uid="{00000000-0005-0000-0000-00009E340000}"/>
    <cellStyle name="20% - Énfasis5 3 2 7 3" xfId="38562" xr:uid="{00000000-0005-0000-0000-00009F340000}"/>
    <cellStyle name="20% - Énfasis5 3 2 7 4" xfId="23348" xr:uid="{00000000-0005-0000-0000-0000A0340000}"/>
    <cellStyle name="20% - Énfasis5 3 2 7 5" xfId="46715" xr:uid="{00000000-0005-0000-0000-0000A1340000}"/>
    <cellStyle name="20% - Énfasis5 3 2 8" xfId="4026" xr:uid="{00000000-0005-0000-0000-0000A2340000}"/>
    <cellStyle name="20% - Énfasis5 3 2 8 2" xfId="14007" xr:uid="{00000000-0005-0000-0000-0000A3340000}"/>
    <cellStyle name="20% - Énfasis5 3 2 8 2 2" xfId="32150" xr:uid="{00000000-0005-0000-0000-0000A4340000}"/>
    <cellStyle name="20% - Énfasis5 3 2 8 3" xfId="40047" xr:uid="{00000000-0005-0000-0000-0000A5340000}"/>
    <cellStyle name="20% - Énfasis5 3 2 8 4" xfId="24782" xr:uid="{00000000-0005-0000-0000-0000A6340000}"/>
    <cellStyle name="20% - Énfasis5 3 2 8 5" xfId="45229" xr:uid="{00000000-0005-0000-0000-0000A7340000}"/>
    <cellStyle name="20% - Énfasis5 3 2 9" xfId="7049" xr:uid="{00000000-0005-0000-0000-0000A8340000}"/>
    <cellStyle name="20% - Énfasis5 3 2 9 2" xfId="16026" xr:uid="{00000000-0005-0000-0000-0000A9340000}"/>
    <cellStyle name="20% - Énfasis5 3 2 9 3" xfId="25735" xr:uid="{00000000-0005-0000-0000-0000AA340000}"/>
    <cellStyle name="20% - Énfasis5 3 2 9 4" xfId="47251" xr:uid="{00000000-0005-0000-0000-0000AB340000}"/>
    <cellStyle name="20% - Énfasis5 3 3" xfId="310" xr:uid="{00000000-0005-0000-0000-0000AC340000}"/>
    <cellStyle name="20% - Énfasis5 3 3 10" xfId="7788" xr:uid="{00000000-0005-0000-0000-0000AD340000}"/>
    <cellStyle name="20% - Énfasis5 3 3 10 2" xfId="16755" xr:uid="{00000000-0005-0000-0000-0000AE340000}"/>
    <cellStyle name="20% - Énfasis5 3 3 10 3" xfId="33635" xr:uid="{00000000-0005-0000-0000-0000AF340000}"/>
    <cellStyle name="20% - Énfasis5 3 3 10 4" xfId="47980" xr:uid="{00000000-0005-0000-0000-0000B0340000}"/>
    <cellStyle name="20% - Énfasis5 3 3 11" xfId="10541" xr:uid="{00000000-0005-0000-0000-0000B1340000}"/>
    <cellStyle name="20% - Énfasis5 3 3 11 2" xfId="49623" xr:uid="{00000000-0005-0000-0000-0000B2340000}"/>
    <cellStyle name="20% - Énfasis5 3 3 12" xfId="18394" xr:uid="{00000000-0005-0000-0000-0000B3340000}"/>
    <cellStyle name="20% - Énfasis5 3 3 13" xfId="41441" xr:uid="{00000000-0005-0000-0000-0000B4340000}"/>
    <cellStyle name="20% - Énfasis5 3 3 2" xfId="611" xr:uid="{00000000-0005-0000-0000-0000B5340000}"/>
    <cellStyle name="20% - Énfasis5 3 3 2 10" xfId="41518" xr:uid="{00000000-0005-0000-0000-0000B6340000}"/>
    <cellStyle name="20% - Énfasis5 3 3 2 2" xfId="2110" xr:uid="{00000000-0005-0000-0000-0000B7340000}"/>
    <cellStyle name="20% - Énfasis5 3 3 2 2 2" xfId="5049" xr:uid="{00000000-0005-0000-0000-0000B8340000}"/>
    <cellStyle name="20% - Énfasis5 3 3 2 2 2 2" xfId="15027" xr:uid="{00000000-0005-0000-0000-0000B9340000}"/>
    <cellStyle name="20% - Énfasis5 3 3 2 2 2 2 2" xfId="28413" xr:uid="{00000000-0005-0000-0000-0000BA340000}"/>
    <cellStyle name="20% - Énfasis5 3 3 2 2 2 3" xfId="36308" xr:uid="{00000000-0005-0000-0000-0000BB340000}"/>
    <cellStyle name="20% - Énfasis5 3 3 2 2 2 4" xfId="21097" xr:uid="{00000000-0005-0000-0000-0000BC340000}"/>
    <cellStyle name="20% - Énfasis5 3 3 2 2 2 5" xfId="46249" xr:uid="{00000000-0005-0000-0000-0000BD340000}"/>
    <cellStyle name="20% - Énfasis5 3 3 2 2 3" xfId="8657" xr:uid="{00000000-0005-0000-0000-0000BE340000}"/>
    <cellStyle name="20% - Énfasis5 3 3 2 2 3 2" xfId="17624" xr:uid="{00000000-0005-0000-0000-0000BF340000}"/>
    <cellStyle name="20% - Énfasis5 3 3 2 2 3 2 2" xfId="29897" xr:uid="{00000000-0005-0000-0000-0000C0340000}"/>
    <cellStyle name="20% - Énfasis5 3 3 2 2 3 3" xfId="37793" xr:uid="{00000000-0005-0000-0000-0000C1340000}"/>
    <cellStyle name="20% - Énfasis5 3 3 2 2 3 4" xfId="22580" xr:uid="{00000000-0005-0000-0000-0000C2340000}"/>
    <cellStyle name="20% - Énfasis5 3 3 2 2 3 5" xfId="48849" xr:uid="{00000000-0005-0000-0000-0000C3340000}"/>
    <cellStyle name="20% - Énfasis5 3 3 2 2 4" xfId="9518" xr:uid="{00000000-0005-0000-0000-0000C4340000}"/>
    <cellStyle name="20% - Énfasis5 3 3 2 2 4 2" xfId="31382" xr:uid="{00000000-0005-0000-0000-0000C5340000}"/>
    <cellStyle name="20% - Énfasis5 3 3 2 2 4 3" xfId="39279" xr:uid="{00000000-0005-0000-0000-0000C6340000}"/>
    <cellStyle name="20% - Énfasis5 3 3 2 2 4 4" xfId="24064" xr:uid="{00000000-0005-0000-0000-0000C7340000}"/>
    <cellStyle name="20% - Énfasis5 3 3 2 2 4 5" xfId="50492" xr:uid="{00000000-0005-0000-0000-0000C8340000}"/>
    <cellStyle name="20% - Énfasis5 3 3 2 2 5" xfId="12234" xr:uid="{00000000-0005-0000-0000-0000C9340000}"/>
    <cellStyle name="20% - Énfasis5 3 3 2 2 5 2" xfId="32867" xr:uid="{00000000-0005-0000-0000-0000CA340000}"/>
    <cellStyle name="20% - Énfasis5 3 3 2 2 5 3" xfId="40764" xr:uid="{00000000-0005-0000-0000-0000CB340000}"/>
    <cellStyle name="20% - Énfasis5 3 3 2 2 6" xfId="26451" xr:uid="{00000000-0005-0000-0000-0000CC340000}"/>
    <cellStyle name="20% - Énfasis5 3 3 2 2 7" xfId="34351" xr:uid="{00000000-0005-0000-0000-0000CD340000}"/>
    <cellStyle name="20% - Énfasis5 3 3 2 2 8" xfId="19613" xr:uid="{00000000-0005-0000-0000-0000CE340000}"/>
    <cellStyle name="20% - Énfasis5 3 3 2 2 9" xfId="42310" xr:uid="{00000000-0005-0000-0000-0000CF340000}"/>
    <cellStyle name="20% - Énfasis5 3 3 2 3" xfId="1303" xr:uid="{00000000-0005-0000-0000-0000D0340000}"/>
    <cellStyle name="20% - Énfasis5 3 3 2 3 2" xfId="6654" xr:uid="{00000000-0005-0000-0000-0000D1340000}"/>
    <cellStyle name="20% - Énfasis5 3 3 2 3 2 2" xfId="15633" xr:uid="{00000000-0005-0000-0000-0000D2340000}"/>
    <cellStyle name="20% - Énfasis5 3 3 2 3 2 3" xfId="28015" xr:uid="{00000000-0005-0000-0000-0000D3340000}"/>
    <cellStyle name="20% - Énfasis5 3 3 2 3 2 4" xfId="46857" xr:uid="{00000000-0005-0000-0000-0000D4340000}"/>
    <cellStyle name="20% - Énfasis5 3 3 2 3 3" xfId="10542" xr:uid="{00000000-0005-0000-0000-0000D5340000}"/>
    <cellStyle name="20% - Énfasis5 3 3 2 3 3 2" xfId="35910" xr:uid="{00000000-0005-0000-0000-0000D6340000}"/>
    <cellStyle name="20% - Énfasis5 3 3 2 3 4" xfId="20699" xr:uid="{00000000-0005-0000-0000-0000D7340000}"/>
    <cellStyle name="20% - Énfasis5 3 3 2 3 5" xfId="43175" xr:uid="{00000000-0005-0000-0000-0000D8340000}"/>
    <cellStyle name="20% - Énfasis5 3 3 2 4" xfId="4210" xr:uid="{00000000-0005-0000-0000-0000D9340000}"/>
    <cellStyle name="20% - Énfasis5 3 3 2 4 2" xfId="14190" xr:uid="{00000000-0005-0000-0000-0000DA340000}"/>
    <cellStyle name="20% - Énfasis5 3 3 2 4 2 2" xfId="29499" xr:uid="{00000000-0005-0000-0000-0000DB340000}"/>
    <cellStyle name="20% - Énfasis5 3 3 2 4 3" xfId="37395" xr:uid="{00000000-0005-0000-0000-0000DC340000}"/>
    <cellStyle name="20% - Énfasis5 3 3 2 4 4" xfId="22183" xr:uid="{00000000-0005-0000-0000-0000DD340000}"/>
    <cellStyle name="20% - Énfasis5 3 3 2 4 5" xfId="45412" xr:uid="{00000000-0005-0000-0000-0000DE340000}"/>
    <cellStyle name="20% - Énfasis5 3 3 2 5" xfId="7191" xr:uid="{00000000-0005-0000-0000-0000DF340000}"/>
    <cellStyle name="20% - Énfasis5 3 3 2 5 2" xfId="16168" xr:uid="{00000000-0005-0000-0000-0000E0340000}"/>
    <cellStyle name="20% - Énfasis5 3 3 2 5 2 2" xfId="30984" xr:uid="{00000000-0005-0000-0000-0000E1340000}"/>
    <cellStyle name="20% - Énfasis5 3 3 2 5 3" xfId="38881" xr:uid="{00000000-0005-0000-0000-0000E2340000}"/>
    <cellStyle name="20% - Énfasis5 3 3 2 5 4" xfId="23667" xr:uid="{00000000-0005-0000-0000-0000E3340000}"/>
    <cellStyle name="20% - Énfasis5 3 3 2 5 5" xfId="47393" xr:uid="{00000000-0005-0000-0000-0000E4340000}"/>
    <cellStyle name="20% - Énfasis5 3 3 2 6" xfId="3099" xr:uid="{00000000-0005-0000-0000-0000E5340000}"/>
    <cellStyle name="20% - Énfasis5 3 3 2 6 2" xfId="13083" xr:uid="{00000000-0005-0000-0000-0000E6340000}"/>
    <cellStyle name="20% - Énfasis5 3 3 2 6 2 2" xfId="32469" xr:uid="{00000000-0005-0000-0000-0000E7340000}"/>
    <cellStyle name="20% - Énfasis5 3 3 2 6 3" xfId="40366" xr:uid="{00000000-0005-0000-0000-0000E8340000}"/>
    <cellStyle name="20% - Énfasis5 3 3 2 6 4" xfId="25080" xr:uid="{00000000-0005-0000-0000-0000E9340000}"/>
    <cellStyle name="20% - Énfasis5 3 3 2 6 5" xfId="44304" xr:uid="{00000000-0005-0000-0000-0000EA340000}"/>
    <cellStyle name="20% - Énfasis5 3 3 2 7" xfId="7865" xr:uid="{00000000-0005-0000-0000-0000EB340000}"/>
    <cellStyle name="20% - Énfasis5 3 3 2 7 2" xfId="16832" xr:uid="{00000000-0005-0000-0000-0000EC340000}"/>
    <cellStyle name="20% - Énfasis5 3 3 2 7 3" xfId="26053" xr:uid="{00000000-0005-0000-0000-0000ED340000}"/>
    <cellStyle name="20% - Énfasis5 3 3 2 7 4" xfId="48057" xr:uid="{00000000-0005-0000-0000-0000EE340000}"/>
    <cellStyle name="20% - Énfasis5 3 3 2 8" xfId="10543" xr:uid="{00000000-0005-0000-0000-0000EF340000}"/>
    <cellStyle name="20% - Énfasis5 3 3 2 8 2" xfId="33953" xr:uid="{00000000-0005-0000-0000-0000F0340000}"/>
    <cellStyle name="20% - Énfasis5 3 3 2 8 3" xfId="49700" xr:uid="{00000000-0005-0000-0000-0000F1340000}"/>
    <cellStyle name="20% - Énfasis5 3 3 2 9" xfId="19215" xr:uid="{00000000-0005-0000-0000-0000F2340000}"/>
    <cellStyle name="20% - Énfasis5 3 3 3" xfId="786" xr:uid="{00000000-0005-0000-0000-0000F3340000}"/>
    <cellStyle name="20% - Énfasis5 3 3 3 2" xfId="1477" xr:uid="{00000000-0005-0000-0000-0000F4340000}"/>
    <cellStyle name="20% - Énfasis5 3 3 3 2 2" xfId="6829" xr:uid="{00000000-0005-0000-0000-0000F5340000}"/>
    <cellStyle name="20% - Énfasis5 3 3 3 2 2 2" xfId="15807" xr:uid="{00000000-0005-0000-0000-0000F6340000}"/>
    <cellStyle name="20% - Énfasis5 3 3 3 2 2 3" xfId="28412" xr:uid="{00000000-0005-0000-0000-0000F7340000}"/>
    <cellStyle name="20% - Énfasis5 3 3 3 2 2 4" xfId="47031" xr:uid="{00000000-0005-0000-0000-0000F8340000}"/>
    <cellStyle name="20% - Énfasis5 3 3 3 2 3" xfId="10544" xr:uid="{00000000-0005-0000-0000-0000F9340000}"/>
    <cellStyle name="20% - Énfasis5 3 3 3 2 3 2" xfId="36307" xr:uid="{00000000-0005-0000-0000-0000FA340000}"/>
    <cellStyle name="20% - Énfasis5 3 3 3 2 4" xfId="21096" xr:uid="{00000000-0005-0000-0000-0000FB340000}"/>
    <cellStyle name="20% - Énfasis5 3 3 3 2 5" xfId="43349" xr:uid="{00000000-0005-0000-0000-0000FC340000}"/>
    <cellStyle name="20% - Énfasis5 3 3 3 3" xfId="4770" xr:uid="{00000000-0005-0000-0000-0000FD340000}"/>
    <cellStyle name="20% - Énfasis5 3 3 3 3 2" xfId="14748" xr:uid="{00000000-0005-0000-0000-0000FE340000}"/>
    <cellStyle name="20% - Énfasis5 3 3 3 3 2 2" xfId="29896" xr:uid="{00000000-0005-0000-0000-0000FF340000}"/>
    <cellStyle name="20% - Énfasis5 3 3 3 3 3" xfId="37792" xr:uid="{00000000-0005-0000-0000-000000350000}"/>
    <cellStyle name="20% - Énfasis5 3 3 3 3 4" xfId="22579" xr:uid="{00000000-0005-0000-0000-000001350000}"/>
    <cellStyle name="20% - Énfasis5 3 3 3 3 5" xfId="45970" xr:uid="{00000000-0005-0000-0000-000002350000}"/>
    <cellStyle name="20% - Énfasis5 3 3 3 4" xfId="7365" xr:uid="{00000000-0005-0000-0000-000003350000}"/>
    <cellStyle name="20% - Énfasis5 3 3 3 4 2" xfId="16341" xr:uid="{00000000-0005-0000-0000-000004350000}"/>
    <cellStyle name="20% - Énfasis5 3 3 3 4 2 2" xfId="31381" xr:uid="{00000000-0005-0000-0000-000005350000}"/>
    <cellStyle name="20% - Énfasis5 3 3 3 4 3" xfId="39278" xr:uid="{00000000-0005-0000-0000-000006350000}"/>
    <cellStyle name="20% - Énfasis5 3 3 3 4 4" xfId="24063" xr:uid="{00000000-0005-0000-0000-000007350000}"/>
    <cellStyle name="20% - Énfasis5 3 3 3 4 5" xfId="47566" xr:uid="{00000000-0005-0000-0000-000008350000}"/>
    <cellStyle name="20% - Énfasis5 3 3 3 5" xfId="3273" xr:uid="{00000000-0005-0000-0000-000009350000}"/>
    <cellStyle name="20% - Énfasis5 3 3 3 5 2" xfId="13257" xr:uid="{00000000-0005-0000-0000-00000A350000}"/>
    <cellStyle name="20% - Énfasis5 3 3 3 5 2 2" xfId="32866" xr:uid="{00000000-0005-0000-0000-00000B350000}"/>
    <cellStyle name="20% - Énfasis5 3 3 3 5 3" xfId="40763" xr:uid="{00000000-0005-0000-0000-00000C350000}"/>
    <cellStyle name="20% - Énfasis5 3 3 3 5 4" xfId="25332" xr:uid="{00000000-0005-0000-0000-00000D350000}"/>
    <cellStyle name="20% - Énfasis5 3 3 3 5 5" xfId="44478" xr:uid="{00000000-0005-0000-0000-00000E350000}"/>
    <cellStyle name="20% - Énfasis5 3 3 3 6" xfId="8039" xr:uid="{00000000-0005-0000-0000-00000F350000}"/>
    <cellStyle name="20% - Énfasis5 3 3 3 6 2" xfId="17006" xr:uid="{00000000-0005-0000-0000-000010350000}"/>
    <cellStyle name="20% - Énfasis5 3 3 3 6 3" xfId="26450" xr:uid="{00000000-0005-0000-0000-000011350000}"/>
    <cellStyle name="20% - Énfasis5 3 3 3 6 4" xfId="48231" xr:uid="{00000000-0005-0000-0000-000012350000}"/>
    <cellStyle name="20% - Énfasis5 3 3 3 7" xfId="10545" xr:uid="{00000000-0005-0000-0000-000013350000}"/>
    <cellStyle name="20% - Énfasis5 3 3 3 7 2" xfId="34350" xr:uid="{00000000-0005-0000-0000-000014350000}"/>
    <cellStyle name="20% - Énfasis5 3 3 3 7 3" xfId="49874" xr:uid="{00000000-0005-0000-0000-000015350000}"/>
    <cellStyle name="20% - Énfasis5 3 3 3 8" xfId="19612" xr:uid="{00000000-0005-0000-0000-000016350000}"/>
    <cellStyle name="20% - Énfasis5 3 3 3 9" xfId="41692" xr:uid="{00000000-0005-0000-0000-000017350000}"/>
    <cellStyle name="20% - Énfasis5 3 3 4" xfId="534" xr:uid="{00000000-0005-0000-0000-000018350000}"/>
    <cellStyle name="20% - Énfasis5 3 3 4 2" xfId="2645" xr:uid="{00000000-0005-0000-0000-000019350000}"/>
    <cellStyle name="20% - Énfasis5 3 3 4 2 2" xfId="4525" xr:uid="{00000000-0005-0000-0000-00001A350000}"/>
    <cellStyle name="20% - Énfasis5 3 3 4 2 2 2" xfId="14503" xr:uid="{00000000-0005-0000-0000-00001B350000}"/>
    <cellStyle name="20% - Énfasis5 3 3 4 2 2 3" xfId="45725" xr:uid="{00000000-0005-0000-0000-00001C350000}"/>
    <cellStyle name="20% - Énfasis5 3 3 4 2 3" xfId="10546" xr:uid="{00000000-0005-0000-0000-00001D350000}"/>
    <cellStyle name="20% - Énfasis5 3 3 4 2 4" xfId="27193" xr:uid="{00000000-0005-0000-0000-00001E350000}"/>
    <cellStyle name="20% - Énfasis5 3 3 4 2 5" xfId="43855" xr:uid="{00000000-0005-0000-0000-00001F350000}"/>
    <cellStyle name="20% - Énfasis5 3 3 4 3" xfId="3494" xr:uid="{00000000-0005-0000-0000-000020350000}"/>
    <cellStyle name="20% - Énfasis5 3 3 4 3 2" xfId="13478" xr:uid="{00000000-0005-0000-0000-000021350000}"/>
    <cellStyle name="20% - Énfasis5 3 3 4 3 3" xfId="35088" xr:uid="{00000000-0005-0000-0000-000022350000}"/>
    <cellStyle name="20% - Énfasis5 3 3 4 3 4" xfId="44699" xr:uid="{00000000-0005-0000-0000-000023350000}"/>
    <cellStyle name="20% - Énfasis5 3 3 4 4" xfId="9167" xr:uid="{00000000-0005-0000-0000-000024350000}"/>
    <cellStyle name="20% - Énfasis5 3 3 4 4 2" xfId="18133" xr:uid="{00000000-0005-0000-0000-000025350000}"/>
    <cellStyle name="20% - Énfasis5 3 3 4 4 3" xfId="49359" xr:uid="{00000000-0005-0000-0000-000026350000}"/>
    <cellStyle name="20% - Énfasis5 3 3 4 5" xfId="10547" xr:uid="{00000000-0005-0000-0000-000027350000}"/>
    <cellStyle name="20% - Énfasis5 3 3 4 5 2" xfId="51002" xr:uid="{00000000-0005-0000-0000-000028350000}"/>
    <cellStyle name="20% - Énfasis5 3 3 4 6" xfId="18897" xr:uid="{00000000-0005-0000-0000-000029350000}"/>
    <cellStyle name="20% - Énfasis5 3 3 4 7" xfId="42820" xr:uid="{00000000-0005-0000-0000-00002A350000}"/>
    <cellStyle name="20% - Énfasis5 3 3 5" xfId="1226" xr:uid="{00000000-0005-0000-0000-00002B350000}"/>
    <cellStyle name="20% - Énfasis5 3 3 5 2" xfId="5644" xr:uid="{00000000-0005-0000-0000-00002C350000}"/>
    <cellStyle name="20% - Énfasis5 3 3 5 2 2" xfId="27697" xr:uid="{00000000-0005-0000-0000-00002D350000}"/>
    <cellStyle name="20% - Énfasis5 3 3 5 3" xfId="10548" xr:uid="{00000000-0005-0000-0000-00002E350000}"/>
    <cellStyle name="20% - Énfasis5 3 3 5 3 2" xfId="35592" xr:uid="{00000000-0005-0000-0000-00002F350000}"/>
    <cellStyle name="20% - Énfasis5 3 3 5 4" xfId="20381" xr:uid="{00000000-0005-0000-0000-000030350000}"/>
    <cellStyle name="20% - Énfasis5 3 3 5 5" xfId="43098" xr:uid="{00000000-0005-0000-0000-000031350000}"/>
    <cellStyle name="20% - Énfasis5 3 3 6" xfId="6577" xr:uid="{00000000-0005-0000-0000-000032350000}"/>
    <cellStyle name="20% - Énfasis5 3 3 6 2" xfId="15557" xr:uid="{00000000-0005-0000-0000-000033350000}"/>
    <cellStyle name="20% - Énfasis5 3 3 6 2 2" xfId="29181" xr:uid="{00000000-0005-0000-0000-000034350000}"/>
    <cellStyle name="20% - Énfasis5 3 3 6 3" xfId="37077" xr:uid="{00000000-0005-0000-0000-000035350000}"/>
    <cellStyle name="20% - Énfasis5 3 3 6 4" xfId="21865" xr:uid="{00000000-0005-0000-0000-000036350000}"/>
    <cellStyle name="20% - Énfasis5 3 3 6 5" xfId="46780" xr:uid="{00000000-0005-0000-0000-000037350000}"/>
    <cellStyle name="20% - Énfasis5 3 3 7" xfId="3929" xr:uid="{00000000-0005-0000-0000-000038350000}"/>
    <cellStyle name="20% - Énfasis5 3 3 7 2" xfId="13911" xr:uid="{00000000-0005-0000-0000-000039350000}"/>
    <cellStyle name="20% - Énfasis5 3 3 7 2 2" xfId="30666" xr:uid="{00000000-0005-0000-0000-00003A350000}"/>
    <cellStyle name="20% - Énfasis5 3 3 7 3" xfId="38563" xr:uid="{00000000-0005-0000-0000-00003B350000}"/>
    <cellStyle name="20% - Énfasis5 3 3 7 4" xfId="23349" xr:uid="{00000000-0005-0000-0000-00003C350000}"/>
    <cellStyle name="20% - Énfasis5 3 3 7 5" xfId="45133" xr:uid="{00000000-0005-0000-0000-00003D350000}"/>
    <cellStyle name="20% - Énfasis5 3 3 8" xfId="7114" xr:uid="{00000000-0005-0000-0000-00003E350000}"/>
    <cellStyle name="20% - Énfasis5 3 3 8 2" xfId="16091" xr:uid="{00000000-0005-0000-0000-00003F350000}"/>
    <cellStyle name="20% - Énfasis5 3 3 8 2 2" xfId="32151" xr:uid="{00000000-0005-0000-0000-000040350000}"/>
    <cellStyle name="20% - Énfasis5 3 3 8 3" xfId="40048" xr:uid="{00000000-0005-0000-0000-000041350000}"/>
    <cellStyle name="20% - Énfasis5 3 3 8 4" xfId="24783" xr:uid="{00000000-0005-0000-0000-000042350000}"/>
    <cellStyle name="20% - Énfasis5 3 3 8 5" xfId="47316" xr:uid="{00000000-0005-0000-0000-000043350000}"/>
    <cellStyle name="20% - Énfasis5 3 3 9" xfId="3022" xr:uid="{00000000-0005-0000-0000-000044350000}"/>
    <cellStyle name="20% - Énfasis5 3 3 9 2" xfId="13006" xr:uid="{00000000-0005-0000-0000-000045350000}"/>
    <cellStyle name="20% - Énfasis5 3 3 9 3" xfId="25736" xr:uid="{00000000-0005-0000-0000-000046350000}"/>
    <cellStyle name="20% - Énfasis5 3 3 9 4" xfId="44227" xr:uid="{00000000-0005-0000-0000-000047350000}"/>
    <cellStyle name="20% - Énfasis5 3 4" xfId="609" xr:uid="{00000000-0005-0000-0000-000048350000}"/>
    <cellStyle name="20% - Énfasis5 3 4 10" xfId="33633" xr:uid="{00000000-0005-0000-0000-000049350000}"/>
    <cellStyle name="20% - Énfasis5 3 4 11" xfId="18538" xr:uid="{00000000-0005-0000-0000-00004A350000}"/>
    <cellStyle name="20% - Énfasis5 3 4 12" xfId="41516" xr:uid="{00000000-0005-0000-0000-00004B350000}"/>
    <cellStyle name="20% - Énfasis5 3 4 2" xfId="949" xr:uid="{00000000-0005-0000-0000-00004C350000}"/>
    <cellStyle name="20% - Énfasis5 3 4 2 10" xfId="42023" xr:uid="{00000000-0005-0000-0000-00004D350000}"/>
    <cellStyle name="20% - Énfasis5 3 4 2 2" xfId="2112" xr:uid="{00000000-0005-0000-0000-00004E350000}"/>
    <cellStyle name="20% - Énfasis5 3 4 2 2 2" xfId="4966" xr:uid="{00000000-0005-0000-0000-00004F350000}"/>
    <cellStyle name="20% - Énfasis5 3 4 2 2 2 2" xfId="14944" xr:uid="{00000000-0005-0000-0000-000050350000}"/>
    <cellStyle name="20% - Énfasis5 3 4 2 2 2 2 2" xfId="28415" xr:uid="{00000000-0005-0000-0000-000051350000}"/>
    <cellStyle name="20% - Énfasis5 3 4 2 2 2 3" xfId="36310" xr:uid="{00000000-0005-0000-0000-000052350000}"/>
    <cellStyle name="20% - Énfasis5 3 4 2 2 2 4" xfId="21099" xr:uid="{00000000-0005-0000-0000-000053350000}"/>
    <cellStyle name="20% - Énfasis5 3 4 2 2 2 5" xfId="46166" xr:uid="{00000000-0005-0000-0000-000054350000}"/>
    <cellStyle name="20% - Énfasis5 3 4 2 2 3" xfId="8659" xr:uid="{00000000-0005-0000-0000-000055350000}"/>
    <cellStyle name="20% - Énfasis5 3 4 2 2 3 2" xfId="17626" xr:uid="{00000000-0005-0000-0000-000056350000}"/>
    <cellStyle name="20% - Énfasis5 3 4 2 2 3 2 2" xfId="29899" xr:uid="{00000000-0005-0000-0000-000057350000}"/>
    <cellStyle name="20% - Énfasis5 3 4 2 2 3 3" xfId="37795" xr:uid="{00000000-0005-0000-0000-000058350000}"/>
    <cellStyle name="20% - Énfasis5 3 4 2 2 3 4" xfId="22582" xr:uid="{00000000-0005-0000-0000-000059350000}"/>
    <cellStyle name="20% - Énfasis5 3 4 2 2 3 5" xfId="48851" xr:uid="{00000000-0005-0000-0000-00005A350000}"/>
    <cellStyle name="20% - Énfasis5 3 4 2 2 4" xfId="9519" xr:uid="{00000000-0005-0000-0000-00005B350000}"/>
    <cellStyle name="20% - Énfasis5 3 4 2 2 4 2" xfId="31384" xr:uid="{00000000-0005-0000-0000-00005C350000}"/>
    <cellStyle name="20% - Énfasis5 3 4 2 2 4 3" xfId="39281" xr:uid="{00000000-0005-0000-0000-00005D350000}"/>
    <cellStyle name="20% - Énfasis5 3 4 2 2 4 4" xfId="24066" xr:uid="{00000000-0005-0000-0000-00005E350000}"/>
    <cellStyle name="20% - Énfasis5 3 4 2 2 4 5" xfId="50494" xr:uid="{00000000-0005-0000-0000-00005F350000}"/>
    <cellStyle name="20% - Énfasis5 3 4 2 2 5" xfId="12236" xr:uid="{00000000-0005-0000-0000-000060350000}"/>
    <cellStyle name="20% - Énfasis5 3 4 2 2 5 2" xfId="32869" xr:uid="{00000000-0005-0000-0000-000061350000}"/>
    <cellStyle name="20% - Énfasis5 3 4 2 2 5 3" xfId="40766" xr:uid="{00000000-0005-0000-0000-000062350000}"/>
    <cellStyle name="20% - Énfasis5 3 4 2 2 6" xfId="26453" xr:uid="{00000000-0005-0000-0000-000063350000}"/>
    <cellStyle name="20% - Énfasis5 3 4 2 2 7" xfId="34353" xr:uid="{00000000-0005-0000-0000-000064350000}"/>
    <cellStyle name="20% - Énfasis5 3 4 2 2 8" xfId="19615" xr:uid="{00000000-0005-0000-0000-000065350000}"/>
    <cellStyle name="20% - Énfasis5 3 4 2 2 9" xfId="42312" xr:uid="{00000000-0005-0000-0000-000066350000}"/>
    <cellStyle name="20% - Énfasis5 3 4 2 3" xfId="1822" xr:uid="{00000000-0005-0000-0000-000067350000}"/>
    <cellStyle name="20% - Énfasis5 3 4 2 3 2" xfId="10549" xr:uid="{00000000-0005-0000-0000-000068350000}"/>
    <cellStyle name="20% - Énfasis5 3 4 2 3 2 2" xfId="28016" xr:uid="{00000000-0005-0000-0000-000069350000}"/>
    <cellStyle name="20% - Énfasis5 3 4 2 3 3" xfId="35911" xr:uid="{00000000-0005-0000-0000-00006A350000}"/>
    <cellStyle name="20% - Énfasis5 3 4 2 3 4" xfId="20700" xr:uid="{00000000-0005-0000-0000-00006B350000}"/>
    <cellStyle name="20% - Énfasis5 3 4 2 3 5" xfId="43605" xr:uid="{00000000-0005-0000-0000-00006C350000}"/>
    <cellStyle name="20% - Énfasis5 3 4 2 4" xfId="3495" xr:uid="{00000000-0005-0000-0000-00006D350000}"/>
    <cellStyle name="20% - Énfasis5 3 4 2 4 2" xfId="13479" xr:uid="{00000000-0005-0000-0000-00006E350000}"/>
    <cellStyle name="20% - Énfasis5 3 4 2 4 2 2" xfId="29500" xr:uid="{00000000-0005-0000-0000-00006F350000}"/>
    <cellStyle name="20% - Énfasis5 3 4 2 4 3" xfId="37396" xr:uid="{00000000-0005-0000-0000-000070350000}"/>
    <cellStyle name="20% - Énfasis5 3 4 2 4 4" xfId="22184" xr:uid="{00000000-0005-0000-0000-000071350000}"/>
    <cellStyle name="20% - Énfasis5 3 4 2 4 5" xfId="44700" xr:uid="{00000000-0005-0000-0000-000072350000}"/>
    <cellStyle name="20% - Énfasis5 3 4 2 5" xfId="8370" xr:uid="{00000000-0005-0000-0000-000073350000}"/>
    <cellStyle name="20% - Énfasis5 3 4 2 5 2" xfId="17337" xr:uid="{00000000-0005-0000-0000-000074350000}"/>
    <cellStyle name="20% - Énfasis5 3 4 2 5 2 2" xfId="30985" xr:uid="{00000000-0005-0000-0000-000075350000}"/>
    <cellStyle name="20% - Énfasis5 3 4 2 5 3" xfId="38882" xr:uid="{00000000-0005-0000-0000-000076350000}"/>
    <cellStyle name="20% - Énfasis5 3 4 2 5 4" xfId="23668" xr:uid="{00000000-0005-0000-0000-000077350000}"/>
    <cellStyle name="20% - Énfasis5 3 4 2 5 5" xfId="48562" xr:uid="{00000000-0005-0000-0000-000078350000}"/>
    <cellStyle name="20% - Énfasis5 3 4 2 6" xfId="10550" xr:uid="{00000000-0005-0000-0000-000079350000}"/>
    <cellStyle name="20% - Énfasis5 3 4 2 6 2" xfId="32470" xr:uid="{00000000-0005-0000-0000-00007A350000}"/>
    <cellStyle name="20% - Énfasis5 3 4 2 6 3" xfId="40367" xr:uid="{00000000-0005-0000-0000-00007B350000}"/>
    <cellStyle name="20% - Énfasis5 3 4 2 6 4" xfId="25081" xr:uid="{00000000-0005-0000-0000-00007C350000}"/>
    <cellStyle name="20% - Énfasis5 3 4 2 6 5" xfId="50205" xr:uid="{00000000-0005-0000-0000-00007D350000}"/>
    <cellStyle name="20% - Énfasis5 3 4 2 7" xfId="26054" xr:uid="{00000000-0005-0000-0000-00007E350000}"/>
    <cellStyle name="20% - Énfasis5 3 4 2 8" xfId="33954" xr:uid="{00000000-0005-0000-0000-00007F350000}"/>
    <cellStyle name="20% - Énfasis5 3 4 2 9" xfId="19216" xr:uid="{00000000-0005-0000-0000-000080350000}"/>
    <cellStyle name="20% - Énfasis5 3 4 3" xfId="2111" xr:uid="{00000000-0005-0000-0000-000081350000}"/>
    <cellStyle name="20% - Énfasis5 3 4 3 2" xfId="6652" xr:uid="{00000000-0005-0000-0000-000082350000}"/>
    <cellStyle name="20% - Énfasis5 3 4 3 2 2" xfId="15631" xr:uid="{00000000-0005-0000-0000-000083350000}"/>
    <cellStyle name="20% - Énfasis5 3 4 3 2 2 2" xfId="28414" xr:uid="{00000000-0005-0000-0000-000084350000}"/>
    <cellStyle name="20% - Énfasis5 3 4 3 2 3" xfId="36309" xr:uid="{00000000-0005-0000-0000-000085350000}"/>
    <cellStyle name="20% - Énfasis5 3 4 3 2 4" xfId="21098" xr:uid="{00000000-0005-0000-0000-000086350000}"/>
    <cellStyle name="20% - Énfasis5 3 4 3 2 5" xfId="46855" xr:uid="{00000000-0005-0000-0000-000087350000}"/>
    <cellStyle name="20% - Énfasis5 3 4 3 3" xfId="8658" xr:uid="{00000000-0005-0000-0000-000088350000}"/>
    <cellStyle name="20% - Énfasis5 3 4 3 3 2" xfId="17625" xr:uid="{00000000-0005-0000-0000-000089350000}"/>
    <cellStyle name="20% - Énfasis5 3 4 3 3 2 2" xfId="29898" xr:uid="{00000000-0005-0000-0000-00008A350000}"/>
    <cellStyle name="20% - Énfasis5 3 4 3 3 3" xfId="37794" xr:uid="{00000000-0005-0000-0000-00008B350000}"/>
    <cellStyle name="20% - Énfasis5 3 4 3 3 4" xfId="22581" xr:uid="{00000000-0005-0000-0000-00008C350000}"/>
    <cellStyle name="20% - Énfasis5 3 4 3 3 5" xfId="48850" xr:uid="{00000000-0005-0000-0000-00008D350000}"/>
    <cellStyle name="20% - Énfasis5 3 4 3 4" xfId="9520" xr:uid="{00000000-0005-0000-0000-00008E350000}"/>
    <cellStyle name="20% - Énfasis5 3 4 3 4 2" xfId="31383" xr:uid="{00000000-0005-0000-0000-00008F350000}"/>
    <cellStyle name="20% - Énfasis5 3 4 3 4 3" xfId="39280" xr:uid="{00000000-0005-0000-0000-000090350000}"/>
    <cellStyle name="20% - Énfasis5 3 4 3 4 4" xfId="24065" xr:uid="{00000000-0005-0000-0000-000091350000}"/>
    <cellStyle name="20% - Énfasis5 3 4 3 4 5" xfId="50493" xr:uid="{00000000-0005-0000-0000-000092350000}"/>
    <cellStyle name="20% - Énfasis5 3 4 3 5" xfId="12235" xr:uid="{00000000-0005-0000-0000-000093350000}"/>
    <cellStyle name="20% - Énfasis5 3 4 3 5 2" xfId="32868" xr:uid="{00000000-0005-0000-0000-000094350000}"/>
    <cellStyle name="20% - Énfasis5 3 4 3 5 3" xfId="40765" xr:uid="{00000000-0005-0000-0000-000095350000}"/>
    <cellStyle name="20% - Énfasis5 3 4 3 6" xfId="26452" xr:uid="{00000000-0005-0000-0000-000096350000}"/>
    <cellStyle name="20% - Énfasis5 3 4 3 7" xfId="34352" xr:uid="{00000000-0005-0000-0000-000097350000}"/>
    <cellStyle name="20% - Énfasis5 3 4 3 8" xfId="19614" xr:uid="{00000000-0005-0000-0000-000098350000}"/>
    <cellStyle name="20% - Énfasis5 3 4 3 9" xfId="42311" xr:uid="{00000000-0005-0000-0000-000099350000}"/>
    <cellStyle name="20% - Énfasis5 3 4 4" xfId="1301" xr:uid="{00000000-0005-0000-0000-00009A350000}"/>
    <cellStyle name="20% - Énfasis5 3 4 4 2" xfId="4126" xr:uid="{00000000-0005-0000-0000-00009B350000}"/>
    <cellStyle name="20% - Énfasis5 3 4 4 2 2" xfId="14107" xr:uid="{00000000-0005-0000-0000-00009C350000}"/>
    <cellStyle name="20% - Énfasis5 3 4 4 2 3" xfId="27191" xr:uid="{00000000-0005-0000-0000-00009D350000}"/>
    <cellStyle name="20% - Énfasis5 3 4 4 2 4" xfId="45329" xr:uid="{00000000-0005-0000-0000-00009E350000}"/>
    <cellStyle name="20% - Énfasis5 3 4 4 3" xfId="10551" xr:uid="{00000000-0005-0000-0000-00009F350000}"/>
    <cellStyle name="20% - Énfasis5 3 4 4 3 2" xfId="35086" xr:uid="{00000000-0005-0000-0000-0000A0350000}"/>
    <cellStyle name="20% - Énfasis5 3 4 4 4" xfId="18895" xr:uid="{00000000-0005-0000-0000-0000A1350000}"/>
    <cellStyle name="20% - Énfasis5 3 4 4 5" xfId="43173" xr:uid="{00000000-0005-0000-0000-0000A2350000}"/>
    <cellStyle name="20% - Énfasis5 3 4 5" xfId="7189" xr:uid="{00000000-0005-0000-0000-0000A3350000}"/>
    <cellStyle name="20% - Énfasis5 3 4 5 2" xfId="16166" xr:uid="{00000000-0005-0000-0000-0000A4350000}"/>
    <cellStyle name="20% - Énfasis5 3 4 5 2 2" xfId="27695" xr:uid="{00000000-0005-0000-0000-0000A5350000}"/>
    <cellStyle name="20% - Énfasis5 3 4 5 3" xfId="35590" xr:uid="{00000000-0005-0000-0000-0000A6350000}"/>
    <cellStyle name="20% - Énfasis5 3 4 5 4" xfId="20379" xr:uid="{00000000-0005-0000-0000-0000A7350000}"/>
    <cellStyle name="20% - Énfasis5 3 4 5 5" xfId="47391" xr:uid="{00000000-0005-0000-0000-0000A8350000}"/>
    <cellStyle name="20% - Énfasis5 3 4 6" xfId="3097" xr:uid="{00000000-0005-0000-0000-0000A9350000}"/>
    <cellStyle name="20% - Énfasis5 3 4 6 2" xfId="13081" xr:uid="{00000000-0005-0000-0000-0000AA350000}"/>
    <cellStyle name="20% - Énfasis5 3 4 6 2 2" xfId="29179" xr:uid="{00000000-0005-0000-0000-0000AB350000}"/>
    <cellStyle name="20% - Énfasis5 3 4 6 3" xfId="37075" xr:uid="{00000000-0005-0000-0000-0000AC350000}"/>
    <cellStyle name="20% - Énfasis5 3 4 6 4" xfId="21863" xr:uid="{00000000-0005-0000-0000-0000AD350000}"/>
    <cellStyle name="20% - Énfasis5 3 4 6 5" xfId="44302" xr:uid="{00000000-0005-0000-0000-0000AE350000}"/>
    <cellStyle name="20% - Énfasis5 3 4 7" xfId="7863" xr:uid="{00000000-0005-0000-0000-0000AF350000}"/>
    <cellStyle name="20% - Énfasis5 3 4 7 2" xfId="16830" xr:uid="{00000000-0005-0000-0000-0000B0350000}"/>
    <cellStyle name="20% - Énfasis5 3 4 7 2 2" xfId="30664" xr:uid="{00000000-0005-0000-0000-0000B1350000}"/>
    <cellStyle name="20% - Énfasis5 3 4 7 3" xfId="38561" xr:uid="{00000000-0005-0000-0000-0000B2350000}"/>
    <cellStyle name="20% - Énfasis5 3 4 7 4" xfId="23347" xr:uid="{00000000-0005-0000-0000-0000B3350000}"/>
    <cellStyle name="20% - Énfasis5 3 4 7 5" xfId="48055" xr:uid="{00000000-0005-0000-0000-0000B4350000}"/>
    <cellStyle name="20% - Énfasis5 3 4 8" xfId="10552" xr:uid="{00000000-0005-0000-0000-0000B5350000}"/>
    <cellStyle name="20% - Énfasis5 3 4 8 2" xfId="32149" xr:uid="{00000000-0005-0000-0000-0000B6350000}"/>
    <cellStyle name="20% - Énfasis5 3 4 8 3" xfId="40046" xr:uid="{00000000-0005-0000-0000-0000B7350000}"/>
    <cellStyle name="20% - Énfasis5 3 4 8 4" xfId="24781" xr:uid="{00000000-0005-0000-0000-0000B8350000}"/>
    <cellStyle name="20% - Énfasis5 3 4 8 5" xfId="49698" xr:uid="{00000000-0005-0000-0000-0000B9350000}"/>
    <cellStyle name="20% - Énfasis5 3 4 9" xfId="25734" xr:uid="{00000000-0005-0000-0000-0000BA350000}"/>
    <cellStyle name="20% - Énfasis5 3 5" xfId="784" xr:uid="{00000000-0005-0000-0000-0000BB350000}"/>
    <cellStyle name="20% - Énfasis5 3 5 10" xfId="41690" xr:uid="{00000000-0005-0000-0000-0000BC350000}"/>
    <cellStyle name="20% - Énfasis5 3 5 2" xfId="2113" xr:uid="{00000000-0005-0000-0000-0000BD350000}"/>
    <cellStyle name="20% - Énfasis5 3 5 2 2" xfId="6827" xr:uid="{00000000-0005-0000-0000-0000BE350000}"/>
    <cellStyle name="20% - Énfasis5 3 5 2 2 2" xfId="15805" xr:uid="{00000000-0005-0000-0000-0000BF350000}"/>
    <cellStyle name="20% - Énfasis5 3 5 2 2 2 2" xfId="28416" xr:uid="{00000000-0005-0000-0000-0000C0350000}"/>
    <cellStyle name="20% - Énfasis5 3 5 2 2 3" xfId="36311" xr:uid="{00000000-0005-0000-0000-0000C1350000}"/>
    <cellStyle name="20% - Énfasis5 3 5 2 2 4" xfId="21100" xr:uid="{00000000-0005-0000-0000-0000C2350000}"/>
    <cellStyle name="20% - Énfasis5 3 5 2 2 5" xfId="47029" xr:uid="{00000000-0005-0000-0000-0000C3350000}"/>
    <cellStyle name="20% - Énfasis5 3 5 2 3" xfId="8660" xr:uid="{00000000-0005-0000-0000-0000C4350000}"/>
    <cellStyle name="20% - Énfasis5 3 5 2 3 2" xfId="17627" xr:uid="{00000000-0005-0000-0000-0000C5350000}"/>
    <cellStyle name="20% - Énfasis5 3 5 2 3 2 2" xfId="29900" xr:uid="{00000000-0005-0000-0000-0000C6350000}"/>
    <cellStyle name="20% - Énfasis5 3 5 2 3 3" xfId="37796" xr:uid="{00000000-0005-0000-0000-0000C7350000}"/>
    <cellStyle name="20% - Énfasis5 3 5 2 3 4" xfId="22583" xr:uid="{00000000-0005-0000-0000-0000C8350000}"/>
    <cellStyle name="20% - Énfasis5 3 5 2 3 5" xfId="48852" xr:uid="{00000000-0005-0000-0000-0000C9350000}"/>
    <cellStyle name="20% - Énfasis5 3 5 2 4" xfId="9521" xr:uid="{00000000-0005-0000-0000-0000CA350000}"/>
    <cellStyle name="20% - Énfasis5 3 5 2 4 2" xfId="31385" xr:uid="{00000000-0005-0000-0000-0000CB350000}"/>
    <cellStyle name="20% - Énfasis5 3 5 2 4 3" xfId="39282" xr:uid="{00000000-0005-0000-0000-0000CC350000}"/>
    <cellStyle name="20% - Énfasis5 3 5 2 4 4" xfId="24067" xr:uid="{00000000-0005-0000-0000-0000CD350000}"/>
    <cellStyle name="20% - Énfasis5 3 5 2 4 5" xfId="50495" xr:uid="{00000000-0005-0000-0000-0000CE350000}"/>
    <cellStyle name="20% - Énfasis5 3 5 2 5" xfId="12237" xr:uid="{00000000-0005-0000-0000-0000CF350000}"/>
    <cellStyle name="20% - Énfasis5 3 5 2 5 2" xfId="32870" xr:uid="{00000000-0005-0000-0000-0000D0350000}"/>
    <cellStyle name="20% - Énfasis5 3 5 2 5 3" xfId="40767" xr:uid="{00000000-0005-0000-0000-0000D1350000}"/>
    <cellStyle name="20% - Énfasis5 3 5 2 6" xfId="26454" xr:uid="{00000000-0005-0000-0000-0000D2350000}"/>
    <cellStyle name="20% - Énfasis5 3 5 2 7" xfId="34354" xr:uid="{00000000-0005-0000-0000-0000D3350000}"/>
    <cellStyle name="20% - Énfasis5 3 5 2 8" xfId="19616" xr:uid="{00000000-0005-0000-0000-0000D4350000}"/>
    <cellStyle name="20% - Énfasis5 3 5 2 9" xfId="42313" xr:uid="{00000000-0005-0000-0000-0000D5350000}"/>
    <cellStyle name="20% - Énfasis5 3 5 3" xfId="1475" xr:uid="{00000000-0005-0000-0000-0000D6350000}"/>
    <cellStyle name="20% - Énfasis5 3 5 3 2" xfId="4687" xr:uid="{00000000-0005-0000-0000-0000D7350000}"/>
    <cellStyle name="20% - Énfasis5 3 5 3 2 2" xfId="14665" xr:uid="{00000000-0005-0000-0000-0000D8350000}"/>
    <cellStyle name="20% - Énfasis5 3 5 3 2 3" xfId="27907" xr:uid="{00000000-0005-0000-0000-0000D9350000}"/>
    <cellStyle name="20% - Énfasis5 3 5 3 2 4" xfId="45887" xr:uid="{00000000-0005-0000-0000-0000DA350000}"/>
    <cellStyle name="20% - Énfasis5 3 5 3 3" xfId="10553" xr:uid="{00000000-0005-0000-0000-0000DB350000}"/>
    <cellStyle name="20% - Énfasis5 3 5 3 3 2" xfId="35802" xr:uid="{00000000-0005-0000-0000-0000DC350000}"/>
    <cellStyle name="20% - Énfasis5 3 5 3 4" xfId="20591" xr:uid="{00000000-0005-0000-0000-0000DD350000}"/>
    <cellStyle name="20% - Énfasis5 3 5 3 5" xfId="43347" xr:uid="{00000000-0005-0000-0000-0000DE350000}"/>
    <cellStyle name="20% - Énfasis5 3 5 4" xfId="7363" xr:uid="{00000000-0005-0000-0000-0000DF350000}"/>
    <cellStyle name="20% - Énfasis5 3 5 4 2" xfId="16339" xr:uid="{00000000-0005-0000-0000-0000E0350000}"/>
    <cellStyle name="20% - Énfasis5 3 5 4 2 2" xfId="29391" xr:uid="{00000000-0005-0000-0000-0000E1350000}"/>
    <cellStyle name="20% - Énfasis5 3 5 4 3" xfId="37287" xr:uid="{00000000-0005-0000-0000-0000E2350000}"/>
    <cellStyle name="20% - Énfasis5 3 5 4 4" xfId="22075" xr:uid="{00000000-0005-0000-0000-0000E3350000}"/>
    <cellStyle name="20% - Énfasis5 3 5 4 5" xfId="47564" xr:uid="{00000000-0005-0000-0000-0000E4350000}"/>
    <cellStyle name="20% - Énfasis5 3 5 5" xfId="3271" xr:uid="{00000000-0005-0000-0000-0000E5350000}"/>
    <cellStyle name="20% - Énfasis5 3 5 5 2" xfId="13255" xr:uid="{00000000-0005-0000-0000-0000E6350000}"/>
    <cellStyle name="20% - Énfasis5 3 5 5 2 2" xfId="30876" xr:uid="{00000000-0005-0000-0000-0000E7350000}"/>
    <cellStyle name="20% - Énfasis5 3 5 5 3" xfId="38773" xr:uid="{00000000-0005-0000-0000-0000E8350000}"/>
    <cellStyle name="20% - Énfasis5 3 5 5 4" xfId="23559" xr:uid="{00000000-0005-0000-0000-0000E9350000}"/>
    <cellStyle name="20% - Énfasis5 3 5 5 5" xfId="44476" xr:uid="{00000000-0005-0000-0000-0000EA350000}"/>
    <cellStyle name="20% - Énfasis5 3 5 6" xfId="8037" xr:uid="{00000000-0005-0000-0000-0000EB350000}"/>
    <cellStyle name="20% - Énfasis5 3 5 6 2" xfId="17004" xr:uid="{00000000-0005-0000-0000-0000EC350000}"/>
    <cellStyle name="20% - Énfasis5 3 5 6 2 2" xfId="32361" xr:uid="{00000000-0005-0000-0000-0000ED350000}"/>
    <cellStyle name="20% - Énfasis5 3 5 6 3" xfId="40258" xr:uid="{00000000-0005-0000-0000-0000EE350000}"/>
    <cellStyle name="20% - Énfasis5 3 5 6 4" xfId="24987" xr:uid="{00000000-0005-0000-0000-0000EF350000}"/>
    <cellStyle name="20% - Énfasis5 3 5 6 5" xfId="48229" xr:uid="{00000000-0005-0000-0000-0000F0350000}"/>
    <cellStyle name="20% - Énfasis5 3 5 7" xfId="10554" xr:uid="{00000000-0005-0000-0000-0000F1350000}"/>
    <cellStyle name="20% - Énfasis5 3 5 7 2" xfId="25945" xr:uid="{00000000-0005-0000-0000-0000F2350000}"/>
    <cellStyle name="20% - Énfasis5 3 5 7 3" xfId="49872" xr:uid="{00000000-0005-0000-0000-0000F3350000}"/>
    <cellStyle name="20% - Énfasis5 3 5 8" xfId="33845" xr:uid="{00000000-0005-0000-0000-0000F4350000}"/>
    <cellStyle name="20% - Énfasis5 3 5 9" xfId="19107" xr:uid="{00000000-0005-0000-0000-0000F5350000}"/>
    <cellStyle name="20% - Énfasis5 3 6" xfId="422" xr:uid="{00000000-0005-0000-0000-0000F6350000}"/>
    <cellStyle name="20% - Énfasis5 3 6 10" xfId="41907" xr:uid="{00000000-0005-0000-0000-0000F7350000}"/>
    <cellStyle name="20% - Énfasis5 3 6 2" xfId="2114" xr:uid="{00000000-0005-0000-0000-0000F8350000}"/>
    <cellStyle name="20% - Énfasis5 3 6 2 2" xfId="5175" xr:uid="{00000000-0005-0000-0000-0000F9350000}"/>
    <cellStyle name="20% - Énfasis5 3 6 2 2 2" xfId="15152" xr:uid="{00000000-0005-0000-0000-0000FA350000}"/>
    <cellStyle name="20% - Énfasis5 3 6 2 2 2 2" xfId="28417" xr:uid="{00000000-0005-0000-0000-0000FB350000}"/>
    <cellStyle name="20% - Énfasis5 3 6 2 2 3" xfId="36312" xr:uid="{00000000-0005-0000-0000-0000FC350000}"/>
    <cellStyle name="20% - Énfasis5 3 6 2 2 4" xfId="21101" xr:uid="{00000000-0005-0000-0000-0000FD350000}"/>
    <cellStyle name="20% - Énfasis5 3 6 2 2 5" xfId="46375" xr:uid="{00000000-0005-0000-0000-0000FE350000}"/>
    <cellStyle name="20% - Énfasis5 3 6 2 3" xfId="8661" xr:uid="{00000000-0005-0000-0000-0000FF350000}"/>
    <cellStyle name="20% - Énfasis5 3 6 2 3 2" xfId="17628" xr:uid="{00000000-0005-0000-0000-000000360000}"/>
    <cellStyle name="20% - Énfasis5 3 6 2 3 2 2" xfId="29901" xr:uid="{00000000-0005-0000-0000-000001360000}"/>
    <cellStyle name="20% - Énfasis5 3 6 2 3 3" xfId="37797" xr:uid="{00000000-0005-0000-0000-000002360000}"/>
    <cellStyle name="20% - Énfasis5 3 6 2 3 4" xfId="22584" xr:uid="{00000000-0005-0000-0000-000003360000}"/>
    <cellStyle name="20% - Énfasis5 3 6 2 3 5" xfId="48853" xr:uid="{00000000-0005-0000-0000-000004360000}"/>
    <cellStyle name="20% - Énfasis5 3 6 2 4" xfId="9522" xr:uid="{00000000-0005-0000-0000-000005360000}"/>
    <cellStyle name="20% - Énfasis5 3 6 2 4 2" xfId="31386" xr:uid="{00000000-0005-0000-0000-000006360000}"/>
    <cellStyle name="20% - Énfasis5 3 6 2 4 3" xfId="39283" xr:uid="{00000000-0005-0000-0000-000007360000}"/>
    <cellStyle name="20% - Énfasis5 3 6 2 4 4" xfId="24068" xr:uid="{00000000-0005-0000-0000-000008360000}"/>
    <cellStyle name="20% - Énfasis5 3 6 2 4 5" xfId="50496" xr:uid="{00000000-0005-0000-0000-000009360000}"/>
    <cellStyle name="20% - Énfasis5 3 6 2 5" xfId="12238" xr:uid="{00000000-0005-0000-0000-00000A360000}"/>
    <cellStyle name="20% - Énfasis5 3 6 2 5 2" xfId="32871" xr:uid="{00000000-0005-0000-0000-00000B360000}"/>
    <cellStyle name="20% - Énfasis5 3 6 2 5 3" xfId="40768" xr:uid="{00000000-0005-0000-0000-00000C360000}"/>
    <cellStyle name="20% - Énfasis5 3 6 2 6" xfId="26455" xr:uid="{00000000-0005-0000-0000-00000D360000}"/>
    <cellStyle name="20% - Énfasis5 3 6 2 7" xfId="34355" xr:uid="{00000000-0005-0000-0000-00000E360000}"/>
    <cellStyle name="20% - Énfasis5 3 6 2 8" xfId="19617" xr:uid="{00000000-0005-0000-0000-00000F360000}"/>
    <cellStyle name="20% - Énfasis5 3 6 2 9" xfId="42314" xr:uid="{00000000-0005-0000-0000-000010360000}"/>
    <cellStyle name="20% - Énfasis5 3 6 3" xfId="1696" xr:uid="{00000000-0005-0000-0000-000011360000}"/>
    <cellStyle name="20% - Énfasis5 3 6 3 2" xfId="10555" xr:uid="{00000000-0005-0000-0000-000012360000}"/>
    <cellStyle name="20% - Énfasis5 3 6 3 2 2" xfId="27602" xr:uid="{00000000-0005-0000-0000-000013360000}"/>
    <cellStyle name="20% - Énfasis5 3 6 3 3" xfId="35497" xr:uid="{00000000-0005-0000-0000-000014360000}"/>
    <cellStyle name="20% - Énfasis5 3 6 3 4" xfId="20286" xr:uid="{00000000-0005-0000-0000-000015360000}"/>
    <cellStyle name="20% - Énfasis5 3 6 3 5" xfId="43515" xr:uid="{00000000-0005-0000-0000-000016360000}"/>
    <cellStyle name="20% - Énfasis5 3 6 4" xfId="2915" xr:uid="{00000000-0005-0000-0000-000017360000}"/>
    <cellStyle name="20% - Énfasis5 3 6 4 2" xfId="12899" xr:uid="{00000000-0005-0000-0000-000018360000}"/>
    <cellStyle name="20% - Énfasis5 3 6 4 2 2" xfId="29086" xr:uid="{00000000-0005-0000-0000-000019360000}"/>
    <cellStyle name="20% - Énfasis5 3 6 4 3" xfId="36982" xr:uid="{00000000-0005-0000-0000-00001A360000}"/>
    <cellStyle name="20% - Énfasis5 3 6 4 4" xfId="21770" xr:uid="{00000000-0005-0000-0000-00001B360000}"/>
    <cellStyle name="20% - Énfasis5 3 6 4 5" xfId="44120" xr:uid="{00000000-0005-0000-0000-00001C360000}"/>
    <cellStyle name="20% - Énfasis5 3 6 5" xfId="8254" xr:uid="{00000000-0005-0000-0000-00001D360000}"/>
    <cellStyle name="20% - Énfasis5 3 6 5 2" xfId="17221" xr:uid="{00000000-0005-0000-0000-00001E360000}"/>
    <cellStyle name="20% - Énfasis5 3 6 5 2 2" xfId="30571" xr:uid="{00000000-0005-0000-0000-00001F360000}"/>
    <cellStyle name="20% - Énfasis5 3 6 5 3" xfId="38468" xr:uid="{00000000-0005-0000-0000-000020360000}"/>
    <cellStyle name="20% - Énfasis5 3 6 5 4" xfId="23254" xr:uid="{00000000-0005-0000-0000-000021360000}"/>
    <cellStyle name="20% - Énfasis5 3 6 5 5" xfId="48446" xr:uid="{00000000-0005-0000-0000-000022360000}"/>
    <cellStyle name="20% - Énfasis5 3 6 6" xfId="10556" xr:uid="{00000000-0005-0000-0000-000023360000}"/>
    <cellStyle name="20% - Énfasis5 3 6 6 2" xfId="32056" xr:uid="{00000000-0005-0000-0000-000024360000}"/>
    <cellStyle name="20% - Énfasis5 3 6 6 3" xfId="39953" xr:uid="{00000000-0005-0000-0000-000025360000}"/>
    <cellStyle name="20% - Énfasis5 3 6 6 4" xfId="24689" xr:uid="{00000000-0005-0000-0000-000026360000}"/>
    <cellStyle name="20% - Énfasis5 3 6 6 5" xfId="50089" xr:uid="{00000000-0005-0000-0000-000027360000}"/>
    <cellStyle name="20% - Énfasis5 3 6 7" xfId="25641" xr:uid="{00000000-0005-0000-0000-000028360000}"/>
    <cellStyle name="20% - Énfasis5 3 6 8" xfId="33540" xr:uid="{00000000-0005-0000-0000-000029360000}"/>
    <cellStyle name="20% - Énfasis5 3 6 9" xfId="18802" xr:uid="{00000000-0005-0000-0000-00002A360000}"/>
    <cellStyle name="20% - Énfasis5 3 7" xfId="1632" xr:uid="{00000000-0005-0000-0000-00002B360000}"/>
    <cellStyle name="20% - Énfasis5 3 7 10" xfId="41843" xr:uid="{00000000-0005-0000-0000-00002C360000}"/>
    <cellStyle name="20% - Énfasis5 3 7 2" xfId="2115" xr:uid="{00000000-0005-0000-0000-00002D360000}"/>
    <cellStyle name="20% - Énfasis5 3 7 2 2" xfId="7535" xr:uid="{00000000-0005-0000-0000-00002E360000}"/>
    <cellStyle name="20% - Énfasis5 3 7 2 2 2" xfId="16510" xr:uid="{00000000-0005-0000-0000-00002F360000}"/>
    <cellStyle name="20% - Énfasis5 3 7 2 2 2 2" xfId="28418" xr:uid="{00000000-0005-0000-0000-000030360000}"/>
    <cellStyle name="20% - Énfasis5 3 7 2 2 3" xfId="36313" xr:uid="{00000000-0005-0000-0000-000031360000}"/>
    <cellStyle name="20% - Énfasis5 3 7 2 2 4" xfId="21102" xr:uid="{00000000-0005-0000-0000-000032360000}"/>
    <cellStyle name="20% - Énfasis5 3 7 2 2 5" xfId="47735" xr:uid="{00000000-0005-0000-0000-000033360000}"/>
    <cellStyle name="20% - Énfasis5 3 7 2 3" xfId="8662" xr:uid="{00000000-0005-0000-0000-000034360000}"/>
    <cellStyle name="20% - Énfasis5 3 7 2 3 2" xfId="17629" xr:uid="{00000000-0005-0000-0000-000035360000}"/>
    <cellStyle name="20% - Énfasis5 3 7 2 3 2 2" xfId="29902" xr:uid="{00000000-0005-0000-0000-000036360000}"/>
    <cellStyle name="20% - Énfasis5 3 7 2 3 3" xfId="37798" xr:uid="{00000000-0005-0000-0000-000037360000}"/>
    <cellStyle name="20% - Énfasis5 3 7 2 3 4" xfId="22585" xr:uid="{00000000-0005-0000-0000-000038360000}"/>
    <cellStyle name="20% - Énfasis5 3 7 2 3 5" xfId="48854" xr:uid="{00000000-0005-0000-0000-000039360000}"/>
    <cellStyle name="20% - Énfasis5 3 7 2 4" xfId="9523" xr:uid="{00000000-0005-0000-0000-00003A360000}"/>
    <cellStyle name="20% - Énfasis5 3 7 2 4 2" xfId="31387" xr:uid="{00000000-0005-0000-0000-00003B360000}"/>
    <cellStyle name="20% - Énfasis5 3 7 2 4 3" xfId="39284" xr:uid="{00000000-0005-0000-0000-00003C360000}"/>
    <cellStyle name="20% - Énfasis5 3 7 2 4 4" xfId="24069" xr:uid="{00000000-0005-0000-0000-00003D360000}"/>
    <cellStyle name="20% - Énfasis5 3 7 2 4 5" xfId="50497" xr:uid="{00000000-0005-0000-0000-00003E360000}"/>
    <cellStyle name="20% - Énfasis5 3 7 2 5" xfId="12239" xr:uid="{00000000-0005-0000-0000-00003F360000}"/>
    <cellStyle name="20% - Énfasis5 3 7 2 5 2" xfId="32872" xr:uid="{00000000-0005-0000-0000-000040360000}"/>
    <cellStyle name="20% - Énfasis5 3 7 2 5 3" xfId="40769" xr:uid="{00000000-0005-0000-0000-000041360000}"/>
    <cellStyle name="20% - Énfasis5 3 7 2 6" xfId="26456" xr:uid="{00000000-0005-0000-0000-000042360000}"/>
    <cellStyle name="20% - Énfasis5 3 7 2 7" xfId="34356" xr:uid="{00000000-0005-0000-0000-000043360000}"/>
    <cellStyle name="20% - Énfasis5 3 7 2 8" xfId="19618" xr:uid="{00000000-0005-0000-0000-000044360000}"/>
    <cellStyle name="20% - Énfasis5 3 7 2 9" xfId="42315" xr:uid="{00000000-0005-0000-0000-000045360000}"/>
    <cellStyle name="20% - Énfasis5 3 7 3" xfId="4391" xr:uid="{00000000-0005-0000-0000-000046360000}"/>
    <cellStyle name="20% - Énfasis5 3 7 3 2" xfId="14370" xr:uid="{00000000-0005-0000-0000-000047360000}"/>
    <cellStyle name="20% - Énfasis5 3 7 3 2 2" xfId="27537" xr:uid="{00000000-0005-0000-0000-000048360000}"/>
    <cellStyle name="20% - Énfasis5 3 7 3 3" xfId="35432" xr:uid="{00000000-0005-0000-0000-000049360000}"/>
    <cellStyle name="20% - Énfasis5 3 7 3 4" xfId="20222" xr:uid="{00000000-0005-0000-0000-00004A360000}"/>
    <cellStyle name="20% - Énfasis5 3 7 3 5" xfId="45592" xr:uid="{00000000-0005-0000-0000-00004B360000}"/>
    <cellStyle name="20% - Énfasis5 3 7 4" xfId="8190" xr:uid="{00000000-0005-0000-0000-00004C360000}"/>
    <cellStyle name="20% - Énfasis5 3 7 4 2" xfId="17157" xr:uid="{00000000-0005-0000-0000-00004D360000}"/>
    <cellStyle name="20% - Énfasis5 3 7 4 2 2" xfId="29021" xr:uid="{00000000-0005-0000-0000-00004E360000}"/>
    <cellStyle name="20% - Énfasis5 3 7 4 3" xfId="36917" xr:uid="{00000000-0005-0000-0000-00004F360000}"/>
    <cellStyle name="20% - Énfasis5 3 7 4 4" xfId="21706" xr:uid="{00000000-0005-0000-0000-000050360000}"/>
    <cellStyle name="20% - Énfasis5 3 7 4 5" xfId="48382" xr:uid="{00000000-0005-0000-0000-000051360000}"/>
    <cellStyle name="20% - Énfasis5 3 7 5" xfId="9524" xr:uid="{00000000-0005-0000-0000-000052360000}"/>
    <cellStyle name="20% - Énfasis5 3 7 5 2" xfId="30506" xr:uid="{00000000-0005-0000-0000-000053360000}"/>
    <cellStyle name="20% - Énfasis5 3 7 5 3" xfId="38403" xr:uid="{00000000-0005-0000-0000-000054360000}"/>
    <cellStyle name="20% - Énfasis5 3 7 5 4" xfId="23190" xr:uid="{00000000-0005-0000-0000-000055360000}"/>
    <cellStyle name="20% - Énfasis5 3 7 5 5" xfId="50025" xr:uid="{00000000-0005-0000-0000-000056360000}"/>
    <cellStyle name="20% - Énfasis5 3 7 6" xfId="12027" xr:uid="{00000000-0005-0000-0000-000057360000}"/>
    <cellStyle name="20% - Énfasis5 3 7 6 2" xfId="31991" xr:uid="{00000000-0005-0000-0000-000058360000}"/>
    <cellStyle name="20% - Énfasis5 3 7 6 3" xfId="39888" xr:uid="{00000000-0005-0000-0000-000059360000}"/>
    <cellStyle name="20% - Énfasis5 3 7 7" xfId="25576" xr:uid="{00000000-0005-0000-0000-00005A360000}"/>
    <cellStyle name="20% - Énfasis5 3 7 8" xfId="33475" xr:uid="{00000000-0005-0000-0000-00005B360000}"/>
    <cellStyle name="20% - Énfasis5 3 7 9" xfId="18737" xr:uid="{00000000-0005-0000-0000-00005C360000}"/>
    <cellStyle name="20% - Énfasis5 3 8" xfId="2108" xr:uid="{00000000-0005-0000-0000-00005D360000}"/>
    <cellStyle name="20% - Énfasis5 3 8 2" xfId="5311" xr:uid="{00000000-0005-0000-0000-00005E360000}"/>
    <cellStyle name="20% - Énfasis5 3 8 2 2" xfId="28409" xr:uid="{00000000-0005-0000-0000-00005F360000}"/>
    <cellStyle name="20% - Énfasis5 3 8 2 2 2" xfId="51338" xr:uid="{00000000-0005-0000-0000-000060360000}"/>
    <cellStyle name="20% - Énfasis5 3 8 2 3" xfId="36304" xr:uid="{00000000-0005-0000-0000-000061360000}"/>
    <cellStyle name="20% - Énfasis5 3 8 2 3 2" xfId="51214" xr:uid="{00000000-0005-0000-0000-000062360000}"/>
    <cellStyle name="20% - Énfasis5 3 8 2 4" xfId="21093" xr:uid="{00000000-0005-0000-0000-000063360000}"/>
    <cellStyle name="20% - Énfasis5 3 8 3" xfId="7534" xr:uid="{00000000-0005-0000-0000-000064360000}"/>
    <cellStyle name="20% - Énfasis5 3 8 3 2" xfId="16509" xr:uid="{00000000-0005-0000-0000-000065360000}"/>
    <cellStyle name="20% - Énfasis5 3 8 3 2 2" xfId="29893" xr:uid="{00000000-0005-0000-0000-000066360000}"/>
    <cellStyle name="20% - Énfasis5 3 8 3 3" xfId="37789" xr:uid="{00000000-0005-0000-0000-000067360000}"/>
    <cellStyle name="20% - Énfasis5 3 8 3 4" xfId="22576" xr:uid="{00000000-0005-0000-0000-000068360000}"/>
    <cellStyle name="20% - Énfasis5 3 8 3 5" xfId="47734" xr:uid="{00000000-0005-0000-0000-000069360000}"/>
    <cellStyle name="20% - Énfasis5 3 8 4" xfId="8655" xr:uid="{00000000-0005-0000-0000-00006A360000}"/>
    <cellStyle name="20% - Énfasis5 3 8 4 2" xfId="17622" xr:uid="{00000000-0005-0000-0000-00006B360000}"/>
    <cellStyle name="20% - Énfasis5 3 8 4 2 2" xfId="31378" xr:uid="{00000000-0005-0000-0000-00006C360000}"/>
    <cellStyle name="20% - Énfasis5 3 8 4 3" xfId="39275" xr:uid="{00000000-0005-0000-0000-00006D360000}"/>
    <cellStyle name="20% - Énfasis5 3 8 4 4" xfId="24060" xr:uid="{00000000-0005-0000-0000-00006E360000}"/>
    <cellStyle name="20% - Énfasis5 3 8 4 5" xfId="48847" xr:uid="{00000000-0005-0000-0000-00006F360000}"/>
    <cellStyle name="20% - Énfasis5 3 8 5" xfId="10557" xr:uid="{00000000-0005-0000-0000-000070360000}"/>
    <cellStyle name="20% - Énfasis5 3 8 5 2" xfId="32863" xr:uid="{00000000-0005-0000-0000-000071360000}"/>
    <cellStyle name="20% - Énfasis5 3 8 5 3" xfId="40760" xr:uid="{00000000-0005-0000-0000-000072360000}"/>
    <cellStyle name="20% - Énfasis5 3 8 5 4" xfId="25329" xr:uid="{00000000-0005-0000-0000-000073360000}"/>
    <cellStyle name="20% - Énfasis5 3 8 5 5" xfId="50490" xr:uid="{00000000-0005-0000-0000-000074360000}"/>
    <cellStyle name="20% - Énfasis5 3 8 6" xfId="26447" xr:uid="{00000000-0005-0000-0000-000075360000}"/>
    <cellStyle name="20% - Énfasis5 3 8 7" xfId="34347" xr:uid="{00000000-0005-0000-0000-000076360000}"/>
    <cellStyle name="20% - Énfasis5 3 8 8" xfId="19609" xr:uid="{00000000-0005-0000-0000-000077360000}"/>
    <cellStyle name="20% - Énfasis5 3 8 9" xfId="42308" xr:uid="{00000000-0005-0000-0000-000078360000}"/>
    <cellStyle name="20% - Énfasis5 3 9" xfId="1119" xr:uid="{00000000-0005-0000-0000-000079360000}"/>
    <cellStyle name="20% - Énfasis5 3 9 2" xfId="6468" xr:uid="{00000000-0005-0000-0000-00007A360000}"/>
    <cellStyle name="20% - Énfasis5 3 9 2 2" xfId="15450" xr:uid="{00000000-0005-0000-0000-00007B360000}"/>
    <cellStyle name="20% - Énfasis5 3 9 2 3" xfId="27062" xr:uid="{00000000-0005-0000-0000-00007C360000}"/>
    <cellStyle name="20% - Énfasis5 3 9 2 4" xfId="46673" xr:uid="{00000000-0005-0000-0000-00007D360000}"/>
    <cellStyle name="20% - Énfasis5 3 9 3" xfId="10558" xr:uid="{00000000-0005-0000-0000-00007E360000}"/>
    <cellStyle name="20% - Énfasis5 3 9 3 2" xfId="34957" xr:uid="{00000000-0005-0000-0000-00007F360000}"/>
    <cellStyle name="20% - Énfasis5 3 9 4" xfId="18689" xr:uid="{00000000-0005-0000-0000-000080360000}"/>
    <cellStyle name="20% - Énfasis5 3 9 5" xfId="42992" xr:uid="{00000000-0005-0000-0000-000081360000}"/>
    <cellStyle name="20% - Énfasis5 4" xfId="125" xr:uid="{00000000-0005-0000-0000-000082360000}"/>
    <cellStyle name="20% - Énfasis5 4 10" xfId="3813" xr:uid="{00000000-0005-0000-0000-000083360000}"/>
    <cellStyle name="20% - Énfasis5 4 10 2" xfId="13796" xr:uid="{00000000-0005-0000-0000-000084360000}"/>
    <cellStyle name="20% - Énfasis5 4 10 2 2" xfId="32152" xr:uid="{00000000-0005-0000-0000-000085360000}"/>
    <cellStyle name="20% - Énfasis5 4 10 3" xfId="40049" xr:uid="{00000000-0005-0000-0000-000086360000}"/>
    <cellStyle name="20% - Énfasis5 4 10 4" xfId="24784" xr:uid="{00000000-0005-0000-0000-000087360000}"/>
    <cellStyle name="20% - Énfasis5 4 10 5" xfId="45018" xr:uid="{00000000-0005-0000-0000-000088360000}"/>
    <cellStyle name="20% - Énfasis5 4 11" xfId="7065" xr:uid="{00000000-0005-0000-0000-000089360000}"/>
    <cellStyle name="20% - Énfasis5 4 11 2" xfId="16042" xr:uid="{00000000-0005-0000-0000-00008A360000}"/>
    <cellStyle name="20% - Énfasis5 4 11 3" xfId="25737" xr:uid="{00000000-0005-0000-0000-00008B360000}"/>
    <cellStyle name="20% - Énfasis5 4 11 4" xfId="47267" xr:uid="{00000000-0005-0000-0000-00008C360000}"/>
    <cellStyle name="20% - Énfasis5 4 12" xfId="2781" xr:uid="{00000000-0005-0000-0000-00008D360000}"/>
    <cellStyle name="20% - Énfasis5 4 12 2" xfId="12765" xr:uid="{00000000-0005-0000-0000-00008E360000}"/>
    <cellStyle name="20% - Énfasis5 4 12 3" xfId="33636" xr:uid="{00000000-0005-0000-0000-00008F360000}"/>
    <cellStyle name="20% - Énfasis5 4 12 4" xfId="43986" xr:uid="{00000000-0005-0000-0000-000090360000}"/>
    <cellStyle name="20% - Énfasis5 4 13" xfId="7739" xr:uid="{00000000-0005-0000-0000-000091360000}"/>
    <cellStyle name="20% - Énfasis5 4 13 2" xfId="16706" xr:uid="{00000000-0005-0000-0000-000092360000}"/>
    <cellStyle name="20% - Énfasis5 4 13 3" xfId="47931" xr:uid="{00000000-0005-0000-0000-000093360000}"/>
    <cellStyle name="20% - Énfasis5 4 14" xfId="10559" xr:uid="{00000000-0005-0000-0000-000094360000}"/>
    <cellStyle name="20% - Énfasis5 4 14 2" xfId="49574" xr:uid="{00000000-0005-0000-0000-000095360000}"/>
    <cellStyle name="20% - Énfasis5 4 15" xfId="18287" xr:uid="{00000000-0005-0000-0000-000096360000}"/>
    <cellStyle name="20% - Énfasis5 4 16" xfId="41392" xr:uid="{00000000-0005-0000-0000-000097360000}"/>
    <cellStyle name="20% - Énfasis5 4 2" xfId="233" xr:uid="{00000000-0005-0000-0000-000098360000}"/>
    <cellStyle name="20% - Énfasis5 4 2 10" xfId="10560" xr:uid="{00000000-0005-0000-0000-000099360000}"/>
    <cellStyle name="20% - Énfasis5 4 2 10 2" xfId="33637" xr:uid="{00000000-0005-0000-0000-00009A360000}"/>
    <cellStyle name="20% - Énfasis5 4 2 10 3" xfId="49639" xr:uid="{00000000-0005-0000-0000-00009B360000}"/>
    <cellStyle name="20% - Énfasis5 4 2 11" xfId="18441" xr:uid="{00000000-0005-0000-0000-00009C360000}"/>
    <cellStyle name="20% - Énfasis5 4 2 12" xfId="41457" xr:uid="{00000000-0005-0000-0000-00009D360000}"/>
    <cellStyle name="20% - Énfasis5 4 2 2" xfId="613" xr:uid="{00000000-0005-0000-0000-00009E360000}"/>
    <cellStyle name="20% - Énfasis5 4 2 2 10" xfId="41520" xr:uid="{00000000-0005-0000-0000-00009F360000}"/>
    <cellStyle name="20% - Énfasis5 4 2 2 2" xfId="2117" xr:uid="{00000000-0005-0000-0000-0000A0360000}"/>
    <cellStyle name="20% - Énfasis5 4 2 2 2 2" xfId="5113" xr:uid="{00000000-0005-0000-0000-0000A1360000}"/>
    <cellStyle name="20% - Énfasis5 4 2 2 2 2 2" xfId="15091" xr:uid="{00000000-0005-0000-0000-0000A2360000}"/>
    <cellStyle name="20% - Énfasis5 4 2 2 2 2 2 2" xfId="28421" xr:uid="{00000000-0005-0000-0000-0000A3360000}"/>
    <cellStyle name="20% - Énfasis5 4 2 2 2 2 3" xfId="36316" xr:uid="{00000000-0005-0000-0000-0000A4360000}"/>
    <cellStyle name="20% - Énfasis5 4 2 2 2 2 4" xfId="21105" xr:uid="{00000000-0005-0000-0000-0000A5360000}"/>
    <cellStyle name="20% - Énfasis5 4 2 2 2 2 5" xfId="46313" xr:uid="{00000000-0005-0000-0000-0000A6360000}"/>
    <cellStyle name="20% - Énfasis5 4 2 2 2 3" xfId="8664" xr:uid="{00000000-0005-0000-0000-0000A7360000}"/>
    <cellStyle name="20% - Énfasis5 4 2 2 2 3 2" xfId="17631" xr:uid="{00000000-0005-0000-0000-0000A8360000}"/>
    <cellStyle name="20% - Énfasis5 4 2 2 2 3 2 2" xfId="29905" xr:uid="{00000000-0005-0000-0000-0000A9360000}"/>
    <cellStyle name="20% - Énfasis5 4 2 2 2 3 3" xfId="37801" xr:uid="{00000000-0005-0000-0000-0000AA360000}"/>
    <cellStyle name="20% - Énfasis5 4 2 2 2 3 4" xfId="22588" xr:uid="{00000000-0005-0000-0000-0000AB360000}"/>
    <cellStyle name="20% - Énfasis5 4 2 2 2 3 5" xfId="48856" xr:uid="{00000000-0005-0000-0000-0000AC360000}"/>
    <cellStyle name="20% - Énfasis5 4 2 2 2 4" xfId="9525" xr:uid="{00000000-0005-0000-0000-0000AD360000}"/>
    <cellStyle name="20% - Énfasis5 4 2 2 2 4 2" xfId="31390" xr:uid="{00000000-0005-0000-0000-0000AE360000}"/>
    <cellStyle name="20% - Énfasis5 4 2 2 2 4 3" xfId="39287" xr:uid="{00000000-0005-0000-0000-0000AF360000}"/>
    <cellStyle name="20% - Énfasis5 4 2 2 2 4 4" xfId="24072" xr:uid="{00000000-0005-0000-0000-0000B0360000}"/>
    <cellStyle name="20% - Énfasis5 4 2 2 2 4 5" xfId="50499" xr:uid="{00000000-0005-0000-0000-0000B1360000}"/>
    <cellStyle name="20% - Énfasis5 4 2 2 2 5" xfId="12240" xr:uid="{00000000-0005-0000-0000-0000B2360000}"/>
    <cellStyle name="20% - Énfasis5 4 2 2 2 5 2" xfId="32875" xr:uid="{00000000-0005-0000-0000-0000B3360000}"/>
    <cellStyle name="20% - Énfasis5 4 2 2 2 5 3" xfId="40772" xr:uid="{00000000-0005-0000-0000-0000B4360000}"/>
    <cellStyle name="20% - Énfasis5 4 2 2 2 6" xfId="26459" xr:uid="{00000000-0005-0000-0000-0000B5360000}"/>
    <cellStyle name="20% - Énfasis5 4 2 2 2 7" xfId="34359" xr:uid="{00000000-0005-0000-0000-0000B6360000}"/>
    <cellStyle name="20% - Énfasis5 4 2 2 2 8" xfId="19621" xr:uid="{00000000-0005-0000-0000-0000B7360000}"/>
    <cellStyle name="20% - Énfasis5 4 2 2 2 9" xfId="42317" xr:uid="{00000000-0005-0000-0000-0000B8360000}"/>
    <cellStyle name="20% - Énfasis5 4 2 2 3" xfId="1305" xr:uid="{00000000-0005-0000-0000-0000B9360000}"/>
    <cellStyle name="20% - Énfasis5 4 2 2 3 2" xfId="6656" xr:uid="{00000000-0005-0000-0000-0000BA360000}"/>
    <cellStyle name="20% - Énfasis5 4 2 2 3 2 2" xfId="15635" xr:uid="{00000000-0005-0000-0000-0000BB360000}"/>
    <cellStyle name="20% - Énfasis5 4 2 2 3 2 3" xfId="28018" xr:uid="{00000000-0005-0000-0000-0000BC360000}"/>
    <cellStyle name="20% - Énfasis5 4 2 2 3 2 4" xfId="46859" xr:uid="{00000000-0005-0000-0000-0000BD360000}"/>
    <cellStyle name="20% - Énfasis5 4 2 2 3 3" xfId="10561" xr:uid="{00000000-0005-0000-0000-0000BE360000}"/>
    <cellStyle name="20% - Énfasis5 4 2 2 3 3 2" xfId="35913" xr:uid="{00000000-0005-0000-0000-0000BF360000}"/>
    <cellStyle name="20% - Énfasis5 4 2 2 3 4" xfId="20702" xr:uid="{00000000-0005-0000-0000-0000C0360000}"/>
    <cellStyle name="20% - Énfasis5 4 2 2 3 5" xfId="43177" xr:uid="{00000000-0005-0000-0000-0000C1360000}"/>
    <cellStyle name="20% - Énfasis5 4 2 2 4" xfId="4274" xr:uid="{00000000-0005-0000-0000-0000C2360000}"/>
    <cellStyle name="20% - Énfasis5 4 2 2 4 2" xfId="14254" xr:uid="{00000000-0005-0000-0000-0000C3360000}"/>
    <cellStyle name="20% - Énfasis5 4 2 2 4 2 2" xfId="29502" xr:uid="{00000000-0005-0000-0000-0000C4360000}"/>
    <cellStyle name="20% - Énfasis5 4 2 2 4 3" xfId="37398" xr:uid="{00000000-0005-0000-0000-0000C5360000}"/>
    <cellStyle name="20% - Énfasis5 4 2 2 4 4" xfId="22186" xr:uid="{00000000-0005-0000-0000-0000C6360000}"/>
    <cellStyle name="20% - Énfasis5 4 2 2 4 5" xfId="45476" xr:uid="{00000000-0005-0000-0000-0000C7360000}"/>
    <cellStyle name="20% - Énfasis5 4 2 2 5" xfId="7193" xr:uid="{00000000-0005-0000-0000-0000C8360000}"/>
    <cellStyle name="20% - Énfasis5 4 2 2 5 2" xfId="16170" xr:uid="{00000000-0005-0000-0000-0000C9360000}"/>
    <cellStyle name="20% - Énfasis5 4 2 2 5 2 2" xfId="30987" xr:uid="{00000000-0005-0000-0000-0000CA360000}"/>
    <cellStyle name="20% - Énfasis5 4 2 2 5 3" xfId="38884" xr:uid="{00000000-0005-0000-0000-0000CB360000}"/>
    <cellStyle name="20% - Énfasis5 4 2 2 5 4" xfId="23670" xr:uid="{00000000-0005-0000-0000-0000CC360000}"/>
    <cellStyle name="20% - Énfasis5 4 2 2 5 5" xfId="47395" xr:uid="{00000000-0005-0000-0000-0000CD360000}"/>
    <cellStyle name="20% - Énfasis5 4 2 2 6" xfId="3101" xr:uid="{00000000-0005-0000-0000-0000CE360000}"/>
    <cellStyle name="20% - Énfasis5 4 2 2 6 2" xfId="13085" xr:uid="{00000000-0005-0000-0000-0000CF360000}"/>
    <cellStyle name="20% - Énfasis5 4 2 2 6 2 2" xfId="32472" xr:uid="{00000000-0005-0000-0000-0000D0360000}"/>
    <cellStyle name="20% - Énfasis5 4 2 2 6 3" xfId="40369" xr:uid="{00000000-0005-0000-0000-0000D1360000}"/>
    <cellStyle name="20% - Énfasis5 4 2 2 6 4" xfId="25083" xr:uid="{00000000-0005-0000-0000-0000D2360000}"/>
    <cellStyle name="20% - Énfasis5 4 2 2 6 5" xfId="44306" xr:uid="{00000000-0005-0000-0000-0000D3360000}"/>
    <cellStyle name="20% - Énfasis5 4 2 2 7" xfId="7867" xr:uid="{00000000-0005-0000-0000-0000D4360000}"/>
    <cellStyle name="20% - Énfasis5 4 2 2 7 2" xfId="16834" xr:uid="{00000000-0005-0000-0000-0000D5360000}"/>
    <cellStyle name="20% - Énfasis5 4 2 2 7 3" xfId="26056" xr:uid="{00000000-0005-0000-0000-0000D6360000}"/>
    <cellStyle name="20% - Énfasis5 4 2 2 7 4" xfId="48059" xr:uid="{00000000-0005-0000-0000-0000D7360000}"/>
    <cellStyle name="20% - Énfasis5 4 2 2 8" xfId="10562" xr:uid="{00000000-0005-0000-0000-0000D8360000}"/>
    <cellStyle name="20% - Énfasis5 4 2 2 8 2" xfId="33956" xr:uid="{00000000-0005-0000-0000-0000D9360000}"/>
    <cellStyle name="20% - Énfasis5 4 2 2 8 3" xfId="49702" xr:uid="{00000000-0005-0000-0000-0000DA360000}"/>
    <cellStyle name="20% - Énfasis5 4 2 2 9" xfId="19218" xr:uid="{00000000-0005-0000-0000-0000DB360000}"/>
    <cellStyle name="20% - Énfasis5 4 2 3" xfId="788" xr:uid="{00000000-0005-0000-0000-0000DC360000}"/>
    <cellStyle name="20% - Énfasis5 4 2 3 2" xfId="1479" xr:uid="{00000000-0005-0000-0000-0000DD360000}"/>
    <cellStyle name="20% - Énfasis5 4 2 3 2 2" xfId="6831" xr:uid="{00000000-0005-0000-0000-0000DE360000}"/>
    <cellStyle name="20% - Énfasis5 4 2 3 2 2 2" xfId="15809" xr:uid="{00000000-0005-0000-0000-0000DF360000}"/>
    <cellStyle name="20% - Énfasis5 4 2 3 2 2 3" xfId="28420" xr:uid="{00000000-0005-0000-0000-0000E0360000}"/>
    <cellStyle name="20% - Énfasis5 4 2 3 2 2 4" xfId="47033" xr:uid="{00000000-0005-0000-0000-0000E1360000}"/>
    <cellStyle name="20% - Énfasis5 4 2 3 2 3" xfId="10563" xr:uid="{00000000-0005-0000-0000-0000E2360000}"/>
    <cellStyle name="20% - Énfasis5 4 2 3 2 3 2" xfId="36315" xr:uid="{00000000-0005-0000-0000-0000E3360000}"/>
    <cellStyle name="20% - Énfasis5 4 2 3 2 4" xfId="21104" xr:uid="{00000000-0005-0000-0000-0000E4360000}"/>
    <cellStyle name="20% - Énfasis5 4 2 3 2 5" xfId="43351" xr:uid="{00000000-0005-0000-0000-0000E5360000}"/>
    <cellStyle name="20% - Énfasis5 4 2 3 3" xfId="4834" xr:uid="{00000000-0005-0000-0000-0000E6360000}"/>
    <cellStyle name="20% - Énfasis5 4 2 3 3 2" xfId="14812" xr:uid="{00000000-0005-0000-0000-0000E7360000}"/>
    <cellStyle name="20% - Énfasis5 4 2 3 3 2 2" xfId="29904" xr:uid="{00000000-0005-0000-0000-0000E8360000}"/>
    <cellStyle name="20% - Énfasis5 4 2 3 3 3" xfId="37800" xr:uid="{00000000-0005-0000-0000-0000E9360000}"/>
    <cellStyle name="20% - Énfasis5 4 2 3 3 4" xfId="22587" xr:uid="{00000000-0005-0000-0000-0000EA360000}"/>
    <cellStyle name="20% - Énfasis5 4 2 3 3 5" xfId="46034" xr:uid="{00000000-0005-0000-0000-0000EB360000}"/>
    <cellStyle name="20% - Énfasis5 4 2 3 4" xfId="7367" xr:uid="{00000000-0005-0000-0000-0000EC360000}"/>
    <cellStyle name="20% - Énfasis5 4 2 3 4 2" xfId="16343" xr:uid="{00000000-0005-0000-0000-0000ED360000}"/>
    <cellStyle name="20% - Énfasis5 4 2 3 4 2 2" xfId="31389" xr:uid="{00000000-0005-0000-0000-0000EE360000}"/>
    <cellStyle name="20% - Énfasis5 4 2 3 4 3" xfId="39286" xr:uid="{00000000-0005-0000-0000-0000EF360000}"/>
    <cellStyle name="20% - Énfasis5 4 2 3 4 4" xfId="24071" xr:uid="{00000000-0005-0000-0000-0000F0360000}"/>
    <cellStyle name="20% - Énfasis5 4 2 3 4 5" xfId="47568" xr:uid="{00000000-0005-0000-0000-0000F1360000}"/>
    <cellStyle name="20% - Énfasis5 4 2 3 5" xfId="3275" xr:uid="{00000000-0005-0000-0000-0000F2360000}"/>
    <cellStyle name="20% - Énfasis5 4 2 3 5 2" xfId="13259" xr:uid="{00000000-0005-0000-0000-0000F3360000}"/>
    <cellStyle name="20% - Énfasis5 4 2 3 5 2 2" xfId="32874" xr:uid="{00000000-0005-0000-0000-0000F4360000}"/>
    <cellStyle name="20% - Énfasis5 4 2 3 5 3" xfId="40771" xr:uid="{00000000-0005-0000-0000-0000F5360000}"/>
    <cellStyle name="20% - Énfasis5 4 2 3 5 4" xfId="25334" xr:uid="{00000000-0005-0000-0000-0000F6360000}"/>
    <cellStyle name="20% - Énfasis5 4 2 3 5 5" xfId="44480" xr:uid="{00000000-0005-0000-0000-0000F7360000}"/>
    <cellStyle name="20% - Énfasis5 4 2 3 6" xfId="8041" xr:uid="{00000000-0005-0000-0000-0000F8360000}"/>
    <cellStyle name="20% - Énfasis5 4 2 3 6 2" xfId="17008" xr:uid="{00000000-0005-0000-0000-0000F9360000}"/>
    <cellStyle name="20% - Énfasis5 4 2 3 6 3" xfId="26458" xr:uid="{00000000-0005-0000-0000-0000FA360000}"/>
    <cellStyle name="20% - Énfasis5 4 2 3 6 4" xfId="48233" xr:uid="{00000000-0005-0000-0000-0000FB360000}"/>
    <cellStyle name="20% - Énfasis5 4 2 3 7" xfId="10564" xr:uid="{00000000-0005-0000-0000-0000FC360000}"/>
    <cellStyle name="20% - Énfasis5 4 2 3 7 2" xfId="34358" xr:uid="{00000000-0005-0000-0000-0000FD360000}"/>
    <cellStyle name="20% - Énfasis5 4 2 3 7 3" xfId="49876" xr:uid="{00000000-0005-0000-0000-0000FE360000}"/>
    <cellStyle name="20% - Énfasis5 4 2 3 8" xfId="19620" xr:uid="{00000000-0005-0000-0000-0000FF360000}"/>
    <cellStyle name="20% - Énfasis5 4 2 3 9" xfId="41694" xr:uid="{00000000-0005-0000-0000-000000370000}"/>
    <cellStyle name="20% - Énfasis5 4 2 4" xfId="550" xr:uid="{00000000-0005-0000-0000-000001370000}"/>
    <cellStyle name="20% - Énfasis5 4 2 4 2" xfId="2661" xr:uid="{00000000-0005-0000-0000-000002370000}"/>
    <cellStyle name="20% - Énfasis5 4 2 4 2 2" xfId="4455" xr:uid="{00000000-0005-0000-0000-000003370000}"/>
    <cellStyle name="20% - Énfasis5 4 2 4 2 2 2" xfId="14434" xr:uid="{00000000-0005-0000-0000-000004370000}"/>
    <cellStyle name="20% - Énfasis5 4 2 4 2 2 3" xfId="45656" xr:uid="{00000000-0005-0000-0000-000005370000}"/>
    <cellStyle name="20% - Énfasis5 4 2 4 2 3" xfId="10565" xr:uid="{00000000-0005-0000-0000-000006370000}"/>
    <cellStyle name="20% - Énfasis5 4 2 4 2 4" xfId="27195" xr:uid="{00000000-0005-0000-0000-000007370000}"/>
    <cellStyle name="20% - Énfasis5 4 2 4 2 5" xfId="43871" xr:uid="{00000000-0005-0000-0000-000008370000}"/>
    <cellStyle name="20% - Énfasis5 4 2 4 3" xfId="3496" xr:uid="{00000000-0005-0000-0000-000009370000}"/>
    <cellStyle name="20% - Énfasis5 4 2 4 3 2" xfId="13480" xr:uid="{00000000-0005-0000-0000-00000A370000}"/>
    <cellStyle name="20% - Énfasis5 4 2 4 3 3" xfId="35090" xr:uid="{00000000-0005-0000-0000-00000B370000}"/>
    <cellStyle name="20% - Énfasis5 4 2 4 3 4" xfId="44701" xr:uid="{00000000-0005-0000-0000-00000C370000}"/>
    <cellStyle name="20% - Énfasis5 4 2 4 4" xfId="9168" xr:uid="{00000000-0005-0000-0000-00000D370000}"/>
    <cellStyle name="20% - Énfasis5 4 2 4 4 2" xfId="18134" xr:uid="{00000000-0005-0000-0000-00000E370000}"/>
    <cellStyle name="20% - Énfasis5 4 2 4 4 3" xfId="49360" xr:uid="{00000000-0005-0000-0000-00000F370000}"/>
    <cellStyle name="20% - Énfasis5 4 2 4 5" xfId="10566" xr:uid="{00000000-0005-0000-0000-000010370000}"/>
    <cellStyle name="20% - Énfasis5 4 2 4 5 2" xfId="51003" xr:uid="{00000000-0005-0000-0000-000011370000}"/>
    <cellStyle name="20% - Énfasis5 4 2 4 6" xfId="18899" xr:uid="{00000000-0005-0000-0000-000012370000}"/>
    <cellStyle name="20% - Énfasis5 4 2 4 7" xfId="42821" xr:uid="{00000000-0005-0000-0000-000013370000}"/>
    <cellStyle name="20% - Énfasis5 4 2 5" xfId="1242" xr:uid="{00000000-0005-0000-0000-000014370000}"/>
    <cellStyle name="20% - Énfasis5 4 2 5 2" xfId="6593" xr:uid="{00000000-0005-0000-0000-000015370000}"/>
    <cellStyle name="20% - Énfasis5 4 2 5 2 2" xfId="15573" xr:uid="{00000000-0005-0000-0000-000016370000}"/>
    <cellStyle name="20% - Énfasis5 4 2 5 2 3" xfId="27699" xr:uid="{00000000-0005-0000-0000-000017370000}"/>
    <cellStyle name="20% - Énfasis5 4 2 5 2 4" xfId="46796" xr:uid="{00000000-0005-0000-0000-000018370000}"/>
    <cellStyle name="20% - Énfasis5 4 2 5 3" xfId="10567" xr:uid="{00000000-0005-0000-0000-000019370000}"/>
    <cellStyle name="20% - Énfasis5 4 2 5 3 2" xfId="35594" xr:uid="{00000000-0005-0000-0000-00001A370000}"/>
    <cellStyle name="20% - Énfasis5 4 2 5 4" xfId="20383" xr:uid="{00000000-0005-0000-0000-00001B370000}"/>
    <cellStyle name="20% - Énfasis5 4 2 5 5" xfId="43114" xr:uid="{00000000-0005-0000-0000-00001C370000}"/>
    <cellStyle name="20% - Énfasis5 4 2 6" xfId="3994" xr:uid="{00000000-0005-0000-0000-00001D370000}"/>
    <cellStyle name="20% - Énfasis5 4 2 6 2" xfId="13975" xr:uid="{00000000-0005-0000-0000-00001E370000}"/>
    <cellStyle name="20% - Énfasis5 4 2 6 2 2" xfId="29183" xr:uid="{00000000-0005-0000-0000-00001F370000}"/>
    <cellStyle name="20% - Énfasis5 4 2 6 3" xfId="37079" xr:uid="{00000000-0005-0000-0000-000020370000}"/>
    <cellStyle name="20% - Énfasis5 4 2 6 4" xfId="21867" xr:uid="{00000000-0005-0000-0000-000021370000}"/>
    <cellStyle name="20% - Énfasis5 4 2 6 5" xfId="45197" xr:uid="{00000000-0005-0000-0000-000022370000}"/>
    <cellStyle name="20% - Énfasis5 4 2 7" xfId="7130" xr:uid="{00000000-0005-0000-0000-000023370000}"/>
    <cellStyle name="20% - Énfasis5 4 2 7 2" xfId="16107" xr:uid="{00000000-0005-0000-0000-000024370000}"/>
    <cellStyle name="20% - Énfasis5 4 2 7 2 2" xfId="30668" xr:uid="{00000000-0005-0000-0000-000025370000}"/>
    <cellStyle name="20% - Énfasis5 4 2 7 3" xfId="38565" xr:uid="{00000000-0005-0000-0000-000026370000}"/>
    <cellStyle name="20% - Énfasis5 4 2 7 4" xfId="23351" xr:uid="{00000000-0005-0000-0000-000027370000}"/>
    <cellStyle name="20% - Énfasis5 4 2 7 5" xfId="47332" xr:uid="{00000000-0005-0000-0000-000028370000}"/>
    <cellStyle name="20% - Énfasis5 4 2 8" xfId="3038" xr:uid="{00000000-0005-0000-0000-000029370000}"/>
    <cellStyle name="20% - Énfasis5 4 2 8 2" xfId="13022" xr:uid="{00000000-0005-0000-0000-00002A370000}"/>
    <cellStyle name="20% - Énfasis5 4 2 8 2 2" xfId="32153" xr:uid="{00000000-0005-0000-0000-00002B370000}"/>
    <cellStyle name="20% - Énfasis5 4 2 8 3" xfId="40050" xr:uid="{00000000-0005-0000-0000-00002C370000}"/>
    <cellStyle name="20% - Énfasis5 4 2 8 4" xfId="24785" xr:uid="{00000000-0005-0000-0000-00002D370000}"/>
    <cellStyle name="20% - Énfasis5 4 2 8 5" xfId="44243" xr:uid="{00000000-0005-0000-0000-00002E370000}"/>
    <cellStyle name="20% - Énfasis5 4 2 9" xfId="7804" xr:uid="{00000000-0005-0000-0000-00002F370000}"/>
    <cellStyle name="20% - Énfasis5 4 2 9 2" xfId="16771" xr:uid="{00000000-0005-0000-0000-000030370000}"/>
    <cellStyle name="20% - Énfasis5 4 2 9 3" xfId="25738" xr:uid="{00000000-0005-0000-0000-000031370000}"/>
    <cellStyle name="20% - Énfasis5 4 2 9 4" xfId="47996" xr:uid="{00000000-0005-0000-0000-000032370000}"/>
    <cellStyle name="20% - Énfasis5 4 3" xfId="341" xr:uid="{00000000-0005-0000-0000-000033370000}"/>
    <cellStyle name="20% - Énfasis5 4 3 10" xfId="10568" xr:uid="{00000000-0005-0000-0000-000034370000}"/>
    <cellStyle name="20% - Énfasis5 4 3 10 2" xfId="33638" xr:uid="{00000000-0005-0000-0000-000035370000}"/>
    <cellStyle name="20% - Énfasis5 4 3 10 3" xfId="49701" xr:uid="{00000000-0005-0000-0000-000036370000}"/>
    <cellStyle name="20% - Énfasis5 4 3 11" xfId="18588" xr:uid="{00000000-0005-0000-0000-000037370000}"/>
    <cellStyle name="20% - Énfasis5 4 3 12" xfId="41519" xr:uid="{00000000-0005-0000-0000-000038370000}"/>
    <cellStyle name="20% - Énfasis5 4 3 2" xfId="612" xr:uid="{00000000-0005-0000-0000-000039370000}"/>
    <cellStyle name="20% - Énfasis5 4 3 2 10" xfId="42024" xr:uid="{00000000-0005-0000-0000-00003A370000}"/>
    <cellStyle name="20% - Énfasis5 4 3 2 2" xfId="2119" xr:uid="{00000000-0005-0000-0000-00003B370000}"/>
    <cellStyle name="20% - Énfasis5 4 3 2 2 2" xfId="5018" xr:uid="{00000000-0005-0000-0000-00003C370000}"/>
    <cellStyle name="20% - Énfasis5 4 3 2 2 2 2" xfId="14996" xr:uid="{00000000-0005-0000-0000-00003D370000}"/>
    <cellStyle name="20% - Énfasis5 4 3 2 2 2 2 2" xfId="28423" xr:uid="{00000000-0005-0000-0000-00003E370000}"/>
    <cellStyle name="20% - Énfasis5 4 3 2 2 2 3" xfId="36318" xr:uid="{00000000-0005-0000-0000-00003F370000}"/>
    <cellStyle name="20% - Énfasis5 4 3 2 2 2 4" xfId="21107" xr:uid="{00000000-0005-0000-0000-000040370000}"/>
    <cellStyle name="20% - Énfasis5 4 3 2 2 2 5" xfId="46218" xr:uid="{00000000-0005-0000-0000-000041370000}"/>
    <cellStyle name="20% - Énfasis5 4 3 2 2 3" xfId="8666" xr:uid="{00000000-0005-0000-0000-000042370000}"/>
    <cellStyle name="20% - Énfasis5 4 3 2 2 3 2" xfId="17633" xr:uid="{00000000-0005-0000-0000-000043370000}"/>
    <cellStyle name="20% - Énfasis5 4 3 2 2 3 2 2" xfId="29907" xr:uid="{00000000-0005-0000-0000-000044370000}"/>
    <cellStyle name="20% - Énfasis5 4 3 2 2 3 3" xfId="37803" xr:uid="{00000000-0005-0000-0000-000045370000}"/>
    <cellStyle name="20% - Énfasis5 4 3 2 2 3 4" xfId="22590" xr:uid="{00000000-0005-0000-0000-000046370000}"/>
    <cellStyle name="20% - Énfasis5 4 3 2 2 3 5" xfId="48858" xr:uid="{00000000-0005-0000-0000-000047370000}"/>
    <cellStyle name="20% - Énfasis5 4 3 2 2 4" xfId="9526" xr:uid="{00000000-0005-0000-0000-000048370000}"/>
    <cellStyle name="20% - Énfasis5 4 3 2 2 4 2" xfId="31392" xr:uid="{00000000-0005-0000-0000-000049370000}"/>
    <cellStyle name="20% - Énfasis5 4 3 2 2 4 3" xfId="39289" xr:uid="{00000000-0005-0000-0000-00004A370000}"/>
    <cellStyle name="20% - Énfasis5 4 3 2 2 4 4" xfId="24074" xr:uid="{00000000-0005-0000-0000-00004B370000}"/>
    <cellStyle name="20% - Énfasis5 4 3 2 2 4 5" xfId="50501" xr:uid="{00000000-0005-0000-0000-00004C370000}"/>
    <cellStyle name="20% - Énfasis5 4 3 2 2 5" xfId="12242" xr:uid="{00000000-0005-0000-0000-00004D370000}"/>
    <cellStyle name="20% - Énfasis5 4 3 2 2 5 2" xfId="32877" xr:uid="{00000000-0005-0000-0000-00004E370000}"/>
    <cellStyle name="20% - Énfasis5 4 3 2 2 5 3" xfId="40774" xr:uid="{00000000-0005-0000-0000-00004F370000}"/>
    <cellStyle name="20% - Énfasis5 4 3 2 2 6" xfId="26461" xr:uid="{00000000-0005-0000-0000-000050370000}"/>
    <cellStyle name="20% - Énfasis5 4 3 2 2 7" xfId="34361" xr:uid="{00000000-0005-0000-0000-000051370000}"/>
    <cellStyle name="20% - Énfasis5 4 3 2 2 8" xfId="19623" xr:uid="{00000000-0005-0000-0000-000052370000}"/>
    <cellStyle name="20% - Énfasis5 4 3 2 2 9" xfId="42319" xr:uid="{00000000-0005-0000-0000-000053370000}"/>
    <cellStyle name="20% - Énfasis5 4 3 2 3" xfId="1823" xr:uid="{00000000-0005-0000-0000-000054370000}"/>
    <cellStyle name="20% - Énfasis5 4 3 2 3 2" xfId="4179" xr:uid="{00000000-0005-0000-0000-000055370000}"/>
    <cellStyle name="20% - Énfasis5 4 3 2 3 2 2" xfId="14159" xr:uid="{00000000-0005-0000-0000-000056370000}"/>
    <cellStyle name="20% - Énfasis5 4 3 2 3 2 3" xfId="28019" xr:uid="{00000000-0005-0000-0000-000057370000}"/>
    <cellStyle name="20% - Énfasis5 4 3 2 3 2 4" xfId="45381" xr:uid="{00000000-0005-0000-0000-000058370000}"/>
    <cellStyle name="20% - Énfasis5 4 3 2 3 3" xfId="10569" xr:uid="{00000000-0005-0000-0000-000059370000}"/>
    <cellStyle name="20% - Énfasis5 4 3 2 3 3 2" xfId="35914" xr:uid="{00000000-0005-0000-0000-00005A370000}"/>
    <cellStyle name="20% - Énfasis5 4 3 2 3 4" xfId="20703" xr:uid="{00000000-0005-0000-0000-00005B370000}"/>
    <cellStyle name="20% - Énfasis5 4 3 2 3 5" xfId="43606" xr:uid="{00000000-0005-0000-0000-00005C370000}"/>
    <cellStyle name="20% - Énfasis5 4 3 2 4" xfId="3497" xr:uid="{00000000-0005-0000-0000-00005D370000}"/>
    <cellStyle name="20% - Énfasis5 4 3 2 4 2" xfId="13481" xr:uid="{00000000-0005-0000-0000-00005E370000}"/>
    <cellStyle name="20% - Énfasis5 4 3 2 4 2 2" xfId="29503" xr:uid="{00000000-0005-0000-0000-00005F370000}"/>
    <cellStyle name="20% - Énfasis5 4 3 2 4 3" xfId="37399" xr:uid="{00000000-0005-0000-0000-000060370000}"/>
    <cellStyle name="20% - Énfasis5 4 3 2 4 4" xfId="22187" xr:uid="{00000000-0005-0000-0000-000061370000}"/>
    <cellStyle name="20% - Énfasis5 4 3 2 4 5" xfId="44702" xr:uid="{00000000-0005-0000-0000-000062370000}"/>
    <cellStyle name="20% - Énfasis5 4 3 2 5" xfId="8371" xr:uid="{00000000-0005-0000-0000-000063370000}"/>
    <cellStyle name="20% - Énfasis5 4 3 2 5 2" xfId="17338" xr:uid="{00000000-0005-0000-0000-000064370000}"/>
    <cellStyle name="20% - Énfasis5 4 3 2 5 2 2" xfId="30988" xr:uid="{00000000-0005-0000-0000-000065370000}"/>
    <cellStyle name="20% - Énfasis5 4 3 2 5 3" xfId="38885" xr:uid="{00000000-0005-0000-0000-000066370000}"/>
    <cellStyle name="20% - Énfasis5 4 3 2 5 4" xfId="23671" xr:uid="{00000000-0005-0000-0000-000067370000}"/>
    <cellStyle name="20% - Énfasis5 4 3 2 5 5" xfId="48563" xr:uid="{00000000-0005-0000-0000-000068370000}"/>
    <cellStyle name="20% - Énfasis5 4 3 2 6" xfId="10570" xr:uid="{00000000-0005-0000-0000-000069370000}"/>
    <cellStyle name="20% - Énfasis5 4 3 2 6 2" xfId="32473" xr:uid="{00000000-0005-0000-0000-00006A370000}"/>
    <cellStyle name="20% - Énfasis5 4 3 2 6 3" xfId="40370" xr:uid="{00000000-0005-0000-0000-00006B370000}"/>
    <cellStyle name="20% - Énfasis5 4 3 2 6 4" xfId="25084" xr:uid="{00000000-0005-0000-0000-00006C370000}"/>
    <cellStyle name="20% - Énfasis5 4 3 2 6 5" xfId="50206" xr:uid="{00000000-0005-0000-0000-00006D370000}"/>
    <cellStyle name="20% - Énfasis5 4 3 2 7" xfId="26057" xr:uid="{00000000-0005-0000-0000-00006E370000}"/>
    <cellStyle name="20% - Énfasis5 4 3 2 8" xfId="33957" xr:uid="{00000000-0005-0000-0000-00006F370000}"/>
    <cellStyle name="20% - Énfasis5 4 3 2 9" xfId="19219" xr:uid="{00000000-0005-0000-0000-000070370000}"/>
    <cellStyle name="20% - Énfasis5 4 3 3" xfId="2118" xr:uid="{00000000-0005-0000-0000-000071370000}"/>
    <cellStyle name="20% - Énfasis5 4 3 3 2" xfId="4739" xr:uid="{00000000-0005-0000-0000-000072370000}"/>
    <cellStyle name="20% - Énfasis5 4 3 3 2 2" xfId="14717" xr:uid="{00000000-0005-0000-0000-000073370000}"/>
    <cellStyle name="20% - Énfasis5 4 3 3 2 2 2" xfId="28422" xr:uid="{00000000-0005-0000-0000-000074370000}"/>
    <cellStyle name="20% - Énfasis5 4 3 3 2 3" xfId="36317" xr:uid="{00000000-0005-0000-0000-000075370000}"/>
    <cellStyle name="20% - Énfasis5 4 3 3 2 4" xfId="21106" xr:uid="{00000000-0005-0000-0000-000076370000}"/>
    <cellStyle name="20% - Énfasis5 4 3 3 2 5" xfId="45939" xr:uid="{00000000-0005-0000-0000-000077370000}"/>
    <cellStyle name="20% - Énfasis5 4 3 3 3" xfId="8665" xr:uid="{00000000-0005-0000-0000-000078370000}"/>
    <cellStyle name="20% - Énfasis5 4 3 3 3 2" xfId="17632" xr:uid="{00000000-0005-0000-0000-000079370000}"/>
    <cellStyle name="20% - Énfasis5 4 3 3 3 2 2" xfId="29906" xr:uid="{00000000-0005-0000-0000-00007A370000}"/>
    <cellStyle name="20% - Énfasis5 4 3 3 3 3" xfId="37802" xr:uid="{00000000-0005-0000-0000-00007B370000}"/>
    <cellStyle name="20% - Énfasis5 4 3 3 3 4" xfId="22589" xr:uid="{00000000-0005-0000-0000-00007C370000}"/>
    <cellStyle name="20% - Énfasis5 4 3 3 3 5" xfId="48857" xr:uid="{00000000-0005-0000-0000-00007D370000}"/>
    <cellStyle name="20% - Énfasis5 4 3 3 4" xfId="9527" xr:uid="{00000000-0005-0000-0000-00007E370000}"/>
    <cellStyle name="20% - Énfasis5 4 3 3 4 2" xfId="31391" xr:uid="{00000000-0005-0000-0000-00007F370000}"/>
    <cellStyle name="20% - Énfasis5 4 3 3 4 3" xfId="39288" xr:uid="{00000000-0005-0000-0000-000080370000}"/>
    <cellStyle name="20% - Énfasis5 4 3 3 4 4" xfId="24073" xr:uid="{00000000-0005-0000-0000-000081370000}"/>
    <cellStyle name="20% - Énfasis5 4 3 3 4 5" xfId="50500" xr:uid="{00000000-0005-0000-0000-000082370000}"/>
    <cellStyle name="20% - Énfasis5 4 3 3 5" xfId="12241" xr:uid="{00000000-0005-0000-0000-000083370000}"/>
    <cellStyle name="20% - Énfasis5 4 3 3 5 2" xfId="32876" xr:uid="{00000000-0005-0000-0000-000084370000}"/>
    <cellStyle name="20% - Énfasis5 4 3 3 5 3" xfId="40773" xr:uid="{00000000-0005-0000-0000-000085370000}"/>
    <cellStyle name="20% - Énfasis5 4 3 3 6" xfId="26460" xr:uid="{00000000-0005-0000-0000-000086370000}"/>
    <cellStyle name="20% - Énfasis5 4 3 3 7" xfId="34360" xr:uid="{00000000-0005-0000-0000-000087370000}"/>
    <cellStyle name="20% - Énfasis5 4 3 3 8" xfId="19622" xr:uid="{00000000-0005-0000-0000-000088370000}"/>
    <cellStyle name="20% - Énfasis5 4 3 3 9" xfId="42318" xr:uid="{00000000-0005-0000-0000-000089370000}"/>
    <cellStyle name="20% - Énfasis5 4 3 4" xfId="1304" xr:uid="{00000000-0005-0000-0000-00008A370000}"/>
    <cellStyle name="20% - Énfasis5 4 3 4 2" xfId="4526" xr:uid="{00000000-0005-0000-0000-00008B370000}"/>
    <cellStyle name="20% - Énfasis5 4 3 4 2 2" xfId="14504" xr:uid="{00000000-0005-0000-0000-00008C370000}"/>
    <cellStyle name="20% - Énfasis5 4 3 4 2 3" xfId="27196" xr:uid="{00000000-0005-0000-0000-00008D370000}"/>
    <cellStyle name="20% - Énfasis5 4 3 4 2 4" xfId="45726" xr:uid="{00000000-0005-0000-0000-00008E370000}"/>
    <cellStyle name="20% - Énfasis5 4 3 4 3" xfId="10571" xr:uid="{00000000-0005-0000-0000-00008F370000}"/>
    <cellStyle name="20% - Énfasis5 4 3 4 3 2" xfId="35091" xr:uid="{00000000-0005-0000-0000-000090370000}"/>
    <cellStyle name="20% - Énfasis5 4 3 4 4" xfId="18900" xr:uid="{00000000-0005-0000-0000-000091370000}"/>
    <cellStyle name="20% - Énfasis5 4 3 4 5" xfId="43176" xr:uid="{00000000-0005-0000-0000-000092370000}"/>
    <cellStyle name="20% - Énfasis5 4 3 5" xfId="6655" xr:uid="{00000000-0005-0000-0000-000093370000}"/>
    <cellStyle name="20% - Énfasis5 4 3 5 2" xfId="15634" xr:uid="{00000000-0005-0000-0000-000094370000}"/>
    <cellStyle name="20% - Énfasis5 4 3 5 2 2" xfId="27700" xr:uid="{00000000-0005-0000-0000-000095370000}"/>
    <cellStyle name="20% - Énfasis5 4 3 5 3" xfId="35595" xr:uid="{00000000-0005-0000-0000-000096370000}"/>
    <cellStyle name="20% - Énfasis5 4 3 5 4" xfId="20384" xr:uid="{00000000-0005-0000-0000-000097370000}"/>
    <cellStyle name="20% - Énfasis5 4 3 5 5" xfId="46858" xr:uid="{00000000-0005-0000-0000-000098370000}"/>
    <cellStyle name="20% - Énfasis5 4 3 6" xfId="3898" xr:uid="{00000000-0005-0000-0000-000099370000}"/>
    <cellStyle name="20% - Énfasis5 4 3 6 2" xfId="13880" xr:uid="{00000000-0005-0000-0000-00009A370000}"/>
    <cellStyle name="20% - Énfasis5 4 3 6 2 2" xfId="29184" xr:uid="{00000000-0005-0000-0000-00009B370000}"/>
    <cellStyle name="20% - Énfasis5 4 3 6 3" xfId="37080" xr:uid="{00000000-0005-0000-0000-00009C370000}"/>
    <cellStyle name="20% - Énfasis5 4 3 6 4" xfId="21868" xr:uid="{00000000-0005-0000-0000-00009D370000}"/>
    <cellStyle name="20% - Énfasis5 4 3 6 5" xfId="45102" xr:uid="{00000000-0005-0000-0000-00009E370000}"/>
    <cellStyle name="20% - Énfasis5 4 3 7" xfId="7192" xr:uid="{00000000-0005-0000-0000-00009F370000}"/>
    <cellStyle name="20% - Énfasis5 4 3 7 2" xfId="16169" xr:uid="{00000000-0005-0000-0000-0000A0370000}"/>
    <cellStyle name="20% - Énfasis5 4 3 7 2 2" xfId="30669" xr:uid="{00000000-0005-0000-0000-0000A1370000}"/>
    <cellStyle name="20% - Énfasis5 4 3 7 3" xfId="38566" xr:uid="{00000000-0005-0000-0000-0000A2370000}"/>
    <cellStyle name="20% - Énfasis5 4 3 7 4" xfId="23352" xr:uid="{00000000-0005-0000-0000-0000A3370000}"/>
    <cellStyle name="20% - Énfasis5 4 3 7 5" xfId="47394" xr:uid="{00000000-0005-0000-0000-0000A4370000}"/>
    <cellStyle name="20% - Énfasis5 4 3 8" xfId="3100" xr:uid="{00000000-0005-0000-0000-0000A5370000}"/>
    <cellStyle name="20% - Énfasis5 4 3 8 2" xfId="13084" xr:uid="{00000000-0005-0000-0000-0000A6370000}"/>
    <cellStyle name="20% - Énfasis5 4 3 8 2 2" xfId="32154" xr:uid="{00000000-0005-0000-0000-0000A7370000}"/>
    <cellStyle name="20% - Énfasis5 4 3 8 3" xfId="40051" xr:uid="{00000000-0005-0000-0000-0000A8370000}"/>
    <cellStyle name="20% - Énfasis5 4 3 8 4" xfId="24786" xr:uid="{00000000-0005-0000-0000-0000A9370000}"/>
    <cellStyle name="20% - Énfasis5 4 3 8 5" xfId="44305" xr:uid="{00000000-0005-0000-0000-0000AA370000}"/>
    <cellStyle name="20% - Énfasis5 4 3 9" xfId="7866" xr:uid="{00000000-0005-0000-0000-0000AB370000}"/>
    <cellStyle name="20% - Énfasis5 4 3 9 2" xfId="16833" xr:uid="{00000000-0005-0000-0000-0000AC370000}"/>
    <cellStyle name="20% - Énfasis5 4 3 9 3" xfId="25739" xr:uid="{00000000-0005-0000-0000-0000AD370000}"/>
    <cellStyle name="20% - Énfasis5 4 3 9 4" xfId="48058" xr:uid="{00000000-0005-0000-0000-0000AE370000}"/>
    <cellStyle name="20% - Énfasis5 4 4" xfId="787" xr:uid="{00000000-0005-0000-0000-0000AF370000}"/>
    <cellStyle name="20% - Énfasis5 4 4 10" xfId="41693" xr:uid="{00000000-0005-0000-0000-0000B0370000}"/>
    <cellStyle name="20% - Énfasis5 4 4 2" xfId="2120" xr:uid="{00000000-0005-0000-0000-0000B1370000}"/>
    <cellStyle name="20% - Énfasis5 4 4 2 2" xfId="4934" xr:uid="{00000000-0005-0000-0000-0000B2370000}"/>
    <cellStyle name="20% - Énfasis5 4 4 2 2 2" xfId="14912" xr:uid="{00000000-0005-0000-0000-0000B3370000}"/>
    <cellStyle name="20% - Énfasis5 4 4 2 2 2 2" xfId="28424" xr:uid="{00000000-0005-0000-0000-0000B4370000}"/>
    <cellStyle name="20% - Énfasis5 4 4 2 2 3" xfId="36319" xr:uid="{00000000-0005-0000-0000-0000B5370000}"/>
    <cellStyle name="20% - Énfasis5 4 4 2 2 4" xfId="21108" xr:uid="{00000000-0005-0000-0000-0000B6370000}"/>
    <cellStyle name="20% - Énfasis5 4 4 2 2 5" xfId="46134" xr:uid="{00000000-0005-0000-0000-0000B7370000}"/>
    <cellStyle name="20% - Énfasis5 4 4 2 3" xfId="8667" xr:uid="{00000000-0005-0000-0000-0000B8370000}"/>
    <cellStyle name="20% - Énfasis5 4 4 2 3 2" xfId="17634" xr:uid="{00000000-0005-0000-0000-0000B9370000}"/>
    <cellStyle name="20% - Énfasis5 4 4 2 3 2 2" xfId="29908" xr:uid="{00000000-0005-0000-0000-0000BA370000}"/>
    <cellStyle name="20% - Énfasis5 4 4 2 3 3" xfId="37804" xr:uid="{00000000-0005-0000-0000-0000BB370000}"/>
    <cellStyle name="20% - Énfasis5 4 4 2 3 4" xfId="22591" xr:uid="{00000000-0005-0000-0000-0000BC370000}"/>
    <cellStyle name="20% - Énfasis5 4 4 2 3 5" xfId="48859" xr:uid="{00000000-0005-0000-0000-0000BD370000}"/>
    <cellStyle name="20% - Énfasis5 4 4 2 4" xfId="9528" xr:uid="{00000000-0005-0000-0000-0000BE370000}"/>
    <cellStyle name="20% - Énfasis5 4 4 2 4 2" xfId="31393" xr:uid="{00000000-0005-0000-0000-0000BF370000}"/>
    <cellStyle name="20% - Énfasis5 4 4 2 4 3" xfId="39290" xr:uid="{00000000-0005-0000-0000-0000C0370000}"/>
    <cellStyle name="20% - Énfasis5 4 4 2 4 4" xfId="24075" xr:uid="{00000000-0005-0000-0000-0000C1370000}"/>
    <cellStyle name="20% - Énfasis5 4 4 2 4 5" xfId="50502" xr:uid="{00000000-0005-0000-0000-0000C2370000}"/>
    <cellStyle name="20% - Énfasis5 4 4 2 5" xfId="12243" xr:uid="{00000000-0005-0000-0000-0000C3370000}"/>
    <cellStyle name="20% - Énfasis5 4 4 2 5 2" xfId="32878" xr:uid="{00000000-0005-0000-0000-0000C4370000}"/>
    <cellStyle name="20% - Énfasis5 4 4 2 5 3" xfId="40775" xr:uid="{00000000-0005-0000-0000-0000C5370000}"/>
    <cellStyle name="20% - Énfasis5 4 4 2 6" xfId="26462" xr:uid="{00000000-0005-0000-0000-0000C6370000}"/>
    <cellStyle name="20% - Énfasis5 4 4 2 7" xfId="34362" xr:uid="{00000000-0005-0000-0000-0000C7370000}"/>
    <cellStyle name="20% - Énfasis5 4 4 2 8" xfId="19624" xr:uid="{00000000-0005-0000-0000-0000C8370000}"/>
    <cellStyle name="20% - Énfasis5 4 4 2 9" xfId="42320" xr:uid="{00000000-0005-0000-0000-0000C9370000}"/>
    <cellStyle name="20% - Énfasis5 4 4 3" xfId="1478" xr:uid="{00000000-0005-0000-0000-0000CA370000}"/>
    <cellStyle name="20% - Énfasis5 4 4 3 2" xfId="6830" xr:uid="{00000000-0005-0000-0000-0000CB370000}"/>
    <cellStyle name="20% - Énfasis5 4 4 3 2 2" xfId="15808" xr:uid="{00000000-0005-0000-0000-0000CC370000}"/>
    <cellStyle name="20% - Énfasis5 4 4 3 2 3" xfId="28017" xr:uid="{00000000-0005-0000-0000-0000CD370000}"/>
    <cellStyle name="20% - Énfasis5 4 4 3 2 4" xfId="47032" xr:uid="{00000000-0005-0000-0000-0000CE370000}"/>
    <cellStyle name="20% - Énfasis5 4 4 3 3" xfId="10572" xr:uid="{00000000-0005-0000-0000-0000CF370000}"/>
    <cellStyle name="20% - Énfasis5 4 4 3 3 2" xfId="35912" xr:uid="{00000000-0005-0000-0000-0000D0370000}"/>
    <cellStyle name="20% - Énfasis5 4 4 3 4" xfId="20701" xr:uid="{00000000-0005-0000-0000-0000D1370000}"/>
    <cellStyle name="20% - Énfasis5 4 4 3 5" xfId="43350" xr:uid="{00000000-0005-0000-0000-0000D2370000}"/>
    <cellStyle name="20% - Énfasis5 4 4 4" xfId="4094" xr:uid="{00000000-0005-0000-0000-0000D3370000}"/>
    <cellStyle name="20% - Énfasis5 4 4 4 2" xfId="14075" xr:uid="{00000000-0005-0000-0000-0000D4370000}"/>
    <cellStyle name="20% - Énfasis5 4 4 4 2 2" xfId="29501" xr:uid="{00000000-0005-0000-0000-0000D5370000}"/>
    <cellStyle name="20% - Énfasis5 4 4 4 3" xfId="37397" xr:uid="{00000000-0005-0000-0000-0000D6370000}"/>
    <cellStyle name="20% - Énfasis5 4 4 4 4" xfId="22185" xr:uid="{00000000-0005-0000-0000-0000D7370000}"/>
    <cellStyle name="20% - Énfasis5 4 4 4 5" xfId="45297" xr:uid="{00000000-0005-0000-0000-0000D8370000}"/>
    <cellStyle name="20% - Énfasis5 4 4 5" xfId="7366" xr:uid="{00000000-0005-0000-0000-0000D9370000}"/>
    <cellStyle name="20% - Énfasis5 4 4 5 2" xfId="16342" xr:uid="{00000000-0005-0000-0000-0000DA370000}"/>
    <cellStyle name="20% - Énfasis5 4 4 5 2 2" xfId="30986" xr:uid="{00000000-0005-0000-0000-0000DB370000}"/>
    <cellStyle name="20% - Énfasis5 4 4 5 3" xfId="38883" xr:uid="{00000000-0005-0000-0000-0000DC370000}"/>
    <cellStyle name="20% - Énfasis5 4 4 5 4" xfId="23669" xr:uid="{00000000-0005-0000-0000-0000DD370000}"/>
    <cellStyle name="20% - Énfasis5 4 4 5 5" xfId="47567" xr:uid="{00000000-0005-0000-0000-0000DE370000}"/>
    <cellStyle name="20% - Énfasis5 4 4 6" xfId="3274" xr:uid="{00000000-0005-0000-0000-0000DF370000}"/>
    <cellStyle name="20% - Énfasis5 4 4 6 2" xfId="13258" xr:uid="{00000000-0005-0000-0000-0000E0370000}"/>
    <cellStyle name="20% - Énfasis5 4 4 6 2 2" xfId="32471" xr:uid="{00000000-0005-0000-0000-0000E1370000}"/>
    <cellStyle name="20% - Énfasis5 4 4 6 3" xfId="40368" xr:uid="{00000000-0005-0000-0000-0000E2370000}"/>
    <cellStyle name="20% - Énfasis5 4 4 6 4" xfId="25082" xr:uid="{00000000-0005-0000-0000-0000E3370000}"/>
    <cellStyle name="20% - Énfasis5 4 4 6 5" xfId="44479" xr:uid="{00000000-0005-0000-0000-0000E4370000}"/>
    <cellStyle name="20% - Énfasis5 4 4 7" xfId="8040" xr:uid="{00000000-0005-0000-0000-0000E5370000}"/>
    <cellStyle name="20% - Énfasis5 4 4 7 2" xfId="17007" xr:uid="{00000000-0005-0000-0000-0000E6370000}"/>
    <cellStyle name="20% - Énfasis5 4 4 7 3" xfId="26055" xr:uid="{00000000-0005-0000-0000-0000E7370000}"/>
    <cellStyle name="20% - Énfasis5 4 4 7 4" xfId="48232" xr:uid="{00000000-0005-0000-0000-0000E8370000}"/>
    <cellStyle name="20% - Énfasis5 4 4 8" xfId="10573" xr:uid="{00000000-0005-0000-0000-0000E9370000}"/>
    <cellStyle name="20% - Énfasis5 4 4 8 2" xfId="33955" xr:uid="{00000000-0005-0000-0000-0000EA370000}"/>
    <cellStyle name="20% - Énfasis5 4 4 8 3" xfId="49875" xr:uid="{00000000-0005-0000-0000-0000EB370000}"/>
    <cellStyle name="20% - Énfasis5 4 4 9" xfId="19217" xr:uid="{00000000-0005-0000-0000-0000EC370000}"/>
    <cellStyle name="20% - Énfasis5 4 5" xfId="483" xr:uid="{00000000-0005-0000-0000-0000ED370000}"/>
    <cellStyle name="20% - Énfasis5 4 5 2" xfId="2116" xr:uid="{00000000-0005-0000-0000-0000EE370000}"/>
    <cellStyle name="20% - Énfasis5 4 5 2 2" xfId="4655" xr:uid="{00000000-0005-0000-0000-0000EF370000}"/>
    <cellStyle name="20% - Énfasis5 4 5 2 2 2" xfId="14633" xr:uid="{00000000-0005-0000-0000-0000F0370000}"/>
    <cellStyle name="20% - Énfasis5 4 5 2 2 3" xfId="28419" xr:uid="{00000000-0005-0000-0000-0000F1370000}"/>
    <cellStyle name="20% - Énfasis5 4 5 2 2 4" xfId="45855" xr:uid="{00000000-0005-0000-0000-0000F2370000}"/>
    <cellStyle name="20% - Énfasis5 4 5 2 3" xfId="10574" xr:uid="{00000000-0005-0000-0000-0000F3370000}"/>
    <cellStyle name="20% - Énfasis5 4 5 2 3 2" xfId="36314" xr:uid="{00000000-0005-0000-0000-0000F4370000}"/>
    <cellStyle name="20% - Énfasis5 4 5 2 4" xfId="21103" xr:uid="{00000000-0005-0000-0000-0000F5370000}"/>
    <cellStyle name="20% - Énfasis5 4 5 2 5" xfId="43724" xr:uid="{00000000-0005-0000-0000-0000F6370000}"/>
    <cellStyle name="20% - Énfasis5 4 5 3" xfId="2973" xr:uid="{00000000-0005-0000-0000-0000F7370000}"/>
    <cellStyle name="20% - Énfasis5 4 5 3 2" xfId="12957" xr:uid="{00000000-0005-0000-0000-0000F8370000}"/>
    <cellStyle name="20% - Énfasis5 4 5 3 2 2" xfId="29903" xr:uid="{00000000-0005-0000-0000-0000F9370000}"/>
    <cellStyle name="20% - Énfasis5 4 5 3 3" xfId="37799" xr:uid="{00000000-0005-0000-0000-0000FA370000}"/>
    <cellStyle name="20% - Énfasis5 4 5 3 4" xfId="22586" xr:uid="{00000000-0005-0000-0000-0000FB370000}"/>
    <cellStyle name="20% - Énfasis5 4 5 3 5" xfId="44178" xr:uid="{00000000-0005-0000-0000-0000FC370000}"/>
    <cellStyle name="20% - Énfasis5 4 5 4" xfId="8663" xr:uid="{00000000-0005-0000-0000-0000FD370000}"/>
    <cellStyle name="20% - Énfasis5 4 5 4 2" xfId="17630" xr:uid="{00000000-0005-0000-0000-0000FE370000}"/>
    <cellStyle name="20% - Énfasis5 4 5 4 2 2" xfId="31388" xr:uid="{00000000-0005-0000-0000-0000FF370000}"/>
    <cellStyle name="20% - Énfasis5 4 5 4 3" xfId="39285" xr:uid="{00000000-0005-0000-0000-000000380000}"/>
    <cellStyle name="20% - Énfasis5 4 5 4 4" xfId="24070" xr:uid="{00000000-0005-0000-0000-000001380000}"/>
    <cellStyle name="20% - Énfasis5 4 5 4 5" xfId="48855" xr:uid="{00000000-0005-0000-0000-000002380000}"/>
    <cellStyle name="20% - Énfasis5 4 5 5" xfId="10575" xr:uid="{00000000-0005-0000-0000-000003380000}"/>
    <cellStyle name="20% - Énfasis5 4 5 5 2" xfId="32873" xr:uid="{00000000-0005-0000-0000-000004380000}"/>
    <cellStyle name="20% - Énfasis5 4 5 5 3" xfId="40770" xr:uid="{00000000-0005-0000-0000-000005380000}"/>
    <cellStyle name="20% - Énfasis5 4 5 5 4" xfId="25333" xr:uid="{00000000-0005-0000-0000-000006380000}"/>
    <cellStyle name="20% - Énfasis5 4 5 5 5" xfId="50498" xr:uid="{00000000-0005-0000-0000-000007380000}"/>
    <cellStyle name="20% - Énfasis5 4 5 6" xfId="26457" xr:uid="{00000000-0005-0000-0000-000008380000}"/>
    <cellStyle name="20% - Énfasis5 4 5 7" xfId="34357" xr:uid="{00000000-0005-0000-0000-000009380000}"/>
    <cellStyle name="20% - Énfasis5 4 5 8" xfId="19619" xr:uid="{00000000-0005-0000-0000-00000A380000}"/>
    <cellStyle name="20% - Énfasis5 4 5 9" xfId="42316" xr:uid="{00000000-0005-0000-0000-00000B380000}"/>
    <cellStyle name="20% - Énfasis5 4 6" xfId="1177" xr:uid="{00000000-0005-0000-0000-00000C380000}"/>
    <cellStyle name="20% - Énfasis5 4 6 2" xfId="5235" xr:uid="{00000000-0005-0000-0000-00000D380000}"/>
    <cellStyle name="20% - Énfasis5 4 6 2 2" xfId="15212" xr:uid="{00000000-0005-0000-0000-00000E380000}"/>
    <cellStyle name="20% - Énfasis5 4 6 2 3" xfId="27194" xr:uid="{00000000-0005-0000-0000-00000F380000}"/>
    <cellStyle name="20% - Énfasis5 4 6 2 4" xfId="46435" xr:uid="{00000000-0005-0000-0000-000010380000}"/>
    <cellStyle name="20% - Énfasis5 4 6 3" xfId="10576" xr:uid="{00000000-0005-0000-0000-000011380000}"/>
    <cellStyle name="20% - Énfasis5 4 6 3 2" xfId="35089" xr:uid="{00000000-0005-0000-0000-000012380000}"/>
    <cellStyle name="20% - Énfasis5 4 6 4" xfId="18898" xr:uid="{00000000-0005-0000-0000-000013380000}"/>
    <cellStyle name="20% - Énfasis5 4 6 5" xfId="43050" xr:uid="{00000000-0005-0000-0000-000014380000}"/>
    <cellStyle name="20% - Énfasis5 4 7" xfId="4359" xr:uid="{00000000-0005-0000-0000-000015380000}"/>
    <cellStyle name="20% - Énfasis5 4 7 2" xfId="14339" xr:uid="{00000000-0005-0000-0000-000016380000}"/>
    <cellStyle name="20% - Énfasis5 4 7 2 2" xfId="27698" xr:uid="{00000000-0005-0000-0000-000017380000}"/>
    <cellStyle name="20% - Énfasis5 4 7 3" xfId="35593" xr:uid="{00000000-0005-0000-0000-000018380000}"/>
    <cellStyle name="20% - Énfasis5 4 7 4" xfId="20382" xr:uid="{00000000-0005-0000-0000-000019380000}"/>
    <cellStyle name="20% - Énfasis5 4 7 5" xfId="45561" xr:uid="{00000000-0005-0000-0000-00001A380000}"/>
    <cellStyle name="20% - Énfasis5 4 8" xfId="5813" xr:uid="{00000000-0005-0000-0000-00001B380000}"/>
    <cellStyle name="20% - Énfasis5 4 8 2" xfId="29182" xr:uid="{00000000-0005-0000-0000-00001C380000}"/>
    <cellStyle name="20% - Énfasis5 4 8 2 2" xfId="51405" xr:uid="{00000000-0005-0000-0000-00001D380000}"/>
    <cellStyle name="20% - Énfasis5 4 8 3" xfId="37078" xr:uid="{00000000-0005-0000-0000-00001E380000}"/>
    <cellStyle name="20% - Énfasis5 4 8 3 2" xfId="51265" xr:uid="{00000000-0005-0000-0000-00001F380000}"/>
    <cellStyle name="20% - Énfasis5 4 8 4" xfId="21866" xr:uid="{00000000-0005-0000-0000-000020380000}"/>
    <cellStyle name="20% - Énfasis5 4 9" xfId="6526" xr:uid="{00000000-0005-0000-0000-000021380000}"/>
    <cellStyle name="20% - Énfasis5 4 9 2" xfId="15508" xr:uid="{00000000-0005-0000-0000-000022380000}"/>
    <cellStyle name="20% - Énfasis5 4 9 2 2" xfId="30667" xr:uid="{00000000-0005-0000-0000-000023380000}"/>
    <cellStyle name="20% - Énfasis5 4 9 3" xfId="38564" xr:uid="{00000000-0005-0000-0000-000024380000}"/>
    <cellStyle name="20% - Énfasis5 4 9 4" xfId="23350" xr:uid="{00000000-0005-0000-0000-000025380000}"/>
    <cellStyle name="20% - Énfasis5 4 9 5" xfId="46731" xr:uid="{00000000-0005-0000-0000-000026380000}"/>
    <cellStyle name="20% - Énfasis5 5" xfId="79" xr:uid="{00000000-0005-0000-0000-000027380000}"/>
    <cellStyle name="20% - Énfasis5 5 10" xfId="7018" xr:uid="{00000000-0005-0000-0000-000028380000}"/>
    <cellStyle name="20% - Énfasis5 5 10 2" xfId="15995" xr:uid="{00000000-0005-0000-0000-000029380000}"/>
    <cellStyle name="20% - Énfasis5 5 10 3" xfId="25740" xr:uid="{00000000-0005-0000-0000-00002A380000}"/>
    <cellStyle name="20% - Énfasis5 5 10 4" xfId="47220" xr:uid="{00000000-0005-0000-0000-00002B380000}"/>
    <cellStyle name="20% - Énfasis5 5 11" xfId="2826" xr:uid="{00000000-0005-0000-0000-00002C380000}"/>
    <cellStyle name="20% - Énfasis5 5 11 2" xfId="12810" xr:uid="{00000000-0005-0000-0000-00002D380000}"/>
    <cellStyle name="20% - Énfasis5 5 11 3" xfId="33639" xr:uid="{00000000-0005-0000-0000-00002E380000}"/>
    <cellStyle name="20% - Énfasis5 5 11 4" xfId="44031" xr:uid="{00000000-0005-0000-0000-00002F380000}"/>
    <cellStyle name="20% - Énfasis5 5 12" xfId="7692" xr:uid="{00000000-0005-0000-0000-000030380000}"/>
    <cellStyle name="20% - Énfasis5 5 12 2" xfId="16659" xr:uid="{00000000-0005-0000-0000-000031380000}"/>
    <cellStyle name="20% - Énfasis5 5 12 3" xfId="47884" xr:uid="{00000000-0005-0000-0000-000032380000}"/>
    <cellStyle name="20% - Énfasis5 5 13" xfId="10577" xr:uid="{00000000-0005-0000-0000-000033380000}"/>
    <cellStyle name="20% - Énfasis5 5 13 2" xfId="49527" xr:uid="{00000000-0005-0000-0000-000034380000}"/>
    <cellStyle name="20% - Énfasis5 5 14" xfId="12653" xr:uid="{00000000-0005-0000-0000-000035380000}"/>
    <cellStyle name="20% - Énfasis5 5 15" xfId="41345" xr:uid="{00000000-0005-0000-0000-000036380000}"/>
    <cellStyle name="20% - Énfasis5 5 2" xfId="187" xr:uid="{00000000-0005-0000-0000-000037380000}"/>
    <cellStyle name="20% - Énfasis5 5 2 10" xfId="10578" xr:uid="{00000000-0005-0000-0000-000038380000}"/>
    <cellStyle name="20% - Énfasis5 5 2 10 2" xfId="33640" xr:uid="{00000000-0005-0000-0000-000039380000}"/>
    <cellStyle name="20% - Énfasis5 5 2 10 3" xfId="49703" xr:uid="{00000000-0005-0000-0000-00003A380000}"/>
    <cellStyle name="20% - Énfasis5 5 2 11" xfId="18442" xr:uid="{00000000-0005-0000-0000-00003B380000}"/>
    <cellStyle name="20% - Énfasis5 5 2 12" xfId="41521" xr:uid="{00000000-0005-0000-0000-00003C380000}"/>
    <cellStyle name="20% - Énfasis5 5 2 2" xfId="614" xr:uid="{00000000-0005-0000-0000-00003D380000}"/>
    <cellStyle name="20% - Énfasis5 5 2 2 10" xfId="42025" xr:uid="{00000000-0005-0000-0000-00003E380000}"/>
    <cellStyle name="20% - Énfasis5 5 2 2 2" xfId="2123" xr:uid="{00000000-0005-0000-0000-00003F380000}"/>
    <cellStyle name="20% - Énfasis5 5 2 2 2 2" xfId="5093" xr:uid="{00000000-0005-0000-0000-000040380000}"/>
    <cellStyle name="20% - Énfasis5 5 2 2 2 2 2" xfId="15071" xr:uid="{00000000-0005-0000-0000-000041380000}"/>
    <cellStyle name="20% - Énfasis5 5 2 2 2 2 2 2" xfId="28427" xr:uid="{00000000-0005-0000-0000-000042380000}"/>
    <cellStyle name="20% - Énfasis5 5 2 2 2 2 3" xfId="36322" xr:uid="{00000000-0005-0000-0000-000043380000}"/>
    <cellStyle name="20% - Énfasis5 5 2 2 2 2 4" xfId="21111" xr:uid="{00000000-0005-0000-0000-000044380000}"/>
    <cellStyle name="20% - Énfasis5 5 2 2 2 2 5" xfId="46293" xr:uid="{00000000-0005-0000-0000-000045380000}"/>
    <cellStyle name="20% - Énfasis5 5 2 2 2 3" xfId="8670" xr:uid="{00000000-0005-0000-0000-000046380000}"/>
    <cellStyle name="20% - Énfasis5 5 2 2 2 3 2" xfId="17637" xr:uid="{00000000-0005-0000-0000-000047380000}"/>
    <cellStyle name="20% - Énfasis5 5 2 2 2 3 2 2" xfId="29911" xr:uid="{00000000-0005-0000-0000-000048380000}"/>
    <cellStyle name="20% - Énfasis5 5 2 2 2 3 3" xfId="37807" xr:uid="{00000000-0005-0000-0000-000049380000}"/>
    <cellStyle name="20% - Énfasis5 5 2 2 2 3 4" xfId="22594" xr:uid="{00000000-0005-0000-0000-00004A380000}"/>
    <cellStyle name="20% - Énfasis5 5 2 2 2 3 5" xfId="48862" xr:uid="{00000000-0005-0000-0000-00004B380000}"/>
    <cellStyle name="20% - Énfasis5 5 2 2 2 4" xfId="9529" xr:uid="{00000000-0005-0000-0000-00004C380000}"/>
    <cellStyle name="20% - Énfasis5 5 2 2 2 4 2" xfId="31396" xr:uid="{00000000-0005-0000-0000-00004D380000}"/>
    <cellStyle name="20% - Énfasis5 5 2 2 2 4 3" xfId="39293" xr:uid="{00000000-0005-0000-0000-00004E380000}"/>
    <cellStyle name="20% - Énfasis5 5 2 2 2 4 4" xfId="24078" xr:uid="{00000000-0005-0000-0000-00004F380000}"/>
    <cellStyle name="20% - Énfasis5 5 2 2 2 4 5" xfId="50505" xr:uid="{00000000-0005-0000-0000-000050380000}"/>
    <cellStyle name="20% - Énfasis5 5 2 2 2 5" xfId="12245" xr:uid="{00000000-0005-0000-0000-000051380000}"/>
    <cellStyle name="20% - Énfasis5 5 2 2 2 5 2" xfId="32881" xr:uid="{00000000-0005-0000-0000-000052380000}"/>
    <cellStyle name="20% - Énfasis5 5 2 2 2 5 3" xfId="40778" xr:uid="{00000000-0005-0000-0000-000053380000}"/>
    <cellStyle name="20% - Énfasis5 5 2 2 2 6" xfId="26465" xr:uid="{00000000-0005-0000-0000-000054380000}"/>
    <cellStyle name="20% - Énfasis5 5 2 2 2 7" xfId="34365" xr:uid="{00000000-0005-0000-0000-000055380000}"/>
    <cellStyle name="20% - Énfasis5 5 2 2 2 8" xfId="19627" xr:uid="{00000000-0005-0000-0000-000056380000}"/>
    <cellStyle name="20% - Énfasis5 5 2 2 2 9" xfId="42323" xr:uid="{00000000-0005-0000-0000-000057380000}"/>
    <cellStyle name="20% - Énfasis5 5 2 2 3" xfId="1824" xr:uid="{00000000-0005-0000-0000-000058380000}"/>
    <cellStyle name="20% - Énfasis5 5 2 2 3 2" xfId="4254" xr:uid="{00000000-0005-0000-0000-000059380000}"/>
    <cellStyle name="20% - Énfasis5 5 2 2 3 2 2" xfId="14234" xr:uid="{00000000-0005-0000-0000-00005A380000}"/>
    <cellStyle name="20% - Énfasis5 5 2 2 3 2 3" xfId="28021" xr:uid="{00000000-0005-0000-0000-00005B380000}"/>
    <cellStyle name="20% - Énfasis5 5 2 2 3 2 4" xfId="45456" xr:uid="{00000000-0005-0000-0000-00005C380000}"/>
    <cellStyle name="20% - Énfasis5 5 2 2 3 3" xfId="10579" xr:uid="{00000000-0005-0000-0000-00005D380000}"/>
    <cellStyle name="20% - Énfasis5 5 2 2 3 3 2" xfId="35916" xr:uid="{00000000-0005-0000-0000-00005E380000}"/>
    <cellStyle name="20% - Énfasis5 5 2 2 3 4" xfId="20705" xr:uid="{00000000-0005-0000-0000-00005F380000}"/>
    <cellStyle name="20% - Énfasis5 5 2 2 3 5" xfId="43607" xr:uid="{00000000-0005-0000-0000-000060380000}"/>
    <cellStyle name="20% - Énfasis5 5 2 2 4" xfId="3498" xr:uid="{00000000-0005-0000-0000-000061380000}"/>
    <cellStyle name="20% - Énfasis5 5 2 2 4 2" xfId="13482" xr:uid="{00000000-0005-0000-0000-000062380000}"/>
    <cellStyle name="20% - Énfasis5 5 2 2 4 2 2" xfId="29505" xr:uid="{00000000-0005-0000-0000-000063380000}"/>
    <cellStyle name="20% - Énfasis5 5 2 2 4 3" xfId="37401" xr:uid="{00000000-0005-0000-0000-000064380000}"/>
    <cellStyle name="20% - Énfasis5 5 2 2 4 4" xfId="22189" xr:uid="{00000000-0005-0000-0000-000065380000}"/>
    <cellStyle name="20% - Énfasis5 5 2 2 4 5" xfId="44703" xr:uid="{00000000-0005-0000-0000-000066380000}"/>
    <cellStyle name="20% - Énfasis5 5 2 2 5" xfId="8372" xr:uid="{00000000-0005-0000-0000-000067380000}"/>
    <cellStyle name="20% - Énfasis5 5 2 2 5 2" xfId="17339" xr:uid="{00000000-0005-0000-0000-000068380000}"/>
    <cellStyle name="20% - Énfasis5 5 2 2 5 2 2" xfId="30990" xr:uid="{00000000-0005-0000-0000-000069380000}"/>
    <cellStyle name="20% - Énfasis5 5 2 2 5 3" xfId="38887" xr:uid="{00000000-0005-0000-0000-00006A380000}"/>
    <cellStyle name="20% - Énfasis5 5 2 2 5 4" xfId="23673" xr:uid="{00000000-0005-0000-0000-00006B380000}"/>
    <cellStyle name="20% - Énfasis5 5 2 2 5 5" xfId="48564" xr:uid="{00000000-0005-0000-0000-00006C380000}"/>
    <cellStyle name="20% - Énfasis5 5 2 2 6" xfId="10580" xr:uid="{00000000-0005-0000-0000-00006D380000}"/>
    <cellStyle name="20% - Énfasis5 5 2 2 6 2" xfId="32475" xr:uid="{00000000-0005-0000-0000-00006E380000}"/>
    <cellStyle name="20% - Énfasis5 5 2 2 6 3" xfId="40372" xr:uid="{00000000-0005-0000-0000-00006F380000}"/>
    <cellStyle name="20% - Énfasis5 5 2 2 6 4" xfId="25086" xr:uid="{00000000-0005-0000-0000-000070380000}"/>
    <cellStyle name="20% - Énfasis5 5 2 2 6 5" xfId="50207" xr:uid="{00000000-0005-0000-0000-000071380000}"/>
    <cellStyle name="20% - Énfasis5 5 2 2 7" xfId="26059" xr:uid="{00000000-0005-0000-0000-000072380000}"/>
    <cellStyle name="20% - Énfasis5 5 2 2 8" xfId="33959" xr:uid="{00000000-0005-0000-0000-000073380000}"/>
    <cellStyle name="20% - Énfasis5 5 2 2 9" xfId="19221" xr:uid="{00000000-0005-0000-0000-000074380000}"/>
    <cellStyle name="20% - Énfasis5 5 2 3" xfId="2122" xr:uid="{00000000-0005-0000-0000-000075380000}"/>
    <cellStyle name="20% - Énfasis5 5 2 3 2" xfId="4814" xr:uid="{00000000-0005-0000-0000-000076380000}"/>
    <cellStyle name="20% - Énfasis5 5 2 3 2 2" xfId="14792" xr:uid="{00000000-0005-0000-0000-000077380000}"/>
    <cellStyle name="20% - Énfasis5 5 2 3 2 2 2" xfId="28426" xr:uid="{00000000-0005-0000-0000-000078380000}"/>
    <cellStyle name="20% - Énfasis5 5 2 3 2 3" xfId="36321" xr:uid="{00000000-0005-0000-0000-000079380000}"/>
    <cellStyle name="20% - Énfasis5 5 2 3 2 4" xfId="21110" xr:uid="{00000000-0005-0000-0000-00007A380000}"/>
    <cellStyle name="20% - Énfasis5 5 2 3 2 5" xfId="46014" xr:uid="{00000000-0005-0000-0000-00007B380000}"/>
    <cellStyle name="20% - Énfasis5 5 2 3 3" xfId="8669" xr:uid="{00000000-0005-0000-0000-00007C380000}"/>
    <cellStyle name="20% - Énfasis5 5 2 3 3 2" xfId="17636" xr:uid="{00000000-0005-0000-0000-00007D380000}"/>
    <cellStyle name="20% - Énfasis5 5 2 3 3 2 2" xfId="29910" xr:uid="{00000000-0005-0000-0000-00007E380000}"/>
    <cellStyle name="20% - Énfasis5 5 2 3 3 3" xfId="37806" xr:uid="{00000000-0005-0000-0000-00007F380000}"/>
    <cellStyle name="20% - Énfasis5 5 2 3 3 4" xfId="22593" xr:uid="{00000000-0005-0000-0000-000080380000}"/>
    <cellStyle name="20% - Énfasis5 5 2 3 3 5" xfId="48861" xr:uid="{00000000-0005-0000-0000-000081380000}"/>
    <cellStyle name="20% - Énfasis5 5 2 3 4" xfId="9530" xr:uid="{00000000-0005-0000-0000-000082380000}"/>
    <cellStyle name="20% - Énfasis5 5 2 3 4 2" xfId="31395" xr:uid="{00000000-0005-0000-0000-000083380000}"/>
    <cellStyle name="20% - Énfasis5 5 2 3 4 3" xfId="39292" xr:uid="{00000000-0005-0000-0000-000084380000}"/>
    <cellStyle name="20% - Énfasis5 5 2 3 4 4" xfId="24077" xr:uid="{00000000-0005-0000-0000-000085380000}"/>
    <cellStyle name="20% - Énfasis5 5 2 3 4 5" xfId="50504" xr:uid="{00000000-0005-0000-0000-000086380000}"/>
    <cellStyle name="20% - Énfasis5 5 2 3 5" xfId="12244" xr:uid="{00000000-0005-0000-0000-000087380000}"/>
    <cellStyle name="20% - Énfasis5 5 2 3 5 2" xfId="32880" xr:uid="{00000000-0005-0000-0000-000088380000}"/>
    <cellStyle name="20% - Énfasis5 5 2 3 5 3" xfId="40777" xr:uid="{00000000-0005-0000-0000-000089380000}"/>
    <cellStyle name="20% - Énfasis5 5 2 3 6" xfId="26464" xr:uid="{00000000-0005-0000-0000-00008A380000}"/>
    <cellStyle name="20% - Énfasis5 5 2 3 7" xfId="34364" xr:uid="{00000000-0005-0000-0000-00008B380000}"/>
    <cellStyle name="20% - Énfasis5 5 2 3 8" xfId="19626" xr:uid="{00000000-0005-0000-0000-00008C380000}"/>
    <cellStyle name="20% - Énfasis5 5 2 3 9" xfId="42322" xr:uid="{00000000-0005-0000-0000-00008D380000}"/>
    <cellStyle name="20% - Énfasis5 5 2 4" xfId="1306" xr:uid="{00000000-0005-0000-0000-00008E380000}"/>
    <cellStyle name="20% - Énfasis5 5 2 4 2" xfId="4527" xr:uid="{00000000-0005-0000-0000-00008F380000}"/>
    <cellStyle name="20% - Énfasis5 5 2 4 2 2" xfId="14505" xr:uid="{00000000-0005-0000-0000-000090380000}"/>
    <cellStyle name="20% - Énfasis5 5 2 4 2 3" xfId="27198" xr:uid="{00000000-0005-0000-0000-000091380000}"/>
    <cellStyle name="20% - Énfasis5 5 2 4 2 4" xfId="45727" xr:uid="{00000000-0005-0000-0000-000092380000}"/>
    <cellStyle name="20% - Énfasis5 5 2 4 3" xfId="10581" xr:uid="{00000000-0005-0000-0000-000093380000}"/>
    <cellStyle name="20% - Énfasis5 5 2 4 3 2" xfId="35093" xr:uid="{00000000-0005-0000-0000-000094380000}"/>
    <cellStyle name="20% - Énfasis5 5 2 4 4" xfId="18902" xr:uid="{00000000-0005-0000-0000-000095380000}"/>
    <cellStyle name="20% - Énfasis5 5 2 4 5" xfId="43178" xr:uid="{00000000-0005-0000-0000-000096380000}"/>
    <cellStyle name="20% - Énfasis5 5 2 5" xfId="6657" xr:uid="{00000000-0005-0000-0000-000097380000}"/>
    <cellStyle name="20% - Énfasis5 5 2 5 2" xfId="15636" xr:uid="{00000000-0005-0000-0000-000098380000}"/>
    <cellStyle name="20% - Énfasis5 5 2 5 2 2" xfId="27702" xr:uid="{00000000-0005-0000-0000-000099380000}"/>
    <cellStyle name="20% - Énfasis5 5 2 5 3" xfId="35597" xr:uid="{00000000-0005-0000-0000-00009A380000}"/>
    <cellStyle name="20% - Énfasis5 5 2 5 4" xfId="20386" xr:uid="{00000000-0005-0000-0000-00009B380000}"/>
    <cellStyle name="20% - Énfasis5 5 2 5 5" xfId="46860" xr:uid="{00000000-0005-0000-0000-00009C380000}"/>
    <cellStyle name="20% - Énfasis5 5 2 6" xfId="3974" xr:uid="{00000000-0005-0000-0000-00009D380000}"/>
    <cellStyle name="20% - Énfasis5 5 2 6 2" xfId="13955" xr:uid="{00000000-0005-0000-0000-00009E380000}"/>
    <cellStyle name="20% - Énfasis5 5 2 6 2 2" xfId="29186" xr:uid="{00000000-0005-0000-0000-00009F380000}"/>
    <cellStyle name="20% - Énfasis5 5 2 6 3" xfId="37082" xr:uid="{00000000-0005-0000-0000-0000A0380000}"/>
    <cellStyle name="20% - Énfasis5 5 2 6 4" xfId="21870" xr:uid="{00000000-0005-0000-0000-0000A1380000}"/>
    <cellStyle name="20% - Énfasis5 5 2 6 5" xfId="45177" xr:uid="{00000000-0005-0000-0000-0000A2380000}"/>
    <cellStyle name="20% - Énfasis5 5 2 7" xfId="7194" xr:uid="{00000000-0005-0000-0000-0000A3380000}"/>
    <cellStyle name="20% - Énfasis5 5 2 7 2" xfId="16171" xr:uid="{00000000-0005-0000-0000-0000A4380000}"/>
    <cellStyle name="20% - Énfasis5 5 2 7 2 2" xfId="30671" xr:uid="{00000000-0005-0000-0000-0000A5380000}"/>
    <cellStyle name="20% - Énfasis5 5 2 7 3" xfId="38568" xr:uid="{00000000-0005-0000-0000-0000A6380000}"/>
    <cellStyle name="20% - Énfasis5 5 2 7 4" xfId="23354" xr:uid="{00000000-0005-0000-0000-0000A7380000}"/>
    <cellStyle name="20% - Énfasis5 5 2 7 5" xfId="47396" xr:uid="{00000000-0005-0000-0000-0000A8380000}"/>
    <cellStyle name="20% - Énfasis5 5 2 8" xfId="3102" xr:uid="{00000000-0005-0000-0000-0000A9380000}"/>
    <cellStyle name="20% - Énfasis5 5 2 8 2" xfId="13086" xr:uid="{00000000-0005-0000-0000-0000AA380000}"/>
    <cellStyle name="20% - Énfasis5 5 2 8 2 2" xfId="32156" xr:uid="{00000000-0005-0000-0000-0000AB380000}"/>
    <cellStyle name="20% - Énfasis5 5 2 8 3" xfId="40053" xr:uid="{00000000-0005-0000-0000-0000AC380000}"/>
    <cellStyle name="20% - Énfasis5 5 2 8 4" xfId="24788" xr:uid="{00000000-0005-0000-0000-0000AD380000}"/>
    <cellStyle name="20% - Énfasis5 5 2 8 5" xfId="44307" xr:uid="{00000000-0005-0000-0000-0000AE380000}"/>
    <cellStyle name="20% - Énfasis5 5 2 9" xfId="7868" xr:uid="{00000000-0005-0000-0000-0000AF380000}"/>
    <cellStyle name="20% - Énfasis5 5 2 9 2" xfId="16835" xr:uid="{00000000-0005-0000-0000-0000B0380000}"/>
    <cellStyle name="20% - Énfasis5 5 2 9 3" xfId="25741" xr:uid="{00000000-0005-0000-0000-0000B1380000}"/>
    <cellStyle name="20% - Énfasis5 5 2 9 4" xfId="48060" xr:uid="{00000000-0005-0000-0000-0000B2380000}"/>
    <cellStyle name="20% - Énfasis5 5 3" xfId="295" xr:uid="{00000000-0005-0000-0000-0000B3380000}"/>
    <cellStyle name="20% - Énfasis5 5 3 10" xfId="18568" xr:uid="{00000000-0005-0000-0000-0000B4380000}"/>
    <cellStyle name="20% - Énfasis5 5 3 11" xfId="41695" xr:uid="{00000000-0005-0000-0000-0000B5380000}"/>
    <cellStyle name="20% - Énfasis5 5 3 2" xfId="789" xr:uid="{00000000-0005-0000-0000-0000B6380000}"/>
    <cellStyle name="20% - Énfasis5 5 3 2 2" xfId="2124" xr:uid="{00000000-0005-0000-0000-0000B7380000}"/>
    <cellStyle name="20% - Énfasis5 5 3 2 2 2" xfId="4914" xr:uid="{00000000-0005-0000-0000-0000B8380000}"/>
    <cellStyle name="20% - Énfasis5 5 3 2 2 2 2" xfId="14892" xr:uid="{00000000-0005-0000-0000-0000B9380000}"/>
    <cellStyle name="20% - Énfasis5 5 3 2 2 2 3" xfId="28428" xr:uid="{00000000-0005-0000-0000-0000BA380000}"/>
    <cellStyle name="20% - Énfasis5 5 3 2 2 2 4" xfId="46114" xr:uid="{00000000-0005-0000-0000-0000BB380000}"/>
    <cellStyle name="20% - Énfasis5 5 3 2 2 3" xfId="10582" xr:uid="{00000000-0005-0000-0000-0000BC380000}"/>
    <cellStyle name="20% - Énfasis5 5 3 2 2 3 2" xfId="36323" xr:uid="{00000000-0005-0000-0000-0000BD380000}"/>
    <cellStyle name="20% - Énfasis5 5 3 2 2 4" xfId="21112" xr:uid="{00000000-0005-0000-0000-0000BE380000}"/>
    <cellStyle name="20% - Énfasis5 5 3 2 2 5" xfId="43726" xr:uid="{00000000-0005-0000-0000-0000BF380000}"/>
    <cellStyle name="20% - Énfasis5 5 3 2 3" xfId="3499" xr:uid="{00000000-0005-0000-0000-0000C0380000}"/>
    <cellStyle name="20% - Énfasis5 5 3 2 3 2" xfId="13483" xr:uid="{00000000-0005-0000-0000-0000C1380000}"/>
    <cellStyle name="20% - Énfasis5 5 3 2 3 2 2" xfId="29912" xr:uid="{00000000-0005-0000-0000-0000C2380000}"/>
    <cellStyle name="20% - Énfasis5 5 3 2 3 3" xfId="37808" xr:uid="{00000000-0005-0000-0000-0000C3380000}"/>
    <cellStyle name="20% - Énfasis5 5 3 2 3 4" xfId="22595" xr:uid="{00000000-0005-0000-0000-0000C4380000}"/>
    <cellStyle name="20% - Énfasis5 5 3 2 3 5" xfId="44704" xr:uid="{00000000-0005-0000-0000-0000C5380000}"/>
    <cellStyle name="20% - Énfasis5 5 3 2 4" xfId="8671" xr:uid="{00000000-0005-0000-0000-0000C6380000}"/>
    <cellStyle name="20% - Énfasis5 5 3 2 4 2" xfId="17638" xr:uid="{00000000-0005-0000-0000-0000C7380000}"/>
    <cellStyle name="20% - Énfasis5 5 3 2 4 2 2" xfId="31397" xr:uid="{00000000-0005-0000-0000-0000C8380000}"/>
    <cellStyle name="20% - Énfasis5 5 3 2 4 3" xfId="39294" xr:uid="{00000000-0005-0000-0000-0000C9380000}"/>
    <cellStyle name="20% - Énfasis5 5 3 2 4 4" xfId="24079" xr:uid="{00000000-0005-0000-0000-0000CA380000}"/>
    <cellStyle name="20% - Énfasis5 5 3 2 4 5" xfId="48863" xr:uid="{00000000-0005-0000-0000-0000CB380000}"/>
    <cellStyle name="20% - Énfasis5 5 3 2 5" xfId="10583" xr:uid="{00000000-0005-0000-0000-0000CC380000}"/>
    <cellStyle name="20% - Énfasis5 5 3 2 5 2" xfId="32882" xr:uid="{00000000-0005-0000-0000-0000CD380000}"/>
    <cellStyle name="20% - Énfasis5 5 3 2 5 3" xfId="40779" xr:uid="{00000000-0005-0000-0000-0000CE380000}"/>
    <cellStyle name="20% - Énfasis5 5 3 2 5 4" xfId="25336" xr:uid="{00000000-0005-0000-0000-0000CF380000}"/>
    <cellStyle name="20% - Énfasis5 5 3 2 5 5" xfId="50506" xr:uid="{00000000-0005-0000-0000-0000D0380000}"/>
    <cellStyle name="20% - Énfasis5 5 3 2 6" xfId="26466" xr:uid="{00000000-0005-0000-0000-0000D1380000}"/>
    <cellStyle name="20% - Énfasis5 5 3 2 7" xfId="34366" xr:uid="{00000000-0005-0000-0000-0000D2380000}"/>
    <cellStyle name="20% - Énfasis5 5 3 2 8" xfId="19628" xr:uid="{00000000-0005-0000-0000-0000D3380000}"/>
    <cellStyle name="20% - Énfasis5 5 3 2 9" xfId="42324" xr:uid="{00000000-0005-0000-0000-0000D4380000}"/>
    <cellStyle name="20% - Énfasis5 5 3 3" xfId="1480" xr:uid="{00000000-0005-0000-0000-0000D5380000}"/>
    <cellStyle name="20% - Énfasis5 5 3 3 2" xfId="6832" xr:uid="{00000000-0005-0000-0000-0000D6380000}"/>
    <cellStyle name="20% - Énfasis5 5 3 3 2 2" xfId="15810" xr:uid="{00000000-0005-0000-0000-0000D7380000}"/>
    <cellStyle name="20% - Énfasis5 5 3 3 2 3" xfId="27385" xr:uid="{00000000-0005-0000-0000-0000D8380000}"/>
    <cellStyle name="20% - Énfasis5 5 3 3 2 4" xfId="47034" xr:uid="{00000000-0005-0000-0000-0000D9380000}"/>
    <cellStyle name="20% - Énfasis5 5 3 3 3" xfId="10584" xr:uid="{00000000-0005-0000-0000-0000DA380000}"/>
    <cellStyle name="20% - Énfasis5 5 3 3 3 2" xfId="35280" xr:uid="{00000000-0005-0000-0000-0000DB380000}"/>
    <cellStyle name="20% - Énfasis5 5 3 3 4" xfId="19220" xr:uid="{00000000-0005-0000-0000-0000DC380000}"/>
    <cellStyle name="20% - Énfasis5 5 3 3 5" xfId="43352" xr:uid="{00000000-0005-0000-0000-0000DD380000}"/>
    <cellStyle name="20% - Énfasis5 5 3 4" xfId="4074" xr:uid="{00000000-0005-0000-0000-0000DE380000}"/>
    <cellStyle name="20% - Énfasis5 5 3 4 2" xfId="14055" xr:uid="{00000000-0005-0000-0000-0000DF380000}"/>
    <cellStyle name="20% - Énfasis5 5 3 4 2 2" xfId="28020" xr:uid="{00000000-0005-0000-0000-0000E0380000}"/>
    <cellStyle name="20% - Énfasis5 5 3 4 3" xfId="35915" xr:uid="{00000000-0005-0000-0000-0000E1380000}"/>
    <cellStyle name="20% - Énfasis5 5 3 4 4" xfId="20704" xr:uid="{00000000-0005-0000-0000-0000E2380000}"/>
    <cellStyle name="20% - Énfasis5 5 3 4 5" xfId="45277" xr:uid="{00000000-0005-0000-0000-0000E3380000}"/>
    <cellStyle name="20% - Énfasis5 5 3 5" xfId="7368" xr:uid="{00000000-0005-0000-0000-0000E4380000}"/>
    <cellStyle name="20% - Énfasis5 5 3 5 2" xfId="16344" xr:uid="{00000000-0005-0000-0000-0000E5380000}"/>
    <cellStyle name="20% - Énfasis5 5 3 5 2 2" xfId="29504" xr:uid="{00000000-0005-0000-0000-0000E6380000}"/>
    <cellStyle name="20% - Énfasis5 5 3 5 3" xfId="37400" xr:uid="{00000000-0005-0000-0000-0000E7380000}"/>
    <cellStyle name="20% - Énfasis5 5 3 5 4" xfId="22188" xr:uid="{00000000-0005-0000-0000-0000E8380000}"/>
    <cellStyle name="20% - Énfasis5 5 3 5 5" xfId="47569" xr:uid="{00000000-0005-0000-0000-0000E9380000}"/>
    <cellStyle name="20% - Énfasis5 5 3 6" xfId="3276" xr:uid="{00000000-0005-0000-0000-0000EA380000}"/>
    <cellStyle name="20% - Énfasis5 5 3 6 2" xfId="13260" xr:uid="{00000000-0005-0000-0000-0000EB380000}"/>
    <cellStyle name="20% - Énfasis5 5 3 6 2 2" xfId="30989" xr:uid="{00000000-0005-0000-0000-0000EC380000}"/>
    <cellStyle name="20% - Énfasis5 5 3 6 3" xfId="38886" xr:uid="{00000000-0005-0000-0000-0000ED380000}"/>
    <cellStyle name="20% - Énfasis5 5 3 6 4" xfId="23672" xr:uid="{00000000-0005-0000-0000-0000EE380000}"/>
    <cellStyle name="20% - Énfasis5 5 3 6 5" xfId="44481" xr:uid="{00000000-0005-0000-0000-0000EF380000}"/>
    <cellStyle name="20% - Énfasis5 5 3 7" xfId="8042" xr:uid="{00000000-0005-0000-0000-0000F0380000}"/>
    <cellStyle name="20% - Énfasis5 5 3 7 2" xfId="17009" xr:uid="{00000000-0005-0000-0000-0000F1380000}"/>
    <cellStyle name="20% - Énfasis5 5 3 7 2 2" xfId="32474" xr:uid="{00000000-0005-0000-0000-0000F2380000}"/>
    <cellStyle name="20% - Énfasis5 5 3 7 3" xfId="40371" xr:uid="{00000000-0005-0000-0000-0000F3380000}"/>
    <cellStyle name="20% - Énfasis5 5 3 7 4" xfId="25085" xr:uid="{00000000-0005-0000-0000-0000F4380000}"/>
    <cellStyle name="20% - Énfasis5 5 3 7 5" xfId="48234" xr:uid="{00000000-0005-0000-0000-0000F5380000}"/>
    <cellStyle name="20% - Énfasis5 5 3 8" xfId="10585" xr:uid="{00000000-0005-0000-0000-0000F6380000}"/>
    <cellStyle name="20% - Énfasis5 5 3 8 2" xfId="26058" xr:uid="{00000000-0005-0000-0000-0000F7380000}"/>
    <cellStyle name="20% - Énfasis5 5 3 8 3" xfId="49877" xr:uid="{00000000-0005-0000-0000-0000F8380000}"/>
    <cellStyle name="20% - Énfasis5 5 3 9" xfId="33958" xr:uid="{00000000-0005-0000-0000-0000F9380000}"/>
    <cellStyle name="20% - Énfasis5 5 4" xfId="436" xr:uid="{00000000-0005-0000-0000-0000FA380000}"/>
    <cellStyle name="20% - Énfasis5 5 4 2" xfId="2121" xr:uid="{00000000-0005-0000-0000-0000FB380000}"/>
    <cellStyle name="20% - Énfasis5 5 4 2 2" xfId="4635" xr:uid="{00000000-0005-0000-0000-0000FC380000}"/>
    <cellStyle name="20% - Énfasis5 5 4 2 2 2" xfId="14613" xr:uid="{00000000-0005-0000-0000-0000FD380000}"/>
    <cellStyle name="20% - Énfasis5 5 4 2 2 3" xfId="28425" xr:uid="{00000000-0005-0000-0000-0000FE380000}"/>
    <cellStyle name="20% - Énfasis5 5 4 2 2 4" xfId="45835" xr:uid="{00000000-0005-0000-0000-0000FF380000}"/>
    <cellStyle name="20% - Énfasis5 5 4 2 3" xfId="10586" xr:uid="{00000000-0005-0000-0000-000000390000}"/>
    <cellStyle name="20% - Énfasis5 5 4 2 3 2" xfId="36320" xr:uid="{00000000-0005-0000-0000-000001390000}"/>
    <cellStyle name="20% - Énfasis5 5 4 2 4" xfId="21109" xr:uid="{00000000-0005-0000-0000-000002390000}"/>
    <cellStyle name="20% - Énfasis5 5 4 2 5" xfId="43725" xr:uid="{00000000-0005-0000-0000-000003390000}"/>
    <cellStyle name="20% - Énfasis5 5 4 3" xfId="2926" xr:uid="{00000000-0005-0000-0000-000004390000}"/>
    <cellStyle name="20% - Énfasis5 5 4 3 2" xfId="12910" xr:uid="{00000000-0005-0000-0000-000005390000}"/>
    <cellStyle name="20% - Énfasis5 5 4 3 2 2" xfId="29909" xr:uid="{00000000-0005-0000-0000-000006390000}"/>
    <cellStyle name="20% - Énfasis5 5 4 3 3" xfId="37805" xr:uid="{00000000-0005-0000-0000-000007390000}"/>
    <cellStyle name="20% - Énfasis5 5 4 3 4" xfId="22592" xr:uid="{00000000-0005-0000-0000-000008390000}"/>
    <cellStyle name="20% - Énfasis5 5 4 3 5" xfId="44131" xr:uid="{00000000-0005-0000-0000-000009390000}"/>
    <cellStyle name="20% - Énfasis5 5 4 4" xfId="8668" xr:uid="{00000000-0005-0000-0000-00000A390000}"/>
    <cellStyle name="20% - Énfasis5 5 4 4 2" xfId="17635" xr:uid="{00000000-0005-0000-0000-00000B390000}"/>
    <cellStyle name="20% - Énfasis5 5 4 4 2 2" xfId="31394" xr:uid="{00000000-0005-0000-0000-00000C390000}"/>
    <cellStyle name="20% - Énfasis5 5 4 4 3" xfId="39291" xr:uid="{00000000-0005-0000-0000-00000D390000}"/>
    <cellStyle name="20% - Énfasis5 5 4 4 4" xfId="24076" xr:uid="{00000000-0005-0000-0000-00000E390000}"/>
    <cellStyle name="20% - Énfasis5 5 4 4 5" xfId="48860" xr:uid="{00000000-0005-0000-0000-00000F390000}"/>
    <cellStyle name="20% - Énfasis5 5 4 5" xfId="10587" xr:uid="{00000000-0005-0000-0000-000010390000}"/>
    <cellStyle name="20% - Énfasis5 5 4 5 2" xfId="32879" xr:uid="{00000000-0005-0000-0000-000011390000}"/>
    <cellStyle name="20% - Énfasis5 5 4 5 3" xfId="40776" xr:uid="{00000000-0005-0000-0000-000012390000}"/>
    <cellStyle name="20% - Énfasis5 5 4 5 4" xfId="25335" xr:uid="{00000000-0005-0000-0000-000013390000}"/>
    <cellStyle name="20% - Énfasis5 5 4 5 5" xfId="50503" xr:uid="{00000000-0005-0000-0000-000014390000}"/>
    <cellStyle name="20% - Énfasis5 5 4 6" xfId="26463" xr:uid="{00000000-0005-0000-0000-000015390000}"/>
    <cellStyle name="20% - Énfasis5 5 4 7" xfId="34363" xr:uid="{00000000-0005-0000-0000-000016390000}"/>
    <cellStyle name="20% - Énfasis5 5 4 8" xfId="19625" xr:uid="{00000000-0005-0000-0000-000017390000}"/>
    <cellStyle name="20% - Énfasis5 5 4 9" xfId="42321" xr:uid="{00000000-0005-0000-0000-000018390000}"/>
    <cellStyle name="20% - Énfasis5 5 5" xfId="1130" xr:uid="{00000000-0005-0000-0000-000019390000}"/>
    <cellStyle name="20% - Énfasis5 5 5 2" xfId="5205" xr:uid="{00000000-0005-0000-0000-00001A390000}"/>
    <cellStyle name="20% - Énfasis5 5 5 2 2" xfId="15182" xr:uid="{00000000-0005-0000-0000-00001B390000}"/>
    <cellStyle name="20% - Énfasis5 5 5 2 3" xfId="27197" xr:uid="{00000000-0005-0000-0000-00001C390000}"/>
    <cellStyle name="20% - Énfasis5 5 5 2 4" xfId="46405" xr:uid="{00000000-0005-0000-0000-00001D390000}"/>
    <cellStyle name="20% - Énfasis5 5 5 3" xfId="10588" xr:uid="{00000000-0005-0000-0000-00001E390000}"/>
    <cellStyle name="20% - Énfasis5 5 5 3 2" xfId="35092" xr:uid="{00000000-0005-0000-0000-00001F390000}"/>
    <cellStyle name="20% - Énfasis5 5 5 4" xfId="18901" xr:uid="{00000000-0005-0000-0000-000020390000}"/>
    <cellStyle name="20% - Énfasis5 5 5 5" xfId="43003" xr:uid="{00000000-0005-0000-0000-000021390000}"/>
    <cellStyle name="20% - Énfasis5 5 6" xfId="4435" xr:uid="{00000000-0005-0000-0000-000022390000}"/>
    <cellStyle name="20% - Énfasis5 5 6 2" xfId="14414" xr:uid="{00000000-0005-0000-0000-000023390000}"/>
    <cellStyle name="20% - Énfasis5 5 6 2 2" xfId="27701" xr:uid="{00000000-0005-0000-0000-000024390000}"/>
    <cellStyle name="20% - Énfasis5 5 6 3" xfId="35596" xr:uid="{00000000-0005-0000-0000-000025390000}"/>
    <cellStyle name="20% - Énfasis5 5 6 4" xfId="20385" xr:uid="{00000000-0005-0000-0000-000026390000}"/>
    <cellStyle name="20% - Énfasis5 5 6 5" xfId="45636" xr:uid="{00000000-0005-0000-0000-000027390000}"/>
    <cellStyle name="20% - Énfasis5 5 7" xfId="6015" xr:uid="{00000000-0005-0000-0000-000028390000}"/>
    <cellStyle name="20% - Énfasis5 5 7 2" xfId="29185" xr:uid="{00000000-0005-0000-0000-000029390000}"/>
    <cellStyle name="20% - Énfasis5 5 7 2 2" xfId="51447" xr:uid="{00000000-0005-0000-0000-00002A390000}"/>
    <cellStyle name="20% - Énfasis5 5 7 3" xfId="37081" xr:uid="{00000000-0005-0000-0000-00002B390000}"/>
    <cellStyle name="20% - Énfasis5 5 7 3 2" xfId="51266" xr:uid="{00000000-0005-0000-0000-00002C390000}"/>
    <cellStyle name="20% - Énfasis5 5 7 4" xfId="21869" xr:uid="{00000000-0005-0000-0000-00002D390000}"/>
    <cellStyle name="20% - Énfasis5 5 8" xfId="6479" xr:uid="{00000000-0005-0000-0000-00002E390000}"/>
    <cellStyle name="20% - Énfasis5 5 8 2" xfId="15461" xr:uid="{00000000-0005-0000-0000-00002F390000}"/>
    <cellStyle name="20% - Énfasis5 5 8 2 2" xfId="30670" xr:uid="{00000000-0005-0000-0000-000030390000}"/>
    <cellStyle name="20% - Énfasis5 5 8 3" xfId="38567" xr:uid="{00000000-0005-0000-0000-000031390000}"/>
    <cellStyle name="20% - Énfasis5 5 8 4" xfId="23353" xr:uid="{00000000-0005-0000-0000-000032390000}"/>
    <cellStyle name="20% - Énfasis5 5 8 5" xfId="46684" xr:uid="{00000000-0005-0000-0000-000033390000}"/>
    <cellStyle name="20% - Énfasis5 5 9" xfId="3793" xr:uid="{00000000-0005-0000-0000-000034390000}"/>
    <cellStyle name="20% - Énfasis5 5 9 2" xfId="13776" xr:uid="{00000000-0005-0000-0000-000035390000}"/>
    <cellStyle name="20% - Énfasis5 5 9 2 2" xfId="32155" xr:uid="{00000000-0005-0000-0000-000036390000}"/>
    <cellStyle name="20% - Énfasis5 5 9 3" xfId="40052" xr:uid="{00000000-0005-0000-0000-000037390000}"/>
    <cellStyle name="20% - Énfasis5 5 9 4" xfId="24787" xr:uid="{00000000-0005-0000-0000-000038390000}"/>
    <cellStyle name="20% - Énfasis5 5 9 5" xfId="44998" xr:uid="{00000000-0005-0000-0000-000039390000}"/>
    <cellStyle name="20% - Énfasis5 6" xfId="156" xr:uid="{00000000-0005-0000-0000-00003A390000}"/>
    <cellStyle name="20% - Énfasis5 6 10" xfId="7757" xr:uid="{00000000-0005-0000-0000-00003B390000}"/>
    <cellStyle name="20% - Énfasis5 6 10 2" xfId="16724" xr:uid="{00000000-0005-0000-0000-00003C390000}"/>
    <cellStyle name="20% - Énfasis5 6 10 3" xfId="33641" xr:uid="{00000000-0005-0000-0000-00003D390000}"/>
    <cellStyle name="20% - Énfasis5 6 10 4" xfId="47949" xr:uid="{00000000-0005-0000-0000-00003E390000}"/>
    <cellStyle name="20% - Énfasis5 6 11" xfId="10589" xr:uid="{00000000-0005-0000-0000-00003F390000}"/>
    <cellStyle name="20% - Énfasis5 6 11 2" xfId="49592" xr:uid="{00000000-0005-0000-0000-000040390000}"/>
    <cellStyle name="20% - Énfasis5 6 12" xfId="18310" xr:uid="{00000000-0005-0000-0000-000041390000}"/>
    <cellStyle name="20% - Énfasis5 6 13" xfId="41410" xr:uid="{00000000-0005-0000-0000-000042390000}"/>
    <cellStyle name="20% - Énfasis5 6 2" xfId="615" xr:uid="{00000000-0005-0000-0000-000043390000}"/>
    <cellStyle name="20% - Énfasis5 6 2 10" xfId="18443" xr:uid="{00000000-0005-0000-0000-000044390000}"/>
    <cellStyle name="20% - Énfasis5 6 2 11" xfId="41522" xr:uid="{00000000-0005-0000-0000-000045390000}"/>
    <cellStyle name="20% - Énfasis5 6 2 2" xfId="950" xr:uid="{00000000-0005-0000-0000-000046390000}"/>
    <cellStyle name="20% - Énfasis5 6 2 2 2" xfId="2125" xr:uid="{00000000-0005-0000-0000-000047390000}"/>
    <cellStyle name="20% - Énfasis5 6 2 2 2 2" xfId="5060" xr:uid="{00000000-0005-0000-0000-000048390000}"/>
    <cellStyle name="20% - Énfasis5 6 2 2 2 2 2" xfId="15038" xr:uid="{00000000-0005-0000-0000-000049390000}"/>
    <cellStyle name="20% - Énfasis5 6 2 2 2 2 3" xfId="28430" xr:uid="{00000000-0005-0000-0000-00004A390000}"/>
    <cellStyle name="20% - Énfasis5 6 2 2 2 2 4" xfId="46260" xr:uid="{00000000-0005-0000-0000-00004B390000}"/>
    <cellStyle name="20% - Énfasis5 6 2 2 2 3" xfId="10590" xr:uid="{00000000-0005-0000-0000-00004C390000}"/>
    <cellStyle name="20% - Énfasis5 6 2 2 2 3 2" xfId="36325" xr:uid="{00000000-0005-0000-0000-00004D390000}"/>
    <cellStyle name="20% - Énfasis5 6 2 2 2 4" xfId="21114" xr:uid="{00000000-0005-0000-0000-00004E390000}"/>
    <cellStyle name="20% - Énfasis5 6 2 2 2 5" xfId="43727" xr:uid="{00000000-0005-0000-0000-00004F390000}"/>
    <cellStyle name="20% - Énfasis5 6 2 2 3" xfId="3500" xr:uid="{00000000-0005-0000-0000-000050390000}"/>
    <cellStyle name="20% - Énfasis5 6 2 2 3 2" xfId="13484" xr:uid="{00000000-0005-0000-0000-000051390000}"/>
    <cellStyle name="20% - Énfasis5 6 2 2 3 2 2" xfId="29914" xr:uid="{00000000-0005-0000-0000-000052390000}"/>
    <cellStyle name="20% - Énfasis5 6 2 2 3 3" xfId="37810" xr:uid="{00000000-0005-0000-0000-000053390000}"/>
    <cellStyle name="20% - Énfasis5 6 2 2 3 4" xfId="22597" xr:uid="{00000000-0005-0000-0000-000054390000}"/>
    <cellStyle name="20% - Énfasis5 6 2 2 3 5" xfId="44705" xr:uid="{00000000-0005-0000-0000-000055390000}"/>
    <cellStyle name="20% - Énfasis5 6 2 2 4" xfId="8672" xr:uid="{00000000-0005-0000-0000-000056390000}"/>
    <cellStyle name="20% - Énfasis5 6 2 2 4 2" xfId="17639" xr:uid="{00000000-0005-0000-0000-000057390000}"/>
    <cellStyle name="20% - Énfasis5 6 2 2 4 2 2" xfId="31399" xr:uid="{00000000-0005-0000-0000-000058390000}"/>
    <cellStyle name="20% - Énfasis5 6 2 2 4 3" xfId="39296" xr:uid="{00000000-0005-0000-0000-000059390000}"/>
    <cellStyle name="20% - Énfasis5 6 2 2 4 4" xfId="24081" xr:uid="{00000000-0005-0000-0000-00005A390000}"/>
    <cellStyle name="20% - Énfasis5 6 2 2 4 5" xfId="48864" xr:uid="{00000000-0005-0000-0000-00005B390000}"/>
    <cellStyle name="20% - Énfasis5 6 2 2 5" xfId="10591" xr:uid="{00000000-0005-0000-0000-00005C390000}"/>
    <cellStyle name="20% - Énfasis5 6 2 2 5 2" xfId="32884" xr:uid="{00000000-0005-0000-0000-00005D390000}"/>
    <cellStyle name="20% - Énfasis5 6 2 2 5 3" xfId="40781" xr:uid="{00000000-0005-0000-0000-00005E390000}"/>
    <cellStyle name="20% - Énfasis5 6 2 2 5 4" xfId="25338" xr:uid="{00000000-0005-0000-0000-00005F390000}"/>
    <cellStyle name="20% - Énfasis5 6 2 2 5 5" xfId="50507" xr:uid="{00000000-0005-0000-0000-000060390000}"/>
    <cellStyle name="20% - Énfasis5 6 2 2 6" xfId="26468" xr:uid="{00000000-0005-0000-0000-000061390000}"/>
    <cellStyle name="20% - Énfasis5 6 2 2 7" xfId="34368" xr:uid="{00000000-0005-0000-0000-000062390000}"/>
    <cellStyle name="20% - Énfasis5 6 2 2 8" xfId="19630" xr:uid="{00000000-0005-0000-0000-000063390000}"/>
    <cellStyle name="20% - Énfasis5 6 2 2 9" xfId="42325" xr:uid="{00000000-0005-0000-0000-000064390000}"/>
    <cellStyle name="20% - Énfasis5 6 2 3" xfId="1307" xr:uid="{00000000-0005-0000-0000-000065390000}"/>
    <cellStyle name="20% - Énfasis5 6 2 3 2" xfId="6658" xr:uid="{00000000-0005-0000-0000-000066390000}"/>
    <cellStyle name="20% - Énfasis5 6 2 3 2 2" xfId="15637" xr:uid="{00000000-0005-0000-0000-000067390000}"/>
    <cellStyle name="20% - Énfasis5 6 2 3 2 3" xfId="27386" xr:uid="{00000000-0005-0000-0000-000068390000}"/>
    <cellStyle name="20% - Énfasis5 6 2 3 2 4" xfId="46861" xr:uid="{00000000-0005-0000-0000-000069390000}"/>
    <cellStyle name="20% - Énfasis5 6 2 3 3" xfId="10592" xr:uid="{00000000-0005-0000-0000-00006A390000}"/>
    <cellStyle name="20% - Énfasis5 6 2 3 3 2" xfId="35281" xr:uid="{00000000-0005-0000-0000-00006B390000}"/>
    <cellStyle name="20% - Énfasis5 6 2 3 4" xfId="19222" xr:uid="{00000000-0005-0000-0000-00006C390000}"/>
    <cellStyle name="20% - Énfasis5 6 2 3 5" xfId="43179" xr:uid="{00000000-0005-0000-0000-00006D390000}"/>
    <cellStyle name="20% - Énfasis5 6 2 4" xfId="4221" xr:uid="{00000000-0005-0000-0000-00006E390000}"/>
    <cellStyle name="20% - Énfasis5 6 2 4 2" xfId="14201" xr:uid="{00000000-0005-0000-0000-00006F390000}"/>
    <cellStyle name="20% - Énfasis5 6 2 4 2 2" xfId="28022" xr:uid="{00000000-0005-0000-0000-000070390000}"/>
    <cellStyle name="20% - Énfasis5 6 2 4 3" xfId="35917" xr:uid="{00000000-0005-0000-0000-000071390000}"/>
    <cellStyle name="20% - Énfasis5 6 2 4 4" xfId="20706" xr:uid="{00000000-0005-0000-0000-000072390000}"/>
    <cellStyle name="20% - Énfasis5 6 2 4 5" xfId="45423" xr:uid="{00000000-0005-0000-0000-000073390000}"/>
    <cellStyle name="20% - Énfasis5 6 2 5" xfId="7195" xr:uid="{00000000-0005-0000-0000-000074390000}"/>
    <cellStyle name="20% - Énfasis5 6 2 5 2" xfId="16172" xr:uid="{00000000-0005-0000-0000-000075390000}"/>
    <cellStyle name="20% - Énfasis5 6 2 5 2 2" xfId="29506" xr:uid="{00000000-0005-0000-0000-000076390000}"/>
    <cellStyle name="20% - Énfasis5 6 2 5 3" xfId="37402" xr:uid="{00000000-0005-0000-0000-000077390000}"/>
    <cellStyle name="20% - Énfasis5 6 2 5 4" xfId="22190" xr:uid="{00000000-0005-0000-0000-000078390000}"/>
    <cellStyle name="20% - Énfasis5 6 2 5 5" xfId="47397" xr:uid="{00000000-0005-0000-0000-000079390000}"/>
    <cellStyle name="20% - Énfasis5 6 2 6" xfId="3103" xr:uid="{00000000-0005-0000-0000-00007A390000}"/>
    <cellStyle name="20% - Énfasis5 6 2 6 2" xfId="13087" xr:uid="{00000000-0005-0000-0000-00007B390000}"/>
    <cellStyle name="20% - Énfasis5 6 2 6 2 2" xfId="30991" xr:uid="{00000000-0005-0000-0000-00007C390000}"/>
    <cellStyle name="20% - Énfasis5 6 2 6 3" xfId="38888" xr:uid="{00000000-0005-0000-0000-00007D390000}"/>
    <cellStyle name="20% - Énfasis5 6 2 6 4" xfId="23674" xr:uid="{00000000-0005-0000-0000-00007E390000}"/>
    <cellStyle name="20% - Énfasis5 6 2 6 5" xfId="44308" xr:uid="{00000000-0005-0000-0000-00007F390000}"/>
    <cellStyle name="20% - Énfasis5 6 2 7" xfId="7869" xr:uid="{00000000-0005-0000-0000-000080390000}"/>
    <cellStyle name="20% - Énfasis5 6 2 7 2" xfId="16836" xr:uid="{00000000-0005-0000-0000-000081390000}"/>
    <cellStyle name="20% - Énfasis5 6 2 7 2 2" xfId="32476" xr:uid="{00000000-0005-0000-0000-000082390000}"/>
    <cellStyle name="20% - Énfasis5 6 2 7 3" xfId="40373" xr:uid="{00000000-0005-0000-0000-000083390000}"/>
    <cellStyle name="20% - Énfasis5 6 2 7 4" xfId="25087" xr:uid="{00000000-0005-0000-0000-000084390000}"/>
    <cellStyle name="20% - Énfasis5 6 2 7 5" xfId="48061" xr:uid="{00000000-0005-0000-0000-000085390000}"/>
    <cellStyle name="20% - Énfasis5 6 2 8" xfId="10593" xr:uid="{00000000-0005-0000-0000-000086390000}"/>
    <cellStyle name="20% - Énfasis5 6 2 8 2" xfId="26060" xr:uid="{00000000-0005-0000-0000-000087390000}"/>
    <cellStyle name="20% - Énfasis5 6 2 8 3" xfId="49704" xr:uid="{00000000-0005-0000-0000-000088390000}"/>
    <cellStyle name="20% - Énfasis5 6 2 9" xfId="33960" xr:uid="{00000000-0005-0000-0000-000089390000}"/>
    <cellStyle name="20% - Énfasis5 6 3" xfId="790" xr:uid="{00000000-0005-0000-0000-00008A390000}"/>
    <cellStyle name="20% - Énfasis5 6 3 2" xfId="1481" xr:uid="{00000000-0005-0000-0000-00008B390000}"/>
    <cellStyle name="20% - Énfasis5 6 3 2 2" xfId="6833" xr:uid="{00000000-0005-0000-0000-00008C390000}"/>
    <cellStyle name="20% - Énfasis5 6 3 2 2 2" xfId="15811" xr:uid="{00000000-0005-0000-0000-00008D390000}"/>
    <cellStyle name="20% - Énfasis5 6 3 2 2 3" xfId="28429" xr:uid="{00000000-0005-0000-0000-00008E390000}"/>
    <cellStyle name="20% - Énfasis5 6 3 2 2 4" xfId="47035" xr:uid="{00000000-0005-0000-0000-00008F390000}"/>
    <cellStyle name="20% - Énfasis5 6 3 2 3" xfId="10594" xr:uid="{00000000-0005-0000-0000-000090390000}"/>
    <cellStyle name="20% - Énfasis5 6 3 2 3 2" xfId="36324" xr:uid="{00000000-0005-0000-0000-000091390000}"/>
    <cellStyle name="20% - Énfasis5 6 3 2 4" xfId="21113" xr:uid="{00000000-0005-0000-0000-000092390000}"/>
    <cellStyle name="20% - Énfasis5 6 3 2 5" xfId="43353" xr:uid="{00000000-0005-0000-0000-000093390000}"/>
    <cellStyle name="20% - Énfasis5 6 3 3" xfId="4781" xr:uid="{00000000-0005-0000-0000-000094390000}"/>
    <cellStyle name="20% - Énfasis5 6 3 3 2" xfId="14759" xr:uid="{00000000-0005-0000-0000-000095390000}"/>
    <cellStyle name="20% - Énfasis5 6 3 3 2 2" xfId="29913" xr:uid="{00000000-0005-0000-0000-000096390000}"/>
    <cellStyle name="20% - Énfasis5 6 3 3 3" xfId="37809" xr:uid="{00000000-0005-0000-0000-000097390000}"/>
    <cellStyle name="20% - Énfasis5 6 3 3 4" xfId="22596" xr:uid="{00000000-0005-0000-0000-000098390000}"/>
    <cellStyle name="20% - Énfasis5 6 3 3 5" xfId="45981" xr:uid="{00000000-0005-0000-0000-000099390000}"/>
    <cellStyle name="20% - Énfasis5 6 3 4" xfId="7369" xr:uid="{00000000-0005-0000-0000-00009A390000}"/>
    <cellStyle name="20% - Énfasis5 6 3 4 2" xfId="16345" xr:uid="{00000000-0005-0000-0000-00009B390000}"/>
    <cellStyle name="20% - Énfasis5 6 3 4 2 2" xfId="31398" xr:uid="{00000000-0005-0000-0000-00009C390000}"/>
    <cellStyle name="20% - Énfasis5 6 3 4 3" xfId="39295" xr:uid="{00000000-0005-0000-0000-00009D390000}"/>
    <cellStyle name="20% - Énfasis5 6 3 4 4" xfId="24080" xr:uid="{00000000-0005-0000-0000-00009E390000}"/>
    <cellStyle name="20% - Énfasis5 6 3 4 5" xfId="47570" xr:uid="{00000000-0005-0000-0000-00009F390000}"/>
    <cellStyle name="20% - Énfasis5 6 3 5" xfId="3277" xr:uid="{00000000-0005-0000-0000-0000A0390000}"/>
    <cellStyle name="20% - Énfasis5 6 3 5 2" xfId="13261" xr:uid="{00000000-0005-0000-0000-0000A1390000}"/>
    <cellStyle name="20% - Énfasis5 6 3 5 2 2" xfId="32883" xr:uid="{00000000-0005-0000-0000-0000A2390000}"/>
    <cellStyle name="20% - Énfasis5 6 3 5 3" xfId="40780" xr:uid="{00000000-0005-0000-0000-0000A3390000}"/>
    <cellStyle name="20% - Énfasis5 6 3 5 4" xfId="25337" xr:uid="{00000000-0005-0000-0000-0000A4390000}"/>
    <cellStyle name="20% - Énfasis5 6 3 5 5" xfId="44482" xr:uid="{00000000-0005-0000-0000-0000A5390000}"/>
    <cellStyle name="20% - Énfasis5 6 3 6" xfId="8043" xr:uid="{00000000-0005-0000-0000-0000A6390000}"/>
    <cellStyle name="20% - Énfasis5 6 3 6 2" xfId="17010" xr:uid="{00000000-0005-0000-0000-0000A7390000}"/>
    <cellStyle name="20% - Énfasis5 6 3 6 3" xfId="26467" xr:uid="{00000000-0005-0000-0000-0000A8390000}"/>
    <cellStyle name="20% - Énfasis5 6 3 6 4" xfId="48235" xr:uid="{00000000-0005-0000-0000-0000A9390000}"/>
    <cellStyle name="20% - Énfasis5 6 3 7" xfId="10595" xr:uid="{00000000-0005-0000-0000-0000AA390000}"/>
    <cellStyle name="20% - Énfasis5 6 3 7 2" xfId="34367" xr:uid="{00000000-0005-0000-0000-0000AB390000}"/>
    <cellStyle name="20% - Énfasis5 6 3 7 3" xfId="49878" xr:uid="{00000000-0005-0000-0000-0000AC390000}"/>
    <cellStyle name="20% - Énfasis5 6 3 8" xfId="19629" xr:uid="{00000000-0005-0000-0000-0000AD390000}"/>
    <cellStyle name="20% - Énfasis5 6 3 9" xfId="41696" xr:uid="{00000000-0005-0000-0000-0000AE390000}"/>
    <cellStyle name="20% - Énfasis5 6 4" xfId="503" xr:uid="{00000000-0005-0000-0000-0000AF390000}"/>
    <cellStyle name="20% - Énfasis5 6 4 2" xfId="2614" xr:uid="{00000000-0005-0000-0000-0000B0390000}"/>
    <cellStyle name="20% - Énfasis5 6 4 2 2" xfId="4402" xr:uid="{00000000-0005-0000-0000-0000B1390000}"/>
    <cellStyle name="20% - Énfasis5 6 4 2 2 2" xfId="14381" xr:uid="{00000000-0005-0000-0000-0000B2390000}"/>
    <cellStyle name="20% - Énfasis5 6 4 2 2 3" xfId="45603" xr:uid="{00000000-0005-0000-0000-0000B3390000}"/>
    <cellStyle name="20% - Énfasis5 6 4 2 3" xfId="10596" xr:uid="{00000000-0005-0000-0000-0000B4390000}"/>
    <cellStyle name="20% - Énfasis5 6 4 2 4" xfId="27199" xr:uid="{00000000-0005-0000-0000-0000B5390000}"/>
    <cellStyle name="20% - Énfasis5 6 4 2 5" xfId="43824" xr:uid="{00000000-0005-0000-0000-0000B6390000}"/>
    <cellStyle name="20% - Énfasis5 6 4 3" xfId="3501" xr:uid="{00000000-0005-0000-0000-0000B7390000}"/>
    <cellStyle name="20% - Énfasis5 6 4 3 2" xfId="13485" xr:uid="{00000000-0005-0000-0000-0000B8390000}"/>
    <cellStyle name="20% - Énfasis5 6 4 3 3" xfId="35094" xr:uid="{00000000-0005-0000-0000-0000B9390000}"/>
    <cellStyle name="20% - Énfasis5 6 4 3 4" xfId="44706" xr:uid="{00000000-0005-0000-0000-0000BA390000}"/>
    <cellStyle name="20% - Énfasis5 6 4 4" xfId="9169" xr:uid="{00000000-0005-0000-0000-0000BB390000}"/>
    <cellStyle name="20% - Énfasis5 6 4 4 2" xfId="18135" xr:uid="{00000000-0005-0000-0000-0000BC390000}"/>
    <cellStyle name="20% - Énfasis5 6 4 4 3" xfId="49361" xr:uid="{00000000-0005-0000-0000-0000BD390000}"/>
    <cellStyle name="20% - Énfasis5 6 4 5" xfId="10597" xr:uid="{00000000-0005-0000-0000-0000BE390000}"/>
    <cellStyle name="20% - Énfasis5 6 4 5 2" xfId="51004" xr:uid="{00000000-0005-0000-0000-0000BF390000}"/>
    <cellStyle name="20% - Énfasis5 6 4 6" xfId="18903" xr:uid="{00000000-0005-0000-0000-0000C0390000}"/>
    <cellStyle name="20% - Énfasis5 6 4 7" xfId="42822" xr:uid="{00000000-0005-0000-0000-0000C1390000}"/>
    <cellStyle name="20% - Énfasis5 6 5" xfId="1195" xr:uid="{00000000-0005-0000-0000-0000C2390000}"/>
    <cellStyle name="20% - Énfasis5 6 5 2" xfId="5564" xr:uid="{00000000-0005-0000-0000-0000C3390000}"/>
    <cellStyle name="20% - Énfasis5 6 5 2 2" xfId="15326" xr:uid="{00000000-0005-0000-0000-0000C4390000}"/>
    <cellStyle name="20% - Énfasis5 6 5 2 3" xfId="27703" xr:uid="{00000000-0005-0000-0000-0000C5390000}"/>
    <cellStyle name="20% - Énfasis5 6 5 2 4" xfId="46549" xr:uid="{00000000-0005-0000-0000-0000C6390000}"/>
    <cellStyle name="20% - Énfasis5 6 5 3" xfId="10598" xr:uid="{00000000-0005-0000-0000-0000C7390000}"/>
    <cellStyle name="20% - Énfasis5 6 5 3 2" xfId="35598" xr:uid="{00000000-0005-0000-0000-0000C8390000}"/>
    <cellStyle name="20% - Énfasis5 6 5 4" xfId="20387" xr:uid="{00000000-0005-0000-0000-0000C9390000}"/>
    <cellStyle name="20% - Énfasis5 6 5 5" xfId="43067" xr:uid="{00000000-0005-0000-0000-0000CA390000}"/>
    <cellStyle name="20% - Énfasis5 6 6" xfId="6546" xr:uid="{00000000-0005-0000-0000-0000CB390000}"/>
    <cellStyle name="20% - Énfasis5 6 6 2" xfId="15526" xr:uid="{00000000-0005-0000-0000-0000CC390000}"/>
    <cellStyle name="20% - Énfasis5 6 6 2 2" xfId="29187" xr:uid="{00000000-0005-0000-0000-0000CD390000}"/>
    <cellStyle name="20% - Énfasis5 6 6 3" xfId="37083" xr:uid="{00000000-0005-0000-0000-0000CE390000}"/>
    <cellStyle name="20% - Énfasis5 6 6 4" xfId="21871" xr:uid="{00000000-0005-0000-0000-0000CF390000}"/>
    <cellStyle name="20% - Énfasis5 6 6 5" xfId="46749" xr:uid="{00000000-0005-0000-0000-0000D0390000}"/>
    <cellStyle name="20% - Énfasis5 6 7" xfId="3940" xr:uid="{00000000-0005-0000-0000-0000D1390000}"/>
    <cellStyle name="20% - Énfasis5 6 7 2" xfId="13922" xr:uid="{00000000-0005-0000-0000-0000D2390000}"/>
    <cellStyle name="20% - Énfasis5 6 7 2 2" xfId="30672" xr:uid="{00000000-0005-0000-0000-0000D3390000}"/>
    <cellStyle name="20% - Énfasis5 6 7 3" xfId="38569" xr:uid="{00000000-0005-0000-0000-0000D4390000}"/>
    <cellStyle name="20% - Énfasis5 6 7 4" xfId="23355" xr:uid="{00000000-0005-0000-0000-0000D5390000}"/>
    <cellStyle name="20% - Énfasis5 6 7 5" xfId="45144" xr:uid="{00000000-0005-0000-0000-0000D6390000}"/>
    <cellStyle name="20% - Énfasis5 6 8" xfId="7083" xr:uid="{00000000-0005-0000-0000-0000D7390000}"/>
    <cellStyle name="20% - Énfasis5 6 8 2" xfId="16060" xr:uid="{00000000-0005-0000-0000-0000D8390000}"/>
    <cellStyle name="20% - Énfasis5 6 8 2 2" xfId="32157" xr:uid="{00000000-0005-0000-0000-0000D9390000}"/>
    <cellStyle name="20% - Énfasis5 6 8 3" xfId="40054" xr:uid="{00000000-0005-0000-0000-0000DA390000}"/>
    <cellStyle name="20% - Énfasis5 6 8 4" xfId="24789" xr:uid="{00000000-0005-0000-0000-0000DB390000}"/>
    <cellStyle name="20% - Énfasis5 6 8 5" xfId="47285" xr:uid="{00000000-0005-0000-0000-0000DC390000}"/>
    <cellStyle name="20% - Énfasis5 6 9" xfId="2991" xr:uid="{00000000-0005-0000-0000-0000DD390000}"/>
    <cellStyle name="20% - Énfasis5 6 9 2" xfId="12975" xr:uid="{00000000-0005-0000-0000-0000DE390000}"/>
    <cellStyle name="20% - Énfasis5 6 9 3" xfId="25742" xr:uid="{00000000-0005-0000-0000-0000DF390000}"/>
    <cellStyle name="20% - Énfasis5 6 9 4" xfId="44196" xr:uid="{00000000-0005-0000-0000-0000E0390000}"/>
    <cellStyle name="20% - Énfasis5 7" xfId="264" xr:uid="{00000000-0005-0000-0000-0000E1390000}"/>
    <cellStyle name="20% - Énfasis5 7 10" xfId="33642" xr:uid="{00000000-0005-0000-0000-0000E2390000}"/>
    <cellStyle name="20% - Énfasis5 7 11" xfId="18328" xr:uid="{00000000-0005-0000-0000-0000E3390000}"/>
    <cellStyle name="20% - Énfasis5 7 12" xfId="41924" xr:uid="{00000000-0005-0000-0000-0000E4390000}"/>
    <cellStyle name="20% - Énfasis5 7 2" xfId="951" xr:uid="{00000000-0005-0000-0000-0000E5390000}"/>
    <cellStyle name="20% - Énfasis5 7 2 10" xfId="18444" xr:uid="{00000000-0005-0000-0000-0000E6390000}"/>
    <cellStyle name="20% - Énfasis5 7 2 11" xfId="42026" xr:uid="{00000000-0005-0000-0000-0000E7390000}"/>
    <cellStyle name="20% - Énfasis5 7 2 2" xfId="2127" xr:uid="{00000000-0005-0000-0000-0000E8390000}"/>
    <cellStyle name="20% - Énfasis5 7 2 2 2" xfId="4980" xr:uid="{00000000-0005-0000-0000-0000E9390000}"/>
    <cellStyle name="20% - Énfasis5 7 2 2 2 2" xfId="14958" xr:uid="{00000000-0005-0000-0000-0000EA390000}"/>
    <cellStyle name="20% - Énfasis5 7 2 2 2 2 2" xfId="28432" xr:uid="{00000000-0005-0000-0000-0000EB390000}"/>
    <cellStyle name="20% - Énfasis5 7 2 2 2 3" xfId="36327" xr:uid="{00000000-0005-0000-0000-0000EC390000}"/>
    <cellStyle name="20% - Énfasis5 7 2 2 2 4" xfId="21116" xr:uid="{00000000-0005-0000-0000-0000ED390000}"/>
    <cellStyle name="20% - Énfasis5 7 2 2 2 5" xfId="46180" xr:uid="{00000000-0005-0000-0000-0000EE390000}"/>
    <cellStyle name="20% - Énfasis5 7 2 2 3" xfId="8674" xr:uid="{00000000-0005-0000-0000-0000EF390000}"/>
    <cellStyle name="20% - Énfasis5 7 2 2 3 2" xfId="17641" xr:uid="{00000000-0005-0000-0000-0000F0390000}"/>
    <cellStyle name="20% - Énfasis5 7 2 2 3 2 2" xfId="29916" xr:uid="{00000000-0005-0000-0000-0000F1390000}"/>
    <cellStyle name="20% - Énfasis5 7 2 2 3 3" xfId="37812" xr:uid="{00000000-0005-0000-0000-0000F2390000}"/>
    <cellStyle name="20% - Énfasis5 7 2 2 3 4" xfId="22599" xr:uid="{00000000-0005-0000-0000-0000F3390000}"/>
    <cellStyle name="20% - Énfasis5 7 2 2 3 5" xfId="48866" xr:uid="{00000000-0005-0000-0000-0000F4390000}"/>
    <cellStyle name="20% - Énfasis5 7 2 2 4" xfId="9531" xr:uid="{00000000-0005-0000-0000-0000F5390000}"/>
    <cellStyle name="20% - Énfasis5 7 2 2 4 2" xfId="31401" xr:uid="{00000000-0005-0000-0000-0000F6390000}"/>
    <cellStyle name="20% - Énfasis5 7 2 2 4 3" xfId="39298" xr:uid="{00000000-0005-0000-0000-0000F7390000}"/>
    <cellStyle name="20% - Énfasis5 7 2 2 4 4" xfId="24083" xr:uid="{00000000-0005-0000-0000-0000F8390000}"/>
    <cellStyle name="20% - Énfasis5 7 2 2 4 5" xfId="50509" xr:uid="{00000000-0005-0000-0000-0000F9390000}"/>
    <cellStyle name="20% - Énfasis5 7 2 2 5" xfId="12247" xr:uid="{00000000-0005-0000-0000-0000FA390000}"/>
    <cellStyle name="20% - Énfasis5 7 2 2 5 2" xfId="32886" xr:uid="{00000000-0005-0000-0000-0000FB390000}"/>
    <cellStyle name="20% - Énfasis5 7 2 2 5 3" xfId="40783" xr:uid="{00000000-0005-0000-0000-0000FC390000}"/>
    <cellStyle name="20% - Énfasis5 7 2 2 6" xfId="26470" xr:uid="{00000000-0005-0000-0000-0000FD390000}"/>
    <cellStyle name="20% - Énfasis5 7 2 2 7" xfId="34370" xr:uid="{00000000-0005-0000-0000-0000FE390000}"/>
    <cellStyle name="20% - Énfasis5 7 2 2 8" xfId="19632" xr:uid="{00000000-0005-0000-0000-0000FF390000}"/>
    <cellStyle name="20% - Énfasis5 7 2 2 9" xfId="42327" xr:uid="{00000000-0005-0000-0000-0000003A0000}"/>
    <cellStyle name="20% - Énfasis5 7 2 3" xfId="1825" xr:uid="{00000000-0005-0000-0000-0000013A0000}"/>
    <cellStyle name="20% - Énfasis5 7 2 3 2" xfId="4141" xr:uid="{00000000-0005-0000-0000-0000023A0000}"/>
    <cellStyle name="20% - Énfasis5 7 2 3 2 2" xfId="14121" xr:uid="{00000000-0005-0000-0000-0000033A0000}"/>
    <cellStyle name="20% - Énfasis5 7 2 3 2 3" xfId="27387" xr:uid="{00000000-0005-0000-0000-0000043A0000}"/>
    <cellStyle name="20% - Énfasis5 7 2 3 2 4" xfId="45343" xr:uid="{00000000-0005-0000-0000-0000053A0000}"/>
    <cellStyle name="20% - Énfasis5 7 2 3 3" xfId="10599" xr:uid="{00000000-0005-0000-0000-0000063A0000}"/>
    <cellStyle name="20% - Énfasis5 7 2 3 3 2" xfId="35282" xr:uid="{00000000-0005-0000-0000-0000073A0000}"/>
    <cellStyle name="20% - Énfasis5 7 2 3 4" xfId="19223" xr:uid="{00000000-0005-0000-0000-0000083A0000}"/>
    <cellStyle name="20% - Énfasis5 7 2 3 5" xfId="43608" xr:uid="{00000000-0005-0000-0000-0000093A0000}"/>
    <cellStyle name="20% - Énfasis5 7 2 4" xfId="3502" xr:uid="{00000000-0005-0000-0000-00000A3A0000}"/>
    <cellStyle name="20% - Énfasis5 7 2 4 2" xfId="13486" xr:uid="{00000000-0005-0000-0000-00000B3A0000}"/>
    <cellStyle name="20% - Énfasis5 7 2 4 2 2" xfId="28023" xr:uid="{00000000-0005-0000-0000-00000C3A0000}"/>
    <cellStyle name="20% - Énfasis5 7 2 4 3" xfId="35918" xr:uid="{00000000-0005-0000-0000-00000D3A0000}"/>
    <cellStyle name="20% - Énfasis5 7 2 4 4" xfId="20707" xr:uid="{00000000-0005-0000-0000-00000E3A0000}"/>
    <cellStyle name="20% - Énfasis5 7 2 4 5" xfId="44707" xr:uid="{00000000-0005-0000-0000-00000F3A0000}"/>
    <cellStyle name="20% - Énfasis5 7 2 5" xfId="8373" xr:uid="{00000000-0005-0000-0000-0000103A0000}"/>
    <cellStyle name="20% - Énfasis5 7 2 5 2" xfId="17340" xr:uid="{00000000-0005-0000-0000-0000113A0000}"/>
    <cellStyle name="20% - Énfasis5 7 2 5 2 2" xfId="29507" xr:uid="{00000000-0005-0000-0000-0000123A0000}"/>
    <cellStyle name="20% - Énfasis5 7 2 5 3" xfId="37403" xr:uid="{00000000-0005-0000-0000-0000133A0000}"/>
    <cellStyle name="20% - Énfasis5 7 2 5 4" xfId="22191" xr:uid="{00000000-0005-0000-0000-0000143A0000}"/>
    <cellStyle name="20% - Énfasis5 7 2 5 5" xfId="48565" xr:uid="{00000000-0005-0000-0000-0000153A0000}"/>
    <cellStyle name="20% - Énfasis5 7 2 6" xfId="9532" xr:uid="{00000000-0005-0000-0000-0000163A0000}"/>
    <cellStyle name="20% - Énfasis5 7 2 6 2" xfId="30992" xr:uid="{00000000-0005-0000-0000-0000173A0000}"/>
    <cellStyle name="20% - Énfasis5 7 2 6 3" xfId="38889" xr:uid="{00000000-0005-0000-0000-0000183A0000}"/>
    <cellStyle name="20% - Énfasis5 7 2 6 4" xfId="23675" xr:uid="{00000000-0005-0000-0000-0000193A0000}"/>
    <cellStyle name="20% - Énfasis5 7 2 6 5" xfId="50208" xr:uid="{00000000-0005-0000-0000-00001A3A0000}"/>
    <cellStyle name="20% - Énfasis5 7 2 7" xfId="25088" xr:uid="{00000000-0005-0000-0000-00001B3A0000}"/>
    <cellStyle name="20% - Énfasis5 7 2 7 2" xfId="32477" xr:uid="{00000000-0005-0000-0000-00001C3A0000}"/>
    <cellStyle name="20% - Énfasis5 7 2 7 3" xfId="40374" xr:uid="{00000000-0005-0000-0000-00001D3A0000}"/>
    <cellStyle name="20% - Énfasis5 7 2 8" xfId="26061" xr:uid="{00000000-0005-0000-0000-00001E3A0000}"/>
    <cellStyle name="20% - Énfasis5 7 2 9" xfId="33961" xr:uid="{00000000-0005-0000-0000-00001F3A0000}"/>
    <cellStyle name="20% - Énfasis5 7 3" xfId="2126" xr:uid="{00000000-0005-0000-0000-0000203A0000}"/>
    <cellStyle name="20% - Énfasis5 7 3 2" xfId="4701" xr:uid="{00000000-0005-0000-0000-0000213A0000}"/>
    <cellStyle name="20% - Énfasis5 7 3 2 2" xfId="14679" xr:uid="{00000000-0005-0000-0000-0000223A0000}"/>
    <cellStyle name="20% - Énfasis5 7 3 2 2 2" xfId="28431" xr:uid="{00000000-0005-0000-0000-0000233A0000}"/>
    <cellStyle name="20% - Énfasis5 7 3 2 3" xfId="36326" xr:uid="{00000000-0005-0000-0000-0000243A0000}"/>
    <cellStyle name="20% - Énfasis5 7 3 2 4" xfId="21115" xr:uid="{00000000-0005-0000-0000-0000253A0000}"/>
    <cellStyle name="20% - Énfasis5 7 3 2 5" xfId="45901" xr:uid="{00000000-0005-0000-0000-0000263A0000}"/>
    <cellStyle name="20% - Énfasis5 7 3 3" xfId="8673" xr:uid="{00000000-0005-0000-0000-0000273A0000}"/>
    <cellStyle name="20% - Énfasis5 7 3 3 2" xfId="17640" xr:uid="{00000000-0005-0000-0000-0000283A0000}"/>
    <cellStyle name="20% - Énfasis5 7 3 3 2 2" xfId="29915" xr:uid="{00000000-0005-0000-0000-0000293A0000}"/>
    <cellStyle name="20% - Énfasis5 7 3 3 3" xfId="37811" xr:uid="{00000000-0005-0000-0000-00002A3A0000}"/>
    <cellStyle name="20% - Énfasis5 7 3 3 4" xfId="22598" xr:uid="{00000000-0005-0000-0000-00002B3A0000}"/>
    <cellStyle name="20% - Énfasis5 7 3 3 5" xfId="48865" xr:uid="{00000000-0005-0000-0000-00002C3A0000}"/>
    <cellStyle name="20% - Énfasis5 7 3 4" xfId="9533" xr:uid="{00000000-0005-0000-0000-00002D3A0000}"/>
    <cellStyle name="20% - Énfasis5 7 3 4 2" xfId="31400" xr:uid="{00000000-0005-0000-0000-00002E3A0000}"/>
    <cellStyle name="20% - Énfasis5 7 3 4 3" xfId="39297" xr:uid="{00000000-0005-0000-0000-00002F3A0000}"/>
    <cellStyle name="20% - Énfasis5 7 3 4 4" xfId="24082" xr:uid="{00000000-0005-0000-0000-0000303A0000}"/>
    <cellStyle name="20% - Énfasis5 7 3 4 5" xfId="50508" xr:uid="{00000000-0005-0000-0000-0000313A0000}"/>
    <cellStyle name="20% - Énfasis5 7 3 5" xfId="12246" xr:uid="{00000000-0005-0000-0000-0000323A0000}"/>
    <cellStyle name="20% - Énfasis5 7 3 5 2" xfId="32885" xr:uid="{00000000-0005-0000-0000-0000333A0000}"/>
    <cellStyle name="20% - Énfasis5 7 3 5 3" xfId="40782" xr:uid="{00000000-0005-0000-0000-0000343A0000}"/>
    <cellStyle name="20% - Énfasis5 7 3 6" xfId="26469" xr:uid="{00000000-0005-0000-0000-0000353A0000}"/>
    <cellStyle name="20% - Énfasis5 7 3 7" xfId="34369" xr:uid="{00000000-0005-0000-0000-0000363A0000}"/>
    <cellStyle name="20% - Énfasis5 7 3 8" xfId="19631" xr:uid="{00000000-0005-0000-0000-0000373A0000}"/>
    <cellStyle name="20% - Énfasis5 7 3 9" xfId="42326" xr:uid="{00000000-0005-0000-0000-0000383A0000}"/>
    <cellStyle name="20% - Énfasis5 7 4" xfId="1715" xr:uid="{00000000-0005-0000-0000-0000393A0000}"/>
    <cellStyle name="20% - Énfasis5 7 4 2" xfId="4528" xr:uid="{00000000-0005-0000-0000-00003A3A0000}"/>
    <cellStyle name="20% - Énfasis5 7 4 2 2" xfId="14506" xr:uid="{00000000-0005-0000-0000-00003B3A0000}"/>
    <cellStyle name="20% - Énfasis5 7 4 2 3" xfId="27200" xr:uid="{00000000-0005-0000-0000-00003C3A0000}"/>
    <cellStyle name="20% - Énfasis5 7 4 2 4" xfId="45728" xr:uid="{00000000-0005-0000-0000-00003D3A0000}"/>
    <cellStyle name="20% - Énfasis5 7 4 3" xfId="10600" xr:uid="{00000000-0005-0000-0000-00003E3A0000}"/>
    <cellStyle name="20% - Énfasis5 7 4 3 2" xfId="35095" xr:uid="{00000000-0005-0000-0000-00003F3A0000}"/>
    <cellStyle name="20% - Énfasis5 7 4 4" xfId="18904" xr:uid="{00000000-0005-0000-0000-0000403A0000}"/>
    <cellStyle name="20% - Énfasis5 7 4 5" xfId="43531" xr:uid="{00000000-0005-0000-0000-0000413A0000}"/>
    <cellStyle name="20% - Énfasis5 7 5" xfId="3860" xr:uid="{00000000-0005-0000-0000-0000423A0000}"/>
    <cellStyle name="20% - Énfasis5 7 5 2" xfId="13842" xr:uid="{00000000-0005-0000-0000-0000433A0000}"/>
    <cellStyle name="20% - Énfasis5 7 5 2 2" xfId="27704" xr:uid="{00000000-0005-0000-0000-0000443A0000}"/>
    <cellStyle name="20% - Énfasis5 7 5 3" xfId="35599" xr:uid="{00000000-0005-0000-0000-0000453A0000}"/>
    <cellStyle name="20% - Énfasis5 7 5 4" xfId="20388" xr:uid="{00000000-0005-0000-0000-0000463A0000}"/>
    <cellStyle name="20% - Énfasis5 7 5 5" xfId="45064" xr:uid="{00000000-0005-0000-0000-0000473A0000}"/>
    <cellStyle name="20% - Énfasis5 7 6" xfId="2876" xr:uid="{00000000-0005-0000-0000-0000483A0000}"/>
    <cellStyle name="20% - Énfasis5 7 6 2" xfId="12860" xr:uid="{00000000-0005-0000-0000-0000493A0000}"/>
    <cellStyle name="20% - Énfasis5 7 6 2 2" xfId="29188" xr:uid="{00000000-0005-0000-0000-00004A3A0000}"/>
    <cellStyle name="20% - Énfasis5 7 6 3" xfId="37084" xr:uid="{00000000-0005-0000-0000-00004B3A0000}"/>
    <cellStyle name="20% - Énfasis5 7 6 4" xfId="21872" xr:uid="{00000000-0005-0000-0000-00004C3A0000}"/>
    <cellStyle name="20% - Énfasis5 7 6 5" xfId="44081" xr:uid="{00000000-0005-0000-0000-00004D3A0000}"/>
    <cellStyle name="20% - Énfasis5 7 7" xfId="8271" xr:uid="{00000000-0005-0000-0000-00004E3A0000}"/>
    <cellStyle name="20% - Énfasis5 7 7 2" xfId="17238" xr:uid="{00000000-0005-0000-0000-00004F3A0000}"/>
    <cellStyle name="20% - Énfasis5 7 7 2 2" xfId="30673" xr:uid="{00000000-0005-0000-0000-0000503A0000}"/>
    <cellStyle name="20% - Énfasis5 7 7 3" xfId="38570" xr:uid="{00000000-0005-0000-0000-0000513A0000}"/>
    <cellStyle name="20% - Énfasis5 7 7 4" xfId="23356" xr:uid="{00000000-0005-0000-0000-0000523A0000}"/>
    <cellStyle name="20% - Énfasis5 7 7 5" xfId="48463" xr:uid="{00000000-0005-0000-0000-0000533A0000}"/>
    <cellStyle name="20% - Énfasis5 7 8" xfId="10601" xr:uid="{00000000-0005-0000-0000-0000543A0000}"/>
    <cellStyle name="20% - Énfasis5 7 8 2" xfId="32158" xr:uid="{00000000-0005-0000-0000-0000553A0000}"/>
    <cellStyle name="20% - Énfasis5 7 8 3" xfId="40055" xr:uid="{00000000-0005-0000-0000-0000563A0000}"/>
    <cellStyle name="20% - Énfasis5 7 8 4" xfId="24790" xr:uid="{00000000-0005-0000-0000-0000573A0000}"/>
    <cellStyle name="20% - Énfasis5 7 8 5" xfId="50106" xr:uid="{00000000-0005-0000-0000-0000583A0000}"/>
    <cellStyle name="20% - Énfasis5 7 9" xfId="25743" xr:uid="{00000000-0005-0000-0000-0000593A0000}"/>
    <cellStyle name="20% - Énfasis5 8" xfId="377" xr:uid="{00000000-0005-0000-0000-00005A3A0000}"/>
    <cellStyle name="20% - Énfasis5 8 10" xfId="18380" xr:uid="{00000000-0005-0000-0000-00005B3A0000}"/>
    <cellStyle name="20% - Énfasis5 8 11" xfId="41871" xr:uid="{00000000-0005-0000-0000-00005C3A0000}"/>
    <cellStyle name="20% - Énfasis5 8 2" xfId="2128" xr:uid="{00000000-0005-0000-0000-00005D3A0000}"/>
    <cellStyle name="20% - Énfasis5 8 2 2" xfId="4881" xr:uid="{00000000-0005-0000-0000-00005E3A0000}"/>
    <cellStyle name="20% - Énfasis5 8 2 2 2" xfId="14859" xr:uid="{00000000-0005-0000-0000-00005F3A0000}"/>
    <cellStyle name="20% - Énfasis5 8 2 2 2 2" xfId="28433" xr:uid="{00000000-0005-0000-0000-0000603A0000}"/>
    <cellStyle name="20% - Énfasis5 8 2 2 3" xfId="36328" xr:uid="{00000000-0005-0000-0000-0000613A0000}"/>
    <cellStyle name="20% - Énfasis5 8 2 2 4" xfId="21117" xr:uid="{00000000-0005-0000-0000-0000623A0000}"/>
    <cellStyle name="20% - Énfasis5 8 2 2 5" xfId="46081" xr:uid="{00000000-0005-0000-0000-0000633A0000}"/>
    <cellStyle name="20% - Énfasis5 8 2 3" xfId="8675" xr:uid="{00000000-0005-0000-0000-0000643A0000}"/>
    <cellStyle name="20% - Énfasis5 8 2 3 2" xfId="17642" xr:uid="{00000000-0005-0000-0000-0000653A0000}"/>
    <cellStyle name="20% - Énfasis5 8 2 3 2 2" xfId="29917" xr:uid="{00000000-0005-0000-0000-0000663A0000}"/>
    <cellStyle name="20% - Énfasis5 8 2 3 3" xfId="37813" xr:uid="{00000000-0005-0000-0000-0000673A0000}"/>
    <cellStyle name="20% - Énfasis5 8 2 3 4" xfId="22600" xr:uid="{00000000-0005-0000-0000-0000683A0000}"/>
    <cellStyle name="20% - Énfasis5 8 2 3 5" xfId="48867" xr:uid="{00000000-0005-0000-0000-0000693A0000}"/>
    <cellStyle name="20% - Énfasis5 8 2 4" xfId="9534" xr:uid="{00000000-0005-0000-0000-00006A3A0000}"/>
    <cellStyle name="20% - Énfasis5 8 2 4 2" xfId="31402" xr:uid="{00000000-0005-0000-0000-00006B3A0000}"/>
    <cellStyle name="20% - Énfasis5 8 2 4 3" xfId="39299" xr:uid="{00000000-0005-0000-0000-00006C3A0000}"/>
    <cellStyle name="20% - Énfasis5 8 2 4 4" xfId="24084" xr:uid="{00000000-0005-0000-0000-00006D3A0000}"/>
    <cellStyle name="20% - Énfasis5 8 2 4 5" xfId="50510" xr:uid="{00000000-0005-0000-0000-00006E3A0000}"/>
    <cellStyle name="20% - Énfasis5 8 2 5" xfId="12248" xr:uid="{00000000-0005-0000-0000-00006F3A0000}"/>
    <cellStyle name="20% - Énfasis5 8 2 5 2" xfId="32887" xr:uid="{00000000-0005-0000-0000-0000703A0000}"/>
    <cellStyle name="20% - Énfasis5 8 2 5 3" xfId="40784" xr:uid="{00000000-0005-0000-0000-0000713A0000}"/>
    <cellStyle name="20% - Énfasis5 8 2 6" xfId="26471" xr:uid="{00000000-0005-0000-0000-0000723A0000}"/>
    <cellStyle name="20% - Énfasis5 8 2 7" xfId="34371" xr:uid="{00000000-0005-0000-0000-0000733A0000}"/>
    <cellStyle name="20% - Énfasis5 8 2 8" xfId="19633" xr:uid="{00000000-0005-0000-0000-0000743A0000}"/>
    <cellStyle name="20% - Énfasis5 8 2 9" xfId="42328" xr:uid="{00000000-0005-0000-0000-0000753A0000}"/>
    <cellStyle name="20% - Énfasis5 8 3" xfId="1660" xr:uid="{00000000-0005-0000-0000-0000763A0000}"/>
    <cellStyle name="20% - Énfasis5 8 3 2" xfId="4041" xr:uid="{00000000-0005-0000-0000-0000773A0000}"/>
    <cellStyle name="20% - Énfasis5 8 3 2 2" xfId="14022" xr:uid="{00000000-0005-0000-0000-0000783A0000}"/>
    <cellStyle name="20% - Énfasis5 8 3 2 3" xfId="27104" xr:uid="{00000000-0005-0000-0000-0000793A0000}"/>
    <cellStyle name="20% - Énfasis5 8 3 2 4" xfId="45244" xr:uid="{00000000-0005-0000-0000-00007A3A0000}"/>
    <cellStyle name="20% - Énfasis5 8 3 3" xfId="10602" xr:uid="{00000000-0005-0000-0000-00007B3A0000}"/>
    <cellStyle name="20% - Énfasis5 8 3 3 2" xfId="34999" xr:uid="{00000000-0005-0000-0000-00007C3A0000}"/>
    <cellStyle name="20% - Énfasis5 8 3 4" xfId="18766" xr:uid="{00000000-0005-0000-0000-00007D3A0000}"/>
    <cellStyle name="20% - Énfasis5 8 3 5" xfId="43495" xr:uid="{00000000-0005-0000-0000-00007E3A0000}"/>
    <cellStyle name="20% - Énfasis5 8 4" xfId="3503" xr:uid="{00000000-0005-0000-0000-00007F3A0000}"/>
    <cellStyle name="20% - Énfasis5 8 4 2" xfId="13487" xr:uid="{00000000-0005-0000-0000-0000803A0000}"/>
    <cellStyle name="20% - Énfasis5 8 4 2 2" xfId="27566" xr:uid="{00000000-0005-0000-0000-0000813A0000}"/>
    <cellStyle name="20% - Énfasis5 8 4 3" xfId="35461" xr:uid="{00000000-0005-0000-0000-0000823A0000}"/>
    <cellStyle name="20% - Énfasis5 8 4 4" xfId="20250" xr:uid="{00000000-0005-0000-0000-0000833A0000}"/>
    <cellStyle name="20% - Énfasis5 8 4 5" xfId="44708" xr:uid="{00000000-0005-0000-0000-0000843A0000}"/>
    <cellStyle name="20% - Énfasis5 8 5" xfId="8218" xr:uid="{00000000-0005-0000-0000-0000853A0000}"/>
    <cellStyle name="20% - Énfasis5 8 5 2" xfId="17185" xr:uid="{00000000-0005-0000-0000-0000863A0000}"/>
    <cellStyle name="20% - Énfasis5 8 5 2 2" xfId="29050" xr:uid="{00000000-0005-0000-0000-0000873A0000}"/>
    <cellStyle name="20% - Énfasis5 8 5 3" xfId="36946" xr:uid="{00000000-0005-0000-0000-0000883A0000}"/>
    <cellStyle name="20% - Énfasis5 8 5 4" xfId="21734" xr:uid="{00000000-0005-0000-0000-0000893A0000}"/>
    <cellStyle name="20% - Énfasis5 8 5 5" xfId="48410" xr:uid="{00000000-0005-0000-0000-00008A3A0000}"/>
    <cellStyle name="20% - Énfasis5 8 6" xfId="9535" xr:uid="{00000000-0005-0000-0000-00008B3A0000}"/>
    <cellStyle name="20% - Énfasis5 8 6 2" xfId="30535" xr:uid="{00000000-0005-0000-0000-00008C3A0000}"/>
    <cellStyle name="20% - Énfasis5 8 6 3" xfId="38432" xr:uid="{00000000-0005-0000-0000-00008D3A0000}"/>
    <cellStyle name="20% - Énfasis5 8 6 4" xfId="23218" xr:uid="{00000000-0005-0000-0000-00008E3A0000}"/>
    <cellStyle name="20% - Énfasis5 8 6 5" xfId="50053" xr:uid="{00000000-0005-0000-0000-00008F3A0000}"/>
    <cellStyle name="20% - Énfasis5 8 7" xfId="24669" xr:uid="{00000000-0005-0000-0000-0000903A0000}"/>
    <cellStyle name="20% - Énfasis5 8 7 2" xfId="32020" xr:uid="{00000000-0005-0000-0000-0000913A0000}"/>
    <cellStyle name="20% - Énfasis5 8 7 3" xfId="39917" xr:uid="{00000000-0005-0000-0000-0000923A0000}"/>
    <cellStyle name="20% - Énfasis5 8 8" xfId="25605" xr:uid="{00000000-0005-0000-0000-0000933A0000}"/>
    <cellStyle name="20% - Énfasis5 8 9" xfId="33504" xr:uid="{00000000-0005-0000-0000-0000943A0000}"/>
    <cellStyle name="20% - Énfasis5 9" xfId="952" xr:uid="{00000000-0005-0000-0000-0000953A0000}"/>
    <cellStyle name="20% - Énfasis5 9 10" xfId="18523" xr:uid="{00000000-0005-0000-0000-0000963A0000}"/>
    <cellStyle name="20% - Énfasis5 9 11" xfId="41823" xr:uid="{00000000-0005-0000-0000-0000973A0000}"/>
    <cellStyle name="20% - Énfasis5 9 2" xfId="2129" xr:uid="{00000000-0005-0000-0000-0000983A0000}"/>
    <cellStyle name="20% - Énfasis5 9 2 2" xfId="4602" xr:uid="{00000000-0005-0000-0000-0000993A0000}"/>
    <cellStyle name="20% - Énfasis5 9 2 2 2" xfId="14580" xr:uid="{00000000-0005-0000-0000-00009A3A0000}"/>
    <cellStyle name="20% - Énfasis5 9 2 2 2 2" xfId="28434" xr:uid="{00000000-0005-0000-0000-00009B3A0000}"/>
    <cellStyle name="20% - Énfasis5 9 2 2 3" xfId="36329" xr:uid="{00000000-0005-0000-0000-00009C3A0000}"/>
    <cellStyle name="20% - Énfasis5 9 2 2 4" xfId="21118" xr:uid="{00000000-0005-0000-0000-00009D3A0000}"/>
    <cellStyle name="20% - Énfasis5 9 2 2 5" xfId="45802" xr:uid="{00000000-0005-0000-0000-00009E3A0000}"/>
    <cellStyle name="20% - Énfasis5 9 2 3" xfId="8676" xr:uid="{00000000-0005-0000-0000-00009F3A0000}"/>
    <cellStyle name="20% - Énfasis5 9 2 3 2" xfId="17643" xr:uid="{00000000-0005-0000-0000-0000A03A0000}"/>
    <cellStyle name="20% - Énfasis5 9 2 3 2 2" xfId="29918" xr:uid="{00000000-0005-0000-0000-0000A13A0000}"/>
    <cellStyle name="20% - Énfasis5 9 2 3 3" xfId="37814" xr:uid="{00000000-0005-0000-0000-0000A23A0000}"/>
    <cellStyle name="20% - Énfasis5 9 2 3 4" xfId="22601" xr:uid="{00000000-0005-0000-0000-0000A33A0000}"/>
    <cellStyle name="20% - Énfasis5 9 2 3 5" xfId="48868" xr:uid="{00000000-0005-0000-0000-0000A43A0000}"/>
    <cellStyle name="20% - Énfasis5 9 2 4" xfId="9536" xr:uid="{00000000-0005-0000-0000-0000A53A0000}"/>
    <cellStyle name="20% - Énfasis5 9 2 4 2" xfId="31403" xr:uid="{00000000-0005-0000-0000-0000A63A0000}"/>
    <cellStyle name="20% - Énfasis5 9 2 4 3" xfId="39300" xr:uid="{00000000-0005-0000-0000-0000A73A0000}"/>
    <cellStyle name="20% - Énfasis5 9 2 4 4" xfId="24085" xr:uid="{00000000-0005-0000-0000-0000A83A0000}"/>
    <cellStyle name="20% - Énfasis5 9 2 4 5" xfId="50511" xr:uid="{00000000-0005-0000-0000-0000A93A0000}"/>
    <cellStyle name="20% - Énfasis5 9 2 5" xfId="12249" xr:uid="{00000000-0005-0000-0000-0000AA3A0000}"/>
    <cellStyle name="20% - Énfasis5 9 2 5 2" xfId="32888" xr:uid="{00000000-0005-0000-0000-0000AB3A0000}"/>
    <cellStyle name="20% - Énfasis5 9 2 5 3" xfId="40785" xr:uid="{00000000-0005-0000-0000-0000AC3A0000}"/>
    <cellStyle name="20% - Énfasis5 9 2 6" xfId="26472" xr:uid="{00000000-0005-0000-0000-0000AD3A0000}"/>
    <cellStyle name="20% - Énfasis5 9 2 7" xfId="34372" xr:uid="{00000000-0005-0000-0000-0000AE3A0000}"/>
    <cellStyle name="20% - Énfasis5 9 2 8" xfId="19634" xr:uid="{00000000-0005-0000-0000-0000AF3A0000}"/>
    <cellStyle name="20% - Énfasis5 9 2 9" xfId="42329" xr:uid="{00000000-0005-0000-0000-0000B03A0000}"/>
    <cellStyle name="20% - Énfasis5 9 3" xfId="1612" xr:uid="{00000000-0005-0000-0000-0000B13A0000}"/>
    <cellStyle name="20% - Énfasis5 9 3 2" xfId="10603" xr:uid="{00000000-0005-0000-0000-0000B23A0000}"/>
    <cellStyle name="20% - Énfasis5 9 3 2 2" xfId="27089" xr:uid="{00000000-0005-0000-0000-0000B33A0000}"/>
    <cellStyle name="20% - Énfasis5 9 3 3" xfId="34984" xr:uid="{00000000-0005-0000-0000-0000B43A0000}"/>
    <cellStyle name="20% - Énfasis5 9 3 4" xfId="18717" xr:uid="{00000000-0005-0000-0000-0000B53A0000}"/>
    <cellStyle name="20% - Énfasis5 9 3 5" xfId="43480" xr:uid="{00000000-0005-0000-0000-0000B63A0000}"/>
    <cellStyle name="20% - Énfasis5 9 4" xfId="3504" xr:uid="{00000000-0005-0000-0000-0000B73A0000}"/>
    <cellStyle name="20% - Énfasis5 9 4 2" xfId="13488" xr:uid="{00000000-0005-0000-0000-0000B83A0000}"/>
    <cellStyle name="20% - Énfasis5 9 4 2 2" xfId="27517" xr:uid="{00000000-0005-0000-0000-0000B93A0000}"/>
    <cellStyle name="20% - Énfasis5 9 4 3" xfId="35412" xr:uid="{00000000-0005-0000-0000-0000BA3A0000}"/>
    <cellStyle name="20% - Énfasis5 9 4 4" xfId="20202" xr:uid="{00000000-0005-0000-0000-0000BB3A0000}"/>
    <cellStyle name="20% - Énfasis5 9 4 5" xfId="44709" xr:uid="{00000000-0005-0000-0000-0000BC3A0000}"/>
    <cellStyle name="20% - Énfasis5 9 5" xfId="8170" xr:uid="{00000000-0005-0000-0000-0000BD3A0000}"/>
    <cellStyle name="20% - Énfasis5 9 5 2" xfId="17137" xr:uid="{00000000-0005-0000-0000-0000BE3A0000}"/>
    <cellStyle name="20% - Énfasis5 9 5 2 2" xfId="29001" xr:uid="{00000000-0005-0000-0000-0000BF3A0000}"/>
    <cellStyle name="20% - Énfasis5 9 5 3" xfId="36897" xr:uid="{00000000-0005-0000-0000-0000C03A0000}"/>
    <cellStyle name="20% - Énfasis5 9 5 4" xfId="21686" xr:uid="{00000000-0005-0000-0000-0000C13A0000}"/>
    <cellStyle name="20% - Énfasis5 9 5 5" xfId="48362" xr:uid="{00000000-0005-0000-0000-0000C23A0000}"/>
    <cellStyle name="20% - Énfasis5 9 6" xfId="9537" xr:uid="{00000000-0005-0000-0000-0000C33A0000}"/>
    <cellStyle name="20% - Énfasis5 9 6 2" xfId="30486" xr:uid="{00000000-0005-0000-0000-0000C43A0000}"/>
    <cellStyle name="20% - Énfasis5 9 6 3" xfId="38383" xr:uid="{00000000-0005-0000-0000-0000C53A0000}"/>
    <cellStyle name="20% - Énfasis5 9 6 4" xfId="23170" xr:uid="{00000000-0005-0000-0000-0000C63A0000}"/>
    <cellStyle name="20% - Énfasis5 9 6 5" xfId="50005" xr:uid="{00000000-0005-0000-0000-0000C73A0000}"/>
    <cellStyle name="20% - Énfasis5 9 7" xfId="24653" xr:uid="{00000000-0005-0000-0000-0000C83A0000}"/>
    <cellStyle name="20% - Énfasis5 9 7 2" xfId="31971" xr:uid="{00000000-0005-0000-0000-0000C93A0000}"/>
    <cellStyle name="20% - Énfasis5 9 7 3" xfId="39868" xr:uid="{00000000-0005-0000-0000-0000CA3A0000}"/>
    <cellStyle name="20% - Énfasis5 9 8" xfId="25556" xr:uid="{00000000-0005-0000-0000-0000CB3A0000}"/>
    <cellStyle name="20% - Énfasis5 9 9" xfId="33455" xr:uid="{00000000-0005-0000-0000-0000CC3A0000}"/>
    <cellStyle name="20% - Énfasis6" xfId="41" builtinId="50" customBuiltin="1"/>
    <cellStyle name="20% - Énfasis6 10" xfId="953" xr:uid="{00000000-0005-0000-0000-0000CE3A0000}"/>
    <cellStyle name="20% - Énfasis6 10 2" xfId="2703" xr:uid="{00000000-0005-0000-0000-0000CF3A0000}"/>
    <cellStyle name="20% - Énfasis6 10 2 2" xfId="5161" xr:uid="{00000000-0005-0000-0000-0000D03A0000}"/>
    <cellStyle name="20% - Énfasis6 10 2 2 2" xfId="15138" xr:uid="{00000000-0005-0000-0000-0000D13A0000}"/>
    <cellStyle name="20% - Énfasis6 10 2 2 3" xfId="46361" xr:uid="{00000000-0005-0000-0000-0000D23A0000}"/>
    <cellStyle name="20% - Énfasis6 10 2 3" xfId="10604" xr:uid="{00000000-0005-0000-0000-0000D33A0000}"/>
    <cellStyle name="20% - Énfasis6 10 2 4" xfId="27017" xr:uid="{00000000-0005-0000-0000-0000D43A0000}"/>
    <cellStyle name="20% - Énfasis6 10 2 5" xfId="43913" xr:uid="{00000000-0005-0000-0000-0000D53A0000}"/>
    <cellStyle name="20% - Énfasis6 10 3" xfId="3505" xr:uid="{00000000-0005-0000-0000-0000D63A0000}"/>
    <cellStyle name="20% - Énfasis6 10 3 2" xfId="13489" xr:uid="{00000000-0005-0000-0000-0000D73A0000}"/>
    <cellStyle name="20% - Énfasis6 10 3 3" xfId="34912" xr:uid="{00000000-0005-0000-0000-0000D83A0000}"/>
    <cellStyle name="20% - Énfasis6 10 3 4" xfId="44710" xr:uid="{00000000-0005-0000-0000-0000D93A0000}"/>
    <cellStyle name="20% - Énfasis6 10 4" xfId="9170" xr:uid="{00000000-0005-0000-0000-0000DA3A0000}"/>
    <cellStyle name="20% - Énfasis6 10 4 2" xfId="18136" xr:uid="{00000000-0005-0000-0000-0000DB3A0000}"/>
    <cellStyle name="20% - Énfasis6 10 4 3" xfId="49362" xr:uid="{00000000-0005-0000-0000-0000DC3A0000}"/>
    <cellStyle name="20% - Énfasis6 10 5" xfId="10605" xr:uid="{00000000-0005-0000-0000-0000DD3A0000}"/>
    <cellStyle name="20% - Énfasis6 10 5 2" xfId="51005" xr:uid="{00000000-0005-0000-0000-0000DE3A0000}"/>
    <cellStyle name="20% - Énfasis6 10 6" xfId="18638" xr:uid="{00000000-0005-0000-0000-0000DF3A0000}"/>
    <cellStyle name="20% - Énfasis6 10 7" xfId="42823" xr:uid="{00000000-0005-0000-0000-0000E03A0000}"/>
    <cellStyle name="20% - Énfasis6 11" xfId="954" xr:uid="{00000000-0005-0000-0000-0000E13A0000}"/>
    <cellStyle name="20% - Énfasis6 11 2" xfId="2704" xr:uid="{00000000-0005-0000-0000-0000E23A0000}"/>
    <cellStyle name="20% - Énfasis6 11 2 2" xfId="4322" xr:uid="{00000000-0005-0000-0000-0000E33A0000}"/>
    <cellStyle name="20% - Énfasis6 11 2 2 2" xfId="14302" xr:uid="{00000000-0005-0000-0000-0000E43A0000}"/>
    <cellStyle name="20% - Énfasis6 11 2 2 3" xfId="45524" xr:uid="{00000000-0005-0000-0000-0000E53A0000}"/>
    <cellStyle name="20% - Énfasis6 11 2 3" xfId="10606" xr:uid="{00000000-0005-0000-0000-0000E63A0000}"/>
    <cellStyle name="20% - Énfasis6 11 2 4" xfId="27031" xr:uid="{00000000-0005-0000-0000-0000E73A0000}"/>
    <cellStyle name="20% - Énfasis6 11 2 5" xfId="43914" xr:uid="{00000000-0005-0000-0000-0000E83A0000}"/>
    <cellStyle name="20% - Énfasis6 11 3" xfId="3506" xr:uid="{00000000-0005-0000-0000-0000E93A0000}"/>
    <cellStyle name="20% - Énfasis6 11 3 2" xfId="13490" xr:uid="{00000000-0005-0000-0000-0000EA3A0000}"/>
    <cellStyle name="20% - Énfasis6 11 3 3" xfId="34926" xr:uid="{00000000-0005-0000-0000-0000EB3A0000}"/>
    <cellStyle name="20% - Énfasis6 11 3 4" xfId="44711" xr:uid="{00000000-0005-0000-0000-0000EC3A0000}"/>
    <cellStyle name="20% - Énfasis6 11 4" xfId="9171" xr:uid="{00000000-0005-0000-0000-0000ED3A0000}"/>
    <cellStyle name="20% - Énfasis6 11 4 2" xfId="18137" xr:uid="{00000000-0005-0000-0000-0000EE3A0000}"/>
    <cellStyle name="20% - Énfasis6 11 4 3" xfId="49363" xr:uid="{00000000-0005-0000-0000-0000EF3A0000}"/>
    <cellStyle name="20% - Énfasis6 11 5" xfId="10607" xr:uid="{00000000-0005-0000-0000-0000F03A0000}"/>
    <cellStyle name="20% - Énfasis6 11 5 2" xfId="51006" xr:uid="{00000000-0005-0000-0000-0000F13A0000}"/>
    <cellStyle name="20% - Énfasis6 11 6" xfId="18655" xr:uid="{00000000-0005-0000-0000-0000F23A0000}"/>
    <cellStyle name="20% - Énfasis6 11 7" xfId="42824" xr:uid="{00000000-0005-0000-0000-0000F33A0000}"/>
    <cellStyle name="20% - Énfasis6 12" xfId="1082" xr:uid="{00000000-0005-0000-0000-0000F43A0000}"/>
    <cellStyle name="20% - Énfasis6 12 2" xfId="5281" xr:uid="{00000000-0005-0000-0000-0000F53A0000}"/>
    <cellStyle name="20% - Énfasis6 12 2 2" xfId="15258" xr:uid="{00000000-0005-0000-0000-0000F63A0000}"/>
    <cellStyle name="20% - Énfasis6 12 2 3" xfId="27046" xr:uid="{00000000-0005-0000-0000-0000F73A0000}"/>
    <cellStyle name="20% - Énfasis6 12 2 4" xfId="46481" xr:uid="{00000000-0005-0000-0000-0000F83A0000}"/>
    <cellStyle name="20% - Énfasis6 12 3" xfId="10608" xr:uid="{00000000-0005-0000-0000-0000F93A0000}"/>
    <cellStyle name="20% - Énfasis6 12 3 2" xfId="34941" xr:uid="{00000000-0005-0000-0000-0000FA3A0000}"/>
    <cellStyle name="20% - Énfasis6 12 4" xfId="18673" xr:uid="{00000000-0005-0000-0000-0000FB3A0000}"/>
    <cellStyle name="20% - Énfasis6 12 5" xfId="42955" xr:uid="{00000000-0005-0000-0000-0000FC3A0000}"/>
    <cellStyle name="20% - Énfasis6 13" xfId="6431" xr:uid="{00000000-0005-0000-0000-0000FD3A0000}"/>
    <cellStyle name="20% - Énfasis6 13 2" xfId="15413" xr:uid="{00000000-0005-0000-0000-0000FE3A0000}"/>
    <cellStyle name="20% - Énfasis6 13 2 2" xfId="27474" xr:uid="{00000000-0005-0000-0000-0000FF3A0000}"/>
    <cellStyle name="20% - Énfasis6 13 3" xfId="35369" xr:uid="{00000000-0005-0000-0000-0000003B0000}"/>
    <cellStyle name="20% - Énfasis6 13 4" xfId="20159" xr:uid="{00000000-0005-0000-0000-0000013B0000}"/>
    <cellStyle name="20% - Énfasis6 13 5" xfId="46636" xr:uid="{00000000-0005-0000-0000-0000023B0000}"/>
    <cellStyle name="20% - Énfasis6 14" xfId="3761" xr:uid="{00000000-0005-0000-0000-0000033B0000}"/>
    <cellStyle name="20% - Énfasis6 14 2" xfId="13745" xr:uid="{00000000-0005-0000-0000-0000043B0000}"/>
    <cellStyle name="20% - Énfasis6 14 2 2" xfId="28958" xr:uid="{00000000-0005-0000-0000-0000053B0000}"/>
    <cellStyle name="20% - Énfasis6 14 3" xfId="36854" xr:uid="{00000000-0005-0000-0000-0000063B0000}"/>
    <cellStyle name="20% - Énfasis6 14 4" xfId="21643" xr:uid="{00000000-0005-0000-0000-0000073B0000}"/>
    <cellStyle name="20% - Énfasis6 14 5" xfId="44966" xr:uid="{00000000-0005-0000-0000-0000083B0000}"/>
    <cellStyle name="20% - Énfasis6 15" xfId="6970" xr:uid="{00000000-0005-0000-0000-0000093B0000}"/>
    <cellStyle name="20% - Énfasis6 15 2" xfId="15948" xr:uid="{00000000-0005-0000-0000-00000A3B0000}"/>
    <cellStyle name="20% - Énfasis6 15 2 2" xfId="30443" xr:uid="{00000000-0005-0000-0000-00000B3B0000}"/>
    <cellStyle name="20% - Énfasis6 15 3" xfId="38340" xr:uid="{00000000-0005-0000-0000-00000C3B0000}"/>
    <cellStyle name="20% - Énfasis6 15 4" xfId="23127" xr:uid="{00000000-0005-0000-0000-00000D3B0000}"/>
    <cellStyle name="20% - Énfasis6 15 5" xfId="47172" xr:uid="{00000000-0005-0000-0000-00000E3B0000}"/>
    <cellStyle name="20% - Énfasis6 16" xfId="2752" xr:uid="{00000000-0005-0000-0000-00000F3B0000}"/>
    <cellStyle name="20% - Énfasis6 16 2" xfId="12736" xr:uid="{00000000-0005-0000-0000-0000103B0000}"/>
    <cellStyle name="20% - Énfasis6 16 2 2" xfId="31928" xr:uid="{00000000-0005-0000-0000-0000113B0000}"/>
    <cellStyle name="20% - Énfasis6 16 3" xfId="39825" xr:uid="{00000000-0005-0000-0000-0000123B0000}"/>
    <cellStyle name="20% - Énfasis6 16 4" xfId="24610" xr:uid="{00000000-0005-0000-0000-0000133B0000}"/>
    <cellStyle name="20% - Énfasis6 16 5" xfId="43957" xr:uid="{00000000-0005-0000-0000-0000143B0000}"/>
    <cellStyle name="20% - Énfasis6 17" xfId="7644" xr:uid="{00000000-0005-0000-0000-0000153B0000}"/>
    <cellStyle name="20% - Énfasis6 17 2" xfId="16611" xr:uid="{00000000-0005-0000-0000-0000163B0000}"/>
    <cellStyle name="20% - Énfasis6 17 3" xfId="25513" xr:uid="{00000000-0005-0000-0000-0000173B0000}"/>
    <cellStyle name="20% - Énfasis6 17 4" xfId="47836" xr:uid="{00000000-0005-0000-0000-0000183B0000}"/>
    <cellStyle name="20% - Énfasis6 18" xfId="9283" xr:uid="{00000000-0005-0000-0000-0000193B0000}"/>
    <cellStyle name="20% - Énfasis6 18 2" xfId="33415" xr:uid="{00000000-0005-0000-0000-00001A3B0000}"/>
    <cellStyle name="20% - Énfasis6 18 3" xfId="49479" xr:uid="{00000000-0005-0000-0000-00001B3B0000}"/>
    <cellStyle name="20% - Énfasis6 19" xfId="9297" xr:uid="{00000000-0005-0000-0000-00001C3B0000}"/>
    <cellStyle name="20% - Énfasis6 2" xfId="64" xr:uid="{00000000-0005-0000-0000-00001D3B0000}"/>
    <cellStyle name="20% - Énfasis6 2 10" xfId="1100" xr:uid="{00000000-0005-0000-0000-00001E3B0000}"/>
    <cellStyle name="20% - Énfasis6 2 10 2" xfId="6449" xr:uid="{00000000-0005-0000-0000-00001F3B0000}"/>
    <cellStyle name="20% - Énfasis6 2 10 2 2" xfId="15431" xr:uid="{00000000-0005-0000-0000-0000203B0000}"/>
    <cellStyle name="20% - Énfasis6 2 10 2 3" xfId="27074" xr:uid="{00000000-0005-0000-0000-0000213B0000}"/>
    <cellStyle name="20% - Énfasis6 2 10 2 4" xfId="46654" xr:uid="{00000000-0005-0000-0000-0000223B0000}"/>
    <cellStyle name="20% - Énfasis6 2 10 3" xfId="10609" xr:uid="{00000000-0005-0000-0000-0000233B0000}"/>
    <cellStyle name="20% - Énfasis6 2 10 3 2" xfId="34969" xr:uid="{00000000-0005-0000-0000-0000243B0000}"/>
    <cellStyle name="20% - Énfasis6 2 10 4" xfId="18702" xr:uid="{00000000-0005-0000-0000-0000253B0000}"/>
    <cellStyle name="20% - Énfasis6 2 10 5" xfId="42973" xr:uid="{00000000-0005-0000-0000-0000263B0000}"/>
    <cellStyle name="20% - Énfasis6 2 11" xfId="3787" xr:uid="{00000000-0005-0000-0000-0000273B0000}"/>
    <cellStyle name="20% - Énfasis6 2 11 2" xfId="13770" xr:uid="{00000000-0005-0000-0000-0000283B0000}"/>
    <cellStyle name="20% - Énfasis6 2 11 2 2" xfId="27502" xr:uid="{00000000-0005-0000-0000-0000293B0000}"/>
    <cellStyle name="20% - Énfasis6 2 11 3" xfId="35397" xr:uid="{00000000-0005-0000-0000-00002A3B0000}"/>
    <cellStyle name="20% - Énfasis6 2 11 4" xfId="20187" xr:uid="{00000000-0005-0000-0000-00002B3B0000}"/>
    <cellStyle name="20% - Énfasis6 2 11 5" xfId="44992" xr:uid="{00000000-0005-0000-0000-00002C3B0000}"/>
    <cellStyle name="20% - Énfasis6 2 12" xfId="6988" xr:uid="{00000000-0005-0000-0000-00002D3B0000}"/>
    <cellStyle name="20% - Énfasis6 2 12 2" xfId="15966" xr:uid="{00000000-0005-0000-0000-00002E3B0000}"/>
    <cellStyle name="20% - Énfasis6 2 12 2 2" xfId="28986" xr:uid="{00000000-0005-0000-0000-00002F3B0000}"/>
    <cellStyle name="20% - Énfasis6 2 12 3" xfId="36882" xr:uid="{00000000-0005-0000-0000-0000303B0000}"/>
    <cellStyle name="20% - Énfasis6 2 12 4" xfId="21671" xr:uid="{00000000-0005-0000-0000-0000313B0000}"/>
    <cellStyle name="20% - Énfasis6 2 12 5" xfId="47190" xr:uid="{00000000-0005-0000-0000-0000323B0000}"/>
    <cellStyle name="20% - Énfasis6 2 13" xfId="2767" xr:uid="{00000000-0005-0000-0000-0000333B0000}"/>
    <cellStyle name="20% - Énfasis6 2 13 2" xfId="12751" xr:uid="{00000000-0005-0000-0000-0000343B0000}"/>
    <cellStyle name="20% - Énfasis6 2 13 2 2" xfId="30471" xr:uid="{00000000-0005-0000-0000-0000353B0000}"/>
    <cellStyle name="20% - Énfasis6 2 13 3" xfId="38368" xr:uid="{00000000-0005-0000-0000-0000363B0000}"/>
    <cellStyle name="20% - Énfasis6 2 13 4" xfId="23155" xr:uid="{00000000-0005-0000-0000-0000373B0000}"/>
    <cellStyle name="20% - Énfasis6 2 13 5" xfId="43972" xr:uid="{00000000-0005-0000-0000-0000383B0000}"/>
    <cellStyle name="20% - Énfasis6 2 14" xfId="7662" xr:uid="{00000000-0005-0000-0000-0000393B0000}"/>
    <cellStyle name="20% - Énfasis6 2 14 2" xfId="16629" xr:uid="{00000000-0005-0000-0000-00003A3B0000}"/>
    <cellStyle name="20% - Énfasis6 2 14 2 2" xfId="31956" xr:uid="{00000000-0005-0000-0000-00003B3B0000}"/>
    <cellStyle name="20% - Énfasis6 2 14 3" xfId="39853" xr:uid="{00000000-0005-0000-0000-00003C3B0000}"/>
    <cellStyle name="20% - Énfasis6 2 14 4" xfId="24638" xr:uid="{00000000-0005-0000-0000-00003D3B0000}"/>
    <cellStyle name="20% - Énfasis6 2 14 5" xfId="47854" xr:uid="{00000000-0005-0000-0000-00003E3B0000}"/>
    <cellStyle name="20% - Énfasis6 2 15" xfId="10610" xr:uid="{00000000-0005-0000-0000-00003F3B0000}"/>
    <cellStyle name="20% - Énfasis6 2 15 2" xfId="25541" xr:uid="{00000000-0005-0000-0000-0000403B0000}"/>
    <cellStyle name="20% - Énfasis6 2 15 3" xfId="49497" xr:uid="{00000000-0005-0000-0000-0000413B0000}"/>
    <cellStyle name="20% - Énfasis6 2 16" xfId="33440" xr:uid="{00000000-0005-0000-0000-0000423B0000}"/>
    <cellStyle name="20% - Énfasis6 2 17" xfId="18257" xr:uid="{00000000-0005-0000-0000-0000433B0000}"/>
    <cellStyle name="20% - Énfasis6 2 18" xfId="41315" xr:uid="{00000000-0005-0000-0000-0000443B0000}"/>
    <cellStyle name="20% - Énfasis6 2 2" xfId="141" xr:uid="{00000000-0005-0000-0000-0000453B0000}"/>
    <cellStyle name="20% - Énfasis6 2 2 10" xfId="3826" xr:uid="{00000000-0005-0000-0000-0000463B0000}"/>
    <cellStyle name="20% - Énfasis6 2 2 10 2" xfId="13809" xr:uid="{00000000-0005-0000-0000-0000473B0000}"/>
    <cellStyle name="20% - Énfasis6 2 2 10 2 2" xfId="30583" xr:uid="{00000000-0005-0000-0000-0000483B0000}"/>
    <cellStyle name="20% - Énfasis6 2 2 10 3" xfId="38480" xr:uid="{00000000-0005-0000-0000-0000493B0000}"/>
    <cellStyle name="20% - Énfasis6 2 2 10 4" xfId="23266" xr:uid="{00000000-0005-0000-0000-00004A3B0000}"/>
    <cellStyle name="20% - Énfasis6 2 2 10 5" xfId="45031" xr:uid="{00000000-0005-0000-0000-00004B3B0000}"/>
    <cellStyle name="20% - Énfasis6 2 2 11" xfId="7035" xr:uid="{00000000-0005-0000-0000-00004C3B0000}"/>
    <cellStyle name="20% - Énfasis6 2 2 11 2" xfId="16012" xr:uid="{00000000-0005-0000-0000-00004D3B0000}"/>
    <cellStyle name="20% - Énfasis6 2 2 11 2 2" xfId="32068" xr:uid="{00000000-0005-0000-0000-00004E3B0000}"/>
    <cellStyle name="20% - Énfasis6 2 2 11 3" xfId="39965" xr:uid="{00000000-0005-0000-0000-00004F3B0000}"/>
    <cellStyle name="20% - Énfasis6 2 2 11 4" xfId="24701" xr:uid="{00000000-0005-0000-0000-0000503B0000}"/>
    <cellStyle name="20% - Énfasis6 2 2 11 5" xfId="47237" xr:uid="{00000000-0005-0000-0000-0000513B0000}"/>
    <cellStyle name="20% - Énfasis6 2 2 12" xfId="2812" xr:uid="{00000000-0005-0000-0000-0000523B0000}"/>
    <cellStyle name="20% - Énfasis6 2 2 12 2" xfId="12796" xr:uid="{00000000-0005-0000-0000-0000533B0000}"/>
    <cellStyle name="20% - Énfasis6 2 2 12 3" xfId="25653" xr:uid="{00000000-0005-0000-0000-0000543B0000}"/>
    <cellStyle name="20% - Énfasis6 2 2 12 4" xfId="44017" xr:uid="{00000000-0005-0000-0000-0000553B0000}"/>
    <cellStyle name="20% - Énfasis6 2 2 13" xfId="7709" xr:uid="{00000000-0005-0000-0000-0000563B0000}"/>
    <cellStyle name="20% - Énfasis6 2 2 13 2" xfId="16676" xr:uid="{00000000-0005-0000-0000-0000573B0000}"/>
    <cellStyle name="20% - Énfasis6 2 2 13 3" xfId="33552" xr:uid="{00000000-0005-0000-0000-0000583B0000}"/>
    <cellStyle name="20% - Énfasis6 2 2 13 4" xfId="47901" xr:uid="{00000000-0005-0000-0000-0000593B0000}"/>
    <cellStyle name="20% - Énfasis6 2 2 14" xfId="10611" xr:uid="{00000000-0005-0000-0000-00005A3B0000}"/>
    <cellStyle name="20% - Énfasis6 2 2 14 2" xfId="49544" xr:uid="{00000000-0005-0000-0000-00005B3B0000}"/>
    <cellStyle name="20% - Énfasis6 2 2 15" xfId="18365" xr:uid="{00000000-0005-0000-0000-00005C3B0000}"/>
    <cellStyle name="20% - Énfasis6 2 2 16" xfId="41362" xr:uid="{00000000-0005-0000-0000-00005D3B0000}"/>
    <cellStyle name="20% - Énfasis6 2 2 2" xfId="249" xr:uid="{00000000-0005-0000-0000-00005E3B0000}"/>
    <cellStyle name="20% - Énfasis6 2 2 2 10" xfId="7871" xr:uid="{00000000-0005-0000-0000-00005F3B0000}"/>
    <cellStyle name="20% - Énfasis6 2 2 2 10 2" xfId="16838" xr:uid="{00000000-0005-0000-0000-0000603B0000}"/>
    <cellStyle name="20% - Énfasis6 2 2 2 10 3" xfId="33645" xr:uid="{00000000-0005-0000-0000-0000613B0000}"/>
    <cellStyle name="20% - Énfasis6 2 2 2 10 4" xfId="48063" xr:uid="{00000000-0005-0000-0000-0000623B0000}"/>
    <cellStyle name="20% - Énfasis6 2 2 2 11" xfId="10612" xr:uid="{00000000-0005-0000-0000-0000633B0000}"/>
    <cellStyle name="20% - Énfasis6 2 2 2 11 2" xfId="49706" xr:uid="{00000000-0005-0000-0000-0000643B0000}"/>
    <cellStyle name="20% - Énfasis6 2 2 2 12" xfId="18445" xr:uid="{00000000-0005-0000-0000-0000653B0000}"/>
    <cellStyle name="20% - Énfasis6 2 2 2 13" xfId="41524" xr:uid="{00000000-0005-0000-0000-0000663B0000}"/>
    <cellStyle name="20% - Énfasis6 2 2 2 2" xfId="617" xr:uid="{00000000-0005-0000-0000-0000673B0000}"/>
    <cellStyle name="20% - Énfasis6 2 2 2 2 10" xfId="42027" xr:uid="{00000000-0005-0000-0000-0000683B0000}"/>
    <cellStyle name="20% - Énfasis6 2 2 2 2 2" xfId="2133" xr:uid="{00000000-0005-0000-0000-0000693B0000}"/>
    <cellStyle name="20% - Énfasis6 2 2 2 2 2 2" xfId="5126" xr:uid="{00000000-0005-0000-0000-00006A3B0000}"/>
    <cellStyle name="20% - Énfasis6 2 2 2 2 2 2 2" xfId="15104" xr:uid="{00000000-0005-0000-0000-00006B3B0000}"/>
    <cellStyle name="20% - Énfasis6 2 2 2 2 2 2 2 2" xfId="28438" xr:uid="{00000000-0005-0000-0000-00006C3B0000}"/>
    <cellStyle name="20% - Énfasis6 2 2 2 2 2 2 3" xfId="36333" xr:uid="{00000000-0005-0000-0000-00006D3B0000}"/>
    <cellStyle name="20% - Énfasis6 2 2 2 2 2 2 4" xfId="21122" xr:uid="{00000000-0005-0000-0000-00006E3B0000}"/>
    <cellStyle name="20% - Énfasis6 2 2 2 2 2 2 5" xfId="46326" xr:uid="{00000000-0005-0000-0000-00006F3B0000}"/>
    <cellStyle name="20% - Énfasis6 2 2 2 2 2 3" xfId="8680" xr:uid="{00000000-0005-0000-0000-0000703B0000}"/>
    <cellStyle name="20% - Énfasis6 2 2 2 2 2 3 2" xfId="17647" xr:uid="{00000000-0005-0000-0000-0000713B0000}"/>
    <cellStyle name="20% - Énfasis6 2 2 2 2 2 3 2 2" xfId="29922" xr:uid="{00000000-0005-0000-0000-0000723B0000}"/>
    <cellStyle name="20% - Énfasis6 2 2 2 2 2 3 3" xfId="37818" xr:uid="{00000000-0005-0000-0000-0000733B0000}"/>
    <cellStyle name="20% - Énfasis6 2 2 2 2 2 3 4" xfId="22605" xr:uid="{00000000-0005-0000-0000-0000743B0000}"/>
    <cellStyle name="20% - Énfasis6 2 2 2 2 2 3 5" xfId="48872" xr:uid="{00000000-0005-0000-0000-0000753B0000}"/>
    <cellStyle name="20% - Énfasis6 2 2 2 2 2 4" xfId="9538" xr:uid="{00000000-0005-0000-0000-0000763B0000}"/>
    <cellStyle name="20% - Énfasis6 2 2 2 2 2 4 2" xfId="31407" xr:uid="{00000000-0005-0000-0000-0000773B0000}"/>
    <cellStyle name="20% - Énfasis6 2 2 2 2 2 4 3" xfId="39304" xr:uid="{00000000-0005-0000-0000-0000783B0000}"/>
    <cellStyle name="20% - Énfasis6 2 2 2 2 2 4 4" xfId="24089" xr:uid="{00000000-0005-0000-0000-0000793B0000}"/>
    <cellStyle name="20% - Énfasis6 2 2 2 2 2 4 5" xfId="50515" xr:uid="{00000000-0005-0000-0000-00007A3B0000}"/>
    <cellStyle name="20% - Énfasis6 2 2 2 2 2 5" xfId="12253" xr:uid="{00000000-0005-0000-0000-00007B3B0000}"/>
    <cellStyle name="20% - Énfasis6 2 2 2 2 2 5 2" xfId="32892" xr:uid="{00000000-0005-0000-0000-00007C3B0000}"/>
    <cellStyle name="20% - Énfasis6 2 2 2 2 2 5 3" xfId="40789" xr:uid="{00000000-0005-0000-0000-00007D3B0000}"/>
    <cellStyle name="20% - Énfasis6 2 2 2 2 2 6" xfId="26476" xr:uid="{00000000-0005-0000-0000-00007E3B0000}"/>
    <cellStyle name="20% - Énfasis6 2 2 2 2 2 7" xfId="34376" xr:uid="{00000000-0005-0000-0000-00007F3B0000}"/>
    <cellStyle name="20% - Énfasis6 2 2 2 2 2 8" xfId="19638" xr:uid="{00000000-0005-0000-0000-0000803B0000}"/>
    <cellStyle name="20% - Énfasis6 2 2 2 2 2 9" xfId="42333" xr:uid="{00000000-0005-0000-0000-0000813B0000}"/>
    <cellStyle name="20% - Énfasis6 2 2 2 2 3" xfId="1826" xr:uid="{00000000-0005-0000-0000-0000823B0000}"/>
    <cellStyle name="20% - Énfasis6 2 2 2 2 3 2" xfId="4287" xr:uid="{00000000-0005-0000-0000-0000833B0000}"/>
    <cellStyle name="20% - Énfasis6 2 2 2 2 3 2 2" xfId="14267" xr:uid="{00000000-0005-0000-0000-0000843B0000}"/>
    <cellStyle name="20% - Énfasis6 2 2 2 2 3 2 3" xfId="28024" xr:uid="{00000000-0005-0000-0000-0000853B0000}"/>
    <cellStyle name="20% - Énfasis6 2 2 2 2 3 2 4" xfId="45489" xr:uid="{00000000-0005-0000-0000-0000863B0000}"/>
    <cellStyle name="20% - Énfasis6 2 2 2 2 3 3" xfId="10613" xr:uid="{00000000-0005-0000-0000-0000873B0000}"/>
    <cellStyle name="20% - Énfasis6 2 2 2 2 3 3 2" xfId="35919" xr:uid="{00000000-0005-0000-0000-0000883B0000}"/>
    <cellStyle name="20% - Énfasis6 2 2 2 2 3 4" xfId="20708" xr:uid="{00000000-0005-0000-0000-0000893B0000}"/>
    <cellStyle name="20% - Énfasis6 2 2 2 2 3 5" xfId="43609" xr:uid="{00000000-0005-0000-0000-00008A3B0000}"/>
    <cellStyle name="20% - Énfasis6 2 2 2 2 4" xfId="3507" xr:uid="{00000000-0005-0000-0000-00008B3B0000}"/>
    <cellStyle name="20% - Énfasis6 2 2 2 2 4 2" xfId="13491" xr:uid="{00000000-0005-0000-0000-00008C3B0000}"/>
    <cellStyle name="20% - Énfasis6 2 2 2 2 4 2 2" xfId="29508" xr:uid="{00000000-0005-0000-0000-00008D3B0000}"/>
    <cellStyle name="20% - Énfasis6 2 2 2 2 4 3" xfId="37404" xr:uid="{00000000-0005-0000-0000-00008E3B0000}"/>
    <cellStyle name="20% - Énfasis6 2 2 2 2 4 4" xfId="22192" xr:uid="{00000000-0005-0000-0000-00008F3B0000}"/>
    <cellStyle name="20% - Énfasis6 2 2 2 2 4 5" xfId="44712" xr:uid="{00000000-0005-0000-0000-0000903B0000}"/>
    <cellStyle name="20% - Énfasis6 2 2 2 2 5" xfId="8374" xr:uid="{00000000-0005-0000-0000-0000913B0000}"/>
    <cellStyle name="20% - Énfasis6 2 2 2 2 5 2" xfId="17341" xr:uid="{00000000-0005-0000-0000-0000923B0000}"/>
    <cellStyle name="20% - Énfasis6 2 2 2 2 5 2 2" xfId="30993" xr:uid="{00000000-0005-0000-0000-0000933B0000}"/>
    <cellStyle name="20% - Énfasis6 2 2 2 2 5 3" xfId="38890" xr:uid="{00000000-0005-0000-0000-0000943B0000}"/>
    <cellStyle name="20% - Énfasis6 2 2 2 2 5 4" xfId="23676" xr:uid="{00000000-0005-0000-0000-0000953B0000}"/>
    <cellStyle name="20% - Énfasis6 2 2 2 2 5 5" xfId="48566" xr:uid="{00000000-0005-0000-0000-0000963B0000}"/>
    <cellStyle name="20% - Énfasis6 2 2 2 2 6" xfId="10614" xr:uid="{00000000-0005-0000-0000-0000973B0000}"/>
    <cellStyle name="20% - Énfasis6 2 2 2 2 6 2" xfId="32478" xr:uid="{00000000-0005-0000-0000-0000983B0000}"/>
    <cellStyle name="20% - Énfasis6 2 2 2 2 6 3" xfId="40375" xr:uid="{00000000-0005-0000-0000-0000993B0000}"/>
    <cellStyle name="20% - Énfasis6 2 2 2 2 6 4" xfId="25089" xr:uid="{00000000-0005-0000-0000-00009A3B0000}"/>
    <cellStyle name="20% - Énfasis6 2 2 2 2 6 5" xfId="50209" xr:uid="{00000000-0005-0000-0000-00009B3B0000}"/>
    <cellStyle name="20% - Énfasis6 2 2 2 2 7" xfId="26062" xr:uid="{00000000-0005-0000-0000-00009C3B0000}"/>
    <cellStyle name="20% - Énfasis6 2 2 2 2 8" xfId="33962" xr:uid="{00000000-0005-0000-0000-00009D3B0000}"/>
    <cellStyle name="20% - Énfasis6 2 2 2 2 9" xfId="19224" xr:uid="{00000000-0005-0000-0000-00009E3B0000}"/>
    <cellStyle name="20% - Énfasis6 2 2 2 3" xfId="2132" xr:uid="{00000000-0005-0000-0000-00009F3B0000}"/>
    <cellStyle name="20% - Énfasis6 2 2 2 3 2" xfId="4847" xr:uid="{00000000-0005-0000-0000-0000A03B0000}"/>
    <cellStyle name="20% - Énfasis6 2 2 2 3 2 2" xfId="14825" xr:uid="{00000000-0005-0000-0000-0000A13B0000}"/>
    <cellStyle name="20% - Énfasis6 2 2 2 3 2 2 2" xfId="28437" xr:uid="{00000000-0005-0000-0000-0000A23B0000}"/>
    <cellStyle name="20% - Énfasis6 2 2 2 3 2 3" xfId="36332" xr:uid="{00000000-0005-0000-0000-0000A33B0000}"/>
    <cellStyle name="20% - Énfasis6 2 2 2 3 2 4" xfId="21121" xr:uid="{00000000-0005-0000-0000-0000A43B0000}"/>
    <cellStyle name="20% - Énfasis6 2 2 2 3 2 5" xfId="46047" xr:uid="{00000000-0005-0000-0000-0000A53B0000}"/>
    <cellStyle name="20% - Énfasis6 2 2 2 3 3" xfId="8679" xr:uid="{00000000-0005-0000-0000-0000A63B0000}"/>
    <cellStyle name="20% - Énfasis6 2 2 2 3 3 2" xfId="17646" xr:uid="{00000000-0005-0000-0000-0000A73B0000}"/>
    <cellStyle name="20% - Énfasis6 2 2 2 3 3 2 2" xfId="29921" xr:uid="{00000000-0005-0000-0000-0000A83B0000}"/>
    <cellStyle name="20% - Énfasis6 2 2 2 3 3 3" xfId="37817" xr:uid="{00000000-0005-0000-0000-0000A93B0000}"/>
    <cellStyle name="20% - Énfasis6 2 2 2 3 3 4" xfId="22604" xr:uid="{00000000-0005-0000-0000-0000AA3B0000}"/>
    <cellStyle name="20% - Énfasis6 2 2 2 3 3 5" xfId="48871" xr:uid="{00000000-0005-0000-0000-0000AB3B0000}"/>
    <cellStyle name="20% - Énfasis6 2 2 2 3 4" xfId="9539" xr:uid="{00000000-0005-0000-0000-0000AC3B0000}"/>
    <cellStyle name="20% - Énfasis6 2 2 2 3 4 2" xfId="31406" xr:uid="{00000000-0005-0000-0000-0000AD3B0000}"/>
    <cellStyle name="20% - Énfasis6 2 2 2 3 4 3" xfId="39303" xr:uid="{00000000-0005-0000-0000-0000AE3B0000}"/>
    <cellStyle name="20% - Énfasis6 2 2 2 3 4 4" xfId="24088" xr:uid="{00000000-0005-0000-0000-0000AF3B0000}"/>
    <cellStyle name="20% - Énfasis6 2 2 2 3 4 5" xfId="50514" xr:uid="{00000000-0005-0000-0000-0000B03B0000}"/>
    <cellStyle name="20% - Énfasis6 2 2 2 3 5" xfId="12252" xr:uid="{00000000-0005-0000-0000-0000B13B0000}"/>
    <cellStyle name="20% - Énfasis6 2 2 2 3 5 2" xfId="32891" xr:uid="{00000000-0005-0000-0000-0000B23B0000}"/>
    <cellStyle name="20% - Énfasis6 2 2 2 3 5 3" xfId="40788" xr:uid="{00000000-0005-0000-0000-0000B33B0000}"/>
    <cellStyle name="20% - Énfasis6 2 2 2 3 6" xfId="26475" xr:uid="{00000000-0005-0000-0000-0000B43B0000}"/>
    <cellStyle name="20% - Énfasis6 2 2 2 3 7" xfId="34375" xr:uid="{00000000-0005-0000-0000-0000B53B0000}"/>
    <cellStyle name="20% - Énfasis6 2 2 2 3 8" xfId="19637" xr:uid="{00000000-0005-0000-0000-0000B63B0000}"/>
    <cellStyle name="20% - Énfasis6 2 2 2 3 9" xfId="42332" xr:uid="{00000000-0005-0000-0000-0000B73B0000}"/>
    <cellStyle name="20% - Énfasis6 2 2 2 4" xfId="1309" xr:uid="{00000000-0005-0000-0000-0000B83B0000}"/>
    <cellStyle name="20% - Énfasis6 2 2 2 4 2" xfId="4468" xr:uid="{00000000-0005-0000-0000-0000B93B0000}"/>
    <cellStyle name="20% - Énfasis6 2 2 2 4 2 2" xfId="14447" xr:uid="{00000000-0005-0000-0000-0000BA3B0000}"/>
    <cellStyle name="20% - Énfasis6 2 2 2 4 2 3" xfId="27201" xr:uid="{00000000-0005-0000-0000-0000BB3B0000}"/>
    <cellStyle name="20% - Énfasis6 2 2 2 4 2 4" xfId="45669" xr:uid="{00000000-0005-0000-0000-0000BC3B0000}"/>
    <cellStyle name="20% - Énfasis6 2 2 2 4 3" xfId="10615" xr:uid="{00000000-0005-0000-0000-0000BD3B0000}"/>
    <cellStyle name="20% - Énfasis6 2 2 2 4 3 2" xfId="35096" xr:uid="{00000000-0005-0000-0000-0000BE3B0000}"/>
    <cellStyle name="20% - Énfasis6 2 2 2 4 4" xfId="18907" xr:uid="{00000000-0005-0000-0000-0000BF3B0000}"/>
    <cellStyle name="20% - Énfasis6 2 2 2 4 5" xfId="43181" xr:uid="{00000000-0005-0000-0000-0000C03B0000}"/>
    <cellStyle name="20% - Énfasis6 2 2 2 5" xfId="6018" xr:uid="{00000000-0005-0000-0000-0000C13B0000}"/>
    <cellStyle name="20% - Énfasis6 2 2 2 5 2" xfId="27707" xr:uid="{00000000-0005-0000-0000-0000C23B0000}"/>
    <cellStyle name="20% - Énfasis6 2 2 2 5 2 2" xfId="51450" xr:uid="{00000000-0005-0000-0000-0000C33B0000}"/>
    <cellStyle name="20% - Énfasis6 2 2 2 5 3" xfId="35602" xr:uid="{00000000-0005-0000-0000-0000C43B0000}"/>
    <cellStyle name="20% - Énfasis6 2 2 2 5 3 2" xfId="51165" xr:uid="{00000000-0005-0000-0000-0000C53B0000}"/>
    <cellStyle name="20% - Énfasis6 2 2 2 5 4" xfId="20391" xr:uid="{00000000-0005-0000-0000-0000C63B0000}"/>
    <cellStyle name="20% - Énfasis6 2 2 2 6" xfId="6660" xr:uid="{00000000-0005-0000-0000-0000C73B0000}"/>
    <cellStyle name="20% - Énfasis6 2 2 2 6 2" xfId="15639" xr:uid="{00000000-0005-0000-0000-0000C83B0000}"/>
    <cellStyle name="20% - Énfasis6 2 2 2 6 2 2" xfId="29191" xr:uid="{00000000-0005-0000-0000-0000C93B0000}"/>
    <cellStyle name="20% - Énfasis6 2 2 2 6 3" xfId="37087" xr:uid="{00000000-0005-0000-0000-0000CA3B0000}"/>
    <cellStyle name="20% - Énfasis6 2 2 2 6 4" xfId="21875" xr:uid="{00000000-0005-0000-0000-0000CB3B0000}"/>
    <cellStyle name="20% - Énfasis6 2 2 2 6 5" xfId="46863" xr:uid="{00000000-0005-0000-0000-0000CC3B0000}"/>
    <cellStyle name="20% - Énfasis6 2 2 2 7" xfId="4007" xr:uid="{00000000-0005-0000-0000-0000CD3B0000}"/>
    <cellStyle name="20% - Énfasis6 2 2 2 7 2" xfId="13988" xr:uid="{00000000-0005-0000-0000-0000CE3B0000}"/>
    <cellStyle name="20% - Énfasis6 2 2 2 7 2 2" xfId="30676" xr:uid="{00000000-0005-0000-0000-0000CF3B0000}"/>
    <cellStyle name="20% - Énfasis6 2 2 2 7 3" xfId="38573" xr:uid="{00000000-0005-0000-0000-0000D03B0000}"/>
    <cellStyle name="20% - Énfasis6 2 2 2 7 4" xfId="23359" xr:uid="{00000000-0005-0000-0000-0000D13B0000}"/>
    <cellStyle name="20% - Énfasis6 2 2 2 7 5" xfId="45210" xr:uid="{00000000-0005-0000-0000-0000D23B0000}"/>
    <cellStyle name="20% - Énfasis6 2 2 2 8" xfId="7197" xr:uid="{00000000-0005-0000-0000-0000D33B0000}"/>
    <cellStyle name="20% - Énfasis6 2 2 2 8 2" xfId="16174" xr:uid="{00000000-0005-0000-0000-0000D43B0000}"/>
    <cellStyle name="20% - Énfasis6 2 2 2 8 2 2" xfId="32161" xr:uid="{00000000-0005-0000-0000-0000D53B0000}"/>
    <cellStyle name="20% - Énfasis6 2 2 2 8 3" xfId="40058" xr:uid="{00000000-0005-0000-0000-0000D63B0000}"/>
    <cellStyle name="20% - Énfasis6 2 2 2 8 4" xfId="24793" xr:uid="{00000000-0005-0000-0000-0000D73B0000}"/>
    <cellStyle name="20% - Énfasis6 2 2 2 8 5" xfId="47399" xr:uid="{00000000-0005-0000-0000-0000D83B0000}"/>
    <cellStyle name="20% - Énfasis6 2 2 2 9" xfId="3105" xr:uid="{00000000-0005-0000-0000-0000D93B0000}"/>
    <cellStyle name="20% - Énfasis6 2 2 2 9 2" xfId="13089" xr:uid="{00000000-0005-0000-0000-0000DA3B0000}"/>
    <cellStyle name="20% - Énfasis6 2 2 2 9 3" xfId="25746" xr:uid="{00000000-0005-0000-0000-0000DB3B0000}"/>
    <cellStyle name="20% - Énfasis6 2 2 2 9 4" xfId="44310" xr:uid="{00000000-0005-0000-0000-0000DC3B0000}"/>
    <cellStyle name="20% - Énfasis6 2 2 3" xfId="357" xr:uid="{00000000-0005-0000-0000-0000DD3B0000}"/>
    <cellStyle name="20% - Énfasis6 2 2 3 10" xfId="8045" xr:uid="{00000000-0005-0000-0000-0000DE3B0000}"/>
    <cellStyle name="20% - Énfasis6 2 2 3 10 2" xfId="17012" xr:uid="{00000000-0005-0000-0000-0000DF3B0000}"/>
    <cellStyle name="20% - Énfasis6 2 2 3 10 3" xfId="33646" xr:uid="{00000000-0005-0000-0000-0000E03B0000}"/>
    <cellStyle name="20% - Énfasis6 2 2 3 10 4" xfId="48237" xr:uid="{00000000-0005-0000-0000-0000E13B0000}"/>
    <cellStyle name="20% - Énfasis6 2 2 3 11" xfId="10616" xr:uid="{00000000-0005-0000-0000-0000E23B0000}"/>
    <cellStyle name="20% - Énfasis6 2 2 3 11 2" xfId="49880" xr:uid="{00000000-0005-0000-0000-0000E33B0000}"/>
    <cellStyle name="20% - Énfasis6 2 2 3 12" xfId="18601" xr:uid="{00000000-0005-0000-0000-0000E43B0000}"/>
    <cellStyle name="20% - Énfasis6 2 2 3 13" xfId="41698" xr:uid="{00000000-0005-0000-0000-0000E53B0000}"/>
    <cellStyle name="20% - Énfasis6 2 2 3 2" xfId="792" xr:uid="{00000000-0005-0000-0000-0000E63B0000}"/>
    <cellStyle name="20% - Énfasis6 2 2 3 2 10" xfId="42028" xr:uid="{00000000-0005-0000-0000-0000E73B0000}"/>
    <cellStyle name="20% - Énfasis6 2 2 3 2 2" xfId="2135" xr:uid="{00000000-0005-0000-0000-0000E83B0000}"/>
    <cellStyle name="20% - Énfasis6 2 2 3 2 2 2" xfId="5031" xr:uid="{00000000-0005-0000-0000-0000E93B0000}"/>
    <cellStyle name="20% - Énfasis6 2 2 3 2 2 2 2" xfId="15009" xr:uid="{00000000-0005-0000-0000-0000EA3B0000}"/>
    <cellStyle name="20% - Énfasis6 2 2 3 2 2 2 2 2" xfId="28440" xr:uid="{00000000-0005-0000-0000-0000EB3B0000}"/>
    <cellStyle name="20% - Énfasis6 2 2 3 2 2 2 3" xfId="36335" xr:uid="{00000000-0005-0000-0000-0000EC3B0000}"/>
    <cellStyle name="20% - Énfasis6 2 2 3 2 2 2 4" xfId="21124" xr:uid="{00000000-0005-0000-0000-0000ED3B0000}"/>
    <cellStyle name="20% - Énfasis6 2 2 3 2 2 2 5" xfId="46231" xr:uid="{00000000-0005-0000-0000-0000EE3B0000}"/>
    <cellStyle name="20% - Énfasis6 2 2 3 2 2 3" xfId="8682" xr:uid="{00000000-0005-0000-0000-0000EF3B0000}"/>
    <cellStyle name="20% - Énfasis6 2 2 3 2 2 3 2" xfId="17649" xr:uid="{00000000-0005-0000-0000-0000F03B0000}"/>
    <cellStyle name="20% - Énfasis6 2 2 3 2 2 3 2 2" xfId="29924" xr:uid="{00000000-0005-0000-0000-0000F13B0000}"/>
    <cellStyle name="20% - Énfasis6 2 2 3 2 2 3 3" xfId="37820" xr:uid="{00000000-0005-0000-0000-0000F23B0000}"/>
    <cellStyle name="20% - Énfasis6 2 2 3 2 2 3 4" xfId="22607" xr:uid="{00000000-0005-0000-0000-0000F33B0000}"/>
    <cellStyle name="20% - Énfasis6 2 2 3 2 2 3 5" xfId="48874" xr:uid="{00000000-0005-0000-0000-0000F43B0000}"/>
    <cellStyle name="20% - Énfasis6 2 2 3 2 2 4" xfId="9540" xr:uid="{00000000-0005-0000-0000-0000F53B0000}"/>
    <cellStyle name="20% - Énfasis6 2 2 3 2 2 4 2" xfId="31409" xr:uid="{00000000-0005-0000-0000-0000F63B0000}"/>
    <cellStyle name="20% - Énfasis6 2 2 3 2 2 4 3" xfId="39306" xr:uid="{00000000-0005-0000-0000-0000F73B0000}"/>
    <cellStyle name="20% - Énfasis6 2 2 3 2 2 4 4" xfId="24091" xr:uid="{00000000-0005-0000-0000-0000F83B0000}"/>
    <cellStyle name="20% - Énfasis6 2 2 3 2 2 4 5" xfId="50517" xr:uid="{00000000-0005-0000-0000-0000F93B0000}"/>
    <cellStyle name="20% - Énfasis6 2 2 3 2 2 5" xfId="12255" xr:uid="{00000000-0005-0000-0000-0000FA3B0000}"/>
    <cellStyle name="20% - Énfasis6 2 2 3 2 2 5 2" xfId="32894" xr:uid="{00000000-0005-0000-0000-0000FB3B0000}"/>
    <cellStyle name="20% - Énfasis6 2 2 3 2 2 5 3" xfId="40791" xr:uid="{00000000-0005-0000-0000-0000FC3B0000}"/>
    <cellStyle name="20% - Énfasis6 2 2 3 2 2 6" xfId="26478" xr:uid="{00000000-0005-0000-0000-0000FD3B0000}"/>
    <cellStyle name="20% - Énfasis6 2 2 3 2 2 7" xfId="34378" xr:uid="{00000000-0005-0000-0000-0000FE3B0000}"/>
    <cellStyle name="20% - Énfasis6 2 2 3 2 2 8" xfId="19640" xr:uid="{00000000-0005-0000-0000-0000FF3B0000}"/>
    <cellStyle name="20% - Énfasis6 2 2 3 2 2 9" xfId="42335" xr:uid="{00000000-0005-0000-0000-0000003C0000}"/>
    <cellStyle name="20% - Énfasis6 2 2 3 2 3" xfId="1827" xr:uid="{00000000-0005-0000-0000-0000013C0000}"/>
    <cellStyle name="20% - Énfasis6 2 2 3 2 3 2" xfId="4192" xr:uid="{00000000-0005-0000-0000-0000023C0000}"/>
    <cellStyle name="20% - Énfasis6 2 2 3 2 3 2 2" xfId="14172" xr:uid="{00000000-0005-0000-0000-0000033C0000}"/>
    <cellStyle name="20% - Énfasis6 2 2 3 2 3 2 3" xfId="28025" xr:uid="{00000000-0005-0000-0000-0000043C0000}"/>
    <cellStyle name="20% - Énfasis6 2 2 3 2 3 2 4" xfId="45394" xr:uid="{00000000-0005-0000-0000-0000053C0000}"/>
    <cellStyle name="20% - Énfasis6 2 2 3 2 3 3" xfId="10617" xr:uid="{00000000-0005-0000-0000-0000063C0000}"/>
    <cellStyle name="20% - Énfasis6 2 2 3 2 3 3 2" xfId="35920" xr:uid="{00000000-0005-0000-0000-0000073C0000}"/>
    <cellStyle name="20% - Énfasis6 2 2 3 2 3 4" xfId="20709" xr:uid="{00000000-0005-0000-0000-0000083C0000}"/>
    <cellStyle name="20% - Énfasis6 2 2 3 2 3 5" xfId="43610" xr:uid="{00000000-0005-0000-0000-0000093C0000}"/>
    <cellStyle name="20% - Énfasis6 2 2 3 2 4" xfId="3508" xr:uid="{00000000-0005-0000-0000-00000A3C0000}"/>
    <cellStyle name="20% - Énfasis6 2 2 3 2 4 2" xfId="13492" xr:uid="{00000000-0005-0000-0000-00000B3C0000}"/>
    <cellStyle name="20% - Énfasis6 2 2 3 2 4 2 2" xfId="29509" xr:uid="{00000000-0005-0000-0000-00000C3C0000}"/>
    <cellStyle name="20% - Énfasis6 2 2 3 2 4 3" xfId="37405" xr:uid="{00000000-0005-0000-0000-00000D3C0000}"/>
    <cellStyle name="20% - Énfasis6 2 2 3 2 4 4" xfId="22193" xr:uid="{00000000-0005-0000-0000-00000E3C0000}"/>
    <cellStyle name="20% - Énfasis6 2 2 3 2 4 5" xfId="44713" xr:uid="{00000000-0005-0000-0000-00000F3C0000}"/>
    <cellStyle name="20% - Énfasis6 2 2 3 2 5" xfId="8375" xr:uid="{00000000-0005-0000-0000-0000103C0000}"/>
    <cellStyle name="20% - Énfasis6 2 2 3 2 5 2" xfId="17342" xr:uid="{00000000-0005-0000-0000-0000113C0000}"/>
    <cellStyle name="20% - Énfasis6 2 2 3 2 5 2 2" xfId="30994" xr:uid="{00000000-0005-0000-0000-0000123C0000}"/>
    <cellStyle name="20% - Énfasis6 2 2 3 2 5 3" xfId="38891" xr:uid="{00000000-0005-0000-0000-0000133C0000}"/>
    <cellStyle name="20% - Énfasis6 2 2 3 2 5 4" xfId="23677" xr:uid="{00000000-0005-0000-0000-0000143C0000}"/>
    <cellStyle name="20% - Énfasis6 2 2 3 2 5 5" xfId="48567" xr:uid="{00000000-0005-0000-0000-0000153C0000}"/>
    <cellStyle name="20% - Énfasis6 2 2 3 2 6" xfId="10618" xr:uid="{00000000-0005-0000-0000-0000163C0000}"/>
    <cellStyle name="20% - Énfasis6 2 2 3 2 6 2" xfId="32479" xr:uid="{00000000-0005-0000-0000-0000173C0000}"/>
    <cellStyle name="20% - Énfasis6 2 2 3 2 6 3" xfId="40376" xr:uid="{00000000-0005-0000-0000-0000183C0000}"/>
    <cellStyle name="20% - Énfasis6 2 2 3 2 6 4" xfId="25090" xr:uid="{00000000-0005-0000-0000-0000193C0000}"/>
    <cellStyle name="20% - Énfasis6 2 2 3 2 6 5" xfId="50210" xr:uid="{00000000-0005-0000-0000-00001A3C0000}"/>
    <cellStyle name="20% - Énfasis6 2 2 3 2 7" xfId="26063" xr:uid="{00000000-0005-0000-0000-00001B3C0000}"/>
    <cellStyle name="20% - Énfasis6 2 2 3 2 8" xfId="33963" xr:uid="{00000000-0005-0000-0000-00001C3C0000}"/>
    <cellStyle name="20% - Énfasis6 2 2 3 2 9" xfId="19225" xr:uid="{00000000-0005-0000-0000-00001D3C0000}"/>
    <cellStyle name="20% - Énfasis6 2 2 3 3" xfId="2134" xr:uid="{00000000-0005-0000-0000-00001E3C0000}"/>
    <cellStyle name="20% - Énfasis6 2 2 3 3 2" xfId="4752" xr:uid="{00000000-0005-0000-0000-00001F3C0000}"/>
    <cellStyle name="20% - Énfasis6 2 2 3 3 2 2" xfId="14730" xr:uid="{00000000-0005-0000-0000-0000203C0000}"/>
    <cellStyle name="20% - Énfasis6 2 2 3 3 2 2 2" xfId="28439" xr:uid="{00000000-0005-0000-0000-0000213C0000}"/>
    <cellStyle name="20% - Énfasis6 2 2 3 3 2 3" xfId="36334" xr:uid="{00000000-0005-0000-0000-0000223C0000}"/>
    <cellStyle name="20% - Énfasis6 2 2 3 3 2 4" xfId="21123" xr:uid="{00000000-0005-0000-0000-0000233C0000}"/>
    <cellStyle name="20% - Énfasis6 2 2 3 3 2 5" xfId="45952" xr:uid="{00000000-0005-0000-0000-0000243C0000}"/>
    <cellStyle name="20% - Énfasis6 2 2 3 3 3" xfId="8681" xr:uid="{00000000-0005-0000-0000-0000253C0000}"/>
    <cellStyle name="20% - Énfasis6 2 2 3 3 3 2" xfId="17648" xr:uid="{00000000-0005-0000-0000-0000263C0000}"/>
    <cellStyle name="20% - Énfasis6 2 2 3 3 3 2 2" xfId="29923" xr:uid="{00000000-0005-0000-0000-0000273C0000}"/>
    <cellStyle name="20% - Énfasis6 2 2 3 3 3 3" xfId="37819" xr:uid="{00000000-0005-0000-0000-0000283C0000}"/>
    <cellStyle name="20% - Énfasis6 2 2 3 3 3 4" xfId="22606" xr:uid="{00000000-0005-0000-0000-0000293C0000}"/>
    <cellStyle name="20% - Énfasis6 2 2 3 3 3 5" xfId="48873" xr:uid="{00000000-0005-0000-0000-00002A3C0000}"/>
    <cellStyle name="20% - Énfasis6 2 2 3 3 4" xfId="9541" xr:uid="{00000000-0005-0000-0000-00002B3C0000}"/>
    <cellStyle name="20% - Énfasis6 2 2 3 3 4 2" xfId="31408" xr:uid="{00000000-0005-0000-0000-00002C3C0000}"/>
    <cellStyle name="20% - Énfasis6 2 2 3 3 4 3" xfId="39305" xr:uid="{00000000-0005-0000-0000-00002D3C0000}"/>
    <cellStyle name="20% - Énfasis6 2 2 3 3 4 4" xfId="24090" xr:uid="{00000000-0005-0000-0000-00002E3C0000}"/>
    <cellStyle name="20% - Énfasis6 2 2 3 3 4 5" xfId="50516" xr:uid="{00000000-0005-0000-0000-00002F3C0000}"/>
    <cellStyle name="20% - Énfasis6 2 2 3 3 5" xfId="12254" xr:uid="{00000000-0005-0000-0000-0000303C0000}"/>
    <cellStyle name="20% - Énfasis6 2 2 3 3 5 2" xfId="32893" xr:uid="{00000000-0005-0000-0000-0000313C0000}"/>
    <cellStyle name="20% - Énfasis6 2 2 3 3 5 3" xfId="40790" xr:uid="{00000000-0005-0000-0000-0000323C0000}"/>
    <cellStyle name="20% - Énfasis6 2 2 3 3 6" xfId="26477" xr:uid="{00000000-0005-0000-0000-0000333C0000}"/>
    <cellStyle name="20% - Énfasis6 2 2 3 3 7" xfId="34377" xr:uid="{00000000-0005-0000-0000-0000343C0000}"/>
    <cellStyle name="20% - Énfasis6 2 2 3 3 8" xfId="19639" xr:uid="{00000000-0005-0000-0000-0000353C0000}"/>
    <cellStyle name="20% - Énfasis6 2 2 3 3 9" xfId="42334" xr:uid="{00000000-0005-0000-0000-0000363C0000}"/>
    <cellStyle name="20% - Énfasis6 2 2 3 4" xfId="1483" xr:uid="{00000000-0005-0000-0000-0000373C0000}"/>
    <cellStyle name="20% - Énfasis6 2 2 3 4 2" xfId="4529" xr:uid="{00000000-0005-0000-0000-0000383C0000}"/>
    <cellStyle name="20% - Énfasis6 2 2 3 4 2 2" xfId="14507" xr:uid="{00000000-0005-0000-0000-0000393C0000}"/>
    <cellStyle name="20% - Énfasis6 2 2 3 4 2 3" xfId="27202" xr:uid="{00000000-0005-0000-0000-00003A3C0000}"/>
    <cellStyle name="20% - Énfasis6 2 2 3 4 2 4" xfId="45729" xr:uid="{00000000-0005-0000-0000-00003B3C0000}"/>
    <cellStyle name="20% - Énfasis6 2 2 3 4 3" xfId="10619" xr:uid="{00000000-0005-0000-0000-00003C3C0000}"/>
    <cellStyle name="20% - Énfasis6 2 2 3 4 3 2" xfId="35097" xr:uid="{00000000-0005-0000-0000-00003D3C0000}"/>
    <cellStyle name="20% - Énfasis6 2 2 3 4 4" xfId="18908" xr:uid="{00000000-0005-0000-0000-00003E3C0000}"/>
    <cellStyle name="20% - Énfasis6 2 2 3 4 5" xfId="43355" xr:uid="{00000000-0005-0000-0000-00003F3C0000}"/>
    <cellStyle name="20% - Énfasis6 2 2 3 5" xfId="6017" xr:uid="{00000000-0005-0000-0000-0000403C0000}"/>
    <cellStyle name="20% - Énfasis6 2 2 3 5 2" xfId="27708" xr:uid="{00000000-0005-0000-0000-0000413C0000}"/>
    <cellStyle name="20% - Énfasis6 2 2 3 5 2 2" xfId="51449" xr:uid="{00000000-0005-0000-0000-0000423C0000}"/>
    <cellStyle name="20% - Énfasis6 2 2 3 5 3" xfId="35603" xr:uid="{00000000-0005-0000-0000-0000433C0000}"/>
    <cellStyle name="20% - Énfasis6 2 2 3 5 3 2" xfId="51166" xr:uid="{00000000-0005-0000-0000-0000443C0000}"/>
    <cellStyle name="20% - Énfasis6 2 2 3 5 4" xfId="20392" xr:uid="{00000000-0005-0000-0000-0000453C0000}"/>
    <cellStyle name="20% - Énfasis6 2 2 3 6" xfId="6835" xr:uid="{00000000-0005-0000-0000-0000463C0000}"/>
    <cellStyle name="20% - Énfasis6 2 2 3 6 2" xfId="15813" xr:uid="{00000000-0005-0000-0000-0000473C0000}"/>
    <cellStyle name="20% - Énfasis6 2 2 3 6 2 2" xfId="29192" xr:uid="{00000000-0005-0000-0000-0000483C0000}"/>
    <cellStyle name="20% - Énfasis6 2 2 3 6 3" xfId="37088" xr:uid="{00000000-0005-0000-0000-0000493C0000}"/>
    <cellStyle name="20% - Énfasis6 2 2 3 6 4" xfId="21876" xr:uid="{00000000-0005-0000-0000-00004A3C0000}"/>
    <cellStyle name="20% - Énfasis6 2 2 3 6 5" xfId="47037" xr:uid="{00000000-0005-0000-0000-00004B3C0000}"/>
    <cellStyle name="20% - Énfasis6 2 2 3 7" xfId="3911" xr:uid="{00000000-0005-0000-0000-00004C3C0000}"/>
    <cellStyle name="20% - Énfasis6 2 2 3 7 2" xfId="13893" xr:uid="{00000000-0005-0000-0000-00004D3C0000}"/>
    <cellStyle name="20% - Énfasis6 2 2 3 7 2 2" xfId="30677" xr:uid="{00000000-0005-0000-0000-00004E3C0000}"/>
    <cellStyle name="20% - Énfasis6 2 2 3 7 3" xfId="38574" xr:uid="{00000000-0005-0000-0000-00004F3C0000}"/>
    <cellStyle name="20% - Énfasis6 2 2 3 7 4" xfId="23360" xr:uid="{00000000-0005-0000-0000-0000503C0000}"/>
    <cellStyle name="20% - Énfasis6 2 2 3 7 5" xfId="45115" xr:uid="{00000000-0005-0000-0000-0000513C0000}"/>
    <cellStyle name="20% - Énfasis6 2 2 3 8" xfId="7371" xr:uid="{00000000-0005-0000-0000-0000523C0000}"/>
    <cellStyle name="20% - Énfasis6 2 2 3 8 2" xfId="16347" xr:uid="{00000000-0005-0000-0000-0000533C0000}"/>
    <cellStyle name="20% - Énfasis6 2 2 3 8 2 2" xfId="32162" xr:uid="{00000000-0005-0000-0000-0000543C0000}"/>
    <cellStyle name="20% - Énfasis6 2 2 3 8 3" xfId="40059" xr:uid="{00000000-0005-0000-0000-0000553C0000}"/>
    <cellStyle name="20% - Énfasis6 2 2 3 8 4" xfId="24794" xr:uid="{00000000-0005-0000-0000-0000563C0000}"/>
    <cellStyle name="20% - Énfasis6 2 2 3 8 5" xfId="47572" xr:uid="{00000000-0005-0000-0000-0000573C0000}"/>
    <cellStyle name="20% - Énfasis6 2 2 3 9" xfId="3279" xr:uid="{00000000-0005-0000-0000-0000583C0000}"/>
    <cellStyle name="20% - Énfasis6 2 2 3 9 2" xfId="13263" xr:uid="{00000000-0005-0000-0000-0000593C0000}"/>
    <cellStyle name="20% - Énfasis6 2 2 3 9 3" xfId="25747" xr:uid="{00000000-0005-0000-0000-00005A3C0000}"/>
    <cellStyle name="20% - Énfasis6 2 2 3 9 4" xfId="44484" xr:uid="{00000000-0005-0000-0000-00005B3C0000}"/>
    <cellStyle name="20% - Énfasis6 2 2 4" xfId="453" xr:uid="{00000000-0005-0000-0000-00005C3C0000}"/>
    <cellStyle name="20% - Énfasis6 2 2 4 10" xfId="18906" xr:uid="{00000000-0005-0000-0000-00005D3C0000}"/>
    <cellStyle name="20% - Énfasis6 2 2 4 11" xfId="41925" xr:uid="{00000000-0005-0000-0000-00005E3C0000}"/>
    <cellStyle name="20% - Énfasis6 2 2 4 2" xfId="1828" xr:uid="{00000000-0005-0000-0000-00005F3C0000}"/>
    <cellStyle name="20% - Énfasis6 2 2 4 2 10" xfId="42029" xr:uid="{00000000-0005-0000-0000-0000603C0000}"/>
    <cellStyle name="20% - Énfasis6 2 2 4 2 2" xfId="2137" xr:uid="{00000000-0005-0000-0000-0000613C0000}"/>
    <cellStyle name="20% - Énfasis6 2 2 4 2 2 2" xfId="7537" xr:uid="{00000000-0005-0000-0000-0000623C0000}"/>
    <cellStyle name="20% - Énfasis6 2 2 4 2 2 2 2" xfId="16512" xr:uid="{00000000-0005-0000-0000-0000633C0000}"/>
    <cellStyle name="20% - Énfasis6 2 2 4 2 2 2 2 2" xfId="28442" xr:uid="{00000000-0005-0000-0000-0000643C0000}"/>
    <cellStyle name="20% - Énfasis6 2 2 4 2 2 2 3" xfId="36337" xr:uid="{00000000-0005-0000-0000-0000653C0000}"/>
    <cellStyle name="20% - Énfasis6 2 2 4 2 2 2 4" xfId="21126" xr:uid="{00000000-0005-0000-0000-0000663C0000}"/>
    <cellStyle name="20% - Énfasis6 2 2 4 2 2 2 5" xfId="47737" xr:uid="{00000000-0005-0000-0000-0000673C0000}"/>
    <cellStyle name="20% - Énfasis6 2 2 4 2 2 3" xfId="8684" xr:uid="{00000000-0005-0000-0000-0000683C0000}"/>
    <cellStyle name="20% - Énfasis6 2 2 4 2 2 3 2" xfId="17651" xr:uid="{00000000-0005-0000-0000-0000693C0000}"/>
    <cellStyle name="20% - Énfasis6 2 2 4 2 2 3 2 2" xfId="29926" xr:uid="{00000000-0005-0000-0000-00006A3C0000}"/>
    <cellStyle name="20% - Énfasis6 2 2 4 2 2 3 3" xfId="37822" xr:uid="{00000000-0005-0000-0000-00006B3C0000}"/>
    <cellStyle name="20% - Énfasis6 2 2 4 2 2 3 4" xfId="22609" xr:uid="{00000000-0005-0000-0000-00006C3C0000}"/>
    <cellStyle name="20% - Énfasis6 2 2 4 2 2 3 5" xfId="48876" xr:uid="{00000000-0005-0000-0000-00006D3C0000}"/>
    <cellStyle name="20% - Énfasis6 2 2 4 2 2 4" xfId="9542" xr:uid="{00000000-0005-0000-0000-00006E3C0000}"/>
    <cellStyle name="20% - Énfasis6 2 2 4 2 2 4 2" xfId="31411" xr:uid="{00000000-0005-0000-0000-00006F3C0000}"/>
    <cellStyle name="20% - Énfasis6 2 2 4 2 2 4 3" xfId="39308" xr:uid="{00000000-0005-0000-0000-0000703C0000}"/>
    <cellStyle name="20% - Énfasis6 2 2 4 2 2 4 4" xfId="24093" xr:uid="{00000000-0005-0000-0000-0000713C0000}"/>
    <cellStyle name="20% - Énfasis6 2 2 4 2 2 4 5" xfId="50519" xr:uid="{00000000-0005-0000-0000-0000723C0000}"/>
    <cellStyle name="20% - Énfasis6 2 2 4 2 2 5" xfId="12256" xr:uid="{00000000-0005-0000-0000-0000733C0000}"/>
    <cellStyle name="20% - Énfasis6 2 2 4 2 2 5 2" xfId="32896" xr:uid="{00000000-0005-0000-0000-0000743C0000}"/>
    <cellStyle name="20% - Énfasis6 2 2 4 2 2 5 3" xfId="40793" xr:uid="{00000000-0005-0000-0000-0000753C0000}"/>
    <cellStyle name="20% - Énfasis6 2 2 4 2 2 6" xfId="26480" xr:uid="{00000000-0005-0000-0000-0000763C0000}"/>
    <cellStyle name="20% - Énfasis6 2 2 4 2 2 7" xfId="34380" xr:uid="{00000000-0005-0000-0000-0000773C0000}"/>
    <cellStyle name="20% - Énfasis6 2 2 4 2 2 8" xfId="19642" xr:uid="{00000000-0005-0000-0000-0000783C0000}"/>
    <cellStyle name="20% - Énfasis6 2 2 4 2 2 9" xfId="42337" xr:uid="{00000000-0005-0000-0000-0000793C0000}"/>
    <cellStyle name="20% - Énfasis6 2 2 4 2 3" xfId="4947" xr:uid="{00000000-0005-0000-0000-00007A3C0000}"/>
    <cellStyle name="20% - Énfasis6 2 2 4 2 3 2" xfId="14925" xr:uid="{00000000-0005-0000-0000-00007B3C0000}"/>
    <cellStyle name="20% - Énfasis6 2 2 4 2 3 2 2" xfId="28026" xr:uid="{00000000-0005-0000-0000-00007C3C0000}"/>
    <cellStyle name="20% - Énfasis6 2 2 4 2 3 3" xfId="35921" xr:uid="{00000000-0005-0000-0000-00007D3C0000}"/>
    <cellStyle name="20% - Énfasis6 2 2 4 2 3 4" xfId="20710" xr:uid="{00000000-0005-0000-0000-00007E3C0000}"/>
    <cellStyle name="20% - Énfasis6 2 2 4 2 3 5" xfId="46147" xr:uid="{00000000-0005-0000-0000-00007F3C0000}"/>
    <cellStyle name="20% - Énfasis6 2 2 4 2 4" xfId="8376" xr:uid="{00000000-0005-0000-0000-0000803C0000}"/>
    <cellStyle name="20% - Énfasis6 2 2 4 2 4 2" xfId="17343" xr:uid="{00000000-0005-0000-0000-0000813C0000}"/>
    <cellStyle name="20% - Énfasis6 2 2 4 2 4 2 2" xfId="29510" xr:uid="{00000000-0005-0000-0000-0000823C0000}"/>
    <cellStyle name="20% - Énfasis6 2 2 4 2 4 3" xfId="37406" xr:uid="{00000000-0005-0000-0000-0000833C0000}"/>
    <cellStyle name="20% - Énfasis6 2 2 4 2 4 4" xfId="22194" xr:uid="{00000000-0005-0000-0000-0000843C0000}"/>
    <cellStyle name="20% - Énfasis6 2 2 4 2 4 5" xfId="48568" xr:uid="{00000000-0005-0000-0000-0000853C0000}"/>
    <cellStyle name="20% - Énfasis6 2 2 4 2 5" xfId="9543" xr:uid="{00000000-0005-0000-0000-0000863C0000}"/>
    <cellStyle name="20% - Énfasis6 2 2 4 2 5 2" xfId="30995" xr:uid="{00000000-0005-0000-0000-0000873C0000}"/>
    <cellStyle name="20% - Énfasis6 2 2 4 2 5 3" xfId="38892" xr:uid="{00000000-0005-0000-0000-0000883C0000}"/>
    <cellStyle name="20% - Énfasis6 2 2 4 2 5 4" xfId="23678" xr:uid="{00000000-0005-0000-0000-0000893C0000}"/>
    <cellStyle name="20% - Énfasis6 2 2 4 2 5 5" xfId="50211" xr:uid="{00000000-0005-0000-0000-00008A3C0000}"/>
    <cellStyle name="20% - Énfasis6 2 2 4 2 6" xfId="12089" xr:uid="{00000000-0005-0000-0000-00008B3C0000}"/>
    <cellStyle name="20% - Énfasis6 2 2 4 2 6 2" xfId="32480" xr:uid="{00000000-0005-0000-0000-00008C3C0000}"/>
    <cellStyle name="20% - Énfasis6 2 2 4 2 6 3" xfId="40377" xr:uid="{00000000-0005-0000-0000-00008D3C0000}"/>
    <cellStyle name="20% - Énfasis6 2 2 4 2 7" xfId="26064" xr:uid="{00000000-0005-0000-0000-00008E3C0000}"/>
    <cellStyle name="20% - Énfasis6 2 2 4 2 8" xfId="33964" xr:uid="{00000000-0005-0000-0000-00008F3C0000}"/>
    <cellStyle name="20% - Énfasis6 2 2 4 2 9" xfId="19226" xr:uid="{00000000-0005-0000-0000-0000903C0000}"/>
    <cellStyle name="20% - Énfasis6 2 2 4 3" xfId="2136" xr:uid="{00000000-0005-0000-0000-0000913C0000}"/>
    <cellStyle name="20% - Énfasis6 2 2 4 3 2" xfId="6274" xr:uid="{00000000-0005-0000-0000-0000923C0000}"/>
    <cellStyle name="20% - Énfasis6 2 2 4 3 2 2" xfId="28441" xr:uid="{00000000-0005-0000-0000-0000933C0000}"/>
    <cellStyle name="20% - Énfasis6 2 2 4 3 2 2 2" xfId="51495" xr:uid="{00000000-0005-0000-0000-0000943C0000}"/>
    <cellStyle name="20% - Énfasis6 2 2 4 3 2 3" xfId="36336" xr:uid="{00000000-0005-0000-0000-0000953C0000}"/>
    <cellStyle name="20% - Énfasis6 2 2 4 3 2 3 2" xfId="51215" xr:uid="{00000000-0005-0000-0000-0000963C0000}"/>
    <cellStyle name="20% - Énfasis6 2 2 4 3 2 4" xfId="21125" xr:uid="{00000000-0005-0000-0000-0000973C0000}"/>
    <cellStyle name="20% - Énfasis6 2 2 4 3 3" xfId="7536" xr:uid="{00000000-0005-0000-0000-0000983C0000}"/>
    <cellStyle name="20% - Énfasis6 2 2 4 3 3 2" xfId="16511" xr:uid="{00000000-0005-0000-0000-0000993C0000}"/>
    <cellStyle name="20% - Énfasis6 2 2 4 3 3 2 2" xfId="29925" xr:uid="{00000000-0005-0000-0000-00009A3C0000}"/>
    <cellStyle name="20% - Énfasis6 2 2 4 3 3 3" xfId="37821" xr:uid="{00000000-0005-0000-0000-00009B3C0000}"/>
    <cellStyle name="20% - Énfasis6 2 2 4 3 3 4" xfId="22608" xr:uid="{00000000-0005-0000-0000-00009C3C0000}"/>
    <cellStyle name="20% - Énfasis6 2 2 4 3 3 5" xfId="47736" xr:uid="{00000000-0005-0000-0000-00009D3C0000}"/>
    <cellStyle name="20% - Énfasis6 2 2 4 3 4" xfId="8683" xr:uid="{00000000-0005-0000-0000-00009E3C0000}"/>
    <cellStyle name="20% - Énfasis6 2 2 4 3 4 2" xfId="17650" xr:uid="{00000000-0005-0000-0000-00009F3C0000}"/>
    <cellStyle name="20% - Énfasis6 2 2 4 3 4 2 2" xfId="31410" xr:uid="{00000000-0005-0000-0000-0000A03C0000}"/>
    <cellStyle name="20% - Énfasis6 2 2 4 3 4 3" xfId="39307" xr:uid="{00000000-0005-0000-0000-0000A13C0000}"/>
    <cellStyle name="20% - Énfasis6 2 2 4 3 4 4" xfId="24092" xr:uid="{00000000-0005-0000-0000-0000A23C0000}"/>
    <cellStyle name="20% - Énfasis6 2 2 4 3 4 5" xfId="48875" xr:uid="{00000000-0005-0000-0000-0000A33C0000}"/>
    <cellStyle name="20% - Énfasis6 2 2 4 3 5" xfId="10620" xr:uid="{00000000-0005-0000-0000-0000A43C0000}"/>
    <cellStyle name="20% - Énfasis6 2 2 4 3 5 2" xfId="32895" xr:uid="{00000000-0005-0000-0000-0000A53C0000}"/>
    <cellStyle name="20% - Énfasis6 2 2 4 3 5 3" xfId="40792" xr:uid="{00000000-0005-0000-0000-0000A63C0000}"/>
    <cellStyle name="20% - Énfasis6 2 2 4 3 5 4" xfId="25339" xr:uid="{00000000-0005-0000-0000-0000A73C0000}"/>
    <cellStyle name="20% - Énfasis6 2 2 4 3 5 5" xfId="50518" xr:uid="{00000000-0005-0000-0000-0000A83C0000}"/>
    <cellStyle name="20% - Énfasis6 2 2 4 3 6" xfId="26479" xr:uid="{00000000-0005-0000-0000-0000A93C0000}"/>
    <cellStyle name="20% - Énfasis6 2 2 4 3 7" xfId="34379" xr:uid="{00000000-0005-0000-0000-0000AA3C0000}"/>
    <cellStyle name="20% - Énfasis6 2 2 4 3 8" xfId="19641" xr:uid="{00000000-0005-0000-0000-0000AB3C0000}"/>
    <cellStyle name="20% - Énfasis6 2 2 4 3 9" xfId="42336" xr:uid="{00000000-0005-0000-0000-0000AC3C0000}"/>
    <cellStyle name="20% - Énfasis6 2 2 4 4" xfId="1716" xr:uid="{00000000-0005-0000-0000-0000AD3C0000}"/>
    <cellStyle name="20% - Énfasis6 2 2 4 4 2" xfId="4107" xr:uid="{00000000-0005-0000-0000-0000AE3C0000}"/>
    <cellStyle name="20% - Énfasis6 2 2 4 4 2 2" xfId="14088" xr:uid="{00000000-0005-0000-0000-0000AF3C0000}"/>
    <cellStyle name="20% - Énfasis6 2 2 4 4 2 3" xfId="27706" xr:uid="{00000000-0005-0000-0000-0000B03C0000}"/>
    <cellStyle name="20% - Énfasis6 2 2 4 4 2 4" xfId="45310" xr:uid="{00000000-0005-0000-0000-0000B13C0000}"/>
    <cellStyle name="20% - Énfasis6 2 2 4 4 3" xfId="10621" xr:uid="{00000000-0005-0000-0000-0000B23C0000}"/>
    <cellStyle name="20% - Énfasis6 2 2 4 4 3 2" xfId="35601" xr:uid="{00000000-0005-0000-0000-0000B33C0000}"/>
    <cellStyle name="20% - Énfasis6 2 2 4 4 4" xfId="20390" xr:uid="{00000000-0005-0000-0000-0000B43C0000}"/>
    <cellStyle name="20% - Énfasis6 2 2 4 4 5" xfId="43532" xr:uid="{00000000-0005-0000-0000-0000B53C0000}"/>
    <cellStyle name="20% - Énfasis6 2 2 4 5" xfId="2943" xr:uid="{00000000-0005-0000-0000-0000B63C0000}"/>
    <cellStyle name="20% - Énfasis6 2 2 4 5 2" xfId="12927" xr:uid="{00000000-0005-0000-0000-0000B73C0000}"/>
    <cellStyle name="20% - Énfasis6 2 2 4 5 2 2" xfId="29190" xr:uid="{00000000-0005-0000-0000-0000B83C0000}"/>
    <cellStyle name="20% - Énfasis6 2 2 4 5 3" xfId="37086" xr:uid="{00000000-0005-0000-0000-0000B93C0000}"/>
    <cellStyle name="20% - Énfasis6 2 2 4 5 4" xfId="21874" xr:uid="{00000000-0005-0000-0000-0000BA3C0000}"/>
    <cellStyle name="20% - Énfasis6 2 2 4 5 5" xfId="44148" xr:uid="{00000000-0005-0000-0000-0000BB3C0000}"/>
    <cellStyle name="20% - Énfasis6 2 2 4 6" xfId="8272" xr:uid="{00000000-0005-0000-0000-0000BC3C0000}"/>
    <cellStyle name="20% - Énfasis6 2 2 4 6 2" xfId="17239" xr:uid="{00000000-0005-0000-0000-0000BD3C0000}"/>
    <cellStyle name="20% - Énfasis6 2 2 4 6 2 2" xfId="30675" xr:uid="{00000000-0005-0000-0000-0000BE3C0000}"/>
    <cellStyle name="20% - Énfasis6 2 2 4 6 3" xfId="38572" xr:uid="{00000000-0005-0000-0000-0000BF3C0000}"/>
    <cellStyle name="20% - Énfasis6 2 2 4 6 4" xfId="23358" xr:uid="{00000000-0005-0000-0000-0000C03C0000}"/>
    <cellStyle name="20% - Énfasis6 2 2 4 6 5" xfId="48464" xr:uid="{00000000-0005-0000-0000-0000C13C0000}"/>
    <cellStyle name="20% - Énfasis6 2 2 4 7" xfId="10622" xr:uid="{00000000-0005-0000-0000-0000C23C0000}"/>
    <cellStyle name="20% - Énfasis6 2 2 4 7 2" xfId="32160" xr:uid="{00000000-0005-0000-0000-0000C33C0000}"/>
    <cellStyle name="20% - Énfasis6 2 2 4 7 3" xfId="40057" xr:uid="{00000000-0005-0000-0000-0000C43C0000}"/>
    <cellStyle name="20% - Énfasis6 2 2 4 7 4" xfId="24792" xr:uid="{00000000-0005-0000-0000-0000C53C0000}"/>
    <cellStyle name="20% - Énfasis6 2 2 4 7 5" xfId="50107" xr:uid="{00000000-0005-0000-0000-0000C63C0000}"/>
    <cellStyle name="20% - Énfasis6 2 2 4 8" xfId="25745" xr:uid="{00000000-0005-0000-0000-0000C73C0000}"/>
    <cellStyle name="20% - Énfasis6 2 2 4 9" xfId="33644" xr:uid="{00000000-0005-0000-0000-0000C83C0000}"/>
    <cellStyle name="20% - Énfasis6 2 2 5" xfId="1757" xr:uid="{00000000-0005-0000-0000-0000C93C0000}"/>
    <cellStyle name="20% - Énfasis6 2 2 5 10" xfId="41958" xr:uid="{00000000-0005-0000-0000-0000CA3C0000}"/>
    <cellStyle name="20% - Énfasis6 2 2 5 2" xfId="2138" xr:uid="{00000000-0005-0000-0000-0000CB3C0000}"/>
    <cellStyle name="20% - Énfasis6 2 2 5 2 2" xfId="7538" xr:uid="{00000000-0005-0000-0000-0000CC3C0000}"/>
    <cellStyle name="20% - Énfasis6 2 2 5 2 2 2" xfId="16513" xr:uid="{00000000-0005-0000-0000-0000CD3C0000}"/>
    <cellStyle name="20% - Énfasis6 2 2 5 2 2 2 2" xfId="28443" xr:uid="{00000000-0005-0000-0000-0000CE3C0000}"/>
    <cellStyle name="20% - Énfasis6 2 2 5 2 2 3" xfId="36338" xr:uid="{00000000-0005-0000-0000-0000CF3C0000}"/>
    <cellStyle name="20% - Énfasis6 2 2 5 2 2 4" xfId="21127" xr:uid="{00000000-0005-0000-0000-0000D03C0000}"/>
    <cellStyle name="20% - Énfasis6 2 2 5 2 2 5" xfId="47738" xr:uid="{00000000-0005-0000-0000-0000D13C0000}"/>
    <cellStyle name="20% - Énfasis6 2 2 5 2 3" xfId="8685" xr:uid="{00000000-0005-0000-0000-0000D23C0000}"/>
    <cellStyle name="20% - Énfasis6 2 2 5 2 3 2" xfId="17652" xr:uid="{00000000-0005-0000-0000-0000D33C0000}"/>
    <cellStyle name="20% - Énfasis6 2 2 5 2 3 2 2" xfId="29927" xr:uid="{00000000-0005-0000-0000-0000D43C0000}"/>
    <cellStyle name="20% - Énfasis6 2 2 5 2 3 3" xfId="37823" xr:uid="{00000000-0005-0000-0000-0000D53C0000}"/>
    <cellStyle name="20% - Énfasis6 2 2 5 2 3 4" xfId="22610" xr:uid="{00000000-0005-0000-0000-0000D63C0000}"/>
    <cellStyle name="20% - Énfasis6 2 2 5 2 3 5" xfId="48877" xr:uid="{00000000-0005-0000-0000-0000D73C0000}"/>
    <cellStyle name="20% - Énfasis6 2 2 5 2 4" xfId="9544" xr:uid="{00000000-0005-0000-0000-0000D83C0000}"/>
    <cellStyle name="20% - Énfasis6 2 2 5 2 4 2" xfId="31412" xr:uid="{00000000-0005-0000-0000-0000D93C0000}"/>
    <cellStyle name="20% - Énfasis6 2 2 5 2 4 3" xfId="39309" xr:uid="{00000000-0005-0000-0000-0000DA3C0000}"/>
    <cellStyle name="20% - Énfasis6 2 2 5 2 4 4" xfId="24094" xr:uid="{00000000-0005-0000-0000-0000DB3C0000}"/>
    <cellStyle name="20% - Énfasis6 2 2 5 2 4 5" xfId="50520" xr:uid="{00000000-0005-0000-0000-0000DC3C0000}"/>
    <cellStyle name="20% - Énfasis6 2 2 5 2 5" xfId="12257" xr:uid="{00000000-0005-0000-0000-0000DD3C0000}"/>
    <cellStyle name="20% - Énfasis6 2 2 5 2 5 2" xfId="32897" xr:uid="{00000000-0005-0000-0000-0000DE3C0000}"/>
    <cellStyle name="20% - Énfasis6 2 2 5 2 5 3" xfId="40794" xr:uid="{00000000-0005-0000-0000-0000DF3C0000}"/>
    <cellStyle name="20% - Énfasis6 2 2 5 2 6" xfId="26481" xr:uid="{00000000-0005-0000-0000-0000E03C0000}"/>
    <cellStyle name="20% - Énfasis6 2 2 5 2 7" xfId="34381" xr:uid="{00000000-0005-0000-0000-0000E13C0000}"/>
    <cellStyle name="20% - Énfasis6 2 2 5 2 8" xfId="19643" xr:uid="{00000000-0005-0000-0000-0000E23C0000}"/>
    <cellStyle name="20% - Énfasis6 2 2 5 2 9" xfId="42338" xr:uid="{00000000-0005-0000-0000-0000E33C0000}"/>
    <cellStyle name="20% - Énfasis6 2 2 5 3" xfId="4668" xr:uid="{00000000-0005-0000-0000-0000E43C0000}"/>
    <cellStyle name="20% - Énfasis6 2 2 5 3 2" xfId="14646" xr:uid="{00000000-0005-0000-0000-0000E53C0000}"/>
    <cellStyle name="20% - Énfasis6 2 2 5 3 2 2" xfId="27909" xr:uid="{00000000-0005-0000-0000-0000E63C0000}"/>
    <cellStyle name="20% - Énfasis6 2 2 5 3 3" xfId="35804" xr:uid="{00000000-0005-0000-0000-0000E73C0000}"/>
    <cellStyle name="20% - Énfasis6 2 2 5 3 4" xfId="20593" xr:uid="{00000000-0005-0000-0000-0000E83C0000}"/>
    <cellStyle name="20% - Énfasis6 2 2 5 3 5" xfId="45868" xr:uid="{00000000-0005-0000-0000-0000E93C0000}"/>
    <cellStyle name="20% - Énfasis6 2 2 5 4" xfId="8305" xr:uid="{00000000-0005-0000-0000-0000EA3C0000}"/>
    <cellStyle name="20% - Énfasis6 2 2 5 4 2" xfId="17272" xr:uid="{00000000-0005-0000-0000-0000EB3C0000}"/>
    <cellStyle name="20% - Énfasis6 2 2 5 4 2 2" xfId="29393" xr:uid="{00000000-0005-0000-0000-0000EC3C0000}"/>
    <cellStyle name="20% - Énfasis6 2 2 5 4 3" xfId="37289" xr:uid="{00000000-0005-0000-0000-0000ED3C0000}"/>
    <cellStyle name="20% - Énfasis6 2 2 5 4 4" xfId="22077" xr:uid="{00000000-0005-0000-0000-0000EE3C0000}"/>
    <cellStyle name="20% - Énfasis6 2 2 5 4 5" xfId="48497" xr:uid="{00000000-0005-0000-0000-0000EF3C0000}"/>
    <cellStyle name="20% - Énfasis6 2 2 5 5" xfId="9545" xr:uid="{00000000-0005-0000-0000-0000F03C0000}"/>
    <cellStyle name="20% - Énfasis6 2 2 5 5 2" xfId="30878" xr:uid="{00000000-0005-0000-0000-0000F13C0000}"/>
    <cellStyle name="20% - Énfasis6 2 2 5 5 3" xfId="38775" xr:uid="{00000000-0005-0000-0000-0000F23C0000}"/>
    <cellStyle name="20% - Énfasis6 2 2 5 5 4" xfId="23561" xr:uid="{00000000-0005-0000-0000-0000F33C0000}"/>
    <cellStyle name="20% - Énfasis6 2 2 5 5 5" xfId="50140" xr:uid="{00000000-0005-0000-0000-0000F43C0000}"/>
    <cellStyle name="20% - Énfasis6 2 2 5 6" xfId="12074" xr:uid="{00000000-0005-0000-0000-0000F53C0000}"/>
    <cellStyle name="20% - Énfasis6 2 2 5 6 2" xfId="32363" xr:uid="{00000000-0005-0000-0000-0000F63C0000}"/>
    <cellStyle name="20% - Énfasis6 2 2 5 6 3" xfId="40260" xr:uid="{00000000-0005-0000-0000-0000F73C0000}"/>
    <cellStyle name="20% - Énfasis6 2 2 5 7" xfId="25947" xr:uid="{00000000-0005-0000-0000-0000F83C0000}"/>
    <cellStyle name="20% - Énfasis6 2 2 5 8" xfId="33847" xr:uid="{00000000-0005-0000-0000-0000F93C0000}"/>
    <cellStyle name="20% - Énfasis6 2 2 5 9" xfId="19109" xr:uid="{00000000-0005-0000-0000-0000FA3C0000}"/>
    <cellStyle name="20% - Énfasis6 2 2 6" xfId="2131" xr:uid="{00000000-0005-0000-0000-0000FB3C0000}"/>
    <cellStyle name="20% - Énfasis6 2 2 6 2" xfId="5266" xr:uid="{00000000-0005-0000-0000-0000FC3C0000}"/>
    <cellStyle name="20% - Énfasis6 2 2 6 2 2" xfId="15243" xr:uid="{00000000-0005-0000-0000-0000FD3C0000}"/>
    <cellStyle name="20% - Énfasis6 2 2 6 2 2 2" xfId="28436" xr:uid="{00000000-0005-0000-0000-0000FE3C0000}"/>
    <cellStyle name="20% - Énfasis6 2 2 6 2 3" xfId="36331" xr:uid="{00000000-0005-0000-0000-0000FF3C0000}"/>
    <cellStyle name="20% - Énfasis6 2 2 6 2 4" xfId="21120" xr:uid="{00000000-0005-0000-0000-0000003D0000}"/>
    <cellStyle name="20% - Énfasis6 2 2 6 2 5" xfId="46466" xr:uid="{00000000-0005-0000-0000-0000013D0000}"/>
    <cellStyle name="20% - Énfasis6 2 2 6 3" xfId="8678" xr:uid="{00000000-0005-0000-0000-0000023D0000}"/>
    <cellStyle name="20% - Énfasis6 2 2 6 3 2" xfId="17645" xr:uid="{00000000-0005-0000-0000-0000033D0000}"/>
    <cellStyle name="20% - Énfasis6 2 2 6 3 2 2" xfId="29920" xr:uid="{00000000-0005-0000-0000-0000043D0000}"/>
    <cellStyle name="20% - Énfasis6 2 2 6 3 3" xfId="37816" xr:uid="{00000000-0005-0000-0000-0000053D0000}"/>
    <cellStyle name="20% - Énfasis6 2 2 6 3 4" xfId="22603" xr:uid="{00000000-0005-0000-0000-0000063D0000}"/>
    <cellStyle name="20% - Énfasis6 2 2 6 3 5" xfId="48870" xr:uid="{00000000-0005-0000-0000-0000073D0000}"/>
    <cellStyle name="20% - Énfasis6 2 2 6 4" xfId="9546" xr:uid="{00000000-0005-0000-0000-0000083D0000}"/>
    <cellStyle name="20% - Énfasis6 2 2 6 4 2" xfId="31405" xr:uid="{00000000-0005-0000-0000-0000093D0000}"/>
    <cellStyle name="20% - Énfasis6 2 2 6 4 3" xfId="39302" xr:uid="{00000000-0005-0000-0000-00000A3D0000}"/>
    <cellStyle name="20% - Énfasis6 2 2 6 4 4" xfId="24087" xr:uid="{00000000-0005-0000-0000-00000B3D0000}"/>
    <cellStyle name="20% - Énfasis6 2 2 6 4 5" xfId="50513" xr:uid="{00000000-0005-0000-0000-00000C3D0000}"/>
    <cellStyle name="20% - Énfasis6 2 2 6 5" xfId="12251" xr:uid="{00000000-0005-0000-0000-00000D3D0000}"/>
    <cellStyle name="20% - Énfasis6 2 2 6 5 2" xfId="32890" xr:uid="{00000000-0005-0000-0000-00000E3D0000}"/>
    <cellStyle name="20% - Énfasis6 2 2 6 5 3" xfId="40787" xr:uid="{00000000-0005-0000-0000-00000F3D0000}"/>
    <cellStyle name="20% - Énfasis6 2 2 6 6" xfId="26474" xr:uid="{00000000-0005-0000-0000-0000103D0000}"/>
    <cellStyle name="20% - Énfasis6 2 2 6 7" xfId="34374" xr:uid="{00000000-0005-0000-0000-0000113D0000}"/>
    <cellStyle name="20% - Énfasis6 2 2 6 8" xfId="19636" xr:uid="{00000000-0005-0000-0000-0000123D0000}"/>
    <cellStyle name="20% - Énfasis6 2 2 6 9" xfId="42331" xr:uid="{00000000-0005-0000-0000-0000133D0000}"/>
    <cellStyle name="20% - Énfasis6 2 2 7" xfId="1147" xr:uid="{00000000-0005-0000-0000-0000143D0000}"/>
    <cellStyle name="20% - Énfasis6 2 2 7 2" xfId="4372" xr:uid="{00000000-0005-0000-0000-0000153D0000}"/>
    <cellStyle name="20% - Énfasis6 2 2 7 2 2" xfId="14352" xr:uid="{00000000-0005-0000-0000-0000163D0000}"/>
    <cellStyle name="20% - Énfasis6 2 2 7 2 3" xfId="27121" xr:uid="{00000000-0005-0000-0000-0000173D0000}"/>
    <cellStyle name="20% - Énfasis6 2 2 7 2 4" xfId="45574" xr:uid="{00000000-0005-0000-0000-0000183D0000}"/>
    <cellStyle name="20% - Énfasis6 2 2 7 3" xfId="10623" xr:uid="{00000000-0005-0000-0000-0000193D0000}"/>
    <cellStyle name="20% - Énfasis6 2 2 7 3 2" xfId="35016" xr:uid="{00000000-0005-0000-0000-00001A3D0000}"/>
    <cellStyle name="20% - Énfasis6 2 2 7 4" xfId="18814" xr:uid="{00000000-0005-0000-0000-00001B3D0000}"/>
    <cellStyle name="20% - Énfasis6 2 2 7 5" xfId="43020" xr:uid="{00000000-0005-0000-0000-00001C3D0000}"/>
    <cellStyle name="20% - Énfasis6 2 2 8" xfId="5817" xr:uid="{00000000-0005-0000-0000-00001D3D0000}"/>
    <cellStyle name="20% - Énfasis6 2 2 8 2" xfId="27614" xr:uid="{00000000-0005-0000-0000-00001E3D0000}"/>
    <cellStyle name="20% - Énfasis6 2 2 8 2 2" xfId="51409" xr:uid="{00000000-0005-0000-0000-00001F3D0000}"/>
    <cellStyle name="20% - Énfasis6 2 2 8 3" xfId="35509" xr:uid="{00000000-0005-0000-0000-0000203D0000}"/>
    <cellStyle name="20% - Énfasis6 2 2 8 3 2" xfId="51139" xr:uid="{00000000-0005-0000-0000-0000213D0000}"/>
    <cellStyle name="20% - Énfasis6 2 2 8 4" xfId="20298" xr:uid="{00000000-0005-0000-0000-0000223D0000}"/>
    <cellStyle name="20% - Énfasis6 2 2 9" xfId="6496" xr:uid="{00000000-0005-0000-0000-0000233D0000}"/>
    <cellStyle name="20% - Énfasis6 2 2 9 2" xfId="15478" xr:uid="{00000000-0005-0000-0000-0000243D0000}"/>
    <cellStyle name="20% - Énfasis6 2 2 9 2 2" xfId="29098" xr:uid="{00000000-0005-0000-0000-0000253D0000}"/>
    <cellStyle name="20% - Énfasis6 2 2 9 3" xfId="36994" xr:uid="{00000000-0005-0000-0000-0000263D0000}"/>
    <cellStyle name="20% - Énfasis6 2 2 9 4" xfId="21782" xr:uid="{00000000-0005-0000-0000-0000273D0000}"/>
    <cellStyle name="20% - Énfasis6 2 2 9 5" xfId="46701" xr:uid="{00000000-0005-0000-0000-0000283D0000}"/>
    <cellStyle name="20% - Énfasis6 2 3" xfId="110" xr:uid="{00000000-0005-0000-0000-0000293D0000}"/>
    <cellStyle name="20% - Énfasis6 2 3 10" xfId="2842" xr:uid="{00000000-0005-0000-0000-00002A3D0000}"/>
    <cellStyle name="20% - Énfasis6 2 3 10 2" xfId="12826" xr:uid="{00000000-0005-0000-0000-00002B3D0000}"/>
    <cellStyle name="20% - Énfasis6 2 3 10 3" xfId="33647" xr:uid="{00000000-0005-0000-0000-00002C3D0000}"/>
    <cellStyle name="20% - Énfasis6 2 3 10 4" xfId="44047" xr:uid="{00000000-0005-0000-0000-00002D3D0000}"/>
    <cellStyle name="20% - Énfasis6 2 3 11" xfId="7774" xr:uid="{00000000-0005-0000-0000-00002E3D0000}"/>
    <cellStyle name="20% - Énfasis6 2 3 11 2" xfId="16741" xr:uid="{00000000-0005-0000-0000-00002F3D0000}"/>
    <cellStyle name="20% - Énfasis6 2 3 11 3" xfId="47966" xr:uid="{00000000-0005-0000-0000-0000303D0000}"/>
    <cellStyle name="20% - Énfasis6 2 3 12" xfId="10624" xr:uid="{00000000-0005-0000-0000-0000313D0000}"/>
    <cellStyle name="20% - Énfasis6 2 3 12 2" xfId="49609" xr:uid="{00000000-0005-0000-0000-0000323D0000}"/>
    <cellStyle name="20% - Énfasis6 2 3 13" xfId="18413" xr:uid="{00000000-0005-0000-0000-0000333D0000}"/>
    <cellStyle name="20% - Énfasis6 2 3 14" xfId="41427" xr:uid="{00000000-0005-0000-0000-0000343D0000}"/>
    <cellStyle name="20% - Énfasis6 2 3 2" xfId="218" xr:uid="{00000000-0005-0000-0000-0000353D0000}"/>
    <cellStyle name="20% - Énfasis6 2 3 2 10" xfId="19227" xr:uid="{00000000-0005-0000-0000-0000363D0000}"/>
    <cellStyle name="20% - Énfasis6 2 3 2 11" xfId="41525" xr:uid="{00000000-0005-0000-0000-0000373D0000}"/>
    <cellStyle name="20% - Énfasis6 2 3 2 2" xfId="618" xr:uid="{00000000-0005-0000-0000-0000383D0000}"/>
    <cellStyle name="20% - Énfasis6 2 3 2 2 2" xfId="2139" xr:uid="{00000000-0005-0000-0000-0000393D0000}"/>
    <cellStyle name="20% - Énfasis6 2 3 2 2 2 2" xfId="5087" xr:uid="{00000000-0005-0000-0000-00003A3D0000}"/>
    <cellStyle name="20% - Énfasis6 2 3 2 2 2 2 2" xfId="15065" xr:uid="{00000000-0005-0000-0000-00003B3D0000}"/>
    <cellStyle name="20% - Énfasis6 2 3 2 2 2 2 3" xfId="28445" xr:uid="{00000000-0005-0000-0000-00003C3D0000}"/>
    <cellStyle name="20% - Énfasis6 2 3 2 2 2 2 4" xfId="46287" xr:uid="{00000000-0005-0000-0000-00003D3D0000}"/>
    <cellStyle name="20% - Énfasis6 2 3 2 2 2 3" xfId="10625" xr:uid="{00000000-0005-0000-0000-00003E3D0000}"/>
    <cellStyle name="20% - Énfasis6 2 3 2 2 2 3 2" xfId="36340" xr:uid="{00000000-0005-0000-0000-00003F3D0000}"/>
    <cellStyle name="20% - Énfasis6 2 3 2 2 2 4" xfId="21129" xr:uid="{00000000-0005-0000-0000-0000403D0000}"/>
    <cellStyle name="20% - Énfasis6 2 3 2 2 2 5" xfId="43728" xr:uid="{00000000-0005-0000-0000-0000413D0000}"/>
    <cellStyle name="20% - Énfasis6 2 3 2 2 3" xfId="3509" xr:uid="{00000000-0005-0000-0000-0000423D0000}"/>
    <cellStyle name="20% - Énfasis6 2 3 2 2 3 2" xfId="13493" xr:uid="{00000000-0005-0000-0000-0000433D0000}"/>
    <cellStyle name="20% - Énfasis6 2 3 2 2 3 2 2" xfId="29929" xr:uid="{00000000-0005-0000-0000-0000443D0000}"/>
    <cellStyle name="20% - Énfasis6 2 3 2 2 3 3" xfId="37825" xr:uid="{00000000-0005-0000-0000-0000453D0000}"/>
    <cellStyle name="20% - Énfasis6 2 3 2 2 3 4" xfId="22612" xr:uid="{00000000-0005-0000-0000-0000463D0000}"/>
    <cellStyle name="20% - Énfasis6 2 3 2 2 3 5" xfId="44714" xr:uid="{00000000-0005-0000-0000-0000473D0000}"/>
    <cellStyle name="20% - Énfasis6 2 3 2 2 4" xfId="8686" xr:uid="{00000000-0005-0000-0000-0000483D0000}"/>
    <cellStyle name="20% - Énfasis6 2 3 2 2 4 2" xfId="17653" xr:uid="{00000000-0005-0000-0000-0000493D0000}"/>
    <cellStyle name="20% - Énfasis6 2 3 2 2 4 2 2" xfId="31414" xr:uid="{00000000-0005-0000-0000-00004A3D0000}"/>
    <cellStyle name="20% - Énfasis6 2 3 2 2 4 3" xfId="39311" xr:uid="{00000000-0005-0000-0000-00004B3D0000}"/>
    <cellStyle name="20% - Énfasis6 2 3 2 2 4 4" xfId="24096" xr:uid="{00000000-0005-0000-0000-00004C3D0000}"/>
    <cellStyle name="20% - Énfasis6 2 3 2 2 4 5" xfId="48878" xr:uid="{00000000-0005-0000-0000-00004D3D0000}"/>
    <cellStyle name="20% - Énfasis6 2 3 2 2 5" xfId="10626" xr:uid="{00000000-0005-0000-0000-00004E3D0000}"/>
    <cellStyle name="20% - Énfasis6 2 3 2 2 5 2" xfId="32899" xr:uid="{00000000-0005-0000-0000-00004F3D0000}"/>
    <cellStyle name="20% - Énfasis6 2 3 2 2 5 3" xfId="40796" xr:uid="{00000000-0005-0000-0000-0000503D0000}"/>
    <cellStyle name="20% - Énfasis6 2 3 2 2 5 4" xfId="25341" xr:uid="{00000000-0005-0000-0000-0000513D0000}"/>
    <cellStyle name="20% - Énfasis6 2 3 2 2 5 5" xfId="50521" xr:uid="{00000000-0005-0000-0000-0000523D0000}"/>
    <cellStyle name="20% - Énfasis6 2 3 2 2 6" xfId="26483" xr:uid="{00000000-0005-0000-0000-0000533D0000}"/>
    <cellStyle name="20% - Énfasis6 2 3 2 2 7" xfId="34383" xr:uid="{00000000-0005-0000-0000-0000543D0000}"/>
    <cellStyle name="20% - Énfasis6 2 3 2 2 8" xfId="19645" xr:uid="{00000000-0005-0000-0000-0000553D0000}"/>
    <cellStyle name="20% - Énfasis6 2 3 2 2 9" xfId="42339" xr:uid="{00000000-0005-0000-0000-0000563D0000}"/>
    <cellStyle name="20% - Énfasis6 2 3 2 3" xfId="1310" xr:uid="{00000000-0005-0000-0000-0000573D0000}"/>
    <cellStyle name="20% - Énfasis6 2 3 2 3 2" xfId="6359" xr:uid="{00000000-0005-0000-0000-0000583D0000}"/>
    <cellStyle name="20% - Énfasis6 2 3 2 3 2 2" xfId="28027" xr:uid="{00000000-0005-0000-0000-0000593D0000}"/>
    <cellStyle name="20% - Énfasis6 2 3 2 3 3" xfId="10627" xr:uid="{00000000-0005-0000-0000-00005A3D0000}"/>
    <cellStyle name="20% - Énfasis6 2 3 2 3 3 2" xfId="35922" xr:uid="{00000000-0005-0000-0000-00005B3D0000}"/>
    <cellStyle name="20% - Énfasis6 2 3 2 3 4" xfId="20711" xr:uid="{00000000-0005-0000-0000-00005C3D0000}"/>
    <cellStyle name="20% - Énfasis6 2 3 2 3 5" xfId="43182" xr:uid="{00000000-0005-0000-0000-00005D3D0000}"/>
    <cellStyle name="20% - Énfasis6 2 3 2 4" xfId="6661" xr:uid="{00000000-0005-0000-0000-00005E3D0000}"/>
    <cellStyle name="20% - Énfasis6 2 3 2 4 2" xfId="15640" xr:uid="{00000000-0005-0000-0000-00005F3D0000}"/>
    <cellStyle name="20% - Énfasis6 2 3 2 4 2 2" xfId="29511" xr:uid="{00000000-0005-0000-0000-0000603D0000}"/>
    <cellStyle name="20% - Énfasis6 2 3 2 4 3" xfId="37407" xr:uid="{00000000-0005-0000-0000-0000613D0000}"/>
    <cellStyle name="20% - Énfasis6 2 3 2 4 4" xfId="22195" xr:uid="{00000000-0005-0000-0000-0000623D0000}"/>
    <cellStyle name="20% - Énfasis6 2 3 2 4 5" xfId="46864" xr:uid="{00000000-0005-0000-0000-0000633D0000}"/>
    <cellStyle name="20% - Énfasis6 2 3 2 5" xfId="4248" xr:uid="{00000000-0005-0000-0000-0000643D0000}"/>
    <cellStyle name="20% - Énfasis6 2 3 2 5 2" xfId="14228" xr:uid="{00000000-0005-0000-0000-0000653D0000}"/>
    <cellStyle name="20% - Énfasis6 2 3 2 5 2 2" xfId="30996" xr:uid="{00000000-0005-0000-0000-0000663D0000}"/>
    <cellStyle name="20% - Énfasis6 2 3 2 5 3" xfId="38893" xr:uid="{00000000-0005-0000-0000-0000673D0000}"/>
    <cellStyle name="20% - Énfasis6 2 3 2 5 4" xfId="23679" xr:uid="{00000000-0005-0000-0000-0000683D0000}"/>
    <cellStyle name="20% - Énfasis6 2 3 2 5 5" xfId="45450" xr:uid="{00000000-0005-0000-0000-0000693D0000}"/>
    <cellStyle name="20% - Énfasis6 2 3 2 6" xfId="7198" xr:uid="{00000000-0005-0000-0000-00006A3D0000}"/>
    <cellStyle name="20% - Énfasis6 2 3 2 6 2" xfId="16175" xr:uid="{00000000-0005-0000-0000-00006B3D0000}"/>
    <cellStyle name="20% - Énfasis6 2 3 2 6 2 2" xfId="32481" xr:uid="{00000000-0005-0000-0000-00006C3D0000}"/>
    <cellStyle name="20% - Énfasis6 2 3 2 6 3" xfId="40378" xr:uid="{00000000-0005-0000-0000-00006D3D0000}"/>
    <cellStyle name="20% - Énfasis6 2 3 2 6 4" xfId="25091" xr:uid="{00000000-0005-0000-0000-00006E3D0000}"/>
    <cellStyle name="20% - Énfasis6 2 3 2 6 5" xfId="47400" xr:uid="{00000000-0005-0000-0000-00006F3D0000}"/>
    <cellStyle name="20% - Énfasis6 2 3 2 7" xfId="3106" xr:uid="{00000000-0005-0000-0000-0000703D0000}"/>
    <cellStyle name="20% - Énfasis6 2 3 2 7 2" xfId="13090" xr:uid="{00000000-0005-0000-0000-0000713D0000}"/>
    <cellStyle name="20% - Énfasis6 2 3 2 7 3" xfId="26065" xr:uid="{00000000-0005-0000-0000-0000723D0000}"/>
    <cellStyle name="20% - Énfasis6 2 3 2 7 4" xfId="44311" xr:uid="{00000000-0005-0000-0000-0000733D0000}"/>
    <cellStyle name="20% - Énfasis6 2 3 2 8" xfId="7872" xr:uid="{00000000-0005-0000-0000-0000743D0000}"/>
    <cellStyle name="20% - Énfasis6 2 3 2 8 2" xfId="16839" xr:uid="{00000000-0005-0000-0000-0000753D0000}"/>
    <cellStyle name="20% - Énfasis6 2 3 2 8 3" xfId="33965" xr:uid="{00000000-0005-0000-0000-0000763D0000}"/>
    <cellStyle name="20% - Énfasis6 2 3 2 8 4" xfId="48064" xr:uid="{00000000-0005-0000-0000-0000773D0000}"/>
    <cellStyle name="20% - Énfasis6 2 3 2 9" xfId="10628" xr:uid="{00000000-0005-0000-0000-0000783D0000}"/>
    <cellStyle name="20% - Énfasis6 2 3 2 9 2" xfId="49707" xr:uid="{00000000-0005-0000-0000-0000793D0000}"/>
    <cellStyle name="20% - Énfasis6 2 3 3" xfId="326" xr:uid="{00000000-0005-0000-0000-00007A3D0000}"/>
    <cellStyle name="20% - Énfasis6 2 3 3 10" xfId="41699" xr:uid="{00000000-0005-0000-0000-00007B3D0000}"/>
    <cellStyle name="20% - Énfasis6 2 3 3 2" xfId="793" xr:uid="{00000000-0005-0000-0000-00007C3D0000}"/>
    <cellStyle name="20% - Énfasis6 2 3 3 2 2" xfId="2678" xr:uid="{00000000-0005-0000-0000-00007D3D0000}"/>
    <cellStyle name="20% - Énfasis6 2 3 3 2 2 2" xfId="6249" xr:uid="{00000000-0005-0000-0000-00007E3D0000}"/>
    <cellStyle name="20% - Énfasis6 2 3 3 2 2 3" xfId="10629" xr:uid="{00000000-0005-0000-0000-00007F3D0000}"/>
    <cellStyle name="20% - Énfasis6 2 3 3 2 2 4" xfId="28444" xr:uid="{00000000-0005-0000-0000-0000803D0000}"/>
    <cellStyle name="20% - Énfasis6 2 3 3 2 2 5" xfId="43888" xr:uid="{00000000-0005-0000-0000-0000813D0000}"/>
    <cellStyle name="20% - Énfasis6 2 3 3 2 3" xfId="3510" xr:uid="{00000000-0005-0000-0000-0000823D0000}"/>
    <cellStyle name="20% - Énfasis6 2 3 3 2 3 2" xfId="13494" xr:uid="{00000000-0005-0000-0000-0000833D0000}"/>
    <cellStyle name="20% - Énfasis6 2 3 3 2 3 3" xfId="36339" xr:uid="{00000000-0005-0000-0000-0000843D0000}"/>
    <cellStyle name="20% - Énfasis6 2 3 3 2 3 4" xfId="44715" xr:uid="{00000000-0005-0000-0000-0000853D0000}"/>
    <cellStyle name="20% - Énfasis6 2 3 3 2 4" xfId="10630" xr:uid="{00000000-0005-0000-0000-0000863D0000}"/>
    <cellStyle name="20% - Énfasis6 2 3 3 2 5" xfId="21128" xr:uid="{00000000-0005-0000-0000-0000873D0000}"/>
    <cellStyle name="20% - Énfasis6 2 3 3 2 6" xfId="42934" xr:uid="{00000000-0005-0000-0000-0000883D0000}"/>
    <cellStyle name="20% - Énfasis6 2 3 3 3" xfId="1484" xr:uid="{00000000-0005-0000-0000-0000893D0000}"/>
    <cellStyle name="20% - Énfasis6 2 3 3 3 2" xfId="6836" xr:uid="{00000000-0005-0000-0000-00008A3D0000}"/>
    <cellStyle name="20% - Énfasis6 2 3 3 3 2 2" xfId="15814" xr:uid="{00000000-0005-0000-0000-00008B3D0000}"/>
    <cellStyle name="20% - Énfasis6 2 3 3 3 2 3" xfId="29928" xr:uid="{00000000-0005-0000-0000-00008C3D0000}"/>
    <cellStyle name="20% - Énfasis6 2 3 3 3 2 4" xfId="47038" xr:uid="{00000000-0005-0000-0000-00008D3D0000}"/>
    <cellStyle name="20% - Énfasis6 2 3 3 3 3" xfId="10631" xr:uid="{00000000-0005-0000-0000-00008E3D0000}"/>
    <cellStyle name="20% - Énfasis6 2 3 3 3 3 2" xfId="37824" xr:uid="{00000000-0005-0000-0000-00008F3D0000}"/>
    <cellStyle name="20% - Énfasis6 2 3 3 3 4" xfId="22611" xr:uid="{00000000-0005-0000-0000-0000903D0000}"/>
    <cellStyle name="20% - Énfasis6 2 3 3 3 5" xfId="43356" xr:uid="{00000000-0005-0000-0000-0000913D0000}"/>
    <cellStyle name="20% - Énfasis6 2 3 3 4" xfId="4808" xr:uid="{00000000-0005-0000-0000-0000923D0000}"/>
    <cellStyle name="20% - Énfasis6 2 3 3 4 2" xfId="14786" xr:uid="{00000000-0005-0000-0000-0000933D0000}"/>
    <cellStyle name="20% - Énfasis6 2 3 3 4 2 2" xfId="31413" xr:uid="{00000000-0005-0000-0000-0000943D0000}"/>
    <cellStyle name="20% - Énfasis6 2 3 3 4 3" xfId="39310" xr:uid="{00000000-0005-0000-0000-0000953D0000}"/>
    <cellStyle name="20% - Énfasis6 2 3 3 4 4" xfId="24095" xr:uid="{00000000-0005-0000-0000-0000963D0000}"/>
    <cellStyle name="20% - Énfasis6 2 3 3 4 5" xfId="46008" xr:uid="{00000000-0005-0000-0000-0000973D0000}"/>
    <cellStyle name="20% - Énfasis6 2 3 3 5" xfId="7372" xr:uid="{00000000-0005-0000-0000-0000983D0000}"/>
    <cellStyle name="20% - Énfasis6 2 3 3 5 2" xfId="16348" xr:uid="{00000000-0005-0000-0000-0000993D0000}"/>
    <cellStyle name="20% - Énfasis6 2 3 3 5 2 2" xfId="32898" xr:uid="{00000000-0005-0000-0000-00009A3D0000}"/>
    <cellStyle name="20% - Énfasis6 2 3 3 5 3" xfId="40795" xr:uid="{00000000-0005-0000-0000-00009B3D0000}"/>
    <cellStyle name="20% - Énfasis6 2 3 3 5 4" xfId="25340" xr:uid="{00000000-0005-0000-0000-00009C3D0000}"/>
    <cellStyle name="20% - Énfasis6 2 3 3 5 5" xfId="47573" xr:uid="{00000000-0005-0000-0000-00009D3D0000}"/>
    <cellStyle name="20% - Énfasis6 2 3 3 6" xfId="3280" xr:uid="{00000000-0005-0000-0000-00009E3D0000}"/>
    <cellStyle name="20% - Énfasis6 2 3 3 6 2" xfId="13264" xr:uid="{00000000-0005-0000-0000-00009F3D0000}"/>
    <cellStyle name="20% - Énfasis6 2 3 3 6 3" xfId="26482" xr:uid="{00000000-0005-0000-0000-0000A03D0000}"/>
    <cellStyle name="20% - Énfasis6 2 3 3 6 4" xfId="44485" xr:uid="{00000000-0005-0000-0000-0000A13D0000}"/>
    <cellStyle name="20% - Énfasis6 2 3 3 7" xfId="8046" xr:uid="{00000000-0005-0000-0000-0000A23D0000}"/>
    <cellStyle name="20% - Énfasis6 2 3 3 7 2" xfId="17013" xr:uid="{00000000-0005-0000-0000-0000A33D0000}"/>
    <cellStyle name="20% - Énfasis6 2 3 3 7 3" xfId="34382" xr:uid="{00000000-0005-0000-0000-0000A43D0000}"/>
    <cellStyle name="20% - Énfasis6 2 3 3 7 4" xfId="48238" xr:uid="{00000000-0005-0000-0000-0000A53D0000}"/>
    <cellStyle name="20% - Énfasis6 2 3 3 8" xfId="10632" xr:uid="{00000000-0005-0000-0000-0000A63D0000}"/>
    <cellStyle name="20% - Énfasis6 2 3 3 8 2" xfId="49881" xr:uid="{00000000-0005-0000-0000-0000A73D0000}"/>
    <cellStyle name="20% - Énfasis6 2 3 3 9" xfId="19644" xr:uid="{00000000-0005-0000-0000-0000A83D0000}"/>
    <cellStyle name="20% - Énfasis6 2 3 4" xfId="520" xr:uid="{00000000-0005-0000-0000-0000A93D0000}"/>
    <cellStyle name="20% - Énfasis6 2 3 4 2" xfId="2631" xr:uid="{00000000-0005-0000-0000-0000AA3D0000}"/>
    <cellStyle name="20% - Énfasis6 2 3 4 2 2" xfId="6191" xr:uid="{00000000-0005-0000-0000-0000AB3D0000}"/>
    <cellStyle name="20% - Énfasis6 2 3 4 2 3" xfId="10633" xr:uid="{00000000-0005-0000-0000-0000AC3D0000}"/>
    <cellStyle name="20% - Énfasis6 2 3 4 2 4" xfId="27203" xr:uid="{00000000-0005-0000-0000-0000AD3D0000}"/>
    <cellStyle name="20% - Énfasis6 2 3 4 2 5" xfId="43841" xr:uid="{00000000-0005-0000-0000-0000AE3D0000}"/>
    <cellStyle name="20% - Énfasis6 2 3 4 3" xfId="5221" xr:uid="{00000000-0005-0000-0000-0000AF3D0000}"/>
    <cellStyle name="20% - Énfasis6 2 3 4 3 2" xfId="15198" xr:uid="{00000000-0005-0000-0000-0000B03D0000}"/>
    <cellStyle name="20% - Énfasis6 2 3 4 3 3" xfId="35098" xr:uid="{00000000-0005-0000-0000-0000B13D0000}"/>
    <cellStyle name="20% - Énfasis6 2 3 4 3 4" xfId="46421" xr:uid="{00000000-0005-0000-0000-0000B23D0000}"/>
    <cellStyle name="20% - Énfasis6 2 3 4 4" xfId="3008" xr:uid="{00000000-0005-0000-0000-0000B33D0000}"/>
    <cellStyle name="20% - Énfasis6 2 3 4 4 2" xfId="12992" xr:uid="{00000000-0005-0000-0000-0000B43D0000}"/>
    <cellStyle name="20% - Énfasis6 2 3 4 4 3" xfId="44213" xr:uid="{00000000-0005-0000-0000-0000B53D0000}"/>
    <cellStyle name="20% - Énfasis6 2 3 4 5" xfId="9172" xr:uid="{00000000-0005-0000-0000-0000B63D0000}"/>
    <cellStyle name="20% - Énfasis6 2 3 4 5 2" xfId="18138" xr:uid="{00000000-0005-0000-0000-0000B73D0000}"/>
    <cellStyle name="20% - Énfasis6 2 3 4 5 3" xfId="49364" xr:uid="{00000000-0005-0000-0000-0000B83D0000}"/>
    <cellStyle name="20% - Énfasis6 2 3 4 6" xfId="10634" xr:uid="{00000000-0005-0000-0000-0000B93D0000}"/>
    <cellStyle name="20% - Énfasis6 2 3 4 6 2" xfId="51007" xr:uid="{00000000-0005-0000-0000-0000BA3D0000}"/>
    <cellStyle name="20% - Énfasis6 2 3 4 7" xfId="18909" xr:uid="{00000000-0005-0000-0000-0000BB3D0000}"/>
    <cellStyle name="20% - Énfasis6 2 3 4 8" xfId="42825" xr:uid="{00000000-0005-0000-0000-0000BC3D0000}"/>
    <cellStyle name="20% - Énfasis6 2 3 5" xfId="1212" xr:uid="{00000000-0005-0000-0000-0000BD3D0000}"/>
    <cellStyle name="20% - Énfasis6 2 3 5 2" xfId="4429" xr:uid="{00000000-0005-0000-0000-0000BE3D0000}"/>
    <cellStyle name="20% - Énfasis6 2 3 5 2 2" xfId="14408" xr:uid="{00000000-0005-0000-0000-0000BF3D0000}"/>
    <cellStyle name="20% - Énfasis6 2 3 5 2 3" xfId="27709" xr:uid="{00000000-0005-0000-0000-0000C03D0000}"/>
    <cellStyle name="20% - Énfasis6 2 3 5 2 4" xfId="45630" xr:uid="{00000000-0005-0000-0000-0000C13D0000}"/>
    <cellStyle name="20% - Énfasis6 2 3 5 3" xfId="10635" xr:uid="{00000000-0005-0000-0000-0000C23D0000}"/>
    <cellStyle name="20% - Énfasis6 2 3 5 3 2" xfId="35604" xr:uid="{00000000-0005-0000-0000-0000C33D0000}"/>
    <cellStyle name="20% - Énfasis6 2 3 5 4" xfId="20393" xr:uid="{00000000-0005-0000-0000-0000C43D0000}"/>
    <cellStyle name="20% - Énfasis6 2 3 5 5" xfId="43084" xr:uid="{00000000-0005-0000-0000-0000C53D0000}"/>
    <cellStyle name="20% - Énfasis6 2 3 6" xfId="5588" xr:uid="{00000000-0005-0000-0000-0000C63D0000}"/>
    <cellStyle name="20% - Énfasis6 2 3 6 2" xfId="29193" xr:uid="{00000000-0005-0000-0000-0000C73D0000}"/>
    <cellStyle name="20% - Énfasis6 2 3 6 2 2" xfId="51373" xr:uid="{00000000-0005-0000-0000-0000C83D0000}"/>
    <cellStyle name="20% - Énfasis6 2 3 6 3" xfId="37089" xr:uid="{00000000-0005-0000-0000-0000C93D0000}"/>
    <cellStyle name="20% - Énfasis6 2 3 6 3 2" xfId="51267" xr:uid="{00000000-0005-0000-0000-0000CA3D0000}"/>
    <cellStyle name="20% - Énfasis6 2 3 6 4" xfId="21877" xr:uid="{00000000-0005-0000-0000-0000CB3D0000}"/>
    <cellStyle name="20% - Énfasis6 2 3 7" xfId="6563" xr:uid="{00000000-0005-0000-0000-0000CC3D0000}"/>
    <cellStyle name="20% - Énfasis6 2 3 7 2" xfId="15543" xr:uid="{00000000-0005-0000-0000-0000CD3D0000}"/>
    <cellStyle name="20% - Énfasis6 2 3 7 2 2" xfId="30678" xr:uid="{00000000-0005-0000-0000-0000CE3D0000}"/>
    <cellStyle name="20% - Énfasis6 2 3 7 3" xfId="38575" xr:uid="{00000000-0005-0000-0000-0000CF3D0000}"/>
    <cellStyle name="20% - Énfasis6 2 3 7 4" xfId="23361" xr:uid="{00000000-0005-0000-0000-0000D03D0000}"/>
    <cellStyle name="20% - Énfasis6 2 3 7 5" xfId="46766" xr:uid="{00000000-0005-0000-0000-0000D13D0000}"/>
    <cellStyle name="20% - Énfasis6 2 3 8" xfId="3967" xr:uid="{00000000-0005-0000-0000-0000D23D0000}"/>
    <cellStyle name="20% - Énfasis6 2 3 8 2" xfId="13949" xr:uid="{00000000-0005-0000-0000-0000D33D0000}"/>
    <cellStyle name="20% - Énfasis6 2 3 8 2 2" xfId="32163" xr:uid="{00000000-0005-0000-0000-0000D43D0000}"/>
    <cellStyle name="20% - Énfasis6 2 3 8 3" xfId="40060" xr:uid="{00000000-0005-0000-0000-0000D53D0000}"/>
    <cellStyle name="20% - Énfasis6 2 3 8 4" xfId="24795" xr:uid="{00000000-0005-0000-0000-0000D63D0000}"/>
    <cellStyle name="20% - Énfasis6 2 3 8 5" xfId="45171" xr:uid="{00000000-0005-0000-0000-0000D73D0000}"/>
    <cellStyle name="20% - Énfasis6 2 3 9" xfId="7100" xr:uid="{00000000-0005-0000-0000-0000D83D0000}"/>
    <cellStyle name="20% - Énfasis6 2 3 9 2" xfId="16077" xr:uid="{00000000-0005-0000-0000-0000D93D0000}"/>
    <cellStyle name="20% - Énfasis6 2 3 9 3" xfId="25748" xr:uid="{00000000-0005-0000-0000-0000DA3D0000}"/>
    <cellStyle name="20% - Énfasis6 2 3 9 4" xfId="47302" xr:uid="{00000000-0005-0000-0000-0000DB3D0000}"/>
    <cellStyle name="20% - Énfasis6 2 4" xfId="172" xr:uid="{00000000-0005-0000-0000-0000DC3D0000}"/>
    <cellStyle name="20% - Énfasis6 2 4 10" xfId="7870" xr:uid="{00000000-0005-0000-0000-0000DD3D0000}"/>
    <cellStyle name="20% - Énfasis6 2 4 10 2" xfId="16837" xr:uid="{00000000-0005-0000-0000-0000DE3D0000}"/>
    <cellStyle name="20% - Énfasis6 2 4 10 3" xfId="33648" xr:uid="{00000000-0005-0000-0000-0000DF3D0000}"/>
    <cellStyle name="20% - Énfasis6 2 4 10 4" xfId="48062" xr:uid="{00000000-0005-0000-0000-0000E03D0000}"/>
    <cellStyle name="20% - Énfasis6 2 4 11" xfId="10636" xr:uid="{00000000-0005-0000-0000-0000E13D0000}"/>
    <cellStyle name="20% - Énfasis6 2 4 11 2" xfId="49705" xr:uid="{00000000-0005-0000-0000-0000E23D0000}"/>
    <cellStyle name="20% - Énfasis6 2 4 12" xfId="18554" xr:uid="{00000000-0005-0000-0000-0000E33D0000}"/>
    <cellStyle name="20% - Énfasis6 2 4 13" xfId="41523" xr:uid="{00000000-0005-0000-0000-0000E43D0000}"/>
    <cellStyle name="20% - Énfasis6 2 4 2" xfId="616" xr:uid="{00000000-0005-0000-0000-0000E53D0000}"/>
    <cellStyle name="20% - Énfasis6 2 4 2 10" xfId="42030" xr:uid="{00000000-0005-0000-0000-0000E63D0000}"/>
    <cellStyle name="20% - Énfasis6 2 4 2 2" xfId="2141" xr:uid="{00000000-0005-0000-0000-0000E73D0000}"/>
    <cellStyle name="20% - Énfasis6 2 4 2 2 2" xfId="5007" xr:uid="{00000000-0005-0000-0000-0000E83D0000}"/>
    <cellStyle name="20% - Énfasis6 2 4 2 2 2 2" xfId="14985" xr:uid="{00000000-0005-0000-0000-0000E93D0000}"/>
    <cellStyle name="20% - Énfasis6 2 4 2 2 2 2 2" xfId="28447" xr:uid="{00000000-0005-0000-0000-0000EA3D0000}"/>
    <cellStyle name="20% - Énfasis6 2 4 2 2 2 3" xfId="36342" xr:uid="{00000000-0005-0000-0000-0000EB3D0000}"/>
    <cellStyle name="20% - Énfasis6 2 4 2 2 2 4" xfId="21131" xr:uid="{00000000-0005-0000-0000-0000EC3D0000}"/>
    <cellStyle name="20% - Énfasis6 2 4 2 2 2 5" xfId="46207" xr:uid="{00000000-0005-0000-0000-0000ED3D0000}"/>
    <cellStyle name="20% - Énfasis6 2 4 2 2 3" xfId="8688" xr:uid="{00000000-0005-0000-0000-0000EE3D0000}"/>
    <cellStyle name="20% - Énfasis6 2 4 2 2 3 2" xfId="17655" xr:uid="{00000000-0005-0000-0000-0000EF3D0000}"/>
    <cellStyle name="20% - Énfasis6 2 4 2 2 3 2 2" xfId="29931" xr:uid="{00000000-0005-0000-0000-0000F03D0000}"/>
    <cellStyle name="20% - Énfasis6 2 4 2 2 3 3" xfId="37827" xr:uid="{00000000-0005-0000-0000-0000F13D0000}"/>
    <cellStyle name="20% - Énfasis6 2 4 2 2 3 4" xfId="22614" xr:uid="{00000000-0005-0000-0000-0000F23D0000}"/>
    <cellStyle name="20% - Énfasis6 2 4 2 2 3 5" xfId="48880" xr:uid="{00000000-0005-0000-0000-0000F33D0000}"/>
    <cellStyle name="20% - Énfasis6 2 4 2 2 4" xfId="9547" xr:uid="{00000000-0005-0000-0000-0000F43D0000}"/>
    <cellStyle name="20% - Énfasis6 2 4 2 2 4 2" xfId="31416" xr:uid="{00000000-0005-0000-0000-0000F53D0000}"/>
    <cellStyle name="20% - Énfasis6 2 4 2 2 4 3" xfId="39313" xr:uid="{00000000-0005-0000-0000-0000F63D0000}"/>
    <cellStyle name="20% - Énfasis6 2 4 2 2 4 4" xfId="24098" xr:uid="{00000000-0005-0000-0000-0000F73D0000}"/>
    <cellStyle name="20% - Énfasis6 2 4 2 2 4 5" xfId="50523" xr:uid="{00000000-0005-0000-0000-0000F83D0000}"/>
    <cellStyle name="20% - Énfasis6 2 4 2 2 5" xfId="12259" xr:uid="{00000000-0005-0000-0000-0000F93D0000}"/>
    <cellStyle name="20% - Énfasis6 2 4 2 2 5 2" xfId="32901" xr:uid="{00000000-0005-0000-0000-0000FA3D0000}"/>
    <cellStyle name="20% - Énfasis6 2 4 2 2 5 3" xfId="40798" xr:uid="{00000000-0005-0000-0000-0000FB3D0000}"/>
    <cellStyle name="20% - Énfasis6 2 4 2 2 6" xfId="26485" xr:uid="{00000000-0005-0000-0000-0000FC3D0000}"/>
    <cellStyle name="20% - Énfasis6 2 4 2 2 7" xfId="34385" xr:uid="{00000000-0005-0000-0000-0000FD3D0000}"/>
    <cellStyle name="20% - Énfasis6 2 4 2 2 8" xfId="19647" xr:uid="{00000000-0005-0000-0000-0000FE3D0000}"/>
    <cellStyle name="20% - Énfasis6 2 4 2 2 9" xfId="42341" xr:uid="{00000000-0005-0000-0000-0000FF3D0000}"/>
    <cellStyle name="20% - Énfasis6 2 4 2 3" xfId="1829" xr:uid="{00000000-0005-0000-0000-0000003E0000}"/>
    <cellStyle name="20% - Énfasis6 2 4 2 3 2" xfId="4168" xr:uid="{00000000-0005-0000-0000-0000013E0000}"/>
    <cellStyle name="20% - Énfasis6 2 4 2 3 2 2" xfId="14148" xr:uid="{00000000-0005-0000-0000-0000023E0000}"/>
    <cellStyle name="20% - Énfasis6 2 4 2 3 2 3" xfId="28028" xr:uid="{00000000-0005-0000-0000-0000033E0000}"/>
    <cellStyle name="20% - Énfasis6 2 4 2 3 2 4" xfId="45370" xr:uid="{00000000-0005-0000-0000-0000043E0000}"/>
    <cellStyle name="20% - Énfasis6 2 4 2 3 3" xfId="10637" xr:uid="{00000000-0005-0000-0000-0000053E0000}"/>
    <cellStyle name="20% - Énfasis6 2 4 2 3 3 2" xfId="35923" xr:uid="{00000000-0005-0000-0000-0000063E0000}"/>
    <cellStyle name="20% - Énfasis6 2 4 2 3 4" xfId="20712" xr:uid="{00000000-0005-0000-0000-0000073E0000}"/>
    <cellStyle name="20% - Énfasis6 2 4 2 3 5" xfId="43611" xr:uid="{00000000-0005-0000-0000-0000083E0000}"/>
    <cellStyle name="20% - Énfasis6 2 4 2 4" xfId="3511" xr:uid="{00000000-0005-0000-0000-0000093E0000}"/>
    <cellStyle name="20% - Énfasis6 2 4 2 4 2" xfId="13495" xr:uid="{00000000-0005-0000-0000-00000A3E0000}"/>
    <cellStyle name="20% - Énfasis6 2 4 2 4 2 2" xfId="29512" xr:uid="{00000000-0005-0000-0000-00000B3E0000}"/>
    <cellStyle name="20% - Énfasis6 2 4 2 4 3" xfId="37408" xr:uid="{00000000-0005-0000-0000-00000C3E0000}"/>
    <cellStyle name="20% - Énfasis6 2 4 2 4 4" xfId="22196" xr:uid="{00000000-0005-0000-0000-00000D3E0000}"/>
    <cellStyle name="20% - Énfasis6 2 4 2 4 5" xfId="44716" xr:uid="{00000000-0005-0000-0000-00000E3E0000}"/>
    <cellStyle name="20% - Énfasis6 2 4 2 5" xfId="8377" xr:uid="{00000000-0005-0000-0000-00000F3E0000}"/>
    <cellStyle name="20% - Énfasis6 2 4 2 5 2" xfId="17344" xr:uid="{00000000-0005-0000-0000-0000103E0000}"/>
    <cellStyle name="20% - Énfasis6 2 4 2 5 2 2" xfId="30997" xr:uid="{00000000-0005-0000-0000-0000113E0000}"/>
    <cellStyle name="20% - Énfasis6 2 4 2 5 3" xfId="38894" xr:uid="{00000000-0005-0000-0000-0000123E0000}"/>
    <cellStyle name="20% - Énfasis6 2 4 2 5 4" xfId="23680" xr:uid="{00000000-0005-0000-0000-0000133E0000}"/>
    <cellStyle name="20% - Énfasis6 2 4 2 5 5" xfId="48569" xr:uid="{00000000-0005-0000-0000-0000143E0000}"/>
    <cellStyle name="20% - Énfasis6 2 4 2 6" xfId="10638" xr:uid="{00000000-0005-0000-0000-0000153E0000}"/>
    <cellStyle name="20% - Énfasis6 2 4 2 6 2" xfId="32482" xr:uid="{00000000-0005-0000-0000-0000163E0000}"/>
    <cellStyle name="20% - Énfasis6 2 4 2 6 3" xfId="40379" xr:uid="{00000000-0005-0000-0000-0000173E0000}"/>
    <cellStyle name="20% - Énfasis6 2 4 2 6 4" xfId="25092" xr:uid="{00000000-0005-0000-0000-0000183E0000}"/>
    <cellStyle name="20% - Énfasis6 2 4 2 6 5" xfId="50212" xr:uid="{00000000-0005-0000-0000-0000193E0000}"/>
    <cellStyle name="20% - Énfasis6 2 4 2 7" xfId="26066" xr:uid="{00000000-0005-0000-0000-00001A3E0000}"/>
    <cellStyle name="20% - Énfasis6 2 4 2 8" xfId="33966" xr:uid="{00000000-0005-0000-0000-00001B3E0000}"/>
    <cellStyle name="20% - Énfasis6 2 4 2 9" xfId="19228" xr:uid="{00000000-0005-0000-0000-00001C3E0000}"/>
    <cellStyle name="20% - Énfasis6 2 4 3" xfId="2140" xr:uid="{00000000-0005-0000-0000-00001D3E0000}"/>
    <cellStyle name="20% - Énfasis6 2 4 3 2" xfId="4728" xr:uid="{00000000-0005-0000-0000-00001E3E0000}"/>
    <cellStyle name="20% - Énfasis6 2 4 3 2 2" xfId="14706" xr:uid="{00000000-0005-0000-0000-00001F3E0000}"/>
    <cellStyle name="20% - Énfasis6 2 4 3 2 2 2" xfId="28446" xr:uid="{00000000-0005-0000-0000-0000203E0000}"/>
    <cellStyle name="20% - Énfasis6 2 4 3 2 3" xfId="36341" xr:uid="{00000000-0005-0000-0000-0000213E0000}"/>
    <cellStyle name="20% - Énfasis6 2 4 3 2 4" xfId="21130" xr:uid="{00000000-0005-0000-0000-0000223E0000}"/>
    <cellStyle name="20% - Énfasis6 2 4 3 2 5" xfId="45928" xr:uid="{00000000-0005-0000-0000-0000233E0000}"/>
    <cellStyle name="20% - Énfasis6 2 4 3 3" xfId="8687" xr:uid="{00000000-0005-0000-0000-0000243E0000}"/>
    <cellStyle name="20% - Énfasis6 2 4 3 3 2" xfId="17654" xr:uid="{00000000-0005-0000-0000-0000253E0000}"/>
    <cellStyle name="20% - Énfasis6 2 4 3 3 2 2" xfId="29930" xr:uid="{00000000-0005-0000-0000-0000263E0000}"/>
    <cellStyle name="20% - Énfasis6 2 4 3 3 3" xfId="37826" xr:uid="{00000000-0005-0000-0000-0000273E0000}"/>
    <cellStyle name="20% - Énfasis6 2 4 3 3 4" xfId="22613" xr:uid="{00000000-0005-0000-0000-0000283E0000}"/>
    <cellStyle name="20% - Énfasis6 2 4 3 3 5" xfId="48879" xr:uid="{00000000-0005-0000-0000-0000293E0000}"/>
    <cellStyle name="20% - Énfasis6 2 4 3 4" xfId="9548" xr:uid="{00000000-0005-0000-0000-00002A3E0000}"/>
    <cellStyle name="20% - Énfasis6 2 4 3 4 2" xfId="31415" xr:uid="{00000000-0005-0000-0000-00002B3E0000}"/>
    <cellStyle name="20% - Énfasis6 2 4 3 4 3" xfId="39312" xr:uid="{00000000-0005-0000-0000-00002C3E0000}"/>
    <cellStyle name="20% - Énfasis6 2 4 3 4 4" xfId="24097" xr:uid="{00000000-0005-0000-0000-00002D3E0000}"/>
    <cellStyle name="20% - Énfasis6 2 4 3 4 5" xfId="50522" xr:uid="{00000000-0005-0000-0000-00002E3E0000}"/>
    <cellStyle name="20% - Énfasis6 2 4 3 5" xfId="12258" xr:uid="{00000000-0005-0000-0000-00002F3E0000}"/>
    <cellStyle name="20% - Énfasis6 2 4 3 5 2" xfId="32900" xr:uid="{00000000-0005-0000-0000-0000303E0000}"/>
    <cellStyle name="20% - Énfasis6 2 4 3 5 3" xfId="40797" xr:uid="{00000000-0005-0000-0000-0000313E0000}"/>
    <cellStyle name="20% - Énfasis6 2 4 3 6" xfId="26484" xr:uid="{00000000-0005-0000-0000-0000323E0000}"/>
    <cellStyle name="20% - Énfasis6 2 4 3 7" xfId="34384" xr:uid="{00000000-0005-0000-0000-0000333E0000}"/>
    <cellStyle name="20% - Énfasis6 2 4 3 8" xfId="19646" xr:uid="{00000000-0005-0000-0000-0000343E0000}"/>
    <cellStyle name="20% - Énfasis6 2 4 3 9" xfId="42340" xr:uid="{00000000-0005-0000-0000-0000353E0000}"/>
    <cellStyle name="20% - Énfasis6 2 4 4" xfId="1308" xr:uid="{00000000-0005-0000-0000-0000363E0000}"/>
    <cellStyle name="20% - Énfasis6 2 4 4 2" xfId="4530" xr:uid="{00000000-0005-0000-0000-0000373E0000}"/>
    <cellStyle name="20% - Énfasis6 2 4 4 2 2" xfId="14508" xr:uid="{00000000-0005-0000-0000-0000383E0000}"/>
    <cellStyle name="20% - Énfasis6 2 4 4 2 3" xfId="27204" xr:uid="{00000000-0005-0000-0000-0000393E0000}"/>
    <cellStyle name="20% - Énfasis6 2 4 4 2 4" xfId="45730" xr:uid="{00000000-0005-0000-0000-00003A3E0000}"/>
    <cellStyle name="20% - Énfasis6 2 4 4 3" xfId="10639" xr:uid="{00000000-0005-0000-0000-00003B3E0000}"/>
    <cellStyle name="20% - Énfasis6 2 4 4 3 2" xfId="35099" xr:uid="{00000000-0005-0000-0000-00003C3E0000}"/>
    <cellStyle name="20% - Énfasis6 2 4 4 4" xfId="18910" xr:uid="{00000000-0005-0000-0000-00003D3E0000}"/>
    <cellStyle name="20% - Énfasis6 2 4 4 5" xfId="43180" xr:uid="{00000000-0005-0000-0000-00003E3E0000}"/>
    <cellStyle name="20% - Énfasis6 2 4 5" xfId="6016" xr:uid="{00000000-0005-0000-0000-00003F3E0000}"/>
    <cellStyle name="20% - Énfasis6 2 4 5 2" xfId="27710" xr:uid="{00000000-0005-0000-0000-0000403E0000}"/>
    <cellStyle name="20% - Énfasis6 2 4 5 2 2" xfId="51448" xr:uid="{00000000-0005-0000-0000-0000413E0000}"/>
    <cellStyle name="20% - Énfasis6 2 4 5 3" xfId="35605" xr:uid="{00000000-0005-0000-0000-0000423E0000}"/>
    <cellStyle name="20% - Énfasis6 2 4 5 3 2" xfId="51167" xr:uid="{00000000-0005-0000-0000-0000433E0000}"/>
    <cellStyle name="20% - Énfasis6 2 4 5 4" xfId="20394" xr:uid="{00000000-0005-0000-0000-0000443E0000}"/>
    <cellStyle name="20% - Énfasis6 2 4 6" xfId="6659" xr:uid="{00000000-0005-0000-0000-0000453E0000}"/>
    <cellStyle name="20% - Énfasis6 2 4 6 2" xfId="15638" xr:uid="{00000000-0005-0000-0000-0000463E0000}"/>
    <cellStyle name="20% - Énfasis6 2 4 6 2 2" xfId="29194" xr:uid="{00000000-0005-0000-0000-0000473E0000}"/>
    <cellStyle name="20% - Énfasis6 2 4 6 3" xfId="37090" xr:uid="{00000000-0005-0000-0000-0000483E0000}"/>
    <cellStyle name="20% - Énfasis6 2 4 6 4" xfId="21878" xr:uid="{00000000-0005-0000-0000-0000493E0000}"/>
    <cellStyle name="20% - Énfasis6 2 4 6 5" xfId="46862" xr:uid="{00000000-0005-0000-0000-00004A3E0000}"/>
    <cellStyle name="20% - Énfasis6 2 4 7" xfId="3887" xr:uid="{00000000-0005-0000-0000-00004B3E0000}"/>
    <cellStyle name="20% - Énfasis6 2 4 7 2" xfId="13869" xr:uid="{00000000-0005-0000-0000-00004C3E0000}"/>
    <cellStyle name="20% - Énfasis6 2 4 7 2 2" xfId="30679" xr:uid="{00000000-0005-0000-0000-00004D3E0000}"/>
    <cellStyle name="20% - Énfasis6 2 4 7 3" xfId="38576" xr:uid="{00000000-0005-0000-0000-00004E3E0000}"/>
    <cellStyle name="20% - Énfasis6 2 4 7 4" xfId="23362" xr:uid="{00000000-0005-0000-0000-00004F3E0000}"/>
    <cellStyle name="20% - Énfasis6 2 4 7 5" xfId="45091" xr:uid="{00000000-0005-0000-0000-0000503E0000}"/>
    <cellStyle name="20% - Énfasis6 2 4 8" xfId="7196" xr:uid="{00000000-0005-0000-0000-0000513E0000}"/>
    <cellStyle name="20% - Énfasis6 2 4 8 2" xfId="16173" xr:uid="{00000000-0005-0000-0000-0000523E0000}"/>
    <cellStyle name="20% - Énfasis6 2 4 8 2 2" xfId="32164" xr:uid="{00000000-0005-0000-0000-0000533E0000}"/>
    <cellStyle name="20% - Énfasis6 2 4 8 3" xfId="40061" xr:uid="{00000000-0005-0000-0000-0000543E0000}"/>
    <cellStyle name="20% - Énfasis6 2 4 8 4" xfId="24796" xr:uid="{00000000-0005-0000-0000-0000553E0000}"/>
    <cellStyle name="20% - Énfasis6 2 4 8 5" xfId="47398" xr:uid="{00000000-0005-0000-0000-0000563E0000}"/>
    <cellStyle name="20% - Énfasis6 2 4 9" xfId="3104" xr:uid="{00000000-0005-0000-0000-0000573E0000}"/>
    <cellStyle name="20% - Énfasis6 2 4 9 2" xfId="13088" xr:uid="{00000000-0005-0000-0000-0000583E0000}"/>
    <cellStyle name="20% - Énfasis6 2 4 9 3" xfId="25749" xr:uid="{00000000-0005-0000-0000-0000593E0000}"/>
    <cellStyle name="20% - Énfasis6 2 4 9 4" xfId="44309" xr:uid="{00000000-0005-0000-0000-00005A3E0000}"/>
    <cellStyle name="20% - Énfasis6 2 5" xfId="280" xr:uid="{00000000-0005-0000-0000-00005B3E0000}"/>
    <cellStyle name="20% - Énfasis6 2 5 10" xfId="18905" xr:uid="{00000000-0005-0000-0000-00005C3E0000}"/>
    <cellStyle name="20% - Énfasis6 2 5 11" xfId="41697" xr:uid="{00000000-0005-0000-0000-00005D3E0000}"/>
    <cellStyle name="20% - Énfasis6 2 5 2" xfId="791" xr:uid="{00000000-0005-0000-0000-00005E3E0000}"/>
    <cellStyle name="20% - Énfasis6 2 5 2 10" xfId="42031" xr:uid="{00000000-0005-0000-0000-00005F3E0000}"/>
    <cellStyle name="20% - Énfasis6 2 5 2 2" xfId="2143" xr:uid="{00000000-0005-0000-0000-0000603E0000}"/>
    <cellStyle name="20% - Énfasis6 2 5 2 2 2" xfId="4908" xr:uid="{00000000-0005-0000-0000-0000613E0000}"/>
    <cellStyle name="20% - Énfasis6 2 5 2 2 2 2" xfId="14886" xr:uid="{00000000-0005-0000-0000-0000623E0000}"/>
    <cellStyle name="20% - Énfasis6 2 5 2 2 2 2 2" xfId="28449" xr:uid="{00000000-0005-0000-0000-0000633E0000}"/>
    <cellStyle name="20% - Énfasis6 2 5 2 2 2 3" xfId="36344" xr:uid="{00000000-0005-0000-0000-0000643E0000}"/>
    <cellStyle name="20% - Énfasis6 2 5 2 2 2 4" xfId="21133" xr:uid="{00000000-0005-0000-0000-0000653E0000}"/>
    <cellStyle name="20% - Énfasis6 2 5 2 2 2 5" xfId="46108" xr:uid="{00000000-0005-0000-0000-0000663E0000}"/>
    <cellStyle name="20% - Énfasis6 2 5 2 2 3" xfId="8690" xr:uid="{00000000-0005-0000-0000-0000673E0000}"/>
    <cellStyle name="20% - Énfasis6 2 5 2 2 3 2" xfId="17657" xr:uid="{00000000-0005-0000-0000-0000683E0000}"/>
    <cellStyle name="20% - Énfasis6 2 5 2 2 3 2 2" xfId="29933" xr:uid="{00000000-0005-0000-0000-0000693E0000}"/>
    <cellStyle name="20% - Énfasis6 2 5 2 2 3 3" xfId="37829" xr:uid="{00000000-0005-0000-0000-00006A3E0000}"/>
    <cellStyle name="20% - Énfasis6 2 5 2 2 3 4" xfId="22616" xr:uid="{00000000-0005-0000-0000-00006B3E0000}"/>
    <cellStyle name="20% - Énfasis6 2 5 2 2 3 5" xfId="48882" xr:uid="{00000000-0005-0000-0000-00006C3E0000}"/>
    <cellStyle name="20% - Énfasis6 2 5 2 2 4" xfId="9549" xr:uid="{00000000-0005-0000-0000-00006D3E0000}"/>
    <cellStyle name="20% - Énfasis6 2 5 2 2 4 2" xfId="31418" xr:uid="{00000000-0005-0000-0000-00006E3E0000}"/>
    <cellStyle name="20% - Énfasis6 2 5 2 2 4 3" xfId="39315" xr:uid="{00000000-0005-0000-0000-00006F3E0000}"/>
    <cellStyle name="20% - Énfasis6 2 5 2 2 4 4" xfId="24100" xr:uid="{00000000-0005-0000-0000-0000703E0000}"/>
    <cellStyle name="20% - Énfasis6 2 5 2 2 4 5" xfId="50525" xr:uid="{00000000-0005-0000-0000-0000713E0000}"/>
    <cellStyle name="20% - Énfasis6 2 5 2 2 5" xfId="12260" xr:uid="{00000000-0005-0000-0000-0000723E0000}"/>
    <cellStyle name="20% - Énfasis6 2 5 2 2 5 2" xfId="32903" xr:uid="{00000000-0005-0000-0000-0000733E0000}"/>
    <cellStyle name="20% - Énfasis6 2 5 2 2 5 3" xfId="40800" xr:uid="{00000000-0005-0000-0000-0000743E0000}"/>
    <cellStyle name="20% - Énfasis6 2 5 2 2 6" xfId="26487" xr:uid="{00000000-0005-0000-0000-0000753E0000}"/>
    <cellStyle name="20% - Énfasis6 2 5 2 2 7" xfId="34387" xr:uid="{00000000-0005-0000-0000-0000763E0000}"/>
    <cellStyle name="20% - Énfasis6 2 5 2 2 8" xfId="19649" xr:uid="{00000000-0005-0000-0000-0000773E0000}"/>
    <cellStyle name="20% - Énfasis6 2 5 2 2 9" xfId="42343" xr:uid="{00000000-0005-0000-0000-0000783E0000}"/>
    <cellStyle name="20% - Énfasis6 2 5 2 3" xfId="1830" xr:uid="{00000000-0005-0000-0000-0000793E0000}"/>
    <cellStyle name="20% - Énfasis6 2 5 2 3 2" xfId="10640" xr:uid="{00000000-0005-0000-0000-00007A3E0000}"/>
    <cellStyle name="20% - Énfasis6 2 5 2 3 2 2" xfId="28029" xr:uid="{00000000-0005-0000-0000-00007B3E0000}"/>
    <cellStyle name="20% - Énfasis6 2 5 2 3 3" xfId="35924" xr:uid="{00000000-0005-0000-0000-00007C3E0000}"/>
    <cellStyle name="20% - Énfasis6 2 5 2 3 4" xfId="20713" xr:uid="{00000000-0005-0000-0000-00007D3E0000}"/>
    <cellStyle name="20% - Énfasis6 2 5 2 3 5" xfId="43612" xr:uid="{00000000-0005-0000-0000-00007E3E0000}"/>
    <cellStyle name="20% - Énfasis6 2 5 2 4" xfId="3512" xr:uid="{00000000-0005-0000-0000-00007F3E0000}"/>
    <cellStyle name="20% - Énfasis6 2 5 2 4 2" xfId="13496" xr:uid="{00000000-0005-0000-0000-0000803E0000}"/>
    <cellStyle name="20% - Énfasis6 2 5 2 4 2 2" xfId="29513" xr:uid="{00000000-0005-0000-0000-0000813E0000}"/>
    <cellStyle name="20% - Énfasis6 2 5 2 4 3" xfId="37409" xr:uid="{00000000-0005-0000-0000-0000823E0000}"/>
    <cellStyle name="20% - Énfasis6 2 5 2 4 4" xfId="22197" xr:uid="{00000000-0005-0000-0000-0000833E0000}"/>
    <cellStyle name="20% - Énfasis6 2 5 2 4 5" xfId="44717" xr:uid="{00000000-0005-0000-0000-0000843E0000}"/>
    <cellStyle name="20% - Énfasis6 2 5 2 5" xfId="8378" xr:uid="{00000000-0005-0000-0000-0000853E0000}"/>
    <cellStyle name="20% - Énfasis6 2 5 2 5 2" xfId="17345" xr:uid="{00000000-0005-0000-0000-0000863E0000}"/>
    <cellStyle name="20% - Énfasis6 2 5 2 5 2 2" xfId="30998" xr:uid="{00000000-0005-0000-0000-0000873E0000}"/>
    <cellStyle name="20% - Énfasis6 2 5 2 5 3" xfId="38895" xr:uid="{00000000-0005-0000-0000-0000883E0000}"/>
    <cellStyle name="20% - Énfasis6 2 5 2 5 4" xfId="23681" xr:uid="{00000000-0005-0000-0000-0000893E0000}"/>
    <cellStyle name="20% - Énfasis6 2 5 2 5 5" xfId="48570" xr:uid="{00000000-0005-0000-0000-00008A3E0000}"/>
    <cellStyle name="20% - Énfasis6 2 5 2 6" xfId="10641" xr:uid="{00000000-0005-0000-0000-00008B3E0000}"/>
    <cellStyle name="20% - Énfasis6 2 5 2 6 2" xfId="32483" xr:uid="{00000000-0005-0000-0000-00008C3E0000}"/>
    <cellStyle name="20% - Énfasis6 2 5 2 6 3" xfId="40380" xr:uid="{00000000-0005-0000-0000-00008D3E0000}"/>
    <cellStyle name="20% - Énfasis6 2 5 2 6 4" xfId="25093" xr:uid="{00000000-0005-0000-0000-00008E3E0000}"/>
    <cellStyle name="20% - Énfasis6 2 5 2 6 5" xfId="50213" xr:uid="{00000000-0005-0000-0000-00008F3E0000}"/>
    <cellStyle name="20% - Énfasis6 2 5 2 7" xfId="26067" xr:uid="{00000000-0005-0000-0000-0000903E0000}"/>
    <cellStyle name="20% - Énfasis6 2 5 2 8" xfId="33967" xr:uid="{00000000-0005-0000-0000-0000913E0000}"/>
    <cellStyle name="20% - Énfasis6 2 5 2 9" xfId="19229" xr:uid="{00000000-0005-0000-0000-0000923E0000}"/>
    <cellStyle name="20% - Énfasis6 2 5 3" xfId="2142" xr:uid="{00000000-0005-0000-0000-0000933E0000}"/>
    <cellStyle name="20% - Énfasis6 2 5 3 2" xfId="5355" xr:uid="{00000000-0005-0000-0000-0000943E0000}"/>
    <cellStyle name="20% - Énfasis6 2 5 3 2 2" xfId="28448" xr:uid="{00000000-0005-0000-0000-0000953E0000}"/>
    <cellStyle name="20% - Énfasis6 2 5 3 2 2 2" xfId="51351" xr:uid="{00000000-0005-0000-0000-0000963E0000}"/>
    <cellStyle name="20% - Énfasis6 2 5 3 2 3" xfId="36343" xr:uid="{00000000-0005-0000-0000-0000973E0000}"/>
    <cellStyle name="20% - Énfasis6 2 5 3 2 3 2" xfId="51216" xr:uid="{00000000-0005-0000-0000-0000983E0000}"/>
    <cellStyle name="20% - Énfasis6 2 5 3 2 4" xfId="21132" xr:uid="{00000000-0005-0000-0000-0000993E0000}"/>
    <cellStyle name="20% - Énfasis6 2 5 3 3" xfId="7539" xr:uid="{00000000-0005-0000-0000-00009A3E0000}"/>
    <cellStyle name="20% - Énfasis6 2 5 3 3 2" xfId="16514" xr:uid="{00000000-0005-0000-0000-00009B3E0000}"/>
    <cellStyle name="20% - Énfasis6 2 5 3 3 2 2" xfId="29932" xr:uid="{00000000-0005-0000-0000-00009C3E0000}"/>
    <cellStyle name="20% - Énfasis6 2 5 3 3 3" xfId="37828" xr:uid="{00000000-0005-0000-0000-00009D3E0000}"/>
    <cellStyle name="20% - Énfasis6 2 5 3 3 4" xfId="22615" xr:uid="{00000000-0005-0000-0000-00009E3E0000}"/>
    <cellStyle name="20% - Énfasis6 2 5 3 3 5" xfId="47739" xr:uid="{00000000-0005-0000-0000-00009F3E0000}"/>
    <cellStyle name="20% - Énfasis6 2 5 3 4" xfId="8689" xr:uid="{00000000-0005-0000-0000-0000A03E0000}"/>
    <cellStyle name="20% - Énfasis6 2 5 3 4 2" xfId="17656" xr:uid="{00000000-0005-0000-0000-0000A13E0000}"/>
    <cellStyle name="20% - Énfasis6 2 5 3 4 2 2" xfId="31417" xr:uid="{00000000-0005-0000-0000-0000A23E0000}"/>
    <cellStyle name="20% - Énfasis6 2 5 3 4 3" xfId="39314" xr:uid="{00000000-0005-0000-0000-0000A33E0000}"/>
    <cellStyle name="20% - Énfasis6 2 5 3 4 4" xfId="24099" xr:uid="{00000000-0005-0000-0000-0000A43E0000}"/>
    <cellStyle name="20% - Énfasis6 2 5 3 4 5" xfId="48881" xr:uid="{00000000-0005-0000-0000-0000A53E0000}"/>
    <cellStyle name="20% - Énfasis6 2 5 3 5" xfId="10642" xr:uid="{00000000-0005-0000-0000-0000A63E0000}"/>
    <cellStyle name="20% - Énfasis6 2 5 3 5 2" xfId="32902" xr:uid="{00000000-0005-0000-0000-0000A73E0000}"/>
    <cellStyle name="20% - Énfasis6 2 5 3 5 3" xfId="40799" xr:uid="{00000000-0005-0000-0000-0000A83E0000}"/>
    <cellStyle name="20% - Énfasis6 2 5 3 5 4" xfId="25342" xr:uid="{00000000-0005-0000-0000-0000A93E0000}"/>
    <cellStyle name="20% - Énfasis6 2 5 3 5 5" xfId="50524" xr:uid="{00000000-0005-0000-0000-0000AA3E0000}"/>
    <cellStyle name="20% - Énfasis6 2 5 3 6" xfId="26486" xr:uid="{00000000-0005-0000-0000-0000AB3E0000}"/>
    <cellStyle name="20% - Énfasis6 2 5 3 7" xfId="34386" xr:uid="{00000000-0005-0000-0000-0000AC3E0000}"/>
    <cellStyle name="20% - Énfasis6 2 5 3 8" xfId="19648" xr:uid="{00000000-0005-0000-0000-0000AD3E0000}"/>
    <cellStyle name="20% - Énfasis6 2 5 3 9" xfId="42342" xr:uid="{00000000-0005-0000-0000-0000AE3E0000}"/>
    <cellStyle name="20% - Énfasis6 2 5 4" xfId="1482" xr:uid="{00000000-0005-0000-0000-0000AF3E0000}"/>
    <cellStyle name="20% - Énfasis6 2 5 4 2" xfId="6834" xr:uid="{00000000-0005-0000-0000-0000B03E0000}"/>
    <cellStyle name="20% - Énfasis6 2 5 4 2 2" xfId="15812" xr:uid="{00000000-0005-0000-0000-0000B13E0000}"/>
    <cellStyle name="20% - Énfasis6 2 5 4 2 3" xfId="27705" xr:uid="{00000000-0005-0000-0000-0000B23E0000}"/>
    <cellStyle name="20% - Énfasis6 2 5 4 2 4" xfId="47036" xr:uid="{00000000-0005-0000-0000-0000B33E0000}"/>
    <cellStyle name="20% - Énfasis6 2 5 4 3" xfId="10643" xr:uid="{00000000-0005-0000-0000-0000B43E0000}"/>
    <cellStyle name="20% - Énfasis6 2 5 4 3 2" xfId="35600" xr:uid="{00000000-0005-0000-0000-0000B53E0000}"/>
    <cellStyle name="20% - Énfasis6 2 5 4 4" xfId="20389" xr:uid="{00000000-0005-0000-0000-0000B63E0000}"/>
    <cellStyle name="20% - Énfasis6 2 5 4 5" xfId="43354" xr:uid="{00000000-0005-0000-0000-0000B73E0000}"/>
    <cellStyle name="20% - Énfasis6 2 5 5" xfId="4068" xr:uid="{00000000-0005-0000-0000-0000B83E0000}"/>
    <cellStyle name="20% - Énfasis6 2 5 5 2" xfId="14049" xr:uid="{00000000-0005-0000-0000-0000B93E0000}"/>
    <cellStyle name="20% - Énfasis6 2 5 5 2 2" xfId="29189" xr:uid="{00000000-0005-0000-0000-0000BA3E0000}"/>
    <cellStyle name="20% - Énfasis6 2 5 5 3" xfId="37085" xr:uid="{00000000-0005-0000-0000-0000BB3E0000}"/>
    <cellStyle name="20% - Énfasis6 2 5 5 4" xfId="21873" xr:uid="{00000000-0005-0000-0000-0000BC3E0000}"/>
    <cellStyle name="20% - Énfasis6 2 5 5 5" xfId="45271" xr:uid="{00000000-0005-0000-0000-0000BD3E0000}"/>
    <cellStyle name="20% - Énfasis6 2 5 6" xfId="7370" xr:uid="{00000000-0005-0000-0000-0000BE3E0000}"/>
    <cellStyle name="20% - Énfasis6 2 5 6 2" xfId="16346" xr:uid="{00000000-0005-0000-0000-0000BF3E0000}"/>
    <cellStyle name="20% - Énfasis6 2 5 6 2 2" xfId="30674" xr:uid="{00000000-0005-0000-0000-0000C03E0000}"/>
    <cellStyle name="20% - Énfasis6 2 5 6 3" xfId="38571" xr:uid="{00000000-0005-0000-0000-0000C13E0000}"/>
    <cellStyle name="20% - Énfasis6 2 5 6 4" xfId="23357" xr:uid="{00000000-0005-0000-0000-0000C23E0000}"/>
    <cellStyle name="20% - Énfasis6 2 5 6 5" xfId="47571" xr:uid="{00000000-0005-0000-0000-0000C33E0000}"/>
    <cellStyle name="20% - Énfasis6 2 5 7" xfId="3278" xr:uid="{00000000-0005-0000-0000-0000C43E0000}"/>
    <cellStyle name="20% - Énfasis6 2 5 7 2" xfId="13262" xr:uid="{00000000-0005-0000-0000-0000C53E0000}"/>
    <cellStyle name="20% - Énfasis6 2 5 7 2 2" xfId="32159" xr:uid="{00000000-0005-0000-0000-0000C63E0000}"/>
    <cellStyle name="20% - Énfasis6 2 5 7 3" xfId="40056" xr:uid="{00000000-0005-0000-0000-0000C73E0000}"/>
    <cellStyle name="20% - Énfasis6 2 5 7 4" xfId="24791" xr:uid="{00000000-0005-0000-0000-0000C83E0000}"/>
    <cellStyle name="20% - Énfasis6 2 5 7 5" xfId="44483" xr:uid="{00000000-0005-0000-0000-0000C93E0000}"/>
    <cellStyle name="20% - Énfasis6 2 5 8" xfId="8044" xr:uid="{00000000-0005-0000-0000-0000CA3E0000}"/>
    <cellStyle name="20% - Énfasis6 2 5 8 2" xfId="17011" xr:uid="{00000000-0005-0000-0000-0000CB3E0000}"/>
    <cellStyle name="20% - Énfasis6 2 5 8 3" xfId="25744" xr:uid="{00000000-0005-0000-0000-0000CC3E0000}"/>
    <cellStyle name="20% - Énfasis6 2 5 8 4" xfId="48236" xr:uid="{00000000-0005-0000-0000-0000CD3E0000}"/>
    <cellStyle name="20% - Énfasis6 2 5 9" xfId="10644" xr:uid="{00000000-0005-0000-0000-0000CE3E0000}"/>
    <cellStyle name="20% - Énfasis6 2 5 9 2" xfId="33643" xr:uid="{00000000-0005-0000-0000-0000CF3E0000}"/>
    <cellStyle name="20% - Énfasis6 2 5 9 3" xfId="49879" xr:uid="{00000000-0005-0000-0000-0000D03E0000}"/>
    <cellStyle name="20% - Énfasis6 2 6" xfId="402" xr:uid="{00000000-0005-0000-0000-0000D13E0000}"/>
    <cellStyle name="20% - Énfasis6 2 6 10" xfId="41957" xr:uid="{00000000-0005-0000-0000-0000D23E0000}"/>
    <cellStyle name="20% - Énfasis6 2 6 2" xfId="2144" xr:uid="{00000000-0005-0000-0000-0000D33E0000}"/>
    <cellStyle name="20% - Énfasis6 2 6 2 2" xfId="4629" xr:uid="{00000000-0005-0000-0000-0000D43E0000}"/>
    <cellStyle name="20% - Énfasis6 2 6 2 2 2" xfId="14607" xr:uid="{00000000-0005-0000-0000-0000D53E0000}"/>
    <cellStyle name="20% - Énfasis6 2 6 2 2 2 2" xfId="28450" xr:uid="{00000000-0005-0000-0000-0000D63E0000}"/>
    <cellStyle name="20% - Énfasis6 2 6 2 2 3" xfId="36345" xr:uid="{00000000-0005-0000-0000-0000D73E0000}"/>
    <cellStyle name="20% - Énfasis6 2 6 2 2 4" xfId="21134" xr:uid="{00000000-0005-0000-0000-0000D83E0000}"/>
    <cellStyle name="20% - Énfasis6 2 6 2 2 5" xfId="45829" xr:uid="{00000000-0005-0000-0000-0000D93E0000}"/>
    <cellStyle name="20% - Énfasis6 2 6 2 3" xfId="8691" xr:uid="{00000000-0005-0000-0000-0000DA3E0000}"/>
    <cellStyle name="20% - Énfasis6 2 6 2 3 2" xfId="17658" xr:uid="{00000000-0005-0000-0000-0000DB3E0000}"/>
    <cellStyle name="20% - Énfasis6 2 6 2 3 2 2" xfId="29934" xr:uid="{00000000-0005-0000-0000-0000DC3E0000}"/>
    <cellStyle name="20% - Énfasis6 2 6 2 3 3" xfId="37830" xr:uid="{00000000-0005-0000-0000-0000DD3E0000}"/>
    <cellStyle name="20% - Énfasis6 2 6 2 3 4" xfId="22617" xr:uid="{00000000-0005-0000-0000-0000DE3E0000}"/>
    <cellStyle name="20% - Énfasis6 2 6 2 3 5" xfId="48883" xr:uid="{00000000-0005-0000-0000-0000DF3E0000}"/>
    <cellStyle name="20% - Énfasis6 2 6 2 4" xfId="9550" xr:uid="{00000000-0005-0000-0000-0000E03E0000}"/>
    <cellStyle name="20% - Énfasis6 2 6 2 4 2" xfId="31419" xr:uid="{00000000-0005-0000-0000-0000E13E0000}"/>
    <cellStyle name="20% - Énfasis6 2 6 2 4 3" xfId="39316" xr:uid="{00000000-0005-0000-0000-0000E23E0000}"/>
    <cellStyle name="20% - Énfasis6 2 6 2 4 4" xfId="24101" xr:uid="{00000000-0005-0000-0000-0000E33E0000}"/>
    <cellStyle name="20% - Énfasis6 2 6 2 4 5" xfId="50526" xr:uid="{00000000-0005-0000-0000-0000E43E0000}"/>
    <cellStyle name="20% - Énfasis6 2 6 2 5" xfId="12261" xr:uid="{00000000-0005-0000-0000-0000E53E0000}"/>
    <cellStyle name="20% - Énfasis6 2 6 2 5 2" xfId="32904" xr:uid="{00000000-0005-0000-0000-0000E63E0000}"/>
    <cellStyle name="20% - Énfasis6 2 6 2 5 3" xfId="40801" xr:uid="{00000000-0005-0000-0000-0000E73E0000}"/>
    <cellStyle name="20% - Énfasis6 2 6 2 6" xfId="26488" xr:uid="{00000000-0005-0000-0000-0000E83E0000}"/>
    <cellStyle name="20% - Énfasis6 2 6 2 7" xfId="34388" xr:uid="{00000000-0005-0000-0000-0000E93E0000}"/>
    <cellStyle name="20% - Énfasis6 2 6 2 8" xfId="19650" xr:uid="{00000000-0005-0000-0000-0000EA3E0000}"/>
    <cellStyle name="20% - Énfasis6 2 6 2 9" xfId="42344" xr:uid="{00000000-0005-0000-0000-0000EB3E0000}"/>
    <cellStyle name="20% - Énfasis6 2 6 3" xfId="1756" xr:uid="{00000000-0005-0000-0000-0000EC3E0000}"/>
    <cellStyle name="20% - Énfasis6 2 6 3 2" xfId="10645" xr:uid="{00000000-0005-0000-0000-0000ED3E0000}"/>
    <cellStyle name="20% - Énfasis6 2 6 3 2 2" xfId="27908" xr:uid="{00000000-0005-0000-0000-0000EE3E0000}"/>
    <cellStyle name="20% - Énfasis6 2 6 3 3" xfId="35803" xr:uid="{00000000-0005-0000-0000-0000EF3E0000}"/>
    <cellStyle name="20% - Énfasis6 2 6 3 4" xfId="20592" xr:uid="{00000000-0005-0000-0000-0000F03E0000}"/>
    <cellStyle name="20% - Énfasis6 2 6 3 5" xfId="43555" xr:uid="{00000000-0005-0000-0000-0000F13E0000}"/>
    <cellStyle name="20% - Énfasis6 2 6 4" xfId="2896" xr:uid="{00000000-0005-0000-0000-0000F23E0000}"/>
    <cellStyle name="20% - Énfasis6 2 6 4 2" xfId="12880" xr:uid="{00000000-0005-0000-0000-0000F33E0000}"/>
    <cellStyle name="20% - Énfasis6 2 6 4 2 2" xfId="29392" xr:uid="{00000000-0005-0000-0000-0000F43E0000}"/>
    <cellStyle name="20% - Énfasis6 2 6 4 3" xfId="37288" xr:uid="{00000000-0005-0000-0000-0000F53E0000}"/>
    <cellStyle name="20% - Énfasis6 2 6 4 4" xfId="22076" xr:uid="{00000000-0005-0000-0000-0000F63E0000}"/>
    <cellStyle name="20% - Énfasis6 2 6 4 5" xfId="44101" xr:uid="{00000000-0005-0000-0000-0000F73E0000}"/>
    <cellStyle name="20% - Énfasis6 2 6 5" xfId="8304" xr:uid="{00000000-0005-0000-0000-0000F83E0000}"/>
    <cellStyle name="20% - Énfasis6 2 6 5 2" xfId="17271" xr:uid="{00000000-0005-0000-0000-0000F93E0000}"/>
    <cellStyle name="20% - Énfasis6 2 6 5 2 2" xfId="30877" xr:uid="{00000000-0005-0000-0000-0000FA3E0000}"/>
    <cellStyle name="20% - Énfasis6 2 6 5 3" xfId="38774" xr:uid="{00000000-0005-0000-0000-0000FB3E0000}"/>
    <cellStyle name="20% - Énfasis6 2 6 5 4" xfId="23560" xr:uid="{00000000-0005-0000-0000-0000FC3E0000}"/>
    <cellStyle name="20% - Énfasis6 2 6 5 5" xfId="48496" xr:uid="{00000000-0005-0000-0000-0000FD3E0000}"/>
    <cellStyle name="20% - Énfasis6 2 6 6" xfId="10646" xr:uid="{00000000-0005-0000-0000-0000FE3E0000}"/>
    <cellStyle name="20% - Énfasis6 2 6 6 2" xfId="32362" xr:uid="{00000000-0005-0000-0000-0000FF3E0000}"/>
    <cellStyle name="20% - Énfasis6 2 6 6 3" xfId="40259" xr:uid="{00000000-0005-0000-0000-0000003F0000}"/>
    <cellStyle name="20% - Énfasis6 2 6 6 4" xfId="24988" xr:uid="{00000000-0005-0000-0000-0000013F0000}"/>
    <cellStyle name="20% - Énfasis6 2 6 6 5" xfId="50139" xr:uid="{00000000-0005-0000-0000-0000023F0000}"/>
    <cellStyle name="20% - Énfasis6 2 6 7" xfId="25946" xr:uid="{00000000-0005-0000-0000-0000033F0000}"/>
    <cellStyle name="20% - Énfasis6 2 6 8" xfId="33846" xr:uid="{00000000-0005-0000-0000-0000043F0000}"/>
    <cellStyle name="20% - Énfasis6 2 6 9" xfId="19108" xr:uid="{00000000-0005-0000-0000-0000053F0000}"/>
    <cellStyle name="20% - Énfasis6 2 7" xfId="1676" xr:uid="{00000000-0005-0000-0000-0000063F0000}"/>
    <cellStyle name="20% - Énfasis6 2 7 10" xfId="41887" xr:uid="{00000000-0005-0000-0000-0000073F0000}"/>
    <cellStyle name="20% - Énfasis6 2 7 2" xfId="2145" xr:uid="{00000000-0005-0000-0000-0000083F0000}"/>
    <cellStyle name="20% - Énfasis6 2 7 2 2" xfId="7540" xr:uid="{00000000-0005-0000-0000-0000093F0000}"/>
    <cellStyle name="20% - Énfasis6 2 7 2 2 2" xfId="16515" xr:uid="{00000000-0005-0000-0000-00000A3F0000}"/>
    <cellStyle name="20% - Énfasis6 2 7 2 2 2 2" xfId="28451" xr:uid="{00000000-0005-0000-0000-00000B3F0000}"/>
    <cellStyle name="20% - Énfasis6 2 7 2 2 3" xfId="36346" xr:uid="{00000000-0005-0000-0000-00000C3F0000}"/>
    <cellStyle name="20% - Énfasis6 2 7 2 2 4" xfId="21135" xr:uid="{00000000-0005-0000-0000-00000D3F0000}"/>
    <cellStyle name="20% - Énfasis6 2 7 2 2 5" xfId="47740" xr:uid="{00000000-0005-0000-0000-00000E3F0000}"/>
    <cellStyle name="20% - Énfasis6 2 7 2 3" xfId="8692" xr:uid="{00000000-0005-0000-0000-00000F3F0000}"/>
    <cellStyle name="20% - Énfasis6 2 7 2 3 2" xfId="17659" xr:uid="{00000000-0005-0000-0000-0000103F0000}"/>
    <cellStyle name="20% - Énfasis6 2 7 2 3 2 2" xfId="29935" xr:uid="{00000000-0005-0000-0000-0000113F0000}"/>
    <cellStyle name="20% - Énfasis6 2 7 2 3 3" xfId="37831" xr:uid="{00000000-0005-0000-0000-0000123F0000}"/>
    <cellStyle name="20% - Énfasis6 2 7 2 3 4" xfId="22618" xr:uid="{00000000-0005-0000-0000-0000133F0000}"/>
    <cellStyle name="20% - Énfasis6 2 7 2 3 5" xfId="48884" xr:uid="{00000000-0005-0000-0000-0000143F0000}"/>
    <cellStyle name="20% - Énfasis6 2 7 2 4" xfId="9551" xr:uid="{00000000-0005-0000-0000-0000153F0000}"/>
    <cellStyle name="20% - Énfasis6 2 7 2 4 2" xfId="31420" xr:uid="{00000000-0005-0000-0000-0000163F0000}"/>
    <cellStyle name="20% - Énfasis6 2 7 2 4 3" xfId="39317" xr:uid="{00000000-0005-0000-0000-0000173F0000}"/>
    <cellStyle name="20% - Énfasis6 2 7 2 4 4" xfId="24102" xr:uid="{00000000-0005-0000-0000-0000183F0000}"/>
    <cellStyle name="20% - Énfasis6 2 7 2 4 5" xfId="50527" xr:uid="{00000000-0005-0000-0000-0000193F0000}"/>
    <cellStyle name="20% - Énfasis6 2 7 2 5" xfId="12262" xr:uid="{00000000-0005-0000-0000-00001A3F0000}"/>
    <cellStyle name="20% - Énfasis6 2 7 2 5 2" xfId="32905" xr:uid="{00000000-0005-0000-0000-00001B3F0000}"/>
    <cellStyle name="20% - Énfasis6 2 7 2 5 3" xfId="40802" xr:uid="{00000000-0005-0000-0000-00001C3F0000}"/>
    <cellStyle name="20% - Énfasis6 2 7 2 6" xfId="26489" xr:uid="{00000000-0005-0000-0000-00001D3F0000}"/>
    <cellStyle name="20% - Énfasis6 2 7 2 7" xfId="34389" xr:uid="{00000000-0005-0000-0000-00001E3F0000}"/>
    <cellStyle name="20% - Énfasis6 2 7 2 8" xfId="19651" xr:uid="{00000000-0005-0000-0000-00001F3F0000}"/>
    <cellStyle name="20% - Énfasis6 2 7 2 9" xfId="42345" xr:uid="{00000000-0005-0000-0000-0000203F0000}"/>
    <cellStyle name="20% - Énfasis6 2 7 3" xfId="5191" xr:uid="{00000000-0005-0000-0000-0000213F0000}"/>
    <cellStyle name="20% - Énfasis6 2 7 3 2" xfId="15168" xr:uid="{00000000-0005-0000-0000-0000223F0000}"/>
    <cellStyle name="20% - Énfasis6 2 7 3 2 2" xfId="27582" xr:uid="{00000000-0005-0000-0000-0000233F0000}"/>
    <cellStyle name="20% - Énfasis6 2 7 3 3" xfId="35477" xr:uid="{00000000-0005-0000-0000-0000243F0000}"/>
    <cellStyle name="20% - Énfasis6 2 7 3 4" xfId="20266" xr:uid="{00000000-0005-0000-0000-0000253F0000}"/>
    <cellStyle name="20% - Énfasis6 2 7 3 5" xfId="46391" xr:uid="{00000000-0005-0000-0000-0000263F0000}"/>
    <cellStyle name="20% - Énfasis6 2 7 4" xfId="8234" xr:uid="{00000000-0005-0000-0000-0000273F0000}"/>
    <cellStyle name="20% - Énfasis6 2 7 4 2" xfId="17201" xr:uid="{00000000-0005-0000-0000-0000283F0000}"/>
    <cellStyle name="20% - Énfasis6 2 7 4 2 2" xfId="29066" xr:uid="{00000000-0005-0000-0000-0000293F0000}"/>
    <cellStyle name="20% - Énfasis6 2 7 4 3" xfId="36962" xr:uid="{00000000-0005-0000-0000-00002A3F0000}"/>
    <cellStyle name="20% - Énfasis6 2 7 4 4" xfId="21750" xr:uid="{00000000-0005-0000-0000-00002B3F0000}"/>
    <cellStyle name="20% - Énfasis6 2 7 4 5" xfId="48426" xr:uid="{00000000-0005-0000-0000-00002C3F0000}"/>
    <cellStyle name="20% - Énfasis6 2 7 5" xfId="9552" xr:uid="{00000000-0005-0000-0000-00002D3F0000}"/>
    <cellStyle name="20% - Énfasis6 2 7 5 2" xfId="30551" xr:uid="{00000000-0005-0000-0000-00002E3F0000}"/>
    <cellStyle name="20% - Énfasis6 2 7 5 3" xfId="38448" xr:uid="{00000000-0005-0000-0000-00002F3F0000}"/>
    <cellStyle name="20% - Énfasis6 2 7 5 4" xfId="23234" xr:uid="{00000000-0005-0000-0000-0000303F0000}"/>
    <cellStyle name="20% - Énfasis6 2 7 5 5" xfId="50069" xr:uid="{00000000-0005-0000-0000-0000313F0000}"/>
    <cellStyle name="20% - Énfasis6 2 7 6" xfId="12056" xr:uid="{00000000-0005-0000-0000-0000323F0000}"/>
    <cellStyle name="20% - Énfasis6 2 7 6 2" xfId="32036" xr:uid="{00000000-0005-0000-0000-0000333F0000}"/>
    <cellStyle name="20% - Énfasis6 2 7 6 3" xfId="39933" xr:uid="{00000000-0005-0000-0000-0000343F0000}"/>
    <cellStyle name="20% - Énfasis6 2 7 7" xfId="25621" xr:uid="{00000000-0005-0000-0000-0000353F0000}"/>
    <cellStyle name="20% - Énfasis6 2 7 8" xfId="33520" xr:uid="{00000000-0005-0000-0000-0000363F0000}"/>
    <cellStyle name="20% - Énfasis6 2 7 9" xfId="18782" xr:uid="{00000000-0005-0000-0000-0000373F0000}"/>
    <cellStyle name="20% - Énfasis6 2 8" xfId="1644" xr:uid="{00000000-0005-0000-0000-0000383F0000}"/>
    <cellStyle name="20% - Énfasis6 2 8 10" xfId="41855" xr:uid="{00000000-0005-0000-0000-0000393F0000}"/>
    <cellStyle name="20% - Énfasis6 2 8 2" xfId="2146" xr:uid="{00000000-0005-0000-0000-00003A3F0000}"/>
    <cellStyle name="20% - Énfasis6 2 8 2 2" xfId="7541" xr:uid="{00000000-0005-0000-0000-00003B3F0000}"/>
    <cellStyle name="20% - Énfasis6 2 8 2 2 2" xfId="16516" xr:uid="{00000000-0005-0000-0000-00003C3F0000}"/>
    <cellStyle name="20% - Énfasis6 2 8 2 2 2 2" xfId="28452" xr:uid="{00000000-0005-0000-0000-00003D3F0000}"/>
    <cellStyle name="20% - Énfasis6 2 8 2 2 3" xfId="36347" xr:uid="{00000000-0005-0000-0000-00003E3F0000}"/>
    <cellStyle name="20% - Énfasis6 2 8 2 2 4" xfId="21136" xr:uid="{00000000-0005-0000-0000-00003F3F0000}"/>
    <cellStyle name="20% - Énfasis6 2 8 2 2 5" xfId="47741" xr:uid="{00000000-0005-0000-0000-0000403F0000}"/>
    <cellStyle name="20% - Énfasis6 2 8 2 3" xfId="8693" xr:uid="{00000000-0005-0000-0000-0000413F0000}"/>
    <cellStyle name="20% - Énfasis6 2 8 2 3 2" xfId="17660" xr:uid="{00000000-0005-0000-0000-0000423F0000}"/>
    <cellStyle name="20% - Énfasis6 2 8 2 3 2 2" xfId="29936" xr:uid="{00000000-0005-0000-0000-0000433F0000}"/>
    <cellStyle name="20% - Énfasis6 2 8 2 3 3" xfId="37832" xr:uid="{00000000-0005-0000-0000-0000443F0000}"/>
    <cellStyle name="20% - Énfasis6 2 8 2 3 4" xfId="22619" xr:uid="{00000000-0005-0000-0000-0000453F0000}"/>
    <cellStyle name="20% - Énfasis6 2 8 2 3 5" xfId="48885" xr:uid="{00000000-0005-0000-0000-0000463F0000}"/>
    <cellStyle name="20% - Énfasis6 2 8 2 4" xfId="9553" xr:uid="{00000000-0005-0000-0000-0000473F0000}"/>
    <cellStyle name="20% - Énfasis6 2 8 2 4 2" xfId="31421" xr:uid="{00000000-0005-0000-0000-0000483F0000}"/>
    <cellStyle name="20% - Énfasis6 2 8 2 4 3" xfId="39318" xr:uid="{00000000-0005-0000-0000-0000493F0000}"/>
    <cellStyle name="20% - Énfasis6 2 8 2 4 4" xfId="24103" xr:uid="{00000000-0005-0000-0000-00004A3F0000}"/>
    <cellStyle name="20% - Énfasis6 2 8 2 4 5" xfId="50528" xr:uid="{00000000-0005-0000-0000-00004B3F0000}"/>
    <cellStyle name="20% - Énfasis6 2 8 2 5" xfId="12263" xr:uid="{00000000-0005-0000-0000-00004C3F0000}"/>
    <cellStyle name="20% - Énfasis6 2 8 2 5 2" xfId="32906" xr:uid="{00000000-0005-0000-0000-00004D3F0000}"/>
    <cellStyle name="20% - Énfasis6 2 8 2 5 3" xfId="40803" xr:uid="{00000000-0005-0000-0000-00004E3F0000}"/>
    <cellStyle name="20% - Énfasis6 2 8 2 6" xfId="26490" xr:uid="{00000000-0005-0000-0000-00004F3F0000}"/>
    <cellStyle name="20% - Énfasis6 2 8 2 7" xfId="34390" xr:uid="{00000000-0005-0000-0000-0000503F0000}"/>
    <cellStyle name="20% - Énfasis6 2 8 2 8" xfId="19652" xr:uid="{00000000-0005-0000-0000-0000513F0000}"/>
    <cellStyle name="20% - Énfasis6 2 8 2 9" xfId="42346" xr:uid="{00000000-0005-0000-0000-0000523F0000}"/>
    <cellStyle name="20% - Énfasis6 2 8 3" xfId="4348" xr:uid="{00000000-0005-0000-0000-0000533F0000}"/>
    <cellStyle name="20% - Énfasis6 2 8 3 2" xfId="14328" xr:uid="{00000000-0005-0000-0000-0000543F0000}"/>
    <cellStyle name="20% - Énfasis6 2 8 3 2 2" xfId="27549" xr:uid="{00000000-0005-0000-0000-0000553F0000}"/>
    <cellStyle name="20% - Énfasis6 2 8 3 3" xfId="35444" xr:uid="{00000000-0005-0000-0000-0000563F0000}"/>
    <cellStyle name="20% - Énfasis6 2 8 3 4" xfId="20234" xr:uid="{00000000-0005-0000-0000-0000573F0000}"/>
    <cellStyle name="20% - Énfasis6 2 8 3 5" xfId="45550" xr:uid="{00000000-0005-0000-0000-0000583F0000}"/>
    <cellStyle name="20% - Énfasis6 2 8 4" xfId="8202" xr:uid="{00000000-0005-0000-0000-0000593F0000}"/>
    <cellStyle name="20% - Énfasis6 2 8 4 2" xfId="17169" xr:uid="{00000000-0005-0000-0000-00005A3F0000}"/>
    <cellStyle name="20% - Énfasis6 2 8 4 2 2" xfId="29033" xr:uid="{00000000-0005-0000-0000-00005B3F0000}"/>
    <cellStyle name="20% - Énfasis6 2 8 4 3" xfId="36929" xr:uid="{00000000-0005-0000-0000-00005C3F0000}"/>
    <cellStyle name="20% - Énfasis6 2 8 4 4" xfId="21718" xr:uid="{00000000-0005-0000-0000-00005D3F0000}"/>
    <cellStyle name="20% - Énfasis6 2 8 4 5" xfId="48394" xr:uid="{00000000-0005-0000-0000-00005E3F0000}"/>
    <cellStyle name="20% - Énfasis6 2 8 5" xfId="9554" xr:uid="{00000000-0005-0000-0000-00005F3F0000}"/>
    <cellStyle name="20% - Énfasis6 2 8 5 2" xfId="30518" xr:uid="{00000000-0005-0000-0000-0000603F0000}"/>
    <cellStyle name="20% - Énfasis6 2 8 5 3" xfId="38415" xr:uid="{00000000-0005-0000-0000-0000613F0000}"/>
    <cellStyle name="20% - Énfasis6 2 8 5 4" xfId="23202" xr:uid="{00000000-0005-0000-0000-0000623F0000}"/>
    <cellStyle name="20% - Énfasis6 2 8 5 5" xfId="50037" xr:uid="{00000000-0005-0000-0000-0000633F0000}"/>
    <cellStyle name="20% - Énfasis6 2 8 6" xfId="12039" xr:uid="{00000000-0005-0000-0000-0000643F0000}"/>
    <cellStyle name="20% - Énfasis6 2 8 6 2" xfId="32003" xr:uid="{00000000-0005-0000-0000-0000653F0000}"/>
    <cellStyle name="20% - Énfasis6 2 8 6 3" xfId="39900" xr:uid="{00000000-0005-0000-0000-0000663F0000}"/>
    <cellStyle name="20% - Énfasis6 2 8 7" xfId="25588" xr:uid="{00000000-0005-0000-0000-0000673F0000}"/>
    <cellStyle name="20% - Énfasis6 2 8 8" xfId="33487" xr:uid="{00000000-0005-0000-0000-0000683F0000}"/>
    <cellStyle name="20% - Énfasis6 2 8 9" xfId="18749" xr:uid="{00000000-0005-0000-0000-0000693F0000}"/>
    <cellStyle name="20% - Énfasis6 2 9" xfId="2130" xr:uid="{00000000-0005-0000-0000-00006A3F0000}"/>
    <cellStyle name="20% - Énfasis6 2 9 2" xfId="5296" xr:uid="{00000000-0005-0000-0000-00006B3F0000}"/>
    <cellStyle name="20% - Énfasis6 2 9 2 2" xfId="15273" xr:uid="{00000000-0005-0000-0000-00006C3F0000}"/>
    <cellStyle name="20% - Énfasis6 2 9 2 2 2" xfId="28435" xr:uid="{00000000-0005-0000-0000-00006D3F0000}"/>
    <cellStyle name="20% - Énfasis6 2 9 2 3" xfId="36330" xr:uid="{00000000-0005-0000-0000-00006E3F0000}"/>
    <cellStyle name="20% - Énfasis6 2 9 2 4" xfId="21119" xr:uid="{00000000-0005-0000-0000-00006F3F0000}"/>
    <cellStyle name="20% - Énfasis6 2 9 2 5" xfId="46496" xr:uid="{00000000-0005-0000-0000-0000703F0000}"/>
    <cellStyle name="20% - Énfasis6 2 9 3" xfId="8677" xr:uid="{00000000-0005-0000-0000-0000713F0000}"/>
    <cellStyle name="20% - Énfasis6 2 9 3 2" xfId="17644" xr:uid="{00000000-0005-0000-0000-0000723F0000}"/>
    <cellStyle name="20% - Énfasis6 2 9 3 2 2" xfId="29919" xr:uid="{00000000-0005-0000-0000-0000733F0000}"/>
    <cellStyle name="20% - Énfasis6 2 9 3 3" xfId="37815" xr:uid="{00000000-0005-0000-0000-0000743F0000}"/>
    <cellStyle name="20% - Énfasis6 2 9 3 4" xfId="22602" xr:uid="{00000000-0005-0000-0000-0000753F0000}"/>
    <cellStyle name="20% - Énfasis6 2 9 3 5" xfId="48869" xr:uid="{00000000-0005-0000-0000-0000763F0000}"/>
    <cellStyle name="20% - Énfasis6 2 9 4" xfId="9555" xr:uid="{00000000-0005-0000-0000-0000773F0000}"/>
    <cellStyle name="20% - Énfasis6 2 9 4 2" xfId="31404" xr:uid="{00000000-0005-0000-0000-0000783F0000}"/>
    <cellStyle name="20% - Énfasis6 2 9 4 3" xfId="39301" xr:uid="{00000000-0005-0000-0000-0000793F0000}"/>
    <cellStyle name="20% - Énfasis6 2 9 4 4" xfId="24086" xr:uid="{00000000-0005-0000-0000-00007A3F0000}"/>
    <cellStyle name="20% - Énfasis6 2 9 4 5" xfId="50512" xr:uid="{00000000-0005-0000-0000-00007B3F0000}"/>
    <cellStyle name="20% - Énfasis6 2 9 5" xfId="12250" xr:uid="{00000000-0005-0000-0000-00007C3F0000}"/>
    <cellStyle name="20% - Énfasis6 2 9 5 2" xfId="32889" xr:uid="{00000000-0005-0000-0000-00007D3F0000}"/>
    <cellStyle name="20% - Énfasis6 2 9 5 3" xfId="40786" xr:uid="{00000000-0005-0000-0000-00007E3F0000}"/>
    <cellStyle name="20% - Énfasis6 2 9 6" xfId="26473" xr:uid="{00000000-0005-0000-0000-00007F3F0000}"/>
    <cellStyle name="20% - Énfasis6 2 9 7" xfId="34373" xr:uid="{00000000-0005-0000-0000-0000803F0000}"/>
    <cellStyle name="20% - Énfasis6 2 9 8" xfId="19635" xr:uid="{00000000-0005-0000-0000-0000813F0000}"/>
    <cellStyle name="20% - Énfasis6 2 9 9" xfId="42330" xr:uid="{00000000-0005-0000-0000-0000823F0000}"/>
    <cellStyle name="20% - Énfasis6 20" xfId="9311" xr:uid="{00000000-0005-0000-0000-0000833F0000}"/>
    <cellStyle name="20% - Énfasis6 21" xfId="9325" xr:uid="{00000000-0005-0000-0000-0000843F0000}"/>
    <cellStyle name="20% - Énfasis6 22" xfId="9339" xr:uid="{00000000-0005-0000-0000-0000853F0000}"/>
    <cellStyle name="20% - Énfasis6 23" xfId="12707" xr:uid="{00000000-0005-0000-0000-0000863F0000}"/>
    <cellStyle name="20% - Énfasis6 24" xfId="51532" xr:uid="{00000000-0005-0000-0000-0000873F0000}"/>
    <cellStyle name="20% - Énfasis6 25" xfId="51545" xr:uid="{00000000-0005-0000-0000-0000883F0000}"/>
    <cellStyle name="20% - Énfasis6 26" xfId="51558" xr:uid="{00000000-0005-0000-0000-0000893F0000}"/>
    <cellStyle name="20% - Énfasis6 27" xfId="51571" xr:uid="{00000000-0005-0000-0000-00008A3F0000}"/>
    <cellStyle name="20% - Énfasis6 28" xfId="51585" xr:uid="{00000000-0005-0000-0000-00008B3F0000}"/>
    <cellStyle name="20% - Énfasis6 3" xfId="95" xr:uid="{00000000-0005-0000-0000-00008C3F0000}"/>
    <cellStyle name="20% - Énfasis6 3 10" xfId="3844" xr:uid="{00000000-0005-0000-0000-00008D3F0000}"/>
    <cellStyle name="20% - Énfasis6 3 10 2" xfId="13827" xr:uid="{00000000-0005-0000-0000-00008E3F0000}"/>
    <cellStyle name="20% - Énfasis6 3 10 2 2" xfId="27492" xr:uid="{00000000-0005-0000-0000-00008F3F0000}"/>
    <cellStyle name="20% - Énfasis6 3 10 3" xfId="35387" xr:uid="{00000000-0005-0000-0000-0000903F0000}"/>
    <cellStyle name="20% - Énfasis6 3 10 4" xfId="20177" xr:uid="{00000000-0005-0000-0000-0000913F0000}"/>
    <cellStyle name="20% - Énfasis6 3 10 5" xfId="45049" xr:uid="{00000000-0005-0000-0000-0000923F0000}"/>
    <cellStyle name="20% - Énfasis6 3 11" xfId="7006" xr:uid="{00000000-0005-0000-0000-0000933F0000}"/>
    <cellStyle name="20% - Énfasis6 3 11 2" xfId="15983" xr:uid="{00000000-0005-0000-0000-0000943F0000}"/>
    <cellStyle name="20% - Énfasis6 3 11 2 2" xfId="28976" xr:uid="{00000000-0005-0000-0000-0000953F0000}"/>
    <cellStyle name="20% - Énfasis6 3 11 3" xfId="36872" xr:uid="{00000000-0005-0000-0000-0000963F0000}"/>
    <cellStyle name="20% - Énfasis6 3 11 4" xfId="21661" xr:uid="{00000000-0005-0000-0000-0000973F0000}"/>
    <cellStyle name="20% - Énfasis6 3 11 5" xfId="47208" xr:uid="{00000000-0005-0000-0000-0000983F0000}"/>
    <cellStyle name="20% - Énfasis6 3 12" xfId="2797" xr:uid="{00000000-0005-0000-0000-0000993F0000}"/>
    <cellStyle name="20% - Énfasis6 3 12 2" xfId="12781" xr:uid="{00000000-0005-0000-0000-00009A3F0000}"/>
    <cellStyle name="20% - Énfasis6 3 12 2 2" xfId="30461" xr:uid="{00000000-0005-0000-0000-00009B3F0000}"/>
    <cellStyle name="20% - Énfasis6 3 12 3" xfId="38358" xr:uid="{00000000-0005-0000-0000-00009C3F0000}"/>
    <cellStyle name="20% - Énfasis6 3 12 4" xfId="23145" xr:uid="{00000000-0005-0000-0000-00009D3F0000}"/>
    <cellStyle name="20% - Énfasis6 3 12 5" xfId="44002" xr:uid="{00000000-0005-0000-0000-00009E3F0000}"/>
    <cellStyle name="20% - Énfasis6 3 13" xfId="7680" xr:uid="{00000000-0005-0000-0000-00009F3F0000}"/>
    <cellStyle name="20% - Énfasis6 3 13 2" xfId="16647" xr:uid="{00000000-0005-0000-0000-0000A03F0000}"/>
    <cellStyle name="20% - Énfasis6 3 13 2 2" xfId="31946" xr:uid="{00000000-0005-0000-0000-0000A13F0000}"/>
    <cellStyle name="20% - Énfasis6 3 13 3" xfId="39843" xr:uid="{00000000-0005-0000-0000-0000A23F0000}"/>
    <cellStyle name="20% - Énfasis6 3 13 4" xfId="24628" xr:uid="{00000000-0005-0000-0000-0000A33F0000}"/>
    <cellStyle name="20% - Énfasis6 3 13 5" xfId="47872" xr:uid="{00000000-0005-0000-0000-0000A43F0000}"/>
    <cellStyle name="20% - Énfasis6 3 14" xfId="10647" xr:uid="{00000000-0005-0000-0000-0000A53F0000}"/>
    <cellStyle name="20% - Énfasis6 3 14 2" xfId="25531" xr:uid="{00000000-0005-0000-0000-0000A63F0000}"/>
    <cellStyle name="20% - Énfasis6 3 14 3" xfId="49515" xr:uid="{00000000-0005-0000-0000-0000A73F0000}"/>
    <cellStyle name="20% - Énfasis6 3 15" xfId="33430" xr:uid="{00000000-0005-0000-0000-0000A83F0000}"/>
    <cellStyle name="20% - Énfasis6 3 16" xfId="18275" xr:uid="{00000000-0005-0000-0000-0000A93F0000}"/>
    <cellStyle name="20% - Énfasis6 3 17" xfId="41333" xr:uid="{00000000-0005-0000-0000-0000AA3F0000}"/>
    <cellStyle name="20% - Énfasis6 3 2" xfId="203" xr:uid="{00000000-0005-0000-0000-0000AB3F0000}"/>
    <cellStyle name="20% - Énfasis6 3 2 10" xfId="2857" xr:uid="{00000000-0005-0000-0000-0000AC3F0000}"/>
    <cellStyle name="20% - Énfasis6 3 2 10 2" xfId="12841" xr:uid="{00000000-0005-0000-0000-0000AD3F0000}"/>
    <cellStyle name="20% - Énfasis6 3 2 10 3" xfId="33650" xr:uid="{00000000-0005-0000-0000-0000AE3F0000}"/>
    <cellStyle name="20% - Énfasis6 3 2 10 4" xfId="44062" xr:uid="{00000000-0005-0000-0000-0000AF3F0000}"/>
    <cellStyle name="20% - Énfasis6 3 2 11" xfId="7724" xr:uid="{00000000-0005-0000-0000-0000B03F0000}"/>
    <cellStyle name="20% - Énfasis6 3 2 11 2" xfId="16691" xr:uid="{00000000-0005-0000-0000-0000B13F0000}"/>
    <cellStyle name="20% - Énfasis6 3 2 11 3" xfId="47916" xr:uid="{00000000-0005-0000-0000-0000B23F0000}"/>
    <cellStyle name="20% - Énfasis6 3 2 12" xfId="10648" xr:uid="{00000000-0005-0000-0000-0000B33F0000}"/>
    <cellStyle name="20% - Énfasis6 3 2 12 2" xfId="49559" xr:uid="{00000000-0005-0000-0000-0000B43F0000}"/>
    <cellStyle name="20% - Énfasis6 3 2 13" xfId="18347" xr:uid="{00000000-0005-0000-0000-0000B53F0000}"/>
    <cellStyle name="20% - Énfasis6 3 2 14" xfId="41377" xr:uid="{00000000-0005-0000-0000-0000B63F0000}"/>
    <cellStyle name="20% - Énfasis6 3 2 2" xfId="620" xr:uid="{00000000-0005-0000-0000-0000B73F0000}"/>
    <cellStyle name="20% - Énfasis6 3 2 2 10" xfId="18446" xr:uid="{00000000-0005-0000-0000-0000B83F0000}"/>
    <cellStyle name="20% - Énfasis6 3 2 2 11" xfId="41527" xr:uid="{00000000-0005-0000-0000-0000B93F0000}"/>
    <cellStyle name="20% - Énfasis6 3 2 2 2" xfId="955" xr:uid="{00000000-0005-0000-0000-0000BA3F0000}"/>
    <cellStyle name="20% - Énfasis6 3 2 2 2 2" xfId="2148" xr:uid="{00000000-0005-0000-0000-0000BB3F0000}"/>
    <cellStyle name="20% - Énfasis6 3 2 2 2 2 2" xfId="5144" xr:uid="{00000000-0005-0000-0000-0000BC3F0000}"/>
    <cellStyle name="20% - Énfasis6 3 2 2 2 2 2 2" xfId="15122" xr:uid="{00000000-0005-0000-0000-0000BD3F0000}"/>
    <cellStyle name="20% - Énfasis6 3 2 2 2 2 2 3" xfId="28455" xr:uid="{00000000-0005-0000-0000-0000BE3F0000}"/>
    <cellStyle name="20% - Énfasis6 3 2 2 2 2 2 4" xfId="46344" xr:uid="{00000000-0005-0000-0000-0000BF3F0000}"/>
    <cellStyle name="20% - Énfasis6 3 2 2 2 2 3" xfId="10649" xr:uid="{00000000-0005-0000-0000-0000C03F0000}"/>
    <cellStyle name="20% - Énfasis6 3 2 2 2 2 3 2" xfId="36350" xr:uid="{00000000-0005-0000-0000-0000C13F0000}"/>
    <cellStyle name="20% - Énfasis6 3 2 2 2 2 4" xfId="21139" xr:uid="{00000000-0005-0000-0000-0000C23F0000}"/>
    <cellStyle name="20% - Énfasis6 3 2 2 2 2 5" xfId="43729" xr:uid="{00000000-0005-0000-0000-0000C33F0000}"/>
    <cellStyle name="20% - Énfasis6 3 2 2 2 3" xfId="3513" xr:uid="{00000000-0005-0000-0000-0000C43F0000}"/>
    <cellStyle name="20% - Énfasis6 3 2 2 2 3 2" xfId="13497" xr:uid="{00000000-0005-0000-0000-0000C53F0000}"/>
    <cellStyle name="20% - Énfasis6 3 2 2 2 3 2 2" xfId="29939" xr:uid="{00000000-0005-0000-0000-0000C63F0000}"/>
    <cellStyle name="20% - Énfasis6 3 2 2 2 3 3" xfId="37835" xr:uid="{00000000-0005-0000-0000-0000C73F0000}"/>
    <cellStyle name="20% - Énfasis6 3 2 2 2 3 4" xfId="22622" xr:uid="{00000000-0005-0000-0000-0000C83F0000}"/>
    <cellStyle name="20% - Énfasis6 3 2 2 2 3 5" xfId="44718" xr:uid="{00000000-0005-0000-0000-0000C93F0000}"/>
    <cellStyle name="20% - Énfasis6 3 2 2 2 4" xfId="8695" xr:uid="{00000000-0005-0000-0000-0000CA3F0000}"/>
    <cellStyle name="20% - Énfasis6 3 2 2 2 4 2" xfId="17662" xr:uid="{00000000-0005-0000-0000-0000CB3F0000}"/>
    <cellStyle name="20% - Énfasis6 3 2 2 2 4 2 2" xfId="31424" xr:uid="{00000000-0005-0000-0000-0000CC3F0000}"/>
    <cellStyle name="20% - Énfasis6 3 2 2 2 4 3" xfId="39321" xr:uid="{00000000-0005-0000-0000-0000CD3F0000}"/>
    <cellStyle name="20% - Énfasis6 3 2 2 2 4 4" xfId="24106" xr:uid="{00000000-0005-0000-0000-0000CE3F0000}"/>
    <cellStyle name="20% - Énfasis6 3 2 2 2 4 5" xfId="48887" xr:uid="{00000000-0005-0000-0000-0000CF3F0000}"/>
    <cellStyle name="20% - Énfasis6 3 2 2 2 5" xfId="10650" xr:uid="{00000000-0005-0000-0000-0000D03F0000}"/>
    <cellStyle name="20% - Énfasis6 3 2 2 2 5 2" xfId="32909" xr:uid="{00000000-0005-0000-0000-0000D13F0000}"/>
    <cellStyle name="20% - Énfasis6 3 2 2 2 5 3" xfId="40806" xr:uid="{00000000-0005-0000-0000-0000D23F0000}"/>
    <cellStyle name="20% - Énfasis6 3 2 2 2 5 4" xfId="25345" xr:uid="{00000000-0005-0000-0000-0000D33F0000}"/>
    <cellStyle name="20% - Énfasis6 3 2 2 2 5 5" xfId="50530" xr:uid="{00000000-0005-0000-0000-0000D43F0000}"/>
    <cellStyle name="20% - Énfasis6 3 2 2 2 6" xfId="26493" xr:uid="{00000000-0005-0000-0000-0000D53F0000}"/>
    <cellStyle name="20% - Énfasis6 3 2 2 2 7" xfId="34393" xr:uid="{00000000-0005-0000-0000-0000D63F0000}"/>
    <cellStyle name="20% - Énfasis6 3 2 2 2 8" xfId="19655" xr:uid="{00000000-0005-0000-0000-0000D73F0000}"/>
    <cellStyle name="20% - Énfasis6 3 2 2 2 9" xfId="42348" xr:uid="{00000000-0005-0000-0000-0000D83F0000}"/>
    <cellStyle name="20% - Énfasis6 3 2 2 3" xfId="1312" xr:uid="{00000000-0005-0000-0000-0000D93F0000}"/>
    <cellStyle name="20% - Énfasis6 3 2 2 3 2" xfId="6360" xr:uid="{00000000-0005-0000-0000-0000DA3F0000}"/>
    <cellStyle name="20% - Énfasis6 3 2 2 3 2 2" xfId="27388" xr:uid="{00000000-0005-0000-0000-0000DB3F0000}"/>
    <cellStyle name="20% - Énfasis6 3 2 2 3 3" xfId="10651" xr:uid="{00000000-0005-0000-0000-0000DC3F0000}"/>
    <cellStyle name="20% - Énfasis6 3 2 2 3 3 2" xfId="35283" xr:uid="{00000000-0005-0000-0000-0000DD3F0000}"/>
    <cellStyle name="20% - Énfasis6 3 2 2 3 4" xfId="19230" xr:uid="{00000000-0005-0000-0000-0000DE3F0000}"/>
    <cellStyle name="20% - Énfasis6 3 2 2 3 5" xfId="43184" xr:uid="{00000000-0005-0000-0000-0000DF3F0000}"/>
    <cellStyle name="20% - Énfasis6 3 2 2 4" xfId="6663" xr:uid="{00000000-0005-0000-0000-0000E03F0000}"/>
    <cellStyle name="20% - Énfasis6 3 2 2 4 2" xfId="15642" xr:uid="{00000000-0005-0000-0000-0000E13F0000}"/>
    <cellStyle name="20% - Énfasis6 3 2 2 4 2 2" xfId="28030" xr:uid="{00000000-0005-0000-0000-0000E23F0000}"/>
    <cellStyle name="20% - Énfasis6 3 2 2 4 3" xfId="35925" xr:uid="{00000000-0005-0000-0000-0000E33F0000}"/>
    <cellStyle name="20% - Énfasis6 3 2 2 4 4" xfId="20714" xr:uid="{00000000-0005-0000-0000-0000E43F0000}"/>
    <cellStyle name="20% - Énfasis6 3 2 2 4 5" xfId="46866" xr:uid="{00000000-0005-0000-0000-0000E53F0000}"/>
    <cellStyle name="20% - Énfasis6 3 2 2 5" xfId="4305" xr:uid="{00000000-0005-0000-0000-0000E63F0000}"/>
    <cellStyle name="20% - Énfasis6 3 2 2 5 2" xfId="14285" xr:uid="{00000000-0005-0000-0000-0000E73F0000}"/>
    <cellStyle name="20% - Énfasis6 3 2 2 5 2 2" xfId="29514" xr:uid="{00000000-0005-0000-0000-0000E83F0000}"/>
    <cellStyle name="20% - Énfasis6 3 2 2 5 3" xfId="37410" xr:uid="{00000000-0005-0000-0000-0000E93F0000}"/>
    <cellStyle name="20% - Énfasis6 3 2 2 5 4" xfId="22198" xr:uid="{00000000-0005-0000-0000-0000EA3F0000}"/>
    <cellStyle name="20% - Énfasis6 3 2 2 5 5" xfId="45507" xr:uid="{00000000-0005-0000-0000-0000EB3F0000}"/>
    <cellStyle name="20% - Énfasis6 3 2 2 6" xfId="7200" xr:uid="{00000000-0005-0000-0000-0000EC3F0000}"/>
    <cellStyle name="20% - Énfasis6 3 2 2 6 2" xfId="16177" xr:uid="{00000000-0005-0000-0000-0000ED3F0000}"/>
    <cellStyle name="20% - Énfasis6 3 2 2 6 2 2" xfId="30999" xr:uid="{00000000-0005-0000-0000-0000EE3F0000}"/>
    <cellStyle name="20% - Énfasis6 3 2 2 6 3" xfId="38896" xr:uid="{00000000-0005-0000-0000-0000EF3F0000}"/>
    <cellStyle name="20% - Énfasis6 3 2 2 6 4" xfId="23682" xr:uid="{00000000-0005-0000-0000-0000F03F0000}"/>
    <cellStyle name="20% - Énfasis6 3 2 2 6 5" xfId="47402" xr:uid="{00000000-0005-0000-0000-0000F13F0000}"/>
    <cellStyle name="20% - Énfasis6 3 2 2 7" xfId="3108" xr:uid="{00000000-0005-0000-0000-0000F23F0000}"/>
    <cellStyle name="20% - Énfasis6 3 2 2 7 2" xfId="13092" xr:uid="{00000000-0005-0000-0000-0000F33F0000}"/>
    <cellStyle name="20% - Énfasis6 3 2 2 7 2 2" xfId="32484" xr:uid="{00000000-0005-0000-0000-0000F43F0000}"/>
    <cellStyle name="20% - Énfasis6 3 2 2 7 3" xfId="40381" xr:uid="{00000000-0005-0000-0000-0000F53F0000}"/>
    <cellStyle name="20% - Énfasis6 3 2 2 7 4" xfId="25094" xr:uid="{00000000-0005-0000-0000-0000F63F0000}"/>
    <cellStyle name="20% - Énfasis6 3 2 2 7 5" xfId="44313" xr:uid="{00000000-0005-0000-0000-0000F73F0000}"/>
    <cellStyle name="20% - Énfasis6 3 2 2 8" xfId="7874" xr:uid="{00000000-0005-0000-0000-0000F83F0000}"/>
    <cellStyle name="20% - Énfasis6 3 2 2 8 2" xfId="16841" xr:uid="{00000000-0005-0000-0000-0000F93F0000}"/>
    <cellStyle name="20% - Énfasis6 3 2 2 8 3" xfId="26068" xr:uid="{00000000-0005-0000-0000-0000FA3F0000}"/>
    <cellStyle name="20% - Énfasis6 3 2 2 8 4" xfId="48066" xr:uid="{00000000-0005-0000-0000-0000FB3F0000}"/>
    <cellStyle name="20% - Énfasis6 3 2 2 9" xfId="10652" xr:uid="{00000000-0005-0000-0000-0000FC3F0000}"/>
    <cellStyle name="20% - Énfasis6 3 2 2 9 2" xfId="33968" xr:uid="{00000000-0005-0000-0000-0000FD3F0000}"/>
    <cellStyle name="20% - Énfasis6 3 2 2 9 3" xfId="49709" xr:uid="{00000000-0005-0000-0000-0000FE3F0000}"/>
    <cellStyle name="20% - Énfasis6 3 2 3" xfId="795" xr:uid="{00000000-0005-0000-0000-0000FF3F0000}"/>
    <cellStyle name="20% - Énfasis6 3 2 3 10" xfId="41701" xr:uid="{00000000-0005-0000-0000-000000400000}"/>
    <cellStyle name="20% - Énfasis6 3 2 3 2" xfId="956" xr:uid="{00000000-0005-0000-0000-000001400000}"/>
    <cellStyle name="20% - Énfasis6 3 2 3 2 2" xfId="2705" xr:uid="{00000000-0005-0000-0000-000002400000}"/>
    <cellStyle name="20% - Énfasis6 3 2 3 2 2 2" xfId="6275" xr:uid="{00000000-0005-0000-0000-000003400000}"/>
    <cellStyle name="20% - Énfasis6 3 2 3 2 2 3" xfId="10653" xr:uid="{00000000-0005-0000-0000-000004400000}"/>
    <cellStyle name="20% - Énfasis6 3 2 3 2 2 4" xfId="27448" xr:uid="{00000000-0005-0000-0000-000005400000}"/>
    <cellStyle name="20% - Énfasis6 3 2 3 2 2 5" xfId="43915" xr:uid="{00000000-0005-0000-0000-000006400000}"/>
    <cellStyle name="20% - Énfasis6 3 2 3 2 3" xfId="3514" xr:uid="{00000000-0005-0000-0000-000007400000}"/>
    <cellStyle name="20% - Énfasis6 3 2 3 2 3 2" xfId="13498" xr:uid="{00000000-0005-0000-0000-000008400000}"/>
    <cellStyle name="20% - Énfasis6 3 2 3 2 3 3" xfId="35343" xr:uid="{00000000-0005-0000-0000-000009400000}"/>
    <cellStyle name="20% - Énfasis6 3 2 3 2 3 4" xfId="44719" xr:uid="{00000000-0005-0000-0000-00000A400000}"/>
    <cellStyle name="20% - Énfasis6 3 2 3 2 4" xfId="9173" xr:uid="{00000000-0005-0000-0000-00000B400000}"/>
    <cellStyle name="20% - Énfasis6 3 2 3 2 4 2" xfId="18139" xr:uid="{00000000-0005-0000-0000-00000C400000}"/>
    <cellStyle name="20% - Énfasis6 3 2 3 2 4 3" xfId="49365" xr:uid="{00000000-0005-0000-0000-00000D400000}"/>
    <cellStyle name="20% - Énfasis6 3 2 3 2 5" xfId="10654" xr:uid="{00000000-0005-0000-0000-00000E400000}"/>
    <cellStyle name="20% - Énfasis6 3 2 3 2 5 2" xfId="51008" xr:uid="{00000000-0005-0000-0000-00000F400000}"/>
    <cellStyle name="20% - Énfasis6 3 2 3 2 6" xfId="19654" xr:uid="{00000000-0005-0000-0000-000010400000}"/>
    <cellStyle name="20% - Énfasis6 3 2 3 2 7" xfId="42826" xr:uid="{00000000-0005-0000-0000-000011400000}"/>
    <cellStyle name="20% - Énfasis6 3 2 3 3" xfId="1486" xr:uid="{00000000-0005-0000-0000-000012400000}"/>
    <cellStyle name="20% - Énfasis6 3 2 3 3 2" xfId="6838" xr:uid="{00000000-0005-0000-0000-000013400000}"/>
    <cellStyle name="20% - Énfasis6 3 2 3 3 2 2" xfId="15816" xr:uid="{00000000-0005-0000-0000-000014400000}"/>
    <cellStyle name="20% - Énfasis6 3 2 3 3 2 3" xfId="28454" xr:uid="{00000000-0005-0000-0000-000015400000}"/>
    <cellStyle name="20% - Énfasis6 3 2 3 3 2 4" xfId="47040" xr:uid="{00000000-0005-0000-0000-000016400000}"/>
    <cellStyle name="20% - Énfasis6 3 2 3 3 3" xfId="10655" xr:uid="{00000000-0005-0000-0000-000017400000}"/>
    <cellStyle name="20% - Énfasis6 3 2 3 3 3 2" xfId="36349" xr:uid="{00000000-0005-0000-0000-000018400000}"/>
    <cellStyle name="20% - Énfasis6 3 2 3 3 4" xfId="21138" xr:uid="{00000000-0005-0000-0000-000019400000}"/>
    <cellStyle name="20% - Énfasis6 3 2 3 3 5" xfId="43358" xr:uid="{00000000-0005-0000-0000-00001A400000}"/>
    <cellStyle name="20% - Énfasis6 3 2 3 4" xfId="4865" xr:uid="{00000000-0005-0000-0000-00001B400000}"/>
    <cellStyle name="20% - Énfasis6 3 2 3 4 2" xfId="14843" xr:uid="{00000000-0005-0000-0000-00001C400000}"/>
    <cellStyle name="20% - Énfasis6 3 2 3 4 2 2" xfId="29938" xr:uid="{00000000-0005-0000-0000-00001D400000}"/>
    <cellStyle name="20% - Énfasis6 3 2 3 4 3" xfId="37834" xr:uid="{00000000-0005-0000-0000-00001E400000}"/>
    <cellStyle name="20% - Énfasis6 3 2 3 4 4" xfId="22621" xr:uid="{00000000-0005-0000-0000-00001F400000}"/>
    <cellStyle name="20% - Énfasis6 3 2 3 4 5" xfId="46065" xr:uid="{00000000-0005-0000-0000-000020400000}"/>
    <cellStyle name="20% - Énfasis6 3 2 3 5" xfId="7374" xr:uid="{00000000-0005-0000-0000-000021400000}"/>
    <cellStyle name="20% - Énfasis6 3 2 3 5 2" xfId="16350" xr:uid="{00000000-0005-0000-0000-000022400000}"/>
    <cellStyle name="20% - Énfasis6 3 2 3 5 2 2" xfId="31423" xr:uid="{00000000-0005-0000-0000-000023400000}"/>
    <cellStyle name="20% - Énfasis6 3 2 3 5 3" xfId="39320" xr:uid="{00000000-0005-0000-0000-000024400000}"/>
    <cellStyle name="20% - Énfasis6 3 2 3 5 4" xfId="24105" xr:uid="{00000000-0005-0000-0000-000025400000}"/>
    <cellStyle name="20% - Énfasis6 3 2 3 5 5" xfId="47575" xr:uid="{00000000-0005-0000-0000-000026400000}"/>
    <cellStyle name="20% - Énfasis6 3 2 3 6" xfId="3282" xr:uid="{00000000-0005-0000-0000-000027400000}"/>
    <cellStyle name="20% - Énfasis6 3 2 3 6 2" xfId="13266" xr:uid="{00000000-0005-0000-0000-000028400000}"/>
    <cellStyle name="20% - Énfasis6 3 2 3 6 2 2" xfId="32908" xr:uid="{00000000-0005-0000-0000-000029400000}"/>
    <cellStyle name="20% - Énfasis6 3 2 3 6 3" xfId="40805" xr:uid="{00000000-0005-0000-0000-00002A400000}"/>
    <cellStyle name="20% - Énfasis6 3 2 3 6 4" xfId="25344" xr:uid="{00000000-0005-0000-0000-00002B400000}"/>
    <cellStyle name="20% - Énfasis6 3 2 3 6 5" xfId="44487" xr:uid="{00000000-0005-0000-0000-00002C400000}"/>
    <cellStyle name="20% - Énfasis6 3 2 3 7" xfId="8048" xr:uid="{00000000-0005-0000-0000-00002D400000}"/>
    <cellStyle name="20% - Énfasis6 3 2 3 7 2" xfId="17015" xr:uid="{00000000-0005-0000-0000-00002E400000}"/>
    <cellStyle name="20% - Énfasis6 3 2 3 7 3" xfId="26492" xr:uid="{00000000-0005-0000-0000-00002F400000}"/>
    <cellStyle name="20% - Énfasis6 3 2 3 7 4" xfId="48240" xr:uid="{00000000-0005-0000-0000-000030400000}"/>
    <cellStyle name="20% - Énfasis6 3 2 3 8" xfId="10656" xr:uid="{00000000-0005-0000-0000-000031400000}"/>
    <cellStyle name="20% - Énfasis6 3 2 3 8 2" xfId="34392" xr:uid="{00000000-0005-0000-0000-000032400000}"/>
    <cellStyle name="20% - Énfasis6 3 2 3 8 3" xfId="49883" xr:uid="{00000000-0005-0000-0000-000033400000}"/>
    <cellStyle name="20% - Énfasis6 3 2 3 9" xfId="18619" xr:uid="{00000000-0005-0000-0000-000034400000}"/>
    <cellStyle name="20% - Énfasis6 3 2 4" xfId="468" xr:uid="{00000000-0005-0000-0000-000035400000}"/>
    <cellStyle name="20% - Énfasis6 3 2 4 2" xfId="2596" xr:uid="{00000000-0005-0000-0000-000036400000}"/>
    <cellStyle name="20% - Énfasis6 3 2 4 2 2" xfId="6192" xr:uid="{00000000-0005-0000-0000-000037400000}"/>
    <cellStyle name="20% - Énfasis6 3 2 4 2 3" xfId="10657" xr:uid="{00000000-0005-0000-0000-000038400000}"/>
    <cellStyle name="20% - Énfasis6 3 2 4 2 4" xfId="27206" xr:uid="{00000000-0005-0000-0000-000039400000}"/>
    <cellStyle name="20% - Énfasis6 3 2 4 2 5" xfId="43806" xr:uid="{00000000-0005-0000-0000-00003A400000}"/>
    <cellStyle name="20% - Énfasis6 3 2 4 3" xfId="5251" xr:uid="{00000000-0005-0000-0000-00003B400000}"/>
    <cellStyle name="20% - Énfasis6 3 2 4 3 2" xfId="15228" xr:uid="{00000000-0005-0000-0000-00003C400000}"/>
    <cellStyle name="20% - Énfasis6 3 2 4 3 3" xfId="35101" xr:uid="{00000000-0005-0000-0000-00003D400000}"/>
    <cellStyle name="20% - Énfasis6 3 2 4 3 4" xfId="46451" xr:uid="{00000000-0005-0000-0000-00003E400000}"/>
    <cellStyle name="20% - Énfasis6 3 2 4 4" xfId="2958" xr:uid="{00000000-0005-0000-0000-00003F400000}"/>
    <cellStyle name="20% - Énfasis6 3 2 4 4 2" xfId="12942" xr:uid="{00000000-0005-0000-0000-000040400000}"/>
    <cellStyle name="20% - Énfasis6 3 2 4 4 3" xfId="44163" xr:uid="{00000000-0005-0000-0000-000041400000}"/>
    <cellStyle name="20% - Énfasis6 3 2 4 5" xfId="9174" xr:uid="{00000000-0005-0000-0000-000042400000}"/>
    <cellStyle name="20% - Énfasis6 3 2 4 5 2" xfId="18140" xr:uid="{00000000-0005-0000-0000-000043400000}"/>
    <cellStyle name="20% - Énfasis6 3 2 4 5 3" xfId="49366" xr:uid="{00000000-0005-0000-0000-000044400000}"/>
    <cellStyle name="20% - Énfasis6 3 2 4 6" xfId="10658" xr:uid="{00000000-0005-0000-0000-000045400000}"/>
    <cellStyle name="20% - Énfasis6 3 2 4 6 2" xfId="51009" xr:uid="{00000000-0005-0000-0000-000046400000}"/>
    <cellStyle name="20% - Énfasis6 3 2 4 7" xfId="18912" xr:uid="{00000000-0005-0000-0000-000047400000}"/>
    <cellStyle name="20% - Énfasis6 3 2 4 8" xfId="42827" xr:uid="{00000000-0005-0000-0000-000048400000}"/>
    <cellStyle name="20% - Énfasis6 3 2 5" xfId="1162" xr:uid="{00000000-0005-0000-0000-000049400000}"/>
    <cellStyle name="20% - Énfasis6 3 2 5 2" xfId="4486" xr:uid="{00000000-0005-0000-0000-00004A400000}"/>
    <cellStyle name="20% - Énfasis6 3 2 5 2 2" xfId="14465" xr:uid="{00000000-0005-0000-0000-00004B400000}"/>
    <cellStyle name="20% - Énfasis6 3 2 5 2 3" xfId="27712" xr:uid="{00000000-0005-0000-0000-00004C400000}"/>
    <cellStyle name="20% - Énfasis6 3 2 5 2 4" xfId="45687" xr:uid="{00000000-0005-0000-0000-00004D400000}"/>
    <cellStyle name="20% - Énfasis6 3 2 5 3" xfId="10659" xr:uid="{00000000-0005-0000-0000-00004E400000}"/>
    <cellStyle name="20% - Énfasis6 3 2 5 3 2" xfId="35607" xr:uid="{00000000-0005-0000-0000-00004F400000}"/>
    <cellStyle name="20% - Énfasis6 3 2 5 4" xfId="20396" xr:uid="{00000000-0005-0000-0000-000050400000}"/>
    <cellStyle name="20% - Énfasis6 3 2 5 5" xfId="43035" xr:uid="{00000000-0005-0000-0000-000051400000}"/>
    <cellStyle name="20% - Énfasis6 3 2 6" xfId="5818" xr:uid="{00000000-0005-0000-0000-000052400000}"/>
    <cellStyle name="20% - Énfasis6 3 2 6 2" xfId="29196" xr:uid="{00000000-0005-0000-0000-000053400000}"/>
    <cellStyle name="20% - Énfasis6 3 2 6 2 2" xfId="51410" xr:uid="{00000000-0005-0000-0000-000054400000}"/>
    <cellStyle name="20% - Énfasis6 3 2 6 3" xfId="37092" xr:uid="{00000000-0005-0000-0000-000055400000}"/>
    <cellStyle name="20% - Énfasis6 3 2 6 3 2" xfId="51268" xr:uid="{00000000-0005-0000-0000-000056400000}"/>
    <cellStyle name="20% - Énfasis6 3 2 6 4" xfId="21880" xr:uid="{00000000-0005-0000-0000-000057400000}"/>
    <cellStyle name="20% - Énfasis6 3 2 7" xfId="6511" xr:uid="{00000000-0005-0000-0000-000058400000}"/>
    <cellStyle name="20% - Énfasis6 3 2 7 2" xfId="15493" xr:uid="{00000000-0005-0000-0000-000059400000}"/>
    <cellStyle name="20% - Énfasis6 3 2 7 2 2" xfId="30681" xr:uid="{00000000-0005-0000-0000-00005A400000}"/>
    <cellStyle name="20% - Énfasis6 3 2 7 3" xfId="38578" xr:uid="{00000000-0005-0000-0000-00005B400000}"/>
    <cellStyle name="20% - Énfasis6 3 2 7 4" xfId="23364" xr:uid="{00000000-0005-0000-0000-00005C400000}"/>
    <cellStyle name="20% - Énfasis6 3 2 7 5" xfId="46716" xr:uid="{00000000-0005-0000-0000-00005D400000}"/>
    <cellStyle name="20% - Énfasis6 3 2 8" xfId="4025" xr:uid="{00000000-0005-0000-0000-00005E400000}"/>
    <cellStyle name="20% - Énfasis6 3 2 8 2" xfId="14006" xr:uid="{00000000-0005-0000-0000-00005F400000}"/>
    <cellStyle name="20% - Énfasis6 3 2 8 2 2" xfId="32166" xr:uid="{00000000-0005-0000-0000-000060400000}"/>
    <cellStyle name="20% - Énfasis6 3 2 8 3" xfId="40063" xr:uid="{00000000-0005-0000-0000-000061400000}"/>
    <cellStyle name="20% - Énfasis6 3 2 8 4" xfId="24798" xr:uid="{00000000-0005-0000-0000-000062400000}"/>
    <cellStyle name="20% - Énfasis6 3 2 8 5" xfId="45228" xr:uid="{00000000-0005-0000-0000-000063400000}"/>
    <cellStyle name="20% - Énfasis6 3 2 9" xfId="7050" xr:uid="{00000000-0005-0000-0000-000064400000}"/>
    <cellStyle name="20% - Énfasis6 3 2 9 2" xfId="16027" xr:uid="{00000000-0005-0000-0000-000065400000}"/>
    <cellStyle name="20% - Énfasis6 3 2 9 3" xfId="25751" xr:uid="{00000000-0005-0000-0000-000066400000}"/>
    <cellStyle name="20% - Énfasis6 3 2 9 4" xfId="47252" xr:uid="{00000000-0005-0000-0000-000067400000}"/>
    <cellStyle name="20% - Énfasis6 3 3" xfId="311" xr:uid="{00000000-0005-0000-0000-000068400000}"/>
    <cellStyle name="20% - Énfasis6 3 3 10" xfId="7789" xr:uid="{00000000-0005-0000-0000-000069400000}"/>
    <cellStyle name="20% - Énfasis6 3 3 10 2" xfId="16756" xr:uid="{00000000-0005-0000-0000-00006A400000}"/>
    <cellStyle name="20% - Énfasis6 3 3 10 3" xfId="33651" xr:uid="{00000000-0005-0000-0000-00006B400000}"/>
    <cellStyle name="20% - Énfasis6 3 3 10 4" xfId="47981" xr:uid="{00000000-0005-0000-0000-00006C400000}"/>
    <cellStyle name="20% - Énfasis6 3 3 11" xfId="10660" xr:uid="{00000000-0005-0000-0000-00006D400000}"/>
    <cellStyle name="20% - Énfasis6 3 3 11 2" xfId="49624" xr:uid="{00000000-0005-0000-0000-00006E400000}"/>
    <cellStyle name="20% - Énfasis6 3 3 12" xfId="18395" xr:uid="{00000000-0005-0000-0000-00006F400000}"/>
    <cellStyle name="20% - Énfasis6 3 3 13" xfId="41442" xr:uid="{00000000-0005-0000-0000-000070400000}"/>
    <cellStyle name="20% - Énfasis6 3 3 2" xfId="621" xr:uid="{00000000-0005-0000-0000-000071400000}"/>
    <cellStyle name="20% - Énfasis6 3 3 2 10" xfId="41528" xr:uid="{00000000-0005-0000-0000-000072400000}"/>
    <cellStyle name="20% - Énfasis6 3 3 2 2" xfId="2149" xr:uid="{00000000-0005-0000-0000-000073400000}"/>
    <cellStyle name="20% - Énfasis6 3 3 2 2 2" xfId="5048" xr:uid="{00000000-0005-0000-0000-000074400000}"/>
    <cellStyle name="20% - Énfasis6 3 3 2 2 2 2" xfId="15026" xr:uid="{00000000-0005-0000-0000-000075400000}"/>
    <cellStyle name="20% - Énfasis6 3 3 2 2 2 2 2" xfId="28457" xr:uid="{00000000-0005-0000-0000-000076400000}"/>
    <cellStyle name="20% - Énfasis6 3 3 2 2 2 3" xfId="36352" xr:uid="{00000000-0005-0000-0000-000077400000}"/>
    <cellStyle name="20% - Énfasis6 3 3 2 2 2 4" xfId="21141" xr:uid="{00000000-0005-0000-0000-000078400000}"/>
    <cellStyle name="20% - Énfasis6 3 3 2 2 2 5" xfId="46248" xr:uid="{00000000-0005-0000-0000-000079400000}"/>
    <cellStyle name="20% - Énfasis6 3 3 2 2 3" xfId="8696" xr:uid="{00000000-0005-0000-0000-00007A400000}"/>
    <cellStyle name="20% - Énfasis6 3 3 2 2 3 2" xfId="17663" xr:uid="{00000000-0005-0000-0000-00007B400000}"/>
    <cellStyle name="20% - Énfasis6 3 3 2 2 3 2 2" xfId="29941" xr:uid="{00000000-0005-0000-0000-00007C400000}"/>
    <cellStyle name="20% - Énfasis6 3 3 2 2 3 3" xfId="37837" xr:uid="{00000000-0005-0000-0000-00007D400000}"/>
    <cellStyle name="20% - Énfasis6 3 3 2 2 3 4" xfId="22624" xr:uid="{00000000-0005-0000-0000-00007E400000}"/>
    <cellStyle name="20% - Énfasis6 3 3 2 2 3 5" xfId="48888" xr:uid="{00000000-0005-0000-0000-00007F400000}"/>
    <cellStyle name="20% - Énfasis6 3 3 2 2 4" xfId="9556" xr:uid="{00000000-0005-0000-0000-000080400000}"/>
    <cellStyle name="20% - Énfasis6 3 3 2 2 4 2" xfId="31426" xr:uid="{00000000-0005-0000-0000-000081400000}"/>
    <cellStyle name="20% - Énfasis6 3 3 2 2 4 3" xfId="39323" xr:uid="{00000000-0005-0000-0000-000082400000}"/>
    <cellStyle name="20% - Énfasis6 3 3 2 2 4 4" xfId="24108" xr:uid="{00000000-0005-0000-0000-000083400000}"/>
    <cellStyle name="20% - Énfasis6 3 3 2 2 4 5" xfId="50531" xr:uid="{00000000-0005-0000-0000-000084400000}"/>
    <cellStyle name="20% - Énfasis6 3 3 2 2 5" xfId="12264" xr:uid="{00000000-0005-0000-0000-000085400000}"/>
    <cellStyle name="20% - Énfasis6 3 3 2 2 5 2" xfId="32911" xr:uid="{00000000-0005-0000-0000-000086400000}"/>
    <cellStyle name="20% - Énfasis6 3 3 2 2 5 3" xfId="40808" xr:uid="{00000000-0005-0000-0000-000087400000}"/>
    <cellStyle name="20% - Énfasis6 3 3 2 2 6" xfId="26495" xr:uid="{00000000-0005-0000-0000-000088400000}"/>
    <cellStyle name="20% - Énfasis6 3 3 2 2 7" xfId="34395" xr:uid="{00000000-0005-0000-0000-000089400000}"/>
    <cellStyle name="20% - Énfasis6 3 3 2 2 8" xfId="19657" xr:uid="{00000000-0005-0000-0000-00008A400000}"/>
    <cellStyle name="20% - Énfasis6 3 3 2 2 9" xfId="42349" xr:uid="{00000000-0005-0000-0000-00008B400000}"/>
    <cellStyle name="20% - Énfasis6 3 3 2 3" xfId="1313" xr:uid="{00000000-0005-0000-0000-00008C400000}"/>
    <cellStyle name="20% - Énfasis6 3 3 2 3 2" xfId="6664" xr:uid="{00000000-0005-0000-0000-00008D400000}"/>
    <cellStyle name="20% - Énfasis6 3 3 2 3 2 2" xfId="15643" xr:uid="{00000000-0005-0000-0000-00008E400000}"/>
    <cellStyle name="20% - Énfasis6 3 3 2 3 2 3" xfId="28031" xr:uid="{00000000-0005-0000-0000-00008F400000}"/>
    <cellStyle name="20% - Énfasis6 3 3 2 3 2 4" xfId="46867" xr:uid="{00000000-0005-0000-0000-000090400000}"/>
    <cellStyle name="20% - Énfasis6 3 3 2 3 3" xfId="10661" xr:uid="{00000000-0005-0000-0000-000091400000}"/>
    <cellStyle name="20% - Énfasis6 3 3 2 3 3 2" xfId="35926" xr:uid="{00000000-0005-0000-0000-000092400000}"/>
    <cellStyle name="20% - Énfasis6 3 3 2 3 4" xfId="20715" xr:uid="{00000000-0005-0000-0000-000093400000}"/>
    <cellStyle name="20% - Énfasis6 3 3 2 3 5" xfId="43185" xr:uid="{00000000-0005-0000-0000-000094400000}"/>
    <cellStyle name="20% - Énfasis6 3 3 2 4" xfId="4209" xr:uid="{00000000-0005-0000-0000-000095400000}"/>
    <cellStyle name="20% - Énfasis6 3 3 2 4 2" xfId="14189" xr:uid="{00000000-0005-0000-0000-000096400000}"/>
    <cellStyle name="20% - Énfasis6 3 3 2 4 2 2" xfId="29515" xr:uid="{00000000-0005-0000-0000-000097400000}"/>
    <cellStyle name="20% - Énfasis6 3 3 2 4 3" xfId="37411" xr:uid="{00000000-0005-0000-0000-000098400000}"/>
    <cellStyle name="20% - Énfasis6 3 3 2 4 4" xfId="22199" xr:uid="{00000000-0005-0000-0000-000099400000}"/>
    <cellStyle name="20% - Énfasis6 3 3 2 4 5" xfId="45411" xr:uid="{00000000-0005-0000-0000-00009A400000}"/>
    <cellStyle name="20% - Énfasis6 3 3 2 5" xfId="7201" xr:uid="{00000000-0005-0000-0000-00009B400000}"/>
    <cellStyle name="20% - Énfasis6 3 3 2 5 2" xfId="16178" xr:uid="{00000000-0005-0000-0000-00009C400000}"/>
    <cellStyle name="20% - Énfasis6 3 3 2 5 2 2" xfId="31000" xr:uid="{00000000-0005-0000-0000-00009D400000}"/>
    <cellStyle name="20% - Énfasis6 3 3 2 5 3" xfId="38897" xr:uid="{00000000-0005-0000-0000-00009E400000}"/>
    <cellStyle name="20% - Énfasis6 3 3 2 5 4" xfId="23683" xr:uid="{00000000-0005-0000-0000-00009F400000}"/>
    <cellStyle name="20% - Énfasis6 3 3 2 5 5" xfId="47403" xr:uid="{00000000-0005-0000-0000-0000A0400000}"/>
    <cellStyle name="20% - Énfasis6 3 3 2 6" xfId="3109" xr:uid="{00000000-0005-0000-0000-0000A1400000}"/>
    <cellStyle name="20% - Énfasis6 3 3 2 6 2" xfId="13093" xr:uid="{00000000-0005-0000-0000-0000A2400000}"/>
    <cellStyle name="20% - Énfasis6 3 3 2 6 2 2" xfId="32485" xr:uid="{00000000-0005-0000-0000-0000A3400000}"/>
    <cellStyle name="20% - Énfasis6 3 3 2 6 3" xfId="40382" xr:uid="{00000000-0005-0000-0000-0000A4400000}"/>
    <cellStyle name="20% - Énfasis6 3 3 2 6 4" xfId="25095" xr:uid="{00000000-0005-0000-0000-0000A5400000}"/>
    <cellStyle name="20% - Énfasis6 3 3 2 6 5" xfId="44314" xr:uid="{00000000-0005-0000-0000-0000A6400000}"/>
    <cellStyle name="20% - Énfasis6 3 3 2 7" xfId="7875" xr:uid="{00000000-0005-0000-0000-0000A7400000}"/>
    <cellStyle name="20% - Énfasis6 3 3 2 7 2" xfId="16842" xr:uid="{00000000-0005-0000-0000-0000A8400000}"/>
    <cellStyle name="20% - Énfasis6 3 3 2 7 3" xfId="26069" xr:uid="{00000000-0005-0000-0000-0000A9400000}"/>
    <cellStyle name="20% - Énfasis6 3 3 2 7 4" xfId="48067" xr:uid="{00000000-0005-0000-0000-0000AA400000}"/>
    <cellStyle name="20% - Énfasis6 3 3 2 8" xfId="10662" xr:uid="{00000000-0005-0000-0000-0000AB400000}"/>
    <cellStyle name="20% - Énfasis6 3 3 2 8 2" xfId="33969" xr:uid="{00000000-0005-0000-0000-0000AC400000}"/>
    <cellStyle name="20% - Énfasis6 3 3 2 8 3" xfId="49710" xr:uid="{00000000-0005-0000-0000-0000AD400000}"/>
    <cellStyle name="20% - Énfasis6 3 3 2 9" xfId="19231" xr:uid="{00000000-0005-0000-0000-0000AE400000}"/>
    <cellStyle name="20% - Énfasis6 3 3 3" xfId="796" xr:uid="{00000000-0005-0000-0000-0000AF400000}"/>
    <cellStyle name="20% - Énfasis6 3 3 3 2" xfId="1487" xr:uid="{00000000-0005-0000-0000-0000B0400000}"/>
    <cellStyle name="20% - Énfasis6 3 3 3 2 2" xfId="6839" xr:uid="{00000000-0005-0000-0000-0000B1400000}"/>
    <cellStyle name="20% - Énfasis6 3 3 3 2 2 2" xfId="15817" xr:uid="{00000000-0005-0000-0000-0000B2400000}"/>
    <cellStyle name="20% - Énfasis6 3 3 3 2 2 3" xfId="28456" xr:uid="{00000000-0005-0000-0000-0000B3400000}"/>
    <cellStyle name="20% - Énfasis6 3 3 3 2 2 4" xfId="47041" xr:uid="{00000000-0005-0000-0000-0000B4400000}"/>
    <cellStyle name="20% - Énfasis6 3 3 3 2 3" xfId="10663" xr:uid="{00000000-0005-0000-0000-0000B5400000}"/>
    <cellStyle name="20% - Énfasis6 3 3 3 2 3 2" xfId="36351" xr:uid="{00000000-0005-0000-0000-0000B6400000}"/>
    <cellStyle name="20% - Énfasis6 3 3 3 2 4" xfId="21140" xr:uid="{00000000-0005-0000-0000-0000B7400000}"/>
    <cellStyle name="20% - Énfasis6 3 3 3 2 5" xfId="43359" xr:uid="{00000000-0005-0000-0000-0000B8400000}"/>
    <cellStyle name="20% - Énfasis6 3 3 3 3" xfId="4769" xr:uid="{00000000-0005-0000-0000-0000B9400000}"/>
    <cellStyle name="20% - Énfasis6 3 3 3 3 2" xfId="14747" xr:uid="{00000000-0005-0000-0000-0000BA400000}"/>
    <cellStyle name="20% - Énfasis6 3 3 3 3 2 2" xfId="29940" xr:uid="{00000000-0005-0000-0000-0000BB400000}"/>
    <cellStyle name="20% - Énfasis6 3 3 3 3 3" xfId="37836" xr:uid="{00000000-0005-0000-0000-0000BC400000}"/>
    <cellStyle name="20% - Énfasis6 3 3 3 3 4" xfId="22623" xr:uid="{00000000-0005-0000-0000-0000BD400000}"/>
    <cellStyle name="20% - Énfasis6 3 3 3 3 5" xfId="45969" xr:uid="{00000000-0005-0000-0000-0000BE400000}"/>
    <cellStyle name="20% - Énfasis6 3 3 3 4" xfId="7375" xr:uid="{00000000-0005-0000-0000-0000BF400000}"/>
    <cellStyle name="20% - Énfasis6 3 3 3 4 2" xfId="16351" xr:uid="{00000000-0005-0000-0000-0000C0400000}"/>
    <cellStyle name="20% - Énfasis6 3 3 3 4 2 2" xfId="31425" xr:uid="{00000000-0005-0000-0000-0000C1400000}"/>
    <cellStyle name="20% - Énfasis6 3 3 3 4 3" xfId="39322" xr:uid="{00000000-0005-0000-0000-0000C2400000}"/>
    <cellStyle name="20% - Énfasis6 3 3 3 4 4" xfId="24107" xr:uid="{00000000-0005-0000-0000-0000C3400000}"/>
    <cellStyle name="20% - Énfasis6 3 3 3 4 5" xfId="47576" xr:uid="{00000000-0005-0000-0000-0000C4400000}"/>
    <cellStyle name="20% - Énfasis6 3 3 3 5" xfId="3283" xr:uid="{00000000-0005-0000-0000-0000C5400000}"/>
    <cellStyle name="20% - Énfasis6 3 3 3 5 2" xfId="13267" xr:uid="{00000000-0005-0000-0000-0000C6400000}"/>
    <cellStyle name="20% - Énfasis6 3 3 3 5 2 2" xfId="32910" xr:uid="{00000000-0005-0000-0000-0000C7400000}"/>
    <cellStyle name="20% - Énfasis6 3 3 3 5 3" xfId="40807" xr:uid="{00000000-0005-0000-0000-0000C8400000}"/>
    <cellStyle name="20% - Énfasis6 3 3 3 5 4" xfId="25346" xr:uid="{00000000-0005-0000-0000-0000C9400000}"/>
    <cellStyle name="20% - Énfasis6 3 3 3 5 5" xfId="44488" xr:uid="{00000000-0005-0000-0000-0000CA400000}"/>
    <cellStyle name="20% - Énfasis6 3 3 3 6" xfId="8049" xr:uid="{00000000-0005-0000-0000-0000CB400000}"/>
    <cellStyle name="20% - Énfasis6 3 3 3 6 2" xfId="17016" xr:uid="{00000000-0005-0000-0000-0000CC400000}"/>
    <cellStyle name="20% - Énfasis6 3 3 3 6 3" xfId="26494" xr:uid="{00000000-0005-0000-0000-0000CD400000}"/>
    <cellStyle name="20% - Énfasis6 3 3 3 6 4" xfId="48241" xr:uid="{00000000-0005-0000-0000-0000CE400000}"/>
    <cellStyle name="20% - Énfasis6 3 3 3 7" xfId="10664" xr:uid="{00000000-0005-0000-0000-0000CF400000}"/>
    <cellStyle name="20% - Énfasis6 3 3 3 7 2" xfId="34394" xr:uid="{00000000-0005-0000-0000-0000D0400000}"/>
    <cellStyle name="20% - Énfasis6 3 3 3 7 3" xfId="49884" xr:uid="{00000000-0005-0000-0000-0000D1400000}"/>
    <cellStyle name="20% - Énfasis6 3 3 3 8" xfId="19656" xr:uid="{00000000-0005-0000-0000-0000D2400000}"/>
    <cellStyle name="20% - Énfasis6 3 3 3 9" xfId="41702" xr:uid="{00000000-0005-0000-0000-0000D3400000}"/>
    <cellStyle name="20% - Énfasis6 3 3 4" xfId="535" xr:uid="{00000000-0005-0000-0000-0000D4400000}"/>
    <cellStyle name="20% - Énfasis6 3 3 4 2" xfId="2646" xr:uid="{00000000-0005-0000-0000-0000D5400000}"/>
    <cellStyle name="20% - Énfasis6 3 3 4 2 2" xfId="4531" xr:uid="{00000000-0005-0000-0000-0000D6400000}"/>
    <cellStyle name="20% - Énfasis6 3 3 4 2 2 2" xfId="14509" xr:uid="{00000000-0005-0000-0000-0000D7400000}"/>
    <cellStyle name="20% - Énfasis6 3 3 4 2 2 3" xfId="45731" xr:uid="{00000000-0005-0000-0000-0000D8400000}"/>
    <cellStyle name="20% - Énfasis6 3 3 4 2 3" xfId="10665" xr:uid="{00000000-0005-0000-0000-0000D9400000}"/>
    <cellStyle name="20% - Énfasis6 3 3 4 2 4" xfId="27207" xr:uid="{00000000-0005-0000-0000-0000DA400000}"/>
    <cellStyle name="20% - Énfasis6 3 3 4 2 5" xfId="43856" xr:uid="{00000000-0005-0000-0000-0000DB400000}"/>
    <cellStyle name="20% - Énfasis6 3 3 4 3" xfId="3515" xr:uid="{00000000-0005-0000-0000-0000DC400000}"/>
    <cellStyle name="20% - Énfasis6 3 3 4 3 2" xfId="13499" xr:uid="{00000000-0005-0000-0000-0000DD400000}"/>
    <cellStyle name="20% - Énfasis6 3 3 4 3 3" xfId="35102" xr:uid="{00000000-0005-0000-0000-0000DE400000}"/>
    <cellStyle name="20% - Énfasis6 3 3 4 3 4" xfId="44720" xr:uid="{00000000-0005-0000-0000-0000DF400000}"/>
    <cellStyle name="20% - Énfasis6 3 3 4 4" xfId="9175" xr:uid="{00000000-0005-0000-0000-0000E0400000}"/>
    <cellStyle name="20% - Énfasis6 3 3 4 4 2" xfId="18141" xr:uid="{00000000-0005-0000-0000-0000E1400000}"/>
    <cellStyle name="20% - Énfasis6 3 3 4 4 3" xfId="49367" xr:uid="{00000000-0005-0000-0000-0000E2400000}"/>
    <cellStyle name="20% - Énfasis6 3 3 4 5" xfId="10666" xr:uid="{00000000-0005-0000-0000-0000E3400000}"/>
    <cellStyle name="20% - Énfasis6 3 3 4 5 2" xfId="51010" xr:uid="{00000000-0005-0000-0000-0000E4400000}"/>
    <cellStyle name="20% - Énfasis6 3 3 4 6" xfId="18913" xr:uid="{00000000-0005-0000-0000-0000E5400000}"/>
    <cellStyle name="20% - Énfasis6 3 3 4 7" xfId="42828" xr:uid="{00000000-0005-0000-0000-0000E6400000}"/>
    <cellStyle name="20% - Énfasis6 3 3 5" xfId="1227" xr:uid="{00000000-0005-0000-0000-0000E7400000}"/>
    <cellStyle name="20% - Énfasis6 3 3 5 2" xfId="5645" xr:uid="{00000000-0005-0000-0000-0000E8400000}"/>
    <cellStyle name="20% - Énfasis6 3 3 5 2 2" xfId="27713" xr:uid="{00000000-0005-0000-0000-0000E9400000}"/>
    <cellStyle name="20% - Énfasis6 3 3 5 3" xfId="10667" xr:uid="{00000000-0005-0000-0000-0000EA400000}"/>
    <cellStyle name="20% - Énfasis6 3 3 5 3 2" xfId="35608" xr:uid="{00000000-0005-0000-0000-0000EB400000}"/>
    <cellStyle name="20% - Énfasis6 3 3 5 4" xfId="20397" xr:uid="{00000000-0005-0000-0000-0000EC400000}"/>
    <cellStyle name="20% - Énfasis6 3 3 5 5" xfId="43099" xr:uid="{00000000-0005-0000-0000-0000ED400000}"/>
    <cellStyle name="20% - Énfasis6 3 3 6" xfId="6578" xr:uid="{00000000-0005-0000-0000-0000EE400000}"/>
    <cellStyle name="20% - Énfasis6 3 3 6 2" xfId="15558" xr:uid="{00000000-0005-0000-0000-0000EF400000}"/>
    <cellStyle name="20% - Énfasis6 3 3 6 2 2" xfId="29197" xr:uid="{00000000-0005-0000-0000-0000F0400000}"/>
    <cellStyle name="20% - Énfasis6 3 3 6 3" xfId="37093" xr:uid="{00000000-0005-0000-0000-0000F1400000}"/>
    <cellStyle name="20% - Énfasis6 3 3 6 4" xfId="21881" xr:uid="{00000000-0005-0000-0000-0000F2400000}"/>
    <cellStyle name="20% - Énfasis6 3 3 6 5" xfId="46781" xr:uid="{00000000-0005-0000-0000-0000F3400000}"/>
    <cellStyle name="20% - Énfasis6 3 3 7" xfId="3928" xr:uid="{00000000-0005-0000-0000-0000F4400000}"/>
    <cellStyle name="20% - Énfasis6 3 3 7 2" xfId="13910" xr:uid="{00000000-0005-0000-0000-0000F5400000}"/>
    <cellStyle name="20% - Énfasis6 3 3 7 2 2" xfId="30682" xr:uid="{00000000-0005-0000-0000-0000F6400000}"/>
    <cellStyle name="20% - Énfasis6 3 3 7 3" xfId="38579" xr:uid="{00000000-0005-0000-0000-0000F7400000}"/>
    <cellStyle name="20% - Énfasis6 3 3 7 4" xfId="23365" xr:uid="{00000000-0005-0000-0000-0000F8400000}"/>
    <cellStyle name="20% - Énfasis6 3 3 7 5" xfId="45132" xr:uid="{00000000-0005-0000-0000-0000F9400000}"/>
    <cellStyle name="20% - Énfasis6 3 3 8" xfId="7115" xr:uid="{00000000-0005-0000-0000-0000FA400000}"/>
    <cellStyle name="20% - Énfasis6 3 3 8 2" xfId="16092" xr:uid="{00000000-0005-0000-0000-0000FB400000}"/>
    <cellStyle name="20% - Énfasis6 3 3 8 2 2" xfId="32167" xr:uid="{00000000-0005-0000-0000-0000FC400000}"/>
    <cellStyle name="20% - Énfasis6 3 3 8 3" xfId="40064" xr:uid="{00000000-0005-0000-0000-0000FD400000}"/>
    <cellStyle name="20% - Énfasis6 3 3 8 4" xfId="24799" xr:uid="{00000000-0005-0000-0000-0000FE400000}"/>
    <cellStyle name="20% - Énfasis6 3 3 8 5" xfId="47317" xr:uid="{00000000-0005-0000-0000-0000FF400000}"/>
    <cellStyle name="20% - Énfasis6 3 3 9" xfId="3023" xr:uid="{00000000-0005-0000-0000-000000410000}"/>
    <cellStyle name="20% - Énfasis6 3 3 9 2" xfId="13007" xr:uid="{00000000-0005-0000-0000-000001410000}"/>
    <cellStyle name="20% - Énfasis6 3 3 9 3" xfId="25752" xr:uid="{00000000-0005-0000-0000-000002410000}"/>
    <cellStyle name="20% - Énfasis6 3 3 9 4" xfId="44228" xr:uid="{00000000-0005-0000-0000-000003410000}"/>
    <cellStyle name="20% - Énfasis6 3 4" xfId="619" xr:uid="{00000000-0005-0000-0000-000004410000}"/>
    <cellStyle name="20% - Énfasis6 3 4 10" xfId="33649" xr:uid="{00000000-0005-0000-0000-000005410000}"/>
    <cellStyle name="20% - Énfasis6 3 4 11" xfId="18539" xr:uid="{00000000-0005-0000-0000-000006410000}"/>
    <cellStyle name="20% - Énfasis6 3 4 12" xfId="41526" xr:uid="{00000000-0005-0000-0000-000007410000}"/>
    <cellStyle name="20% - Énfasis6 3 4 2" xfId="957" xr:uid="{00000000-0005-0000-0000-000008410000}"/>
    <cellStyle name="20% - Énfasis6 3 4 2 10" xfId="42032" xr:uid="{00000000-0005-0000-0000-000009410000}"/>
    <cellStyle name="20% - Énfasis6 3 4 2 2" xfId="2151" xr:uid="{00000000-0005-0000-0000-00000A410000}"/>
    <cellStyle name="20% - Énfasis6 3 4 2 2 2" xfId="4965" xr:uid="{00000000-0005-0000-0000-00000B410000}"/>
    <cellStyle name="20% - Énfasis6 3 4 2 2 2 2" xfId="14943" xr:uid="{00000000-0005-0000-0000-00000C410000}"/>
    <cellStyle name="20% - Énfasis6 3 4 2 2 2 2 2" xfId="28459" xr:uid="{00000000-0005-0000-0000-00000D410000}"/>
    <cellStyle name="20% - Énfasis6 3 4 2 2 2 3" xfId="36354" xr:uid="{00000000-0005-0000-0000-00000E410000}"/>
    <cellStyle name="20% - Énfasis6 3 4 2 2 2 4" xfId="21143" xr:uid="{00000000-0005-0000-0000-00000F410000}"/>
    <cellStyle name="20% - Énfasis6 3 4 2 2 2 5" xfId="46165" xr:uid="{00000000-0005-0000-0000-000010410000}"/>
    <cellStyle name="20% - Énfasis6 3 4 2 2 3" xfId="8698" xr:uid="{00000000-0005-0000-0000-000011410000}"/>
    <cellStyle name="20% - Énfasis6 3 4 2 2 3 2" xfId="17665" xr:uid="{00000000-0005-0000-0000-000012410000}"/>
    <cellStyle name="20% - Énfasis6 3 4 2 2 3 2 2" xfId="29943" xr:uid="{00000000-0005-0000-0000-000013410000}"/>
    <cellStyle name="20% - Énfasis6 3 4 2 2 3 3" xfId="37839" xr:uid="{00000000-0005-0000-0000-000014410000}"/>
    <cellStyle name="20% - Énfasis6 3 4 2 2 3 4" xfId="22626" xr:uid="{00000000-0005-0000-0000-000015410000}"/>
    <cellStyle name="20% - Énfasis6 3 4 2 2 3 5" xfId="48890" xr:uid="{00000000-0005-0000-0000-000016410000}"/>
    <cellStyle name="20% - Énfasis6 3 4 2 2 4" xfId="9557" xr:uid="{00000000-0005-0000-0000-000017410000}"/>
    <cellStyle name="20% - Énfasis6 3 4 2 2 4 2" xfId="31428" xr:uid="{00000000-0005-0000-0000-000018410000}"/>
    <cellStyle name="20% - Énfasis6 3 4 2 2 4 3" xfId="39325" xr:uid="{00000000-0005-0000-0000-000019410000}"/>
    <cellStyle name="20% - Énfasis6 3 4 2 2 4 4" xfId="24110" xr:uid="{00000000-0005-0000-0000-00001A410000}"/>
    <cellStyle name="20% - Énfasis6 3 4 2 2 4 5" xfId="50533" xr:uid="{00000000-0005-0000-0000-00001B410000}"/>
    <cellStyle name="20% - Énfasis6 3 4 2 2 5" xfId="12265" xr:uid="{00000000-0005-0000-0000-00001C410000}"/>
    <cellStyle name="20% - Énfasis6 3 4 2 2 5 2" xfId="32913" xr:uid="{00000000-0005-0000-0000-00001D410000}"/>
    <cellStyle name="20% - Énfasis6 3 4 2 2 5 3" xfId="40810" xr:uid="{00000000-0005-0000-0000-00001E410000}"/>
    <cellStyle name="20% - Énfasis6 3 4 2 2 6" xfId="26497" xr:uid="{00000000-0005-0000-0000-00001F410000}"/>
    <cellStyle name="20% - Énfasis6 3 4 2 2 7" xfId="34397" xr:uid="{00000000-0005-0000-0000-000020410000}"/>
    <cellStyle name="20% - Énfasis6 3 4 2 2 8" xfId="19659" xr:uid="{00000000-0005-0000-0000-000021410000}"/>
    <cellStyle name="20% - Énfasis6 3 4 2 2 9" xfId="42351" xr:uid="{00000000-0005-0000-0000-000022410000}"/>
    <cellStyle name="20% - Énfasis6 3 4 2 3" xfId="1831" xr:uid="{00000000-0005-0000-0000-000023410000}"/>
    <cellStyle name="20% - Énfasis6 3 4 2 3 2" xfId="10668" xr:uid="{00000000-0005-0000-0000-000024410000}"/>
    <cellStyle name="20% - Énfasis6 3 4 2 3 2 2" xfId="28032" xr:uid="{00000000-0005-0000-0000-000025410000}"/>
    <cellStyle name="20% - Énfasis6 3 4 2 3 3" xfId="35927" xr:uid="{00000000-0005-0000-0000-000026410000}"/>
    <cellStyle name="20% - Énfasis6 3 4 2 3 4" xfId="20716" xr:uid="{00000000-0005-0000-0000-000027410000}"/>
    <cellStyle name="20% - Énfasis6 3 4 2 3 5" xfId="43613" xr:uid="{00000000-0005-0000-0000-000028410000}"/>
    <cellStyle name="20% - Énfasis6 3 4 2 4" xfId="3516" xr:uid="{00000000-0005-0000-0000-000029410000}"/>
    <cellStyle name="20% - Énfasis6 3 4 2 4 2" xfId="13500" xr:uid="{00000000-0005-0000-0000-00002A410000}"/>
    <cellStyle name="20% - Énfasis6 3 4 2 4 2 2" xfId="29516" xr:uid="{00000000-0005-0000-0000-00002B410000}"/>
    <cellStyle name="20% - Énfasis6 3 4 2 4 3" xfId="37412" xr:uid="{00000000-0005-0000-0000-00002C410000}"/>
    <cellStyle name="20% - Énfasis6 3 4 2 4 4" xfId="22200" xr:uid="{00000000-0005-0000-0000-00002D410000}"/>
    <cellStyle name="20% - Énfasis6 3 4 2 4 5" xfId="44721" xr:uid="{00000000-0005-0000-0000-00002E410000}"/>
    <cellStyle name="20% - Énfasis6 3 4 2 5" xfId="8379" xr:uid="{00000000-0005-0000-0000-00002F410000}"/>
    <cellStyle name="20% - Énfasis6 3 4 2 5 2" xfId="17346" xr:uid="{00000000-0005-0000-0000-000030410000}"/>
    <cellStyle name="20% - Énfasis6 3 4 2 5 2 2" xfId="31001" xr:uid="{00000000-0005-0000-0000-000031410000}"/>
    <cellStyle name="20% - Énfasis6 3 4 2 5 3" xfId="38898" xr:uid="{00000000-0005-0000-0000-000032410000}"/>
    <cellStyle name="20% - Énfasis6 3 4 2 5 4" xfId="23684" xr:uid="{00000000-0005-0000-0000-000033410000}"/>
    <cellStyle name="20% - Énfasis6 3 4 2 5 5" xfId="48571" xr:uid="{00000000-0005-0000-0000-000034410000}"/>
    <cellStyle name="20% - Énfasis6 3 4 2 6" xfId="10669" xr:uid="{00000000-0005-0000-0000-000035410000}"/>
    <cellStyle name="20% - Énfasis6 3 4 2 6 2" xfId="32486" xr:uid="{00000000-0005-0000-0000-000036410000}"/>
    <cellStyle name="20% - Énfasis6 3 4 2 6 3" xfId="40383" xr:uid="{00000000-0005-0000-0000-000037410000}"/>
    <cellStyle name="20% - Énfasis6 3 4 2 6 4" xfId="25096" xr:uid="{00000000-0005-0000-0000-000038410000}"/>
    <cellStyle name="20% - Énfasis6 3 4 2 6 5" xfId="50214" xr:uid="{00000000-0005-0000-0000-000039410000}"/>
    <cellStyle name="20% - Énfasis6 3 4 2 7" xfId="26070" xr:uid="{00000000-0005-0000-0000-00003A410000}"/>
    <cellStyle name="20% - Énfasis6 3 4 2 8" xfId="33970" xr:uid="{00000000-0005-0000-0000-00003B410000}"/>
    <cellStyle name="20% - Énfasis6 3 4 2 9" xfId="19232" xr:uid="{00000000-0005-0000-0000-00003C410000}"/>
    <cellStyle name="20% - Énfasis6 3 4 3" xfId="2150" xr:uid="{00000000-0005-0000-0000-00003D410000}"/>
    <cellStyle name="20% - Énfasis6 3 4 3 2" xfId="6019" xr:uid="{00000000-0005-0000-0000-00003E410000}"/>
    <cellStyle name="20% - Énfasis6 3 4 3 2 2" xfId="28458" xr:uid="{00000000-0005-0000-0000-00003F410000}"/>
    <cellStyle name="20% - Énfasis6 3 4 3 2 2 2" xfId="51451" xr:uid="{00000000-0005-0000-0000-000040410000}"/>
    <cellStyle name="20% - Énfasis6 3 4 3 2 3" xfId="36353" xr:uid="{00000000-0005-0000-0000-000041410000}"/>
    <cellStyle name="20% - Énfasis6 3 4 3 2 3 2" xfId="51218" xr:uid="{00000000-0005-0000-0000-000042410000}"/>
    <cellStyle name="20% - Énfasis6 3 4 3 2 4" xfId="21142" xr:uid="{00000000-0005-0000-0000-000043410000}"/>
    <cellStyle name="20% - Énfasis6 3 4 3 3" xfId="7543" xr:uid="{00000000-0005-0000-0000-000044410000}"/>
    <cellStyle name="20% - Énfasis6 3 4 3 3 2" xfId="16518" xr:uid="{00000000-0005-0000-0000-000045410000}"/>
    <cellStyle name="20% - Énfasis6 3 4 3 3 2 2" xfId="29942" xr:uid="{00000000-0005-0000-0000-000046410000}"/>
    <cellStyle name="20% - Énfasis6 3 4 3 3 3" xfId="37838" xr:uid="{00000000-0005-0000-0000-000047410000}"/>
    <cellStyle name="20% - Énfasis6 3 4 3 3 4" xfId="22625" xr:uid="{00000000-0005-0000-0000-000048410000}"/>
    <cellStyle name="20% - Énfasis6 3 4 3 3 5" xfId="47743" xr:uid="{00000000-0005-0000-0000-000049410000}"/>
    <cellStyle name="20% - Énfasis6 3 4 3 4" xfId="8697" xr:uid="{00000000-0005-0000-0000-00004A410000}"/>
    <cellStyle name="20% - Énfasis6 3 4 3 4 2" xfId="17664" xr:uid="{00000000-0005-0000-0000-00004B410000}"/>
    <cellStyle name="20% - Énfasis6 3 4 3 4 2 2" xfId="31427" xr:uid="{00000000-0005-0000-0000-00004C410000}"/>
    <cellStyle name="20% - Énfasis6 3 4 3 4 3" xfId="39324" xr:uid="{00000000-0005-0000-0000-00004D410000}"/>
    <cellStyle name="20% - Énfasis6 3 4 3 4 4" xfId="24109" xr:uid="{00000000-0005-0000-0000-00004E410000}"/>
    <cellStyle name="20% - Énfasis6 3 4 3 4 5" xfId="48889" xr:uid="{00000000-0005-0000-0000-00004F410000}"/>
    <cellStyle name="20% - Énfasis6 3 4 3 5" xfId="10670" xr:uid="{00000000-0005-0000-0000-000050410000}"/>
    <cellStyle name="20% - Énfasis6 3 4 3 5 2" xfId="32912" xr:uid="{00000000-0005-0000-0000-000051410000}"/>
    <cellStyle name="20% - Énfasis6 3 4 3 5 3" xfId="40809" xr:uid="{00000000-0005-0000-0000-000052410000}"/>
    <cellStyle name="20% - Énfasis6 3 4 3 5 4" xfId="25347" xr:uid="{00000000-0005-0000-0000-000053410000}"/>
    <cellStyle name="20% - Énfasis6 3 4 3 5 5" xfId="50532" xr:uid="{00000000-0005-0000-0000-000054410000}"/>
    <cellStyle name="20% - Énfasis6 3 4 3 6" xfId="26496" xr:uid="{00000000-0005-0000-0000-000055410000}"/>
    <cellStyle name="20% - Énfasis6 3 4 3 7" xfId="34396" xr:uid="{00000000-0005-0000-0000-000056410000}"/>
    <cellStyle name="20% - Énfasis6 3 4 3 8" xfId="19658" xr:uid="{00000000-0005-0000-0000-000057410000}"/>
    <cellStyle name="20% - Énfasis6 3 4 3 9" xfId="42350" xr:uid="{00000000-0005-0000-0000-000058410000}"/>
    <cellStyle name="20% - Énfasis6 3 4 4" xfId="1311" xr:uid="{00000000-0005-0000-0000-000059410000}"/>
    <cellStyle name="20% - Énfasis6 3 4 4 2" xfId="6662" xr:uid="{00000000-0005-0000-0000-00005A410000}"/>
    <cellStyle name="20% - Énfasis6 3 4 4 2 2" xfId="15641" xr:uid="{00000000-0005-0000-0000-00005B410000}"/>
    <cellStyle name="20% - Énfasis6 3 4 4 2 3" xfId="27205" xr:uid="{00000000-0005-0000-0000-00005C410000}"/>
    <cellStyle name="20% - Énfasis6 3 4 4 2 4" xfId="46865" xr:uid="{00000000-0005-0000-0000-00005D410000}"/>
    <cellStyle name="20% - Énfasis6 3 4 4 3" xfId="10671" xr:uid="{00000000-0005-0000-0000-00005E410000}"/>
    <cellStyle name="20% - Énfasis6 3 4 4 3 2" xfId="35100" xr:uid="{00000000-0005-0000-0000-00005F410000}"/>
    <cellStyle name="20% - Énfasis6 3 4 4 4" xfId="18911" xr:uid="{00000000-0005-0000-0000-000060410000}"/>
    <cellStyle name="20% - Énfasis6 3 4 4 5" xfId="43183" xr:uid="{00000000-0005-0000-0000-000061410000}"/>
    <cellStyle name="20% - Énfasis6 3 4 5" xfId="4125" xr:uid="{00000000-0005-0000-0000-000062410000}"/>
    <cellStyle name="20% - Énfasis6 3 4 5 2" xfId="14106" xr:uid="{00000000-0005-0000-0000-000063410000}"/>
    <cellStyle name="20% - Énfasis6 3 4 5 2 2" xfId="27711" xr:uid="{00000000-0005-0000-0000-000064410000}"/>
    <cellStyle name="20% - Énfasis6 3 4 5 3" xfId="35606" xr:uid="{00000000-0005-0000-0000-000065410000}"/>
    <cellStyle name="20% - Énfasis6 3 4 5 4" xfId="20395" xr:uid="{00000000-0005-0000-0000-000066410000}"/>
    <cellStyle name="20% - Énfasis6 3 4 5 5" xfId="45328" xr:uid="{00000000-0005-0000-0000-000067410000}"/>
    <cellStyle name="20% - Énfasis6 3 4 6" xfId="7199" xr:uid="{00000000-0005-0000-0000-000068410000}"/>
    <cellStyle name="20% - Énfasis6 3 4 6 2" xfId="16176" xr:uid="{00000000-0005-0000-0000-000069410000}"/>
    <cellStyle name="20% - Énfasis6 3 4 6 2 2" xfId="29195" xr:uid="{00000000-0005-0000-0000-00006A410000}"/>
    <cellStyle name="20% - Énfasis6 3 4 6 3" xfId="37091" xr:uid="{00000000-0005-0000-0000-00006B410000}"/>
    <cellStyle name="20% - Énfasis6 3 4 6 4" xfId="21879" xr:uid="{00000000-0005-0000-0000-00006C410000}"/>
    <cellStyle name="20% - Énfasis6 3 4 6 5" xfId="47401" xr:uid="{00000000-0005-0000-0000-00006D410000}"/>
    <cellStyle name="20% - Énfasis6 3 4 7" xfId="3107" xr:uid="{00000000-0005-0000-0000-00006E410000}"/>
    <cellStyle name="20% - Énfasis6 3 4 7 2" xfId="13091" xr:uid="{00000000-0005-0000-0000-00006F410000}"/>
    <cellStyle name="20% - Énfasis6 3 4 7 2 2" xfId="30680" xr:uid="{00000000-0005-0000-0000-000070410000}"/>
    <cellStyle name="20% - Énfasis6 3 4 7 3" xfId="38577" xr:uid="{00000000-0005-0000-0000-000071410000}"/>
    <cellStyle name="20% - Énfasis6 3 4 7 4" xfId="23363" xr:uid="{00000000-0005-0000-0000-000072410000}"/>
    <cellStyle name="20% - Énfasis6 3 4 7 5" xfId="44312" xr:uid="{00000000-0005-0000-0000-000073410000}"/>
    <cellStyle name="20% - Énfasis6 3 4 8" xfId="7873" xr:uid="{00000000-0005-0000-0000-000074410000}"/>
    <cellStyle name="20% - Énfasis6 3 4 8 2" xfId="16840" xr:uid="{00000000-0005-0000-0000-000075410000}"/>
    <cellStyle name="20% - Énfasis6 3 4 8 2 2" xfId="32165" xr:uid="{00000000-0005-0000-0000-000076410000}"/>
    <cellStyle name="20% - Énfasis6 3 4 8 3" xfId="40062" xr:uid="{00000000-0005-0000-0000-000077410000}"/>
    <cellStyle name="20% - Énfasis6 3 4 8 4" xfId="24797" xr:uid="{00000000-0005-0000-0000-000078410000}"/>
    <cellStyle name="20% - Énfasis6 3 4 8 5" xfId="48065" xr:uid="{00000000-0005-0000-0000-000079410000}"/>
    <cellStyle name="20% - Énfasis6 3 4 9" xfId="10672" xr:uid="{00000000-0005-0000-0000-00007A410000}"/>
    <cellStyle name="20% - Énfasis6 3 4 9 2" xfId="25750" xr:uid="{00000000-0005-0000-0000-00007B410000}"/>
    <cellStyle name="20% - Énfasis6 3 4 9 3" xfId="49708" xr:uid="{00000000-0005-0000-0000-00007C410000}"/>
    <cellStyle name="20% - Énfasis6 3 5" xfId="794" xr:uid="{00000000-0005-0000-0000-00007D410000}"/>
    <cellStyle name="20% - Énfasis6 3 5 10" xfId="41700" xr:uid="{00000000-0005-0000-0000-00007E410000}"/>
    <cellStyle name="20% - Énfasis6 3 5 2" xfId="2152" xr:uid="{00000000-0005-0000-0000-00007F410000}"/>
    <cellStyle name="20% - Énfasis6 3 5 2 2" xfId="6837" xr:uid="{00000000-0005-0000-0000-000080410000}"/>
    <cellStyle name="20% - Énfasis6 3 5 2 2 2" xfId="15815" xr:uid="{00000000-0005-0000-0000-000081410000}"/>
    <cellStyle name="20% - Énfasis6 3 5 2 2 2 2" xfId="28460" xr:uid="{00000000-0005-0000-0000-000082410000}"/>
    <cellStyle name="20% - Énfasis6 3 5 2 2 3" xfId="36355" xr:uid="{00000000-0005-0000-0000-000083410000}"/>
    <cellStyle name="20% - Énfasis6 3 5 2 2 4" xfId="21144" xr:uid="{00000000-0005-0000-0000-000084410000}"/>
    <cellStyle name="20% - Énfasis6 3 5 2 2 5" xfId="47039" xr:uid="{00000000-0005-0000-0000-000085410000}"/>
    <cellStyle name="20% - Énfasis6 3 5 2 3" xfId="8699" xr:uid="{00000000-0005-0000-0000-000086410000}"/>
    <cellStyle name="20% - Énfasis6 3 5 2 3 2" xfId="17666" xr:uid="{00000000-0005-0000-0000-000087410000}"/>
    <cellStyle name="20% - Énfasis6 3 5 2 3 2 2" xfId="29944" xr:uid="{00000000-0005-0000-0000-000088410000}"/>
    <cellStyle name="20% - Énfasis6 3 5 2 3 3" xfId="37840" xr:uid="{00000000-0005-0000-0000-000089410000}"/>
    <cellStyle name="20% - Énfasis6 3 5 2 3 4" xfId="22627" xr:uid="{00000000-0005-0000-0000-00008A410000}"/>
    <cellStyle name="20% - Énfasis6 3 5 2 3 5" xfId="48891" xr:uid="{00000000-0005-0000-0000-00008B410000}"/>
    <cellStyle name="20% - Énfasis6 3 5 2 4" xfId="9558" xr:uid="{00000000-0005-0000-0000-00008C410000}"/>
    <cellStyle name="20% - Énfasis6 3 5 2 4 2" xfId="31429" xr:uid="{00000000-0005-0000-0000-00008D410000}"/>
    <cellStyle name="20% - Énfasis6 3 5 2 4 3" xfId="39326" xr:uid="{00000000-0005-0000-0000-00008E410000}"/>
    <cellStyle name="20% - Énfasis6 3 5 2 4 4" xfId="24111" xr:uid="{00000000-0005-0000-0000-00008F410000}"/>
    <cellStyle name="20% - Énfasis6 3 5 2 4 5" xfId="50534" xr:uid="{00000000-0005-0000-0000-000090410000}"/>
    <cellStyle name="20% - Énfasis6 3 5 2 5" xfId="12266" xr:uid="{00000000-0005-0000-0000-000091410000}"/>
    <cellStyle name="20% - Énfasis6 3 5 2 5 2" xfId="32914" xr:uid="{00000000-0005-0000-0000-000092410000}"/>
    <cellStyle name="20% - Énfasis6 3 5 2 5 3" xfId="40811" xr:uid="{00000000-0005-0000-0000-000093410000}"/>
    <cellStyle name="20% - Énfasis6 3 5 2 6" xfId="26498" xr:uid="{00000000-0005-0000-0000-000094410000}"/>
    <cellStyle name="20% - Énfasis6 3 5 2 7" xfId="34398" xr:uid="{00000000-0005-0000-0000-000095410000}"/>
    <cellStyle name="20% - Énfasis6 3 5 2 8" xfId="19660" xr:uid="{00000000-0005-0000-0000-000096410000}"/>
    <cellStyle name="20% - Énfasis6 3 5 2 9" xfId="42352" xr:uid="{00000000-0005-0000-0000-000097410000}"/>
    <cellStyle name="20% - Énfasis6 3 5 3" xfId="1485" xr:uid="{00000000-0005-0000-0000-000098410000}"/>
    <cellStyle name="20% - Énfasis6 3 5 3 2" xfId="4686" xr:uid="{00000000-0005-0000-0000-000099410000}"/>
    <cellStyle name="20% - Énfasis6 3 5 3 2 2" xfId="14664" xr:uid="{00000000-0005-0000-0000-00009A410000}"/>
    <cellStyle name="20% - Énfasis6 3 5 3 2 3" xfId="27910" xr:uid="{00000000-0005-0000-0000-00009B410000}"/>
    <cellStyle name="20% - Énfasis6 3 5 3 2 4" xfId="45886" xr:uid="{00000000-0005-0000-0000-00009C410000}"/>
    <cellStyle name="20% - Énfasis6 3 5 3 3" xfId="10673" xr:uid="{00000000-0005-0000-0000-00009D410000}"/>
    <cellStyle name="20% - Énfasis6 3 5 3 3 2" xfId="35805" xr:uid="{00000000-0005-0000-0000-00009E410000}"/>
    <cellStyle name="20% - Énfasis6 3 5 3 4" xfId="20594" xr:uid="{00000000-0005-0000-0000-00009F410000}"/>
    <cellStyle name="20% - Énfasis6 3 5 3 5" xfId="43357" xr:uid="{00000000-0005-0000-0000-0000A0410000}"/>
    <cellStyle name="20% - Énfasis6 3 5 4" xfId="7373" xr:uid="{00000000-0005-0000-0000-0000A1410000}"/>
    <cellStyle name="20% - Énfasis6 3 5 4 2" xfId="16349" xr:uid="{00000000-0005-0000-0000-0000A2410000}"/>
    <cellStyle name="20% - Énfasis6 3 5 4 2 2" xfId="29394" xr:uid="{00000000-0005-0000-0000-0000A3410000}"/>
    <cellStyle name="20% - Énfasis6 3 5 4 3" xfId="37290" xr:uid="{00000000-0005-0000-0000-0000A4410000}"/>
    <cellStyle name="20% - Énfasis6 3 5 4 4" xfId="22078" xr:uid="{00000000-0005-0000-0000-0000A5410000}"/>
    <cellStyle name="20% - Énfasis6 3 5 4 5" xfId="47574" xr:uid="{00000000-0005-0000-0000-0000A6410000}"/>
    <cellStyle name="20% - Énfasis6 3 5 5" xfId="3281" xr:uid="{00000000-0005-0000-0000-0000A7410000}"/>
    <cellStyle name="20% - Énfasis6 3 5 5 2" xfId="13265" xr:uid="{00000000-0005-0000-0000-0000A8410000}"/>
    <cellStyle name="20% - Énfasis6 3 5 5 2 2" xfId="30879" xr:uid="{00000000-0005-0000-0000-0000A9410000}"/>
    <cellStyle name="20% - Énfasis6 3 5 5 3" xfId="38776" xr:uid="{00000000-0005-0000-0000-0000AA410000}"/>
    <cellStyle name="20% - Énfasis6 3 5 5 4" xfId="23562" xr:uid="{00000000-0005-0000-0000-0000AB410000}"/>
    <cellStyle name="20% - Énfasis6 3 5 5 5" xfId="44486" xr:uid="{00000000-0005-0000-0000-0000AC410000}"/>
    <cellStyle name="20% - Énfasis6 3 5 6" xfId="8047" xr:uid="{00000000-0005-0000-0000-0000AD410000}"/>
    <cellStyle name="20% - Énfasis6 3 5 6 2" xfId="17014" xr:uid="{00000000-0005-0000-0000-0000AE410000}"/>
    <cellStyle name="20% - Énfasis6 3 5 6 2 2" xfId="32364" xr:uid="{00000000-0005-0000-0000-0000AF410000}"/>
    <cellStyle name="20% - Énfasis6 3 5 6 3" xfId="40261" xr:uid="{00000000-0005-0000-0000-0000B0410000}"/>
    <cellStyle name="20% - Énfasis6 3 5 6 4" xfId="24989" xr:uid="{00000000-0005-0000-0000-0000B1410000}"/>
    <cellStyle name="20% - Énfasis6 3 5 6 5" xfId="48239" xr:uid="{00000000-0005-0000-0000-0000B2410000}"/>
    <cellStyle name="20% - Énfasis6 3 5 7" xfId="10674" xr:uid="{00000000-0005-0000-0000-0000B3410000}"/>
    <cellStyle name="20% - Énfasis6 3 5 7 2" xfId="25948" xr:uid="{00000000-0005-0000-0000-0000B4410000}"/>
    <cellStyle name="20% - Énfasis6 3 5 7 3" xfId="49882" xr:uid="{00000000-0005-0000-0000-0000B5410000}"/>
    <cellStyle name="20% - Énfasis6 3 5 8" xfId="33848" xr:uid="{00000000-0005-0000-0000-0000B6410000}"/>
    <cellStyle name="20% - Énfasis6 3 5 9" xfId="19110" xr:uid="{00000000-0005-0000-0000-0000B7410000}"/>
    <cellStyle name="20% - Énfasis6 3 6" xfId="421" xr:uid="{00000000-0005-0000-0000-0000B8410000}"/>
    <cellStyle name="20% - Énfasis6 3 6 10" xfId="41909" xr:uid="{00000000-0005-0000-0000-0000B9410000}"/>
    <cellStyle name="20% - Énfasis6 3 6 2" xfId="2153" xr:uid="{00000000-0005-0000-0000-0000BA410000}"/>
    <cellStyle name="20% - Énfasis6 3 6 2 2" xfId="5176" xr:uid="{00000000-0005-0000-0000-0000BB410000}"/>
    <cellStyle name="20% - Énfasis6 3 6 2 2 2" xfId="15153" xr:uid="{00000000-0005-0000-0000-0000BC410000}"/>
    <cellStyle name="20% - Énfasis6 3 6 2 2 2 2" xfId="28461" xr:uid="{00000000-0005-0000-0000-0000BD410000}"/>
    <cellStyle name="20% - Énfasis6 3 6 2 2 3" xfId="36356" xr:uid="{00000000-0005-0000-0000-0000BE410000}"/>
    <cellStyle name="20% - Énfasis6 3 6 2 2 4" xfId="21145" xr:uid="{00000000-0005-0000-0000-0000BF410000}"/>
    <cellStyle name="20% - Énfasis6 3 6 2 2 5" xfId="46376" xr:uid="{00000000-0005-0000-0000-0000C0410000}"/>
    <cellStyle name="20% - Énfasis6 3 6 2 3" xfId="8700" xr:uid="{00000000-0005-0000-0000-0000C1410000}"/>
    <cellStyle name="20% - Énfasis6 3 6 2 3 2" xfId="17667" xr:uid="{00000000-0005-0000-0000-0000C2410000}"/>
    <cellStyle name="20% - Énfasis6 3 6 2 3 2 2" xfId="29945" xr:uid="{00000000-0005-0000-0000-0000C3410000}"/>
    <cellStyle name="20% - Énfasis6 3 6 2 3 3" xfId="37841" xr:uid="{00000000-0005-0000-0000-0000C4410000}"/>
    <cellStyle name="20% - Énfasis6 3 6 2 3 4" xfId="22628" xr:uid="{00000000-0005-0000-0000-0000C5410000}"/>
    <cellStyle name="20% - Énfasis6 3 6 2 3 5" xfId="48892" xr:uid="{00000000-0005-0000-0000-0000C6410000}"/>
    <cellStyle name="20% - Énfasis6 3 6 2 4" xfId="9559" xr:uid="{00000000-0005-0000-0000-0000C7410000}"/>
    <cellStyle name="20% - Énfasis6 3 6 2 4 2" xfId="31430" xr:uid="{00000000-0005-0000-0000-0000C8410000}"/>
    <cellStyle name="20% - Énfasis6 3 6 2 4 3" xfId="39327" xr:uid="{00000000-0005-0000-0000-0000C9410000}"/>
    <cellStyle name="20% - Énfasis6 3 6 2 4 4" xfId="24112" xr:uid="{00000000-0005-0000-0000-0000CA410000}"/>
    <cellStyle name="20% - Énfasis6 3 6 2 4 5" xfId="50535" xr:uid="{00000000-0005-0000-0000-0000CB410000}"/>
    <cellStyle name="20% - Énfasis6 3 6 2 5" xfId="12267" xr:uid="{00000000-0005-0000-0000-0000CC410000}"/>
    <cellStyle name="20% - Énfasis6 3 6 2 5 2" xfId="32915" xr:uid="{00000000-0005-0000-0000-0000CD410000}"/>
    <cellStyle name="20% - Énfasis6 3 6 2 5 3" xfId="40812" xr:uid="{00000000-0005-0000-0000-0000CE410000}"/>
    <cellStyle name="20% - Énfasis6 3 6 2 6" xfId="26499" xr:uid="{00000000-0005-0000-0000-0000CF410000}"/>
    <cellStyle name="20% - Énfasis6 3 6 2 7" xfId="34399" xr:uid="{00000000-0005-0000-0000-0000D0410000}"/>
    <cellStyle name="20% - Énfasis6 3 6 2 8" xfId="19661" xr:uid="{00000000-0005-0000-0000-0000D1410000}"/>
    <cellStyle name="20% - Énfasis6 3 6 2 9" xfId="42353" xr:uid="{00000000-0005-0000-0000-0000D2410000}"/>
    <cellStyle name="20% - Énfasis6 3 6 3" xfId="1698" xr:uid="{00000000-0005-0000-0000-0000D3410000}"/>
    <cellStyle name="20% - Énfasis6 3 6 3 2" xfId="10675" xr:uid="{00000000-0005-0000-0000-0000D4410000}"/>
    <cellStyle name="20% - Énfasis6 3 6 3 2 2" xfId="27604" xr:uid="{00000000-0005-0000-0000-0000D5410000}"/>
    <cellStyle name="20% - Énfasis6 3 6 3 3" xfId="35499" xr:uid="{00000000-0005-0000-0000-0000D6410000}"/>
    <cellStyle name="20% - Énfasis6 3 6 3 4" xfId="20288" xr:uid="{00000000-0005-0000-0000-0000D7410000}"/>
    <cellStyle name="20% - Énfasis6 3 6 3 5" xfId="43517" xr:uid="{00000000-0005-0000-0000-0000D8410000}"/>
    <cellStyle name="20% - Énfasis6 3 6 4" xfId="2914" xr:uid="{00000000-0005-0000-0000-0000D9410000}"/>
    <cellStyle name="20% - Énfasis6 3 6 4 2" xfId="12898" xr:uid="{00000000-0005-0000-0000-0000DA410000}"/>
    <cellStyle name="20% - Énfasis6 3 6 4 2 2" xfId="29088" xr:uid="{00000000-0005-0000-0000-0000DB410000}"/>
    <cellStyle name="20% - Énfasis6 3 6 4 3" xfId="36984" xr:uid="{00000000-0005-0000-0000-0000DC410000}"/>
    <cellStyle name="20% - Énfasis6 3 6 4 4" xfId="21772" xr:uid="{00000000-0005-0000-0000-0000DD410000}"/>
    <cellStyle name="20% - Énfasis6 3 6 4 5" xfId="44119" xr:uid="{00000000-0005-0000-0000-0000DE410000}"/>
    <cellStyle name="20% - Énfasis6 3 6 5" xfId="8256" xr:uid="{00000000-0005-0000-0000-0000DF410000}"/>
    <cellStyle name="20% - Énfasis6 3 6 5 2" xfId="17223" xr:uid="{00000000-0005-0000-0000-0000E0410000}"/>
    <cellStyle name="20% - Énfasis6 3 6 5 2 2" xfId="30573" xr:uid="{00000000-0005-0000-0000-0000E1410000}"/>
    <cellStyle name="20% - Énfasis6 3 6 5 3" xfId="38470" xr:uid="{00000000-0005-0000-0000-0000E2410000}"/>
    <cellStyle name="20% - Énfasis6 3 6 5 4" xfId="23256" xr:uid="{00000000-0005-0000-0000-0000E3410000}"/>
    <cellStyle name="20% - Énfasis6 3 6 5 5" xfId="48448" xr:uid="{00000000-0005-0000-0000-0000E4410000}"/>
    <cellStyle name="20% - Énfasis6 3 6 6" xfId="10676" xr:uid="{00000000-0005-0000-0000-0000E5410000}"/>
    <cellStyle name="20% - Énfasis6 3 6 6 2" xfId="32058" xr:uid="{00000000-0005-0000-0000-0000E6410000}"/>
    <cellStyle name="20% - Énfasis6 3 6 6 3" xfId="39955" xr:uid="{00000000-0005-0000-0000-0000E7410000}"/>
    <cellStyle name="20% - Énfasis6 3 6 6 4" xfId="24691" xr:uid="{00000000-0005-0000-0000-0000E8410000}"/>
    <cellStyle name="20% - Énfasis6 3 6 6 5" xfId="50091" xr:uid="{00000000-0005-0000-0000-0000E9410000}"/>
    <cellStyle name="20% - Énfasis6 3 6 7" xfId="25643" xr:uid="{00000000-0005-0000-0000-0000EA410000}"/>
    <cellStyle name="20% - Énfasis6 3 6 8" xfId="33542" xr:uid="{00000000-0005-0000-0000-0000EB410000}"/>
    <cellStyle name="20% - Énfasis6 3 6 9" xfId="18804" xr:uid="{00000000-0005-0000-0000-0000EC410000}"/>
    <cellStyle name="20% - Énfasis6 3 7" xfId="1634" xr:uid="{00000000-0005-0000-0000-0000ED410000}"/>
    <cellStyle name="20% - Énfasis6 3 7 10" xfId="41845" xr:uid="{00000000-0005-0000-0000-0000EE410000}"/>
    <cellStyle name="20% - Énfasis6 3 7 2" xfId="2154" xr:uid="{00000000-0005-0000-0000-0000EF410000}"/>
    <cellStyle name="20% - Énfasis6 3 7 2 2" xfId="7544" xr:uid="{00000000-0005-0000-0000-0000F0410000}"/>
    <cellStyle name="20% - Énfasis6 3 7 2 2 2" xfId="16519" xr:uid="{00000000-0005-0000-0000-0000F1410000}"/>
    <cellStyle name="20% - Énfasis6 3 7 2 2 2 2" xfId="28462" xr:uid="{00000000-0005-0000-0000-0000F2410000}"/>
    <cellStyle name="20% - Énfasis6 3 7 2 2 3" xfId="36357" xr:uid="{00000000-0005-0000-0000-0000F3410000}"/>
    <cellStyle name="20% - Énfasis6 3 7 2 2 4" xfId="21146" xr:uid="{00000000-0005-0000-0000-0000F4410000}"/>
    <cellStyle name="20% - Énfasis6 3 7 2 2 5" xfId="47744" xr:uid="{00000000-0005-0000-0000-0000F5410000}"/>
    <cellStyle name="20% - Énfasis6 3 7 2 3" xfId="8701" xr:uid="{00000000-0005-0000-0000-0000F6410000}"/>
    <cellStyle name="20% - Énfasis6 3 7 2 3 2" xfId="17668" xr:uid="{00000000-0005-0000-0000-0000F7410000}"/>
    <cellStyle name="20% - Énfasis6 3 7 2 3 2 2" xfId="29946" xr:uid="{00000000-0005-0000-0000-0000F8410000}"/>
    <cellStyle name="20% - Énfasis6 3 7 2 3 3" xfId="37842" xr:uid="{00000000-0005-0000-0000-0000F9410000}"/>
    <cellStyle name="20% - Énfasis6 3 7 2 3 4" xfId="22629" xr:uid="{00000000-0005-0000-0000-0000FA410000}"/>
    <cellStyle name="20% - Énfasis6 3 7 2 3 5" xfId="48893" xr:uid="{00000000-0005-0000-0000-0000FB410000}"/>
    <cellStyle name="20% - Énfasis6 3 7 2 4" xfId="9560" xr:uid="{00000000-0005-0000-0000-0000FC410000}"/>
    <cellStyle name="20% - Énfasis6 3 7 2 4 2" xfId="31431" xr:uid="{00000000-0005-0000-0000-0000FD410000}"/>
    <cellStyle name="20% - Énfasis6 3 7 2 4 3" xfId="39328" xr:uid="{00000000-0005-0000-0000-0000FE410000}"/>
    <cellStyle name="20% - Énfasis6 3 7 2 4 4" xfId="24113" xr:uid="{00000000-0005-0000-0000-0000FF410000}"/>
    <cellStyle name="20% - Énfasis6 3 7 2 4 5" xfId="50536" xr:uid="{00000000-0005-0000-0000-000000420000}"/>
    <cellStyle name="20% - Énfasis6 3 7 2 5" xfId="12268" xr:uid="{00000000-0005-0000-0000-000001420000}"/>
    <cellStyle name="20% - Énfasis6 3 7 2 5 2" xfId="32916" xr:uid="{00000000-0005-0000-0000-000002420000}"/>
    <cellStyle name="20% - Énfasis6 3 7 2 5 3" xfId="40813" xr:uid="{00000000-0005-0000-0000-000003420000}"/>
    <cellStyle name="20% - Énfasis6 3 7 2 6" xfId="26500" xr:uid="{00000000-0005-0000-0000-000004420000}"/>
    <cellStyle name="20% - Énfasis6 3 7 2 7" xfId="34400" xr:uid="{00000000-0005-0000-0000-000005420000}"/>
    <cellStyle name="20% - Énfasis6 3 7 2 8" xfId="19662" xr:uid="{00000000-0005-0000-0000-000006420000}"/>
    <cellStyle name="20% - Énfasis6 3 7 2 9" xfId="42354" xr:uid="{00000000-0005-0000-0000-000007420000}"/>
    <cellStyle name="20% - Énfasis6 3 7 3" xfId="4390" xr:uid="{00000000-0005-0000-0000-000008420000}"/>
    <cellStyle name="20% - Énfasis6 3 7 3 2" xfId="14369" xr:uid="{00000000-0005-0000-0000-000009420000}"/>
    <cellStyle name="20% - Énfasis6 3 7 3 2 2" xfId="27539" xr:uid="{00000000-0005-0000-0000-00000A420000}"/>
    <cellStyle name="20% - Énfasis6 3 7 3 3" xfId="35434" xr:uid="{00000000-0005-0000-0000-00000B420000}"/>
    <cellStyle name="20% - Énfasis6 3 7 3 4" xfId="20224" xr:uid="{00000000-0005-0000-0000-00000C420000}"/>
    <cellStyle name="20% - Énfasis6 3 7 3 5" xfId="45591" xr:uid="{00000000-0005-0000-0000-00000D420000}"/>
    <cellStyle name="20% - Énfasis6 3 7 4" xfId="8192" xr:uid="{00000000-0005-0000-0000-00000E420000}"/>
    <cellStyle name="20% - Énfasis6 3 7 4 2" xfId="17159" xr:uid="{00000000-0005-0000-0000-00000F420000}"/>
    <cellStyle name="20% - Énfasis6 3 7 4 2 2" xfId="29023" xr:uid="{00000000-0005-0000-0000-000010420000}"/>
    <cellStyle name="20% - Énfasis6 3 7 4 3" xfId="36919" xr:uid="{00000000-0005-0000-0000-000011420000}"/>
    <cellStyle name="20% - Énfasis6 3 7 4 4" xfId="21708" xr:uid="{00000000-0005-0000-0000-000012420000}"/>
    <cellStyle name="20% - Énfasis6 3 7 4 5" xfId="48384" xr:uid="{00000000-0005-0000-0000-000013420000}"/>
    <cellStyle name="20% - Énfasis6 3 7 5" xfId="9561" xr:uid="{00000000-0005-0000-0000-000014420000}"/>
    <cellStyle name="20% - Énfasis6 3 7 5 2" xfId="30508" xr:uid="{00000000-0005-0000-0000-000015420000}"/>
    <cellStyle name="20% - Énfasis6 3 7 5 3" xfId="38405" xr:uid="{00000000-0005-0000-0000-000016420000}"/>
    <cellStyle name="20% - Énfasis6 3 7 5 4" xfId="23192" xr:uid="{00000000-0005-0000-0000-000017420000}"/>
    <cellStyle name="20% - Énfasis6 3 7 5 5" xfId="50027" xr:uid="{00000000-0005-0000-0000-000018420000}"/>
    <cellStyle name="20% - Énfasis6 3 7 6" xfId="12029" xr:uid="{00000000-0005-0000-0000-000019420000}"/>
    <cellStyle name="20% - Énfasis6 3 7 6 2" xfId="31993" xr:uid="{00000000-0005-0000-0000-00001A420000}"/>
    <cellStyle name="20% - Énfasis6 3 7 6 3" xfId="39890" xr:uid="{00000000-0005-0000-0000-00001B420000}"/>
    <cellStyle name="20% - Énfasis6 3 7 7" xfId="25578" xr:uid="{00000000-0005-0000-0000-00001C420000}"/>
    <cellStyle name="20% - Énfasis6 3 7 8" xfId="33477" xr:uid="{00000000-0005-0000-0000-00001D420000}"/>
    <cellStyle name="20% - Énfasis6 3 7 9" xfId="18739" xr:uid="{00000000-0005-0000-0000-00001E420000}"/>
    <cellStyle name="20% - Énfasis6 3 8" xfId="2147" xr:uid="{00000000-0005-0000-0000-00001F420000}"/>
    <cellStyle name="20% - Énfasis6 3 8 2" xfId="5312" xr:uid="{00000000-0005-0000-0000-000020420000}"/>
    <cellStyle name="20% - Énfasis6 3 8 2 2" xfId="28453" xr:uid="{00000000-0005-0000-0000-000021420000}"/>
    <cellStyle name="20% - Énfasis6 3 8 2 2 2" xfId="51339" xr:uid="{00000000-0005-0000-0000-000022420000}"/>
    <cellStyle name="20% - Énfasis6 3 8 2 3" xfId="36348" xr:uid="{00000000-0005-0000-0000-000023420000}"/>
    <cellStyle name="20% - Énfasis6 3 8 2 3 2" xfId="51217" xr:uid="{00000000-0005-0000-0000-000024420000}"/>
    <cellStyle name="20% - Énfasis6 3 8 2 4" xfId="21137" xr:uid="{00000000-0005-0000-0000-000025420000}"/>
    <cellStyle name="20% - Énfasis6 3 8 3" xfId="7542" xr:uid="{00000000-0005-0000-0000-000026420000}"/>
    <cellStyle name="20% - Énfasis6 3 8 3 2" xfId="16517" xr:uid="{00000000-0005-0000-0000-000027420000}"/>
    <cellStyle name="20% - Énfasis6 3 8 3 2 2" xfId="29937" xr:uid="{00000000-0005-0000-0000-000028420000}"/>
    <cellStyle name="20% - Énfasis6 3 8 3 3" xfId="37833" xr:uid="{00000000-0005-0000-0000-000029420000}"/>
    <cellStyle name="20% - Énfasis6 3 8 3 4" xfId="22620" xr:uid="{00000000-0005-0000-0000-00002A420000}"/>
    <cellStyle name="20% - Énfasis6 3 8 3 5" xfId="47742" xr:uid="{00000000-0005-0000-0000-00002B420000}"/>
    <cellStyle name="20% - Énfasis6 3 8 4" xfId="8694" xr:uid="{00000000-0005-0000-0000-00002C420000}"/>
    <cellStyle name="20% - Énfasis6 3 8 4 2" xfId="17661" xr:uid="{00000000-0005-0000-0000-00002D420000}"/>
    <cellStyle name="20% - Énfasis6 3 8 4 2 2" xfId="31422" xr:uid="{00000000-0005-0000-0000-00002E420000}"/>
    <cellStyle name="20% - Énfasis6 3 8 4 3" xfId="39319" xr:uid="{00000000-0005-0000-0000-00002F420000}"/>
    <cellStyle name="20% - Énfasis6 3 8 4 4" xfId="24104" xr:uid="{00000000-0005-0000-0000-000030420000}"/>
    <cellStyle name="20% - Énfasis6 3 8 4 5" xfId="48886" xr:uid="{00000000-0005-0000-0000-000031420000}"/>
    <cellStyle name="20% - Énfasis6 3 8 5" xfId="10677" xr:uid="{00000000-0005-0000-0000-000032420000}"/>
    <cellStyle name="20% - Énfasis6 3 8 5 2" xfId="32907" xr:uid="{00000000-0005-0000-0000-000033420000}"/>
    <cellStyle name="20% - Énfasis6 3 8 5 3" xfId="40804" xr:uid="{00000000-0005-0000-0000-000034420000}"/>
    <cellStyle name="20% - Énfasis6 3 8 5 4" xfId="25343" xr:uid="{00000000-0005-0000-0000-000035420000}"/>
    <cellStyle name="20% - Énfasis6 3 8 5 5" xfId="50529" xr:uid="{00000000-0005-0000-0000-000036420000}"/>
    <cellStyle name="20% - Énfasis6 3 8 6" xfId="26491" xr:uid="{00000000-0005-0000-0000-000037420000}"/>
    <cellStyle name="20% - Énfasis6 3 8 7" xfId="34391" xr:uid="{00000000-0005-0000-0000-000038420000}"/>
    <cellStyle name="20% - Énfasis6 3 8 8" xfId="19653" xr:uid="{00000000-0005-0000-0000-000039420000}"/>
    <cellStyle name="20% - Énfasis6 3 8 9" xfId="42347" xr:uid="{00000000-0005-0000-0000-00003A420000}"/>
    <cellStyle name="20% - Énfasis6 3 9" xfId="1118" xr:uid="{00000000-0005-0000-0000-00003B420000}"/>
    <cellStyle name="20% - Énfasis6 3 9 2" xfId="6467" xr:uid="{00000000-0005-0000-0000-00003C420000}"/>
    <cellStyle name="20% - Énfasis6 3 9 2 2" xfId="15449" xr:uid="{00000000-0005-0000-0000-00003D420000}"/>
    <cellStyle name="20% - Énfasis6 3 9 2 3" xfId="27064" xr:uid="{00000000-0005-0000-0000-00003E420000}"/>
    <cellStyle name="20% - Énfasis6 3 9 2 4" xfId="46672" xr:uid="{00000000-0005-0000-0000-00003F420000}"/>
    <cellStyle name="20% - Énfasis6 3 9 3" xfId="10678" xr:uid="{00000000-0005-0000-0000-000040420000}"/>
    <cellStyle name="20% - Énfasis6 3 9 3 2" xfId="34959" xr:uid="{00000000-0005-0000-0000-000041420000}"/>
    <cellStyle name="20% - Énfasis6 3 9 4" xfId="18691" xr:uid="{00000000-0005-0000-0000-000042420000}"/>
    <cellStyle name="20% - Énfasis6 3 9 5" xfId="42991" xr:uid="{00000000-0005-0000-0000-000043420000}"/>
    <cellStyle name="20% - Énfasis6 4" xfId="126" xr:uid="{00000000-0005-0000-0000-000044420000}"/>
    <cellStyle name="20% - Énfasis6 4 10" xfId="3815" xr:uid="{00000000-0005-0000-0000-000045420000}"/>
    <cellStyle name="20% - Énfasis6 4 10 2" xfId="13798" xr:uid="{00000000-0005-0000-0000-000046420000}"/>
    <cellStyle name="20% - Énfasis6 4 10 2 2" xfId="32168" xr:uid="{00000000-0005-0000-0000-000047420000}"/>
    <cellStyle name="20% - Énfasis6 4 10 3" xfId="40065" xr:uid="{00000000-0005-0000-0000-000048420000}"/>
    <cellStyle name="20% - Énfasis6 4 10 4" xfId="24800" xr:uid="{00000000-0005-0000-0000-000049420000}"/>
    <cellStyle name="20% - Énfasis6 4 10 5" xfId="45020" xr:uid="{00000000-0005-0000-0000-00004A420000}"/>
    <cellStyle name="20% - Énfasis6 4 11" xfId="7066" xr:uid="{00000000-0005-0000-0000-00004B420000}"/>
    <cellStyle name="20% - Énfasis6 4 11 2" xfId="16043" xr:uid="{00000000-0005-0000-0000-00004C420000}"/>
    <cellStyle name="20% - Énfasis6 4 11 3" xfId="25753" xr:uid="{00000000-0005-0000-0000-00004D420000}"/>
    <cellStyle name="20% - Énfasis6 4 11 4" xfId="47268" xr:uid="{00000000-0005-0000-0000-00004E420000}"/>
    <cellStyle name="20% - Énfasis6 4 12" xfId="2782" xr:uid="{00000000-0005-0000-0000-00004F420000}"/>
    <cellStyle name="20% - Énfasis6 4 12 2" xfId="12766" xr:uid="{00000000-0005-0000-0000-000050420000}"/>
    <cellStyle name="20% - Énfasis6 4 12 3" xfId="33652" xr:uid="{00000000-0005-0000-0000-000051420000}"/>
    <cellStyle name="20% - Énfasis6 4 12 4" xfId="43987" xr:uid="{00000000-0005-0000-0000-000052420000}"/>
    <cellStyle name="20% - Énfasis6 4 13" xfId="7740" xr:uid="{00000000-0005-0000-0000-000053420000}"/>
    <cellStyle name="20% - Énfasis6 4 13 2" xfId="16707" xr:uid="{00000000-0005-0000-0000-000054420000}"/>
    <cellStyle name="20% - Énfasis6 4 13 3" xfId="47932" xr:uid="{00000000-0005-0000-0000-000055420000}"/>
    <cellStyle name="20% - Énfasis6 4 14" xfId="10679" xr:uid="{00000000-0005-0000-0000-000056420000}"/>
    <cellStyle name="20% - Énfasis6 4 14 2" xfId="49575" xr:uid="{00000000-0005-0000-0000-000057420000}"/>
    <cellStyle name="20% - Énfasis6 4 15" xfId="18288" xr:uid="{00000000-0005-0000-0000-000058420000}"/>
    <cellStyle name="20% - Énfasis6 4 16" xfId="41393" xr:uid="{00000000-0005-0000-0000-000059420000}"/>
    <cellStyle name="20% - Énfasis6 4 2" xfId="234" xr:uid="{00000000-0005-0000-0000-00005A420000}"/>
    <cellStyle name="20% - Énfasis6 4 2 10" xfId="7805" xr:uid="{00000000-0005-0000-0000-00005B420000}"/>
    <cellStyle name="20% - Énfasis6 4 2 10 2" xfId="16772" xr:uid="{00000000-0005-0000-0000-00005C420000}"/>
    <cellStyle name="20% - Énfasis6 4 2 10 3" xfId="33653" xr:uid="{00000000-0005-0000-0000-00005D420000}"/>
    <cellStyle name="20% - Énfasis6 4 2 10 4" xfId="47997" xr:uid="{00000000-0005-0000-0000-00005E420000}"/>
    <cellStyle name="20% - Énfasis6 4 2 11" xfId="10680" xr:uid="{00000000-0005-0000-0000-00005F420000}"/>
    <cellStyle name="20% - Énfasis6 4 2 11 2" xfId="49640" xr:uid="{00000000-0005-0000-0000-000060420000}"/>
    <cellStyle name="20% - Énfasis6 4 2 12" xfId="18447" xr:uid="{00000000-0005-0000-0000-000061420000}"/>
    <cellStyle name="20% - Énfasis6 4 2 13" xfId="41458" xr:uid="{00000000-0005-0000-0000-000062420000}"/>
    <cellStyle name="20% - Énfasis6 4 2 2" xfId="623" xr:uid="{00000000-0005-0000-0000-000063420000}"/>
    <cellStyle name="20% - Énfasis6 4 2 2 10" xfId="41530" xr:uid="{00000000-0005-0000-0000-000064420000}"/>
    <cellStyle name="20% - Énfasis6 4 2 2 2" xfId="2156" xr:uid="{00000000-0005-0000-0000-000065420000}"/>
    <cellStyle name="20% - Énfasis6 4 2 2 2 2" xfId="5115" xr:uid="{00000000-0005-0000-0000-000066420000}"/>
    <cellStyle name="20% - Énfasis6 4 2 2 2 2 2" xfId="15093" xr:uid="{00000000-0005-0000-0000-000067420000}"/>
    <cellStyle name="20% - Énfasis6 4 2 2 2 2 2 2" xfId="28465" xr:uid="{00000000-0005-0000-0000-000068420000}"/>
    <cellStyle name="20% - Énfasis6 4 2 2 2 2 3" xfId="36360" xr:uid="{00000000-0005-0000-0000-000069420000}"/>
    <cellStyle name="20% - Énfasis6 4 2 2 2 2 4" xfId="21149" xr:uid="{00000000-0005-0000-0000-00006A420000}"/>
    <cellStyle name="20% - Énfasis6 4 2 2 2 2 5" xfId="46315" xr:uid="{00000000-0005-0000-0000-00006B420000}"/>
    <cellStyle name="20% - Énfasis6 4 2 2 2 3" xfId="8703" xr:uid="{00000000-0005-0000-0000-00006C420000}"/>
    <cellStyle name="20% - Énfasis6 4 2 2 2 3 2" xfId="17670" xr:uid="{00000000-0005-0000-0000-00006D420000}"/>
    <cellStyle name="20% - Énfasis6 4 2 2 2 3 2 2" xfId="29949" xr:uid="{00000000-0005-0000-0000-00006E420000}"/>
    <cellStyle name="20% - Énfasis6 4 2 2 2 3 3" xfId="37845" xr:uid="{00000000-0005-0000-0000-00006F420000}"/>
    <cellStyle name="20% - Énfasis6 4 2 2 2 3 4" xfId="22632" xr:uid="{00000000-0005-0000-0000-000070420000}"/>
    <cellStyle name="20% - Énfasis6 4 2 2 2 3 5" xfId="48895" xr:uid="{00000000-0005-0000-0000-000071420000}"/>
    <cellStyle name="20% - Énfasis6 4 2 2 2 4" xfId="9562" xr:uid="{00000000-0005-0000-0000-000072420000}"/>
    <cellStyle name="20% - Énfasis6 4 2 2 2 4 2" xfId="31434" xr:uid="{00000000-0005-0000-0000-000073420000}"/>
    <cellStyle name="20% - Énfasis6 4 2 2 2 4 3" xfId="39331" xr:uid="{00000000-0005-0000-0000-000074420000}"/>
    <cellStyle name="20% - Énfasis6 4 2 2 2 4 4" xfId="24116" xr:uid="{00000000-0005-0000-0000-000075420000}"/>
    <cellStyle name="20% - Énfasis6 4 2 2 2 4 5" xfId="50538" xr:uid="{00000000-0005-0000-0000-000076420000}"/>
    <cellStyle name="20% - Énfasis6 4 2 2 2 5" xfId="12269" xr:uid="{00000000-0005-0000-0000-000077420000}"/>
    <cellStyle name="20% - Énfasis6 4 2 2 2 5 2" xfId="32919" xr:uid="{00000000-0005-0000-0000-000078420000}"/>
    <cellStyle name="20% - Énfasis6 4 2 2 2 5 3" xfId="40816" xr:uid="{00000000-0005-0000-0000-000079420000}"/>
    <cellStyle name="20% - Énfasis6 4 2 2 2 6" xfId="26503" xr:uid="{00000000-0005-0000-0000-00007A420000}"/>
    <cellStyle name="20% - Énfasis6 4 2 2 2 7" xfId="34403" xr:uid="{00000000-0005-0000-0000-00007B420000}"/>
    <cellStyle name="20% - Énfasis6 4 2 2 2 8" xfId="19665" xr:uid="{00000000-0005-0000-0000-00007C420000}"/>
    <cellStyle name="20% - Énfasis6 4 2 2 2 9" xfId="42356" xr:uid="{00000000-0005-0000-0000-00007D420000}"/>
    <cellStyle name="20% - Énfasis6 4 2 2 3" xfId="1315" xr:uid="{00000000-0005-0000-0000-00007E420000}"/>
    <cellStyle name="20% - Énfasis6 4 2 2 3 2" xfId="6666" xr:uid="{00000000-0005-0000-0000-00007F420000}"/>
    <cellStyle name="20% - Énfasis6 4 2 2 3 2 2" xfId="15645" xr:uid="{00000000-0005-0000-0000-000080420000}"/>
    <cellStyle name="20% - Énfasis6 4 2 2 3 2 3" xfId="28034" xr:uid="{00000000-0005-0000-0000-000081420000}"/>
    <cellStyle name="20% - Énfasis6 4 2 2 3 2 4" xfId="46869" xr:uid="{00000000-0005-0000-0000-000082420000}"/>
    <cellStyle name="20% - Énfasis6 4 2 2 3 3" xfId="10681" xr:uid="{00000000-0005-0000-0000-000083420000}"/>
    <cellStyle name="20% - Énfasis6 4 2 2 3 3 2" xfId="35929" xr:uid="{00000000-0005-0000-0000-000084420000}"/>
    <cellStyle name="20% - Énfasis6 4 2 2 3 4" xfId="20718" xr:uid="{00000000-0005-0000-0000-000085420000}"/>
    <cellStyle name="20% - Énfasis6 4 2 2 3 5" xfId="43187" xr:uid="{00000000-0005-0000-0000-000086420000}"/>
    <cellStyle name="20% - Énfasis6 4 2 2 4" xfId="4276" xr:uid="{00000000-0005-0000-0000-000087420000}"/>
    <cellStyle name="20% - Énfasis6 4 2 2 4 2" xfId="14256" xr:uid="{00000000-0005-0000-0000-000088420000}"/>
    <cellStyle name="20% - Énfasis6 4 2 2 4 2 2" xfId="29518" xr:uid="{00000000-0005-0000-0000-000089420000}"/>
    <cellStyle name="20% - Énfasis6 4 2 2 4 3" xfId="37414" xr:uid="{00000000-0005-0000-0000-00008A420000}"/>
    <cellStyle name="20% - Énfasis6 4 2 2 4 4" xfId="22202" xr:uid="{00000000-0005-0000-0000-00008B420000}"/>
    <cellStyle name="20% - Énfasis6 4 2 2 4 5" xfId="45478" xr:uid="{00000000-0005-0000-0000-00008C420000}"/>
    <cellStyle name="20% - Énfasis6 4 2 2 5" xfId="7203" xr:uid="{00000000-0005-0000-0000-00008D420000}"/>
    <cellStyle name="20% - Énfasis6 4 2 2 5 2" xfId="16180" xr:uid="{00000000-0005-0000-0000-00008E420000}"/>
    <cellStyle name="20% - Énfasis6 4 2 2 5 2 2" xfId="31003" xr:uid="{00000000-0005-0000-0000-00008F420000}"/>
    <cellStyle name="20% - Énfasis6 4 2 2 5 3" xfId="38900" xr:uid="{00000000-0005-0000-0000-000090420000}"/>
    <cellStyle name="20% - Énfasis6 4 2 2 5 4" xfId="23686" xr:uid="{00000000-0005-0000-0000-000091420000}"/>
    <cellStyle name="20% - Énfasis6 4 2 2 5 5" xfId="47405" xr:uid="{00000000-0005-0000-0000-000092420000}"/>
    <cellStyle name="20% - Énfasis6 4 2 2 6" xfId="3111" xr:uid="{00000000-0005-0000-0000-000093420000}"/>
    <cellStyle name="20% - Énfasis6 4 2 2 6 2" xfId="13095" xr:uid="{00000000-0005-0000-0000-000094420000}"/>
    <cellStyle name="20% - Énfasis6 4 2 2 6 2 2" xfId="32488" xr:uid="{00000000-0005-0000-0000-000095420000}"/>
    <cellStyle name="20% - Énfasis6 4 2 2 6 3" xfId="40385" xr:uid="{00000000-0005-0000-0000-000096420000}"/>
    <cellStyle name="20% - Énfasis6 4 2 2 6 4" xfId="25098" xr:uid="{00000000-0005-0000-0000-000097420000}"/>
    <cellStyle name="20% - Énfasis6 4 2 2 6 5" xfId="44316" xr:uid="{00000000-0005-0000-0000-000098420000}"/>
    <cellStyle name="20% - Énfasis6 4 2 2 7" xfId="7877" xr:uid="{00000000-0005-0000-0000-000099420000}"/>
    <cellStyle name="20% - Énfasis6 4 2 2 7 2" xfId="16844" xr:uid="{00000000-0005-0000-0000-00009A420000}"/>
    <cellStyle name="20% - Énfasis6 4 2 2 7 3" xfId="26072" xr:uid="{00000000-0005-0000-0000-00009B420000}"/>
    <cellStyle name="20% - Énfasis6 4 2 2 7 4" xfId="48069" xr:uid="{00000000-0005-0000-0000-00009C420000}"/>
    <cellStyle name="20% - Énfasis6 4 2 2 8" xfId="10682" xr:uid="{00000000-0005-0000-0000-00009D420000}"/>
    <cellStyle name="20% - Énfasis6 4 2 2 8 2" xfId="33972" xr:uid="{00000000-0005-0000-0000-00009E420000}"/>
    <cellStyle name="20% - Énfasis6 4 2 2 8 3" xfId="49712" xr:uid="{00000000-0005-0000-0000-00009F420000}"/>
    <cellStyle name="20% - Énfasis6 4 2 2 9" xfId="19234" xr:uid="{00000000-0005-0000-0000-0000A0420000}"/>
    <cellStyle name="20% - Énfasis6 4 2 3" xfId="798" xr:uid="{00000000-0005-0000-0000-0000A1420000}"/>
    <cellStyle name="20% - Énfasis6 4 2 3 2" xfId="1489" xr:uid="{00000000-0005-0000-0000-0000A2420000}"/>
    <cellStyle name="20% - Énfasis6 4 2 3 2 2" xfId="6841" xr:uid="{00000000-0005-0000-0000-0000A3420000}"/>
    <cellStyle name="20% - Énfasis6 4 2 3 2 2 2" xfId="15819" xr:uid="{00000000-0005-0000-0000-0000A4420000}"/>
    <cellStyle name="20% - Énfasis6 4 2 3 2 2 3" xfId="28464" xr:uid="{00000000-0005-0000-0000-0000A5420000}"/>
    <cellStyle name="20% - Énfasis6 4 2 3 2 2 4" xfId="47043" xr:uid="{00000000-0005-0000-0000-0000A6420000}"/>
    <cellStyle name="20% - Énfasis6 4 2 3 2 3" xfId="10683" xr:uid="{00000000-0005-0000-0000-0000A7420000}"/>
    <cellStyle name="20% - Énfasis6 4 2 3 2 3 2" xfId="36359" xr:uid="{00000000-0005-0000-0000-0000A8420000}"/>
    <cellStyle name="20% - Énfasis6 4 2 3 2 4" xfId="21148" xr:uid="{00000000-0005-0000-0000-0000A9420000}"/>
    <cellStyle name="20% - Énfasis6 4 2 3 2 5" xfId="43361" xr:uid="{00000000-0005-0000-0000-0000AA420000}"/>
    <cellStyle name="20% - Énfasis6 4 2 3 3" xfId="4836" xr:uid="{00000000-0005-0000-0000-0000AB420000}"/>
    <cellStyle name="20% - Énfasis6 4 2 3 3 2" xfId="14814" xr:uid="{00000000-0005-0000-0000-0000AC420000}"/>
    <cellStyle name="20% - Énfasis6 4 2 3 3 2 2" xfId="29948" xr:uid="{00000000-0005-0000-0000-0000AD420000}"/>
    <cellStyle name="20% - Énfasis6 4 2 3 3 3" xfId="37844" xr:uid="{00000000-0005-0000-0000-0000AE420000}"/>
    <cellStyle name="20% - Énfasis6 4 2 3 3 4" xfId="22631" xr:uid="{00000000-0005-0000-0000-0000AF420000}"/>
    <cellStyle name="20% - Énfasis6 4 2 3 3 5" xfId="46036" xr:uid="{00000000-0005-0000-0000-0000B0420000}"/>
    <cellStyle name="20% - Énfasis6 4 2 3 4" xfId="7377" xr:uid="{00000000-0005-0000-0000-0000B1420000}"/>
    <cellStyle name="20% - Énfasis6 4 2 3 4 2" xfId="16353" xr:uid="{00000000-0005-0000-0000-0000B2420000}"/>
    <cellStyle name="20% - Énfasis6 4 2 3 4 2 2" xfId="31433" xr:uid="{00000000-0005-0000-0000-0000B3420000}"/>
    <cellStyle name="20% - Énfasis6 4 2 3 4 3" xfId="39330" xr:uid="{00000000-0005-0000-0000-0000B4420000}"/>
    <cellStyle name="20% - Énfasis6 4 2 3 4 4" xfId="24115" xr:uid="{00000000-0005-0000-0000-0000B5420000}"/>
    <cellStyle name="20% - Énfasis6 4 2 3 4 5" xfId="47578" xr:uid="{00000000-0005-0000-0000-0000B6420000}"/>
    <cellStyle name="20% - Énfasis6 4 2 3 5" xfId="3285" xr:uid="{00000000-0005-0000-0000-0000B7420000}"/>
    <cellStyle name="20% - Énfasis6 4 2 3 5 2" xfId="13269" xr:uid="{00000000-0005-0000-0000-0000B8420000}"/>
    <cellStyle name="20% - Énfasis6 4 2 3 5 2 2" xfId="32918" xr:uid="{00000000-0005-0000-0000-0000B9420000}"/>
    <cellStyle name="20% - Énfasis6 4 2 3 5 3" xfId="40815" xr:uid="{00000000-0005-0000-0000-0000BA420000}"/>
    <cellStyle name="20% - Énfasis6 4 2 3 5 4" xfId="25349" xr:uid="{00000000-0005-0000-0000-0000BB420000}"/>
    <cellStyle name="20% - Énfasis6 4 2 3 5 5" xfId="44490" xr:uid="{00000000-0005-0000-0000-0000BC420000}"/>
    <cellStyle name="20% - Énfasis6 4 2 3 6" xfId="8051" xr:uid="{00000000-0005-0000-0000-0000BD420000}"/>
    <cellStyle name="20% - Énfasis6 4 2 3 6 2" xfId="17018" xr:uid="{00000000-0005-0000-0000-0000BE420000}"/>
    <cellStyle name="20% - Énfasis6 4 2 3 6 3" xfId="26502" xr:uid="{00000000-0005-0000-0000-0000BF420000}"/>
    <cellStyle name="20% - Énfasis6 4 2 3 6 4" xfId="48243" xr:uid="{00000000-0005-0000-0000-0000C0420000}"/>
    <cellStyle name="20% - Énfasis6 4 2 3 7" xfId="10684" xr:uid="{00000000-0005-0000-0000-0000C1420000}"/>
    <cellStyle name="20% - Énfasis6 4 2 3 7 2" xfId="34402" xr:uid="{00000000-0005-0000-0000-0000C2420000}"/>
    <cellStyle name="20% - Énfasis6 4 2 3 7 3" xfId="49886" xr:uid="{00000000-0005-0000-0000-0000C3420000}"/>
    <cellStyle name="20% - Énfasis6 4 2 3 8" xfId="19664" xr:uid="{00000000-0005-0000-0000-0000C4420000}"/>
    <cellStyle name="20% - Énfasis6 4 2 3 9" xfId="41704" xr:uid="{00000000-0005-0000-0000-0000C5420000}"/>
    <cellStyle name="20% - Énfasis6 4 2 4" xfId="551" xr:uid="{00000000-0005-0000-0000-0000C6420000}"/>
    <cellStyle name="20% - Énfasis6 4 2 4 2" xfId="2662" xr:uid="{00000000-0005-0000-0000-0000C7420000}"/>
    <cellStyle name="20% - Énfasis6 4 2 4 2 2" xfId="4457" xr:uid="{00000000-0005-0000-0000-0000C8420000}"/>
    <cellStyle name="20% - Énfasis6 4 2 4 2 2 2" xfId="14436" xr:uid="{00000000-0005-0000-0000-0000C9420000}"/>
    <cellStyle name="20% - Énfasis6 4 2 4 2 2 3" xfId="45658" xr:uid="{00000000-0005-0000-0000-0000CA420000}"/>
    <cellStyle name="20% - Énfasis6 4 2 4 2 3" xfId="10685" xr:uid="{00000000-0005-0000-0000-0000CB420000}"/>
    <cellStyle name="20% - Énfasis6 4 2 4 2 4" xfId="27209" xr:uid="{00000000-0005-0000-0000-0000CC420000}"/>
    <cellStyle name="20% - Énfasis6 4 2 4 2 5" xfId="43872" xr:uid="{00000000-0005-0000-0000-0000CD420000}"/>
    <cellStyle name="20% - Énfasis6 4 2 4 3" xfId="3517" xr:uid="{00000000-0005-0000-0000-0000CE420000}"/>
    <cellStyle name="20% - Énfasis6 4 2 4 3 2" xfId="13501" xr:uid="{00000000-0005-0000-0000-0000CF420000}"/>
    <cellStyle name="20% - Énfasis6 4 2 4 3 3" xfId="35104" xr:uid="{00000000-0005-0000-0000-0000D0420000}"/>
    <cellStyle name="20% - Énfasis6 4 2 4 3 4" xfId="44722" xr:uid="{00000000-0005-0000-0000-0000D1420000}"/>
    <cellStyle name="20% - Énfasis6 4 2 4 4" xfId="9176" xr:uid="{00000000-0005-0000-0000-0000D2420000}"/>
    <cellStyle name="20% - Énfasis6 4 2 4 4 2" xfId="18142" xr:uid="{00000000-0005-0000-0000-0000D3420000}"/>
    <cellStyle name="20% - Énfasis6 4 2 4 4 3" xfId="49368" xr:uid="{00000000-0005-0000-0000-0000D4420000}"/>
    <cellStyle name="20% - Énfasis6 4 2 4 5" xfId="10686" xr:uid="{00000000-0005-0000-0000-0000D5420000}"/>
    <cellStyle name="20% - Énfasis6 4 2 4 5 2" xfId="51011" xr:uid="{00000000-0005-0000-0000-0000D6420000}"/>
    <cellStyle name="20% - Énfasis6 4 2 4 6" xfId="18915" xr:uid="{00000000-0005-0000-0000-0000D7420000}"/>
    <cellStyle name="20% - Énfasis6 4 2 4 7" xfId="42829" xr:uid="{00000000-0005-0000-0000-0000D8420000}"/>
    <cellStyle name="20% - Énfasis6 4 2 5" xfId="1243" xr:uid="{00000000-0005-0000-0000-0000D9420000}"/>
    <cellStyle name="20% - Énfasis6 4 2 5 2" xfId="6020" xr:uid="{00000000-0005-0000-0000-0000DA420000}"/>
    <cellStyle name="20% - Énfasis6 4 2 5 2 2" xfId="27715" xr:uid="{00000000-0005-0000-0000-0000DB420000}"/>
    <cellStyle name="20% - Énfasis6 4 2 5 3" xfId="10687" xr:uid="{00000000-0005-0000-0000-0000DC420000}"/>
    <cellStyle name="20% - Énfasis6 4 2 5 3 2" xfId="35610" xr:uid="{00000000-0005-0000-0000-0000DD420000}"/>
    <cellStyle name="20% - Énfasis6 4 2 5 4" xfId="20399" xr:uid="{00000000-0005-0000-0000-0000DE420000}"/>
    <cellStyle name="20% - Énfasis6 4 2 5 5" xfId="43115" xr:uid="{00000000-0005-0000-0000-0000DF420000}"/>
    <cellStyle name="20% - Énfasis6 4 2 6" xfId="6594" xr:uid="{00000000-0005-0000-0000-0000E0420000}"/>
    <cellStyle name="20% - Énfasis6 4 2 6 2" xfId="15574" xr:uid="{00000000-0005-0000-0000-0000E1420000}"/>
    <cellStyle name="20% - Énfasis6 4 2 6 2 2" xfId="29199" xr:uid="{00000000-0005-0000-0000-0000E2420000}"/>
    <cellStyle name="20% - Énfasis6 4 2 6 3" xfId="37095" xr:uid="{00000000-0005-0000-0000-0000E3420000}"/>
    <cellStyle name="20% - Énfasis6 4 2 6 4" xfId="21883" xr:uid="{00000000-0005-0000-0000-0000E4420000}"/>
    <cellStyle name="20% - Énfasis6 4 2 6 5" xfId="46797" xr:uid="{00000000-0005-0000-0000-0000E5420000}"/>
    <cellStyle name="20% - Énfasis6 4 2 7" xfId="3996" xr:uid="{00000000-0005-0000-0000-0000E6420000}"/>
    <cellStyle name="20% - Énfasis6 4 2 7 2" xfId="13977" xr:uid="{00000000-0005-0000-0000-0000E7420000}"/>
    <cellStyle name="20% - Énfasis6 4 2 7 2 2" xfId="30684" xr:uid="{00000000-0005-0000-0000-0000E8420000}"/>
    <cellStyle name="20% - Énfasis6 4 2 7 3" xfId="38581" xr:uid="{00000000-0005-0000-0000-0000E9420000}"/>
    <cellStyle name="20% - Énfasis6 4 2 7 4" xfId="23367" xr:uid="{00000000-0005-0000-0000-0000EA420000}"/>
    <cellStyle name="20% - Énfasis6 4 2 7 5" xfId="45199" xr:uid="{00000000-0005-0000-0000-0000EB420000}"/>
    <cellStyle name="20% - Énfasis6 4 2 8" xfId="7131" xr:uid="{00000000-0005-0000-0000-0000EC420000}"/>
    <cellStyle name="20% - Énfasis6 4 2 8 2" xfId="16108" xr:uid="{00000000-0005-0000-0000-0000ED420000}"/>
    <cellStyle name="20% - Énfasis6 4 2 8 2 2" xfId="32169" xr:uid="{00000000-0005-0000-0000-0000EE420000}"/>
    <cellStyle name="20% - Énfasis6 4 2 8 3" xfId="40066" xr:uid="{00000000-0005-0000-0000-0000EF420000}"/>
    <cellStyle name="20% - Énfasis6 4 2 8 4" xfId="24801" xr:uid="{00000000-0005-0000-0000-0000F0420000}"/>
    <cellStyle name="20% - Énfasis6 4 2 8 5" xfId="47333" xr:uid="{00000000-0005-0000-0000-0000F1420000}"/>
    <cellStyle name="20% - Énfasis6 4 2 9" xfId="3039" xr:uid="{00000000-0005-0000-0000-0000F2420000}"/>
    <cellStyle name="20% - Énfasis6 4 2 9 2" xfId="13023" xr:uid="{00000000-0005-0000-0000-0000F3420000}"/>
    <cellStyle name="20% - Énfasis6 4 2 9 3" xfId="25754" xr:uid="{00000000-0005-0000-0000-0000F4420000}"/>
    <cellStyle name="20% - Énfasis6 4 2 9 4" xfId="44244" xr:uid="{00000000-0005-0000-0000-0000F5420000}"/>
    <cellStyle name="20% - Énfasis6 4 3" xfId="342" xr:uid="{00000000-0005-0000-0000-0000F6420000}"/>
    <cellStyle name="20% - Énfasis6 4 3 10" xfId="7876" xr:uid="{00000000-0005-0000-0000-0000F7420000}"/>
    <cellStyle name="20% - Énfasis6 4 3 10 2" xfId="16843" xr:uid="{00000000-0005-0000-0000-0000F8420000}"/>
    <cellStyle name="20% - Énfasis6 4 3 10 3" xfId="33654" xr:uid="{00000000-0005-0000-0000-0000F9420000}"/>
    <cellStyle name="20% - Énfasis6 4 3 10 4" xfId="48068" xr:uid="{00000000-0005-0000-0000-0000FA420000}"/>
    <cellStyle name="20% - Énfasis6 4 3 11" xfId="10688" xr:uid="{00000000-0005-0000-0000-0000FB420000}"/>
    <cellStyle name="20% - Énfasis6 4 3 11 2" xfId="49711" xr:uid="{00000000-0005-0000-0000-0000FC420000}"/>
    <cellStyle name="20% - Énfasis6 4 3 12" xfId="18590" xr:uid="{00000000-0005-0000-0000-0000FD420000}"/>
    <cellStyle name="20% - Énfasis6 4 3 13" xfId="41529" xr:uid="{00000000-0005-0000-0000-0000FE420000}"/>
    <cellStyle name="20% - Énfasis6 4 3 2" xfId="622" xr:uid="{00000000-0005-0000-0000-0000FF420000}"/>
    <cellStyle name="20% - Énfasis6 4 3 2 10" xfId="42033" xr:uid="{00000000-0005-0000-0000-000000430000}"/>
    <cellStyle name="20% - Énfasis6 4 3 2 2" xfId="2158" xr:uid="{00000000-0005-0000-0000-000001430000}"/>
    <cellStyle name="20% - Énfasis6 4 3 2 2 2" xfId="5020" xr:uid="{00000000-0005-0000-0000-000002430000}"/>
    <cellStyle name="20% - Énfasis6 4 3 2 2 2 2" xfId="14998" xr:uid="{00000000-0005-0000-0000-000003430000}"/>
    <cellStyle name="20% - Énfasis6 4 3 2 2 2 2 2" xfId="28467" xr:uid="{00000000-0005-0000-0000-000004430000}"/>
    <cellStyle name="20% - Énfasis6 4 3 2 2 2 3" xfId="36362" xr:uid="{00000000-0005-0000-0000-000005430000}"/>
    <cellStyle name="20% - Énfasis6 4 3 2 2 2 4" xfId="21151" xr:uid="{00000000-0005-0000-0000-000006430000}"/>
    <cellStyle name="20% - Énfasis6 4 3 2 2 2 5" xfId="46220" xr:uid="{00000000-0005-0000-0000-000007430000}"/>
    <cellStyle name="20% - Énfasis6 4 3 2 2 3" xfId="8705" xr:uid="{00000000-0005-0000-0000-000008430000}"/>
    <cellStyle name="20% - Énfasis6 4 3 2 2 3 2" xfId="17672" xr:uid="{00000000-0005-0000-0000-000009430000}"/>
    <cellStyle name="20% - Énfasis6 4 3 2 2 3 2 2" xfId="29951" xr:uid="{00000000-0005-0000-0000-00000A430000}"/>
    <cellStyle name="20% - Énfasis6 4 3 2 2 3 3" xfId="37847" xr:uid="{00000000-0005-0000-0000-00000B430000}"/>
    <cellStyle name="20% - Énfasis6 4 3 2 2 3 4" xfId="22634" xr:uid="{00000000-0005-0000-0000-00000C430000}"/>
    <cellStyle name="20% - Énfasis6 4 3 2 2 3 5" xfId="48897" xr:uid="{00000000-0005-0000-0000-00000D430000}"/>
    <cellStyle name="20% - Énfasis6 4 3 2 2 4" xfId="9563" xr:uid="{00000000-0005-0000-0000-00000E430000}"/>
    <cellStyle name="20% - Énfasis6 4 3 2 2 4 2" xfId="31436" xr:uid="{00000000-0005-0000-0000-00000F430000}"/>
    <cellStyle name="20% - Énfasis6 4 3 2 2 4 3" xfId="39333" xr:uid="{00000000-0005-0000-0000-000010430000}"/>
    <cellStyle name="20% - Énfasis6 4 3 2 2 4 4" xfId="24118" xr:uid="{00000000-0005-0000-0000-000011430000}"/>
    <cellStyle name="20% - Énfasis6 4 3 2 2 4 5" xfId="50540" xr:uid="{00000000-0005-0000-0000-000012430000}"/>
    <cellStyle name="20% - Énfasis6 4 3 2 2 5" xfId="12271" xr:uid="{00000000-0005-0000-0000-000013430000}"/>
    <cellStyle name="20% - Énfasis6 4 3 2 2 5 2" xfId="32921" xr:uid="{00000000-0005-0000-0000-000014430000}"/>
    <cellStyle name="20% - Énfasis6 4 3 2 2 5 3" xfId="40818" xr:uid="{00000000-0005-0000-0000-000015430000}"/>
    <cellStyle name="20% - Énfasis6 4 3 2 2 6" xfId="26505" xr:uid="{00000000-0005-0000-0000-000016430000}"/>
    <cellStyle name="20% - Énfasis6 4 3 2 2 7" xfId="34405" xr:uid="{00000000-0005-0000-0000-000017430000}"/>
    <cellStyle name="20% - Énfasis6 4 3 2 2 8" xfId="19667" xr:uid="{00000000-0005-0000-0000-000018430000}"/>
    <cellStyle name="20% - Énfasis6 4 3 2 2 9" xfId="42358" xr:uid="{00000000-0005-0000-0000-000019430000}"/>
    <cellStyle name="20% - Énfasis6 4 3 2 3" xfId="1832" xr:uid="{00000000-0005-0000-0000-00001A430000}"/>
    <cellStyle name="20% - Énfasis6 4 3 2 3 2" xfId="4181" xr:uid="{00000000-0005-0000-0000-00001B430000}"/>
    <cellStyle name="20% - Énfasis6 4 3 2 3 2 2" xfId="14161" xr:uid="{00000000-0005-0000-0000-00001C430000}"/>
    <cellStyle name="20% - Énfasis6 4 3 2 3 2 3" xfId="28035" xr:uid="{00000000-0005-0000-0000-00001D430000}"/>
    <cellStyle name="20% - Énfasis6 4 3 2 3 2 4" xfId="45383" xr:uid="{00000000-0005-0000-0000-00001E430000}"/>
    <cellStyle name="20% - Énfasis6 4 3 2 3 3" xfId="10689" xr:uid="{00000000-0005-0000-0000-00001F430000}"/>
    <cellStyle name="20% - Énfasis6 4 3 2 3 3 2" xfId="35930" xr:uid="{00000000-0005-0000-0000-000020430000}"/>
    <cellStyle name="20% - Énfasis6 4 3 2 3 4" xfId="20719" xr:uid="{00000000-0005-0000-0000-000021430000}"/>
    <cellStyle name="20% - Énfasis6 4 3 2 3 5" xfId="43614" xr:uid="{00000000-0005-0000-0000-000022430000}"/>
    <cellStyle name="20% - Énfasis6 4 3 2 4" xfId="3518" xr:uid="{00000000-0005-0000-0000-000023430000}"/>
    <cellStyle name="20% - Énfasis6 4 3 2 4 2" xfId="13502" xr:uid="{00000000-0005-0000-0000-000024430000}"/>
    <cellStyle name="20% - Énfasis6 4 3 2 4 2 2" xfId="29519" xr:uid="{00000000-0005-0000-0000-000025430000}"/>
    <cellStyle name="20% - Énfasis6 4 3 2 4 3" xfId="37415" xr:uid="{00000000-0005-0000-0000-000026430000}"/>
    <cellStyle name="20% - Énfasis6 4 3 2 4 4" xfId="22203" xr:uid="{00000000-0005-0000-0000-000027430000}"/>
    <cellStyle name="20% - Énfasis6 4 3 2 4 5" xfId="44723" xr:uid="{00000000-0005-0000-0000-000028430000}"/>
    <cellStyle name="20% - Énfasis6 4 3 2 5" xfId="8380" xr:uid="{00000000-0005-0000-0000-000029430000}"/>
    <cellStyle name="20% - Énfasis6 4 3 2 5 2" xfId="17347" xr:uid="{00000000-0005-0000-0000-00002A430000}"/>
    <cellStyle name="20% - Énfasis6 4 3 2 5 2 2" xfId="31004" xr:uid="{00000000-0005-0000-0000-00002B430000}"/>
    <cellStyle name="20% - Énfasis6 4 3 2 5 3" xfId="38901" xr:uid="{00000000-0005-0000-0000-00002C430000}"/>
    <cellStyle name="20% - Énfasis6 4 3 2 5 4" xfId="23687" xr:uid="{00000000-0005-0000-0000-00002D430000}"/>
    <cellStyle name="20% - Énfasis6 4 3 2 5 5" xfId="48572" xr:uid="{00000000-0005-0000-0000-00002E430000}"/>
    <cellStyle name="20% - Énfasis6 4 3 2 6" xfId="10690" xr:uid="{00000000-0005-0000-0000-00002F430000}"/>
    <cellStyle name="20% - Énfasis6 4 3 2 6 2" xfId="32489" xr:uid="{00000000-0005-0000-0000-000030430000}"/>
    <cellStyle name="20% - Énfasis6 4 3 2 6 3" xfId="40386" xr:uid="{00000000-0005-0000-0000-000031430000}"/>
    <cellStyle name="20% - Énfasis6 4 3 2 6 4" xfId="25099" xr:uid="{00000000-0005-0000-0000-000032430000}"/>
    <cellStyle name="20% - Énfasis6 4 3 2 6 5" xfId="50215" xr:uid="{00000000-0005-0000-0000-000033430000}"/>
    <cellStyle name="20% - Énfasis6 4 3 2 7" xfId="26073" xr:uid="{00000000-0005-0000-0000-000034430000}"/>
    <cellStyle name="20% - Énfasis6 4 3 2 8" xfId="33973" xr:uid="{00000000-0005-0000-0000-000035430000}"/>
    <cellStyle name="20% - Énfasis6 4 3 2 9" xfId="19235" xr:uid="{00000000-0005-0000-0000-000036430000}"/>
    <cellStyle name="20% - Énfasis6 4 3 3" xfId="2157" xr:uid="{00000000-0005-0000-0000-000037430000}"/>
    <cellStyle name="20% - Énfasis6 4 3 3 2" xfId="4741" xr:uid="{00000000-0005-0000-0000-000038430000}"/>
    <cellStyle name="20% - Énfasis6 4 3 3 2 2" xfId="14719" xr:uid="{00000000-0005-0000-0000-000039430000}"/>
    <cellStyle name="20% - Énfasis6 4 3 3 2 2 2" xfId="28466" xr:uid="{00000000-0005-0000-0000-00003A430000}"/>
    <cellStyle name="20% - Énfasis6 4 3 3 2 3" xfId="36361" xr:uid="{00000000-0005-0000-0000-00003B430000}"/>
    <cellStyle name="20% - Énfasis6 4 3 3 2 4" xfId="21150" xr:uid="{00000000-0005-0000-0000-00003C430000}"/>
    <cellStyle name="20% - Énfasis6 4 3 3 2 5" xfId="45941" xr:uid="{00000000-0005-0000-0000-00003D430000}"/>
    <cellStyle name="20% - Énfasis6 4 3 3 3" xfId="8704" xr:uid="{00000000-0005-0000-0000-00003E430000}"/>
    <cellStyle name="20% - Énfasis6 4 3 3 3 2" xfId="17671" xr:uid="{00000000-0005-0000-0000-00003F430000}"/>
    <cellStyle name="20% - Énfasis6 4 3 3 3 2 2" xfId="29950" xr:uid="{00000000-0005-0000-0000-000040430000}"/>
    <cellStyle name="20% - Énfasis6 4 3 3 3 3" xfId="37846" xr:uid="{00000000-0005-0000-0000-000041430000}"/>
    <cellStyle name="20% - Énfasis6 4 3 3 3 4" xfId="22633" xr:uid="{00000000-0005-0000-0000-000042430000}"/>
    <cellStyle name="20% - Énfasis6 4 3 3 3 5" xfId="48896" xr:uid="{00000000-0005-0000-0000-000043430000}"/>
    <cellStyle name="20% - Énfasis6 4 3 3 4" xfId="9564" xr:uid="{00000000-0005-0000-0000-000044430000}"/>
    <cellStyle name="20% - Énfasis6 4 3 3 4 2" xfId="31435" xr:uid="{00000000-0005-0000-0000-000045430000}"/>
    <cellStyle name="20% - Énfasis6 4 3 3 4 3" xfId="39332" xr:uid="{00000000-0005-0000-0000-000046430000}"/>
    <cellStyle name="20% - Énfasis6 4 3 3 4 4" xfId="24117" xr:uid="{00000000-0005-0000-0000-000047430000}"/>
    <cellStyle name="20% - Énfasis6 4 3 3 4 5" xfId="50539" xr:uid="{00000000-0005-0000-0000-000048430000}"/>
    <cellStyle name="20% - Énfasis6 4 3 3 5" xfId="12270" xr:uid="{00000000-0005-0000-0000-000049430000}"/>
    <cellStyle name="20% - Énfasis6 4 3 3 5 2" xfId="32920" xr:uid="{00000000-0005-0000-0000-00004A430000}"/>
    <cellStyle name="20% - Énfasis6 4 3 3 5 3" xfId="40817" xr:uid="{00000000-0005-0000-0000-00004B430000}"/>
    <cellStyle name="20% - Énfasis6 4 3 3 6" xfId="26504" xr:uid="{00000000-0005-0000-0000-00004C430000}"/>
    <cellStyle name="20% - Énfasis6 4 3 3 7" xfId="34404" xr:uid="{00000000-0005-0000-0000-00004D430000}"/>
    <cellStyle name="20% - Énfasis6 4 3 3 8" xfId="19666" xr:uid="{00000000-0005-0000-0000-00004E430000}"/>
    <cellStyle name="20% - Énfasis6 4 3 3 9" xfId="42357" xr:uid="{00000000-0005-0000-0000-00004F430000}"/>
    <cellStyle name="20% - Énfasis6 4 3 4" xfId="1314" xr:uid="{00000000-0005-0000-0000-000050430000}"/>
    <cellStyle name="20% - Énfasis6 4 3 4 2" xfId="4532" xr:uid="{00000000-0005-0000-0000-000051430000}"/>
    <cellStyle name="20% - Énfasis6 4 3 4 2 2" xfId="14510" xr:uid="{00000000-0005-0000-0000-000052430000}"/>
    <cellStyle name="20% - Énfasis6 4 3 4 2 3" xfId="27210" xr:uid="{00000000-0005-0000-0000-000053430000}"/>
    <cellStyle name="20% - Énfasis6 4 3 4 2 4" xfId="45732" xr:uid="{00000000-0005-0000-0000-000054430000}"/>
    <cellStyle name="20% - Énfasis6 4 3 4 3" xfId="10691" xr:uid="{00000000-0005-0000-0000-000055430000}"/>
    <cellStyle name="20% - Énfasis6 4 3 4 3 2" xfId="35105" xr:uid="{00000000-0005-0000-0000-000056430000}"/>
    <cellStyle name="20% - Énfasis6 4 3 4 4" xfId="18916" xr:uid="{00000000-0005-0000-0000-000057430000}"/>
    <cellStyle name="20% - Énfasis6 4 3 4 5" xfId="43186" xr:uid="{00000000-0005-0000-0000-000058430000}"/>
    <cellStyle name="20% - Énfasis6 4 3 5" xfId="6273" xr:uid="{00000000-0005-0000-0000-000059430000}"/>
    <cellStyle name="20% - Énfasis6 4 3 5 2" xfId="27716" xr:uid="{00000000-0005-0000-0000-00005A430000}"/>
    <cellStyle name="20% - Énfasis6 4 3 5 2 2" xfId="51494" xr:uid="{00000000-0005-0000-0000-00005B430000}"/>
    <cellStyle name="20% - Énfasis6 4 3 5 3" xfId="35611" xr:uid="{00000000-0005-0000-0000-00005C430000}"/>
    <cellStyle name="20% - Énfasis6 4 3 5 3 2" xfId="51168" xr:uid="{00000000-0005-0000-0000-00005D430000}"/>
    <cellStyle name="20% - Énfasis6 4 3 5 4" xfId="20400" xr:uid="{00000000-0005-0000-0000-00005E430000}"/>
    <cellStyle name="20% - Énfasis6 4 3 6" xfId="6665" xr:uid="{00000000-0005-0000-0000-00005F430000}"/>
    <cellStyle name="20% - Énfasis6 4 3 6 2" xfId="15644" xr:uid="{00000000-0005-0000-0000-000060430000}"/>
    <cellStyle name="20% - Énfasis6 4 3 6 2 2" xfId="29200" xr:uid="{00000000-0005-0000-0000-000061430000}"/>
    <cellStyle name="20% - Énfasis6 4 3 6 3" xfId="37096" xr:uid="{00000000-0005-0000-0000-000062430000}"/>
    <cellStyle name="20% - Énfasis6 4 3 6 4" xfId="21884" xr:uid="{00000000-0005-0000-0000-000063430000}"/>
    <cellStyle name="20% - Énfasis6 4 3 6 5" xfId="46868" xr:uid="{00000000-0005-0000-0000-000064430000}"/>
    <cellStyle name="20% - Énfasis6 4 3 7" xfId="3900" xr:uid="{00000000-0005-0000-0000-000065430000}"/>
    <cellStyle name="20% - Énfasis6 4 3 7 2" xfId="13882" xr:uid="{00000000-0005-0000-0000-000066430000}"/>
    <cellStyle name="20% - Énfasis6 4 3 7 2 2" xfId="30685" xr:uid="{00000000-0005-0000-0000-000067430000}"/>
    <cellStyle name="20% - Énfasis6 4 3 7 3" xfId="38582" xr:uid="{00000000-0005-0000-0000-000068430000}"/>
    <cellStyle name="20% - Énfasis6 4 3 7 4" xfId="23368" xr:uid="{00000000-0005-0000-0000-000069430000}"/>
    <cellStyle name="20% - Énfasis6 4 3 7 5" xfId="45104" xr:uid="{00000000-0005-0000-0000-00006A430000}"/>
    <cellStyle name="20% - Énfasis6 4 3 8" xfId="7202" xr:uid="{00000000-0005-0000-0000-00006B430000}"/>
    <cellStyle name="20% - Énfasis6 4 3 8 2" xfId="16179" xr:uid="{00000000-0005-0000-0000-00006C430000}"/>
    <cellStyle name="20% - Énfasis6 4 3 8 2 2" xfId="32170" xr:uid="{00000000-0005-0000-0000-00006D430000}"/>
    <cellStyle name="20% - Énfasis6 4 3 8 3" xfId="40067" xr:uid="{00000000-0005-0000-0000-00006E430000}"/>
    <cellStyle name="20% - Énfasis6 4 3 8 4" xfId="24802" xr:uid="{00000000-0005-0000-0000-00006F430000}"/>
    <cellStyle name="20% - Énfasis6 4 3 8 5" xfId="47404" xr:uid="{00000000-0005-0000-0000-000070430000}"/>
    <cellStyle name="20% - Énfasis6 4 3 9" xfId="3110" xr:uid="{00000000-0005-0000-0000-000071430000}"/>
    <cellStyle name="20% - Énfasis6 4 3 9 2" xfId="13094" xr:uid="{00000000-0005-0000-0000-000072430000}"/>
    <cellStyle name="20% - Énfasis6 4 3 9 3" xfId="25755" xr:uid="{00000000-0005-0000-0000-000073430000}"/>
    <cellStyle name="20% - Énfasis6 4 3 9 4" xfId="44315" xr:uid="{00000000-0005-0000-0000-000074430000}"/>
    <cellStyle name="20% - Énfasis6 4 4" xfId="797" xr:uid="{00000000-0005-0000-0000-000075430000}"/>
    <cellStyle name="20% - Énfasis6 4 4 10" xfId="41703" xr:uid="{00000000-0005-0000-0000-000076430000}"/>
    <cellStyle name="20% - Énfasis6 4 4 2" xfId="2159" xr:uid="{00000000-0005-0000-0000-000077430000}"/>
    <cellStyle name="20% - Énfasis6 4 4 2 2" xfId="4936" xr:uid="{00000000-0005-0000-0000-000078430000}"/>
    <cellStyle name="20% - Énfasis6 4 4 2 2 2" xfId="14914" xr:uid="{00000000-0005-0000-0000-000079430000}"/>
    <cellStyle name="20% - Énfasis6 4 4 2 2 2 2" xfId="28468" xr:uid="{00000000-0005-0000-0000-00007A430000}"/>
    <cellStyle name="20% - Énfasis6 4 4 2 2 3" xfId="36363" xr:uid="{00000000-0005-0000-0000-00007B430000}"/>
    <cellStyle name="20% - Énfasis6 4 4 2 2 4" xfId="21152" xr:uid="{00000000-0005-0000-0000-00007C430000}"/>
    <cellStyle name="20% - Énfasis6 4 4 2 2 5" xfId="46136" xr:uid="{00000000-0005-0000-0000-00007D430000}"/>
    <cellStyle name="20% - Énfasis6 4 4 2 3" xfId="8706" xr:uid="{00000000-0005-0000-0000-00007E430000}"/>
    <cellStyle name="20% - Énfasis6 4 4 2 3 2" xfId="17673" xr:uid="{00000000-0005-0000-0000-00007F430000}"/>
    <cellStyle name="20% - Énfasis6 4 4 2 3 2 2" xfId="29952" xr:uid="{00000000-0005-0000-0000-000080430000}"/>
    <cellStyle name="20% - Énfasis6 4 4 2 3 3" xfId="37848" xr:uid="{00000000-0005-0000-0000-000081430000}"/>
    <cellStyle name="20% - Énfasis6 4 4 2 3 4" xfId="22635" xr:uid="{00000000-0005-0000-0000-000082430000}"/>
    <cellStyle name="20% - Énfasis6 4 4 2 3 5" xfId="48898" xr:uid="{00000000-0005-0000-0000-000083430000}"/>
    <cellStyle name="20% - Énfasis6 4 4 2 4" xfId="9565" xr:uid="{00000000-0005-0000-0000-000084430000}"/>
    <cellStyle name="20% - Énfasis6 4 4 2 4 2" xfId="31437" xr:uid="{00000000-0005-0000-0000-000085430000}"/>
    <cellStyle name="20% - Énfasis6 4 4 2 4 3" xfId="39334" xr:uid="{00000000-0005-0000-0000-000086430000}"/>
    <cellStyle name="20% - Énfasis6 4 4 2 4 4" xfId="24119" xr:uid="{00000000-0005-0000-0000-000087430000}"/>
    <cellStyle name="20% - Énfasis6 4 4 2 4 5" xfId="50541" xr:uid="{00000000-0005-0000-0000-000088430000}"/>
    <cellStyle name="20% - Énfasis6 4 4 2 5" xfId="12272" xr:uid="{00000000-0005-0000-0000-000089430000}"/>
    <cellStyle name="20% - Énfasis6 4 4 2 5 2" xfId="32922" xr:uid="{00000000-0005-0000-0000-00008A430000}"/>
    <cellStyle name="20% - Énfasis6 4 4 2 5 3" xfId="40819" xr:uid="{00000000-0005-0000-0000-00008B430000}"/>
    <cellStyle name="20% - Énfasis6 4 4 2 6" xfId="26506" xr:uid="{00000000-0005-0000-0000-00008C430000}"/>
    <cellStyle name="20% - Énfasis6 4 4 2 7" xfId="34406" xr:uid="{00000000-0005-0000-0000-00008D430000}"/>
    <cellStyle name="20% - Énfasis6 4 4 2 8" xfId="19668" xr:uid="{00000000-0005-0000-0000-00008E430000}"/>
    <cellStyle name="20% - Énfasis6 4 4 2 9" xfId="42359" xr:uid="{00000000-0005-0000-0000-00008F430000}"/>
    <cellStyle name="20% - Énfasis6 4 4 3" xfId="1488" xr:uid="{00000000-0005-0000-0000-000090430000}"/>
    <cellStyle name="20% - Énfasis6 4 4 3 2" xfId="6840" xr:uid="{00000000-0005-0000-0000-000091430000}"/>
    <cellStyle name="20% - Énfasis6 4 4 3 2 2" xfId="15818" xr:uid="{00000000-0005-0000-0000-000092430000}"/>
    <cellStyle name="20% - Énfasis6 4 4 3 2 3" xfId="28033" xr:uid="{00000000-0005-0000-0000-000093430000}"/>
    <cellStyle name="20% - Énfasis6 4 4 3 2 4" xfId="47042" xr:uid="{00000000-0005-0000-0000-000094430000}"/>
    <cellStyle name="20% - Énfasis6 4 4 3 3" xfId="10692" xr:uid="{00000000-0005-0000-0000-000095430000}"/>
    <cellStyle name="20% - Énfasis6 4 4 3 3 2" xfId="35928" xr:uid="{00000000-0005-0000-0000-000096430000}"/>
    <cellStyle name="20% - Énfasis6 4 4 3 4" xfId="20717" xr:uid="{00000000-0005-0000-0000-000097430000}"/>
    <cellStyle name="20% - Énfasis6 4 4 3 5" xfId="43360" xr:uid="{00000000-0005-0000-0000-000098430000}"/>
    <cellStyle name="20% - Énfasis6 4 4 4" xfId="4096" xr:uid="{00000000-0005-0000-0000-000099430000}"/>
    <cellStyle name="20% - Énfasis6 4 4 4 2" xfId="14077" xr:uid="{00000000-0005-0000-0000-00009A430000}"/>
    <cellStyle name="20% - Énfasis6 4 4 4 2 2" xfId="29517" xr:uid="{00000000-0005-0000-0000-00009B430000}"/>
    <cellStyle name="20% - Énfasis6 4 4 4 3" xfId="37413" xr:uid="{00000000-0005-0000-0000-00009C430000}"/>
    <cellStyle name="20% - Énfasis6 4 4 4 4" xfId="22201" xr:uid="{00000000-0005-0000-0000-00009D430000}"/>
    <cellStyle name="20% - Énfasis6 4 4 4 5" xfId="45299" xr:uid="{00000000-0005-0000-0000-00009E430000}"/>
    <cellStyle name="20% - Énfasis6 4 4 5" xfId="7376" xr:uid="{00000000-0005-0000-0000-00009F430000}"/>
    <cellStyle name="20% - Énfasis6 4 4 5 2" xfId="16352" xr:uid="{00000000-0005-0000-0000-0000A0430000}"/>
    <cellStyle name="20% - Énfasis6 4 4 5 2 2" xfId="31002" xr:uid="{00000000-0005-0000-0000-0000A1430000}"/>
    <cellStyle name="20% - Énfasis6 4 4 5 3" xfId="38899" xr:uid="{00000000-0005-0000-0000-0000A2430000}"/>
    <cellStyle name="20% - Énfasis6 4 4 5 4" xfId="23685" xr:uid="{00000000-0005-0000-0000-0000A3430000}"/>
    <cellStyle name="20% - Énfasis6 4 4 5 5" xfId="47577" xr:uid="{00000000-0005-0000-0000-0000A4430000}"/>
    <cellStyle name="20% - Énfasis6 4 4 6" xfId="3284" xr:uid="{00000000-0005-0000-0000-0000A5430000}"/>
    <cellStyle name="20% - Énfasis6 4 4 6 2" xfId="13268" xr:uid="{00000000-0005-0000-0000-0000A6430000}"/>
    <cellStyle name="20% - Énfasis6 4 4 6 2 2" xfId="32487" xr:uid="{00000000-0005-0000-0000-0000A7430000}"/>
    <cellStyle name="20% - Énfasis6 4 4 6 3" xfId="40384" xr:uid="{00000000-0005-0000-0000-0000A8430000}"/>
    <cellStyle name="20% - Énfasis6 4 4 6 4" xfId="25097" xr:uid="{00000000-0005-0000-0000-0000A9430000}"/>
    <cellStyle name="20% - Énfasis6 4 4 6 5" xfId="44489" xr:uid="{00000000-0005-0000-0000-0000AA430000}"/>
    <cellStyle name="20% - Énfasis6 4 4 7" xfId="8050" xr:uid="{00000000-0005-0000-0000-0000AB430000}"/>
    <cellStyle name="20% - Énfasis6 4 4 7 2" xfId="17017" xr:uid="{00000000-0005-0000-0000-0000AC430000}"/>
    <cellStyle name="20% - Énfasis6 4 4 7 3" xfId="26071" xr:uid="{00000000-0005-0000-0000-0000AD430000}"/>
    <cellStyle name="20% - Énfasis6 4 4 7 4" xfId="48242" xr:uid="{00000000-0005-0000-0000-0000AE430000}"/>
    <cellStyle name="20% - Énfasis6 4 4 8" xfId="10693" xr:uid="{00000000-0005-0000-0000-0000AF430000}"/>
    <cellStyle name="20% - Énfasis6 4 4 8 2" xfId="33971" xr:uid="{00000000-0005-0000-0000-0000B0430000}"/>
    <cellStyle name="20% - Énfasis6 4 4 8 3" xfId="49885" xr:uid="{00000000-0005-0000-0000-0000B1430000}"/>
    <cellStyle name="20% - Énfasis6 4 4 9" xfId="19233" xr:uid="{00000000-0005-0000-0000-0000B2430000}"/>
    <cellStyle name="20% - Énfasis6 4 5" xfId="484" xr:uid="{00000000-0005-0000-0000-0000B3430000}"/>
    <cellStyle name="20% - Énfasis6 4 5 2" xfId="2155" xr:uid="{00000000-0005-0000-0000-0000B4430000}"/>
    <cellStyle name="20% - Énfasis6 4 5 2 2" xfId="4657" xr:uid="{00000000-0005-0000-0000-0000B5430000}"/>
    <cellStyle name="20% - Énfasis6 4 5 2 2 2" xfId="14635" xr:uid="{00000000-0005-0000-0000-0000B6430000}"/>
    <cellStyle name="20% - Énfasis6 4 5 2 2 3" xfId="28463" xr:uid="{00000000-0005-0000-0000-0000B7430000}"/>
    <cellStyle name="20% - Énfasis6 4 5 2 2 4" xfId="45857" xr:uid="{00000000-0005-0000-0000-0000B8430000}"/>
    <cellStyle name="20% - Énfasis6 4 5 2 3" xfId="10694" xr:uid="{00000000-0005-0000-0000-0000B9430000}"/>
    <cellStyle name="20% - Énfasis6 4 5 2 3 2" xfId="36358" xr:uid="{00000000-0005-0000-0000-0000BA430000}"/>
    <cellStyle name="20% - Énfasis6 4 5 2 4" xfId="21147" xr:uid="{00000000-0005-0000-0000-0000BB430000}"/>
    <cellStyle name="20% - Énfasis6 4 5 2 5" xfId="43730" xr:uid="{00000000-0005-0000-0000-0000BC430000}"/>
    <cellStyle name="20% - Énfasis6 4 5 3" xfId="2974" xr:uid="{00000000-0005-0000-0000-0000BD430000}"/>
    <cellStyle name="20% - Énfasis6 4 5 3 2" xfId="12958" xr:uid="{00000000-0005-0000-0000-0000BE430000}"/>
    <cellStyle name="20% - Énfasis6 4 5 3 2 2" xfId="29947" xr:uid="{00000000-0005-0000-0000-0000BF430000}"/>
    <cellStyle name="20% - Énfasis6 4 5 3 3" xfId="37843" xr:uid="{00000000-0005-0000-0000-0000C0430000}"/>
    <cellStyle name="20% - Énfasis6 4 5 3 4" xfId="22630" xr:uid="{00000000-0005-0000-0000-0000C1430000}"/>
    <cellStyle name="20% - Énfasis6 4 5 3 5" xfId="44179" xr:uid="{00000000-0005-0000-0000-0000C2430000}"/>
    <cellStyle name="20% - Énfasis6 4 5 4" xfId="8702" xr:uid="{00000000-0005-0000-0000-0000C3430000}"/>
    <cellStyle name="20% - Énfasis6 4 5 4 2" xfId="17669" xr:uid="{00000000-0005-0000-0000-0000C4430000}"/>
    <cellStyle name="20% - Énfasis6 4 5 4 2 2" xfId="31432" xr:uid="{00000000-0005-0000-0000-0000C5430000}"/>
    <cellStyle name="20% - Énfasis6 4 5 4 3" xfId="39329" xr:uid="{00000000-0005-0000-0000-0000C6430000}"/>
    <cellStyle name="20% - Énfasis6 4 5 4 4" xfId="24114" xr:uid="{00000000-0005-0000-0000-0000C7430000}"/>
    <cellStyle name="20% - Énfasis6 4 5 4 5" xfId="48894" xr:uid="{00000000-0005-0000-0000-0000C8430000}"/>
    <cellStyle name="20% - Énfasis6 4 5 5" xfId="10695" xr:uid="{00000000-0005-0000-0000-0000C9430000}"/>
    <cellStyle name="20% - Énfasis6 4 5 5 2" xfId="32917" xr:uid="{00000000-0005-0000-0000-0000CA430000}"/>
    <cellStyle name="20% - Énfasis6 4 5 5 3" xfId="40814" xr:uid="{00000000-0005-0000-0000-0000CB430000}"/>
    <cellStyle name="20% - Énfasis6 4 5 5 4" xfId="25348" xr:uid="{00000000-0005-0000-0000-0000CC430000}"/>
    <cellStyle name="20% - Énfasis6 4 5 5 5" xfId="50537" xr:uid="{00000000-0005-0000-0000-0000CD430000}"/>
    <cellStyle name="20% - Énfasis6 4 5 6" xfId="26501" xr:uid="{00000000-0005-0000-0000-0000CE430000}"/>
    <cellStyle name="20% - Énfasis6 4 5 7" xfId="34401" xr:uid="{00000000-0005-0000-0000-0000CF430000}"/>
    <cellStyle name="20% - Énfasis6 4 5 8" xfId="19663" xr:uid="{00000000-0005-0000-0000-0000D0430000}"/>
    <cellStyle name="20% - Énfasis6 4 5 9" xfId="42355" xr:uid="{00000000-0005-0000-0000-0000D1430000}"/>
    <cellStyle name="20% - Énfasis6 4 6" xfId="1178" xr:uid="{00000000-0005-0000-0000-0000D2430000}"/>
    <cellStyle name="20% - Énfasis6 4 6 2" xfId="5236" xr:uid="{00000000-0005-0000-0000-0000D3430000}"/>
    <cellStyle name="20% - Énfasis6 4 6 2 2" xfId="15213" xr:uid="{00000000-0005-0000-0000-0000D4430000}"/>
    <cellStyle name="20% - Énfasis6 4 6 2 3" xfId="27208" xr:uid="{00000000-0005-0000-0000-0000D5430000}"/>
    <cellStyle name="20% - Énfasis6 4 6 2 4" xfId="46436" xr:uid="{00000000-0005-0000-0000-0000D6430000}"/>
    <cellStyle name="20% - Énfasis6 4 6 3" xfId="10696" xr:uid="{00000000-0005-0000-0000-0000D7430000}"/>
    <cellStyle name="20% - Énfasis6 4 6 3 2" xfId="35103" xr:uid="{00000000-0005-0000-0000-0000D8430000}"/>
    <cellStyle name="20% - Énfasis6 4 6 4" xfId="18914" xr:uid="{00000000-0005-0000-0000-0000D9430000}"/>
    <cellStyle name="20% - Énfasis6 4 6 5" xfId="43051" xr:uid="{00000000-0005-0000-0000-0000DA430000}"/>
    <cellStyle name="20% - Énfasis6 4 7" xfId="4361" xr:uid="{00000000-0005-0000-0000-0000DB430000}"/>
    <cellStyle name="20% - Énfasis6 4 7 2" xfId="14341" xr:uid="{00000000-0005-0000-0000-0000DC430000}"/>
    <cellStyle name="20% - Énfasis6 4 7 2 2" xfId="27714" xr:uid="{00000000-0005-0000-0000-0000DD430000}"/>
    <cellStyle name="20% - Énfasis6 4 7 3" xfId="35609" xr:uid="{00000000-0005-0000-0000-0000DE430000}"/>
    <cellStyle name="20% - Énfasis6 4 7 4" xfId="20398" xr:uid="{00000000-0005-0000-0000-0000DF430000}"/>
    <cellStyle name="20% - Énfasis6 4 7 5" xfId="45563" xr:uid="{00000000-0005-0000-0000-0000E0430000}"/>
    <cellStyle name="20% - Énfasis6 4 8" xfId="5816" xr:uid="{00000000-0005-0000-0000-0000E1430000}"/>
    <cellStyle name="20% - Énfasis6 4 8 2" xfId="29198" xr:uid="{00000000-0005-0000-0000-0000E2430000}"/>
    <cellStyle name="20% - Énfasis6 4 8 2 2" xfId="51408" xr:uid="{00000000-0005-0000-0000-0000E3430000}"/>
    <cellStyle name="20% - Énfasis6 4 8 3" xfId="37094" xr:uid="{00000000-0005-0000-0000-0000E4430000}"/>
    <cellStyle name="20% - Énfasis6 4 8 3 2" xfId="51269" xr:uid="{00000000-0005-0000-0000-0000E5430000}"/>
    <cellStyle name="20% - Énfasis6 4 8 4" xfId="21882" xr:uid="{00000000-0005-0000-0000-0000E6430000}"/>
    <cellStyle name="20% - Énfasis6 4 9" xfId="6527" xr:uid="{00000000-0005-0000-0000-0000E7430000}"/>
    <cellStyle name="20% - Énfasis6 4 9 2" xfId="15509" xr:uid="{00000000-0005-0000-0000-0000E8430000}"/>
    <cellStyle name="20% - Énfasis6 4 9 2 2" xfId="30683" xr:uid="{00000000-0005-0000-0000-0000E9430000}"/>
    <cellStyle name="20% - Énfasis6 4 9 3" xfId="38580" xr:uid="{00000000-0005-0000-0000-0000EA430000}"/>
    <cellStyle name="20% - Énfasis6 4 9 4" xfId="23366" xr:uid="{00000000-0005-0000-0000-0000EB430000}"/>
    <cellStyle name="20% - Énfasis6 4 9 5" xfId="46732" xr:uid="{00000000-0005-0000-0000-0000EC430000}"/>
    <cellStyle name="20% - Énfasis6 5" xfId="80" xr:uid="{00000000-0005-0000-0000-0000ED430000}"/>
    <cellStyle name="20% - Énfasis6 5 10" xfId="7019" xr:uid="{00000000-0005-0000-0000-0000EE430000}"/>
    <cellStyle name="20% - Énfasis6 5 10 2" xfId="15996" xr:uid="{00000000-0005-0000-0000-0000EF430000}"/>
    <cellStyle name="20% - Énfasis6 5 10 3" xfId="25756" xr:uid="{00000000-0005-0000-0000-0000F0430000}"/>
    <cellStyle name="20% - Énfasis6 5 10 4" xfId="47221" xr:uid="{00000000-0005-0000-0000-0000F1430000}"/>
    <cellStyle name="20% - Énfasis6 5 11" xfId="2827" xr:uid="{00000000-0005-0000-0000-0000F2430000}"/>
    <cellStyle name="20% - Énfasis6 5 11 2" xfId="12811" xr:uid="{00000000-0005-0000-0000-0000F3430000}"/>
    <cellStyle name="20% - Énfasis6 5 11 3" xfId="33655" xr:uid="{00000000-0005-0000-0000-0000F4430000}"/>
    <cellStyle name="20% - Énfasis6 5 11 4" xfId="44032" xr:uid="{00000000-0005-0000-0000-0000F5430000}"/>
    <cellStyle name="20% - Énfasis6 5 12" xfId="7693" xr:uid="{00000000-0005-0000-0000-0000F6430000}"/>
    <cellStyle name="20% - Énfasis6 5 12 2" xfId="16660" xr:uid="{00000000-0005-0000-0000-0000F7430000}"/>
    <cellStyle name="20% - Énfasis6 5 12 3" xfId="47885" xr:uid="{00000000-0005-0000-0000-0000F8430000}"/>
    <cellStyle name="20% - Énfasis6 5 13" xfId="10697" xr:uid="{00000000-0005-0000-0000-0000F9430000}"/>
    <cellStyle name="20% - Énfasis6 5 13 2" xfId="49528" xr:uid="{00000000-0005-0000-0000-0000FA430000}"/>
    <cellStyle name="20% - Énfasis6 5 14" xfId="12654" xr:uid="{00000000-0005-0000-0000-0000FB430000}"/>
    <cellStyle name="20% - Énfasis6 5 15" xfId="12641" xr:uid="{00000000-0005-0000-0000-0000FC430000}"/>
    <cellStyle name="20% - Énfasis6 5 15 2" xfId="41346" xr:uid="{00000000-0005-0000-0000-0000FD430000}"/>
    <cellStyle name="20% - Énfasis6 5 2" xfId="188" xr:uid="{00000000-0005-0000-0000-0000FE430000}"/>
    <cellStyle name="20% - Énfasis6 5 2 10" xfId="10698" xr:uid="{00000000-0005-0000-0000-0000FF430000}"/>
    <cellStyle name="20% - Énfasis6 5 2 10 2" xfId="33656" xr:uid="{00000000-0005-0000-0000-000000440000}"/>
    <cellStyle name="20% - Énfasis6 5 2 10 3" xfId="49713" xr:uid="{00000000-0005-0000-0000-000001440000}"/>
    <cellStyle name="20% - Énfasis6 5 2 11" xfId="18448" xr:uid="{00000000-0005-0000-0000-000002440000}"/>
    <cellStyle name="20% - Énfasis6 5 2 12" xfId="41531" xr:uid="{00000000-0005-0000-0000-000003440000}"/>
    <cellStyle name="20% - Énfasis6 5 2 2" xfId="624" xr:uid="{00000000-0005-0000-0000-000004440000}"/>
    <cellStyle name="20% - Énfasis6 5 2 2 10" xfId="42034" xr:uid="{00000000-0005-0000-0000-000005440000}"/>
    <cellStyle name="20% - Énfasis6 5 2 2 2" xfId="2162" xr:uid="{00000000-0005-0000-0000-000006440000}"/>
    <cellStyle name="20% - Énfasis6 5 2 2 2 2" xfId="5094" xr:uid="{00000000-0005-0000-0000-000007440000}"/>
    <cellStyle name="20% - Énfasis6 5 2 2 2 2 2" xfId="15072" xr:uid="{00000000-0005-0000-0000-000008440000}"/>
    <cellStyle name="20% - Énfasis6 5 2 2 2 2 2 2" xfId="28471" xr:uid="{00000000-0005-0000-0000-000009440000}"/>
    <cellStyle name="20% - Énfasis6 5 2 2 2 2 3" xfId="36366" xr:uid="{00000000-0005-0000-0000-00000A440000}"/>
    <cellStyle name="20% - Énfasis6 5 2 2 2 2 4" xfId="21155" xr:uid="{00000000-0005-0000-0000-00000B440000}"/>
    <cellStyle name="20% - Énfasis6 5 2 2 2 2 5" xfId="46294" xr:uid="{00000000-0005-0000-0000-00000C440000}"/>
    <cellStyle name="20% - Énfasis6 5 2 2 2 3" xfId="8709" xr:uid="{00000000-0005-0000-0000-00000D440000}"/>
    <cellStyle name="20% - Énfasis6 5 2 2 2 3 2" xfId="17676" xr:uid="{00000000-0005-0000-0000-00000E440000}"/>
    <cellStyle name="20% - Énfasis6 5 2 2 2 3 2 2" xfId="29955" xr:uid="{00000000-0005-0000-0000-00000F440000}"/>
    <cellStyle name="20% - Énfasis6 5 2 2 2 3 3" xfId="37851" xr:uid="{00000000-0005-0000-0000-000010440000}"/>
    <cellStyle name="20% - Énfasis6 5 2 2 2 3 4" xfId="22638" xr:uid="{00000000-0005-0000-0000-000011440000}"/>
    <cellStyle name="20% - Énfasis6 5 2 2 2 3 5" xfId="48901" xr:uid="{00000000-0005-0000-0000-000012440000}"/>
    <cellStyle name="20% - Énfasis6 5 2 2 2 4" xfId="9566" xr:uid="{00000000-0005-0000-0000-000013440000}"/>
    <cellStyle name="20% - Énfasis6 5 2 2 2 4 2" xfId="31440" xr:uid="{00000000-0005-0000-0000-000014440000}"/>
    <cellStyle name="20% - Énfasis6 5 2 2 2 4 3" xfId="39337" xr:uid="{00000000-0005-0000-0000-000015440000}"/>
    <cellStyle name="20% - Énfasis6 5 2 2 2 4 4" xfId="24122" xr:uid="{00000000-0005-0000-0000-000016440000}"/>
    <cellStyle name="20% - Énfasis6 5 2 2 2 4 5" xfId="50544" xr:uid="{00000000-0005-0000-0000-000017440000}"/>
    <cellStyle name="20% - Énfasis6 5 2 2 2 5" xfId="12274" xr:uid="{00000000-0005-0000-0000-000018440000}"/>
    <cellStyle name="20% - Énfasis6 5 2 2 2 5 2" xfId="32925" xr:uid="{00000000-0005-0000-0000-000019440000}"/>
    <cellStyle name="20% - Énfasis6 5 2 2 2 5 3" xfId="40822" xr:uid="{00000000-0005-0000-0000-00001A440000}"/>
    <cellStyle name="20% - Énfasis6 5 2 2 2 6" xfId="26509" xr:uid="{00000000-0005-0000-0000-00001B440000}"/>
    <cellStyle name="20% - Énfasis6 5 2 2 2 7" xfId="34409" xr:uid="{00000000-0005-0000-0000-00001C440000}"/>
    <cellStyle name="20% - Énfasis6 5 2 2 2 8" xfId="19671" xr:uid="{00000000-0005-0000-0000-00001D440000}"/>
    <cellStyle name="20% - Énfasis6 5 2 2 2 9" xfId="42362" xr:uid="{00000000-0005-0000-0000-00001E440000}"/>
    <cellStyle name="20% - Énfasis6 5 2 2 3" xfId="1833" xr:uid="{00000000-0005-0000-0000-00001F440000}"/>
    <cellStyle name="20% - Énfasis6 5 2 2 3 2" xfId="4255" xr:uid="{00000000-0005-0000-0000-000020440000}"/>
    <cellStyle name="20% - Énfasis6 5 2 2 3 2 2" xfId="14235" xr:uid="{00000000-0005-0000-0000-000021440000}"/>
    <cellStyle name="20% - Énfasis6 5 2 2 3 2 3" xfId="28037" xr:uid="{00000000-0005-0000-0000-000022440000}"/>
    <cellStyle name="20% - Énfasis6 5 2 2 3 2 4" xfId="45457" xr:uid="{00000000-0005-0000-0000-000023440000}"/>
    <cellStyle name="20% - Énfasis6 5 2 2 3 3" xfId="10699" xr:uid="{00000000-0005-0000-0000-000024440000}"/>
    <cellStyle name="20% - Énfasis6 5 2 2 3 3 2" xfId="35932" xr:uid="{00000000-0005-0000-0000-000025440000}"/>
    <cellStyle name="20% - Énfasis6 5 2 2 3 4" xfId="20721" xr:uid="{00000000-0005-0000-0000-000026440000}"/>
    <cellStyle name="20% - Énfasis6 5 2 2 3 5" xfId="43615" xr:uid="{00000000-0005-0000-0000-000027440000}"/>
    <cellStyle name="20% - Énfasis6 5 2 2 4" xfId="3519" xr:uid="{00000000-0005-0000-0000-000028440000}"/>
    <cellStyle name="20% - Énfasis6 5 2 2 4 2" xfId="13503" xr:uid="{00000000-0005-0000-0000-000029440000}"/>
    <cellStyle name="20% - Énfasis6 5 2 2 4 2 2" xfId="29521" xr:uid="{00000000-0005-0000-0000-00002A440000}"/>
    <cellStyle name="20% - Énfasis6 5 2 2 4 3" xfId="37417" xr:uid="{00000000-0005-0000-0000-00002B440000}"/>
    <cellStyle name="20% - Énfasis6 5 2 2 4 4" xfId="22205" xr:uid="{00000000-0005-0000-0000-00002C440000}"/>
    <cellStyle name="20% - Énfasis6 5 2 2 4 5" xfId="44724" xr:uid="{00000000-0005-0000-0000-00002D440000}"/>
    <cellStyle name="20% - Énfasis6 5 2 2 5" xfId="8381" xr:uid="{00000000-0005-0000-0000-00002E440000}"/>
    <cellStyle name="20% - Énfasis6 5 2 2 5 2" xfId="17348" xr:uid="{00000000-0005-0000-0000-00002F440000}"/>
    <cellStyle name="20% - Énfasis6 5 2 2 5 2 2" xfId="31006" xr:uid="{00000000-0005-0000-0000-000030440000}"/>
    <cellStyle name="20% - Énfasis6 5 2 2 5 3" xfId="38903" xr:uid="{00000000-0005-0000-0000-000031440000}"/>
    <cellStyle name="20% - Énfasis6 5 2 2 5 4" xfId="23689" xr:uid="{00000000-0005-0000-0000-000032440000}"/>
    <cellStyle name="20% - Énfasis6 5 2 2 5 5" xfId="48573" xr:uid="{00000000-0005-0000-0000-000033440000}"/>
    <cellStyle name="20% - Énfasis6 5 2 2 6" xfId="10700" xr:uid="{00000000-0005-0000-0000-000034440000}"/>
    <cellStyle name="20% - Énfasis6 5 2 2 6 2" xfId="32491" xr:uid="{00000000-0005-0000-0000-000035440000}"/>
    <cellStyle name="20% - Énfasis6 5 2 2 6 3" xfId="40388" xr:uid="{00000000-0005-0000-0000-000036440000}"/>
    <cellStyle name="20% - Énfasis6 5 2 2 6 4" xfId="25101" xr:uid="{00000000-0005-0000-0000-000037440000}"/>
    <cellStyle name="20% - Énfasis6 5 2 2 6 5" xfId="50216" xr:uid="{00000000-0005-0000-0000-000038440000}"/>
    <cellStyle name="20% - Énfasis6 5 2 2 7" xfId="26075" xr:uid="{00000000-0005-0000-0000-000039440000}"/>
    <cellStyle name="20% - Énfasis6 5 2 2 8" xfId="33975" xr:uid="{00000000-0005-0000-0000-00003A440000}"/>
    <cellStyle name="20% - Énfasis6 5 2 2 9" xfId="19237" xr:uid="{00000000-0005-0000-0000-00003B440000}"/>
    <cellStyle name="20% - Énfasis6 5 2 3" xfId="2161" xr:uid="{00000000-0005-0000-0000-00003C440000}"/>
    <cellStyle name="20% - Énfasis6 5 2 3 2" xfId="4815" xr:uid="{00000000-0005-0000-0000-00003D440000}"/>
    <cellStyle name="20% - Énfasis6 5 2 3 2 2" xfId="14793" xr:uid="{00000000-0005-0000-0000-00003E440000}"/>
    <cellStyle name="20% - Énfasis6 5 2 3 2 2 2" xfId="28470" xr:uid="{00000000-0005-0000-0000-00003F440000}"/>
    <cellStyle name="20% - Énfasis6 5 2 3 2 3" xfId="36365" xr:uid="{00000000-0005-0000-0000-000040440000}"/>
    <cellStyle name="20% - Énfasis6 5 2 3 2 4" xfId="21154" xr:uid="{00000000-0005-0000-0000-000041440000}"/>
    <cellStyle name="20% - Énfasis6 5 2 3 2 5" xfId="46015" xr:uid="{00000000-0005-0000-0000-000042440000}"/>
    <cellStyle name="20% - Énfasis6 5 2 3 3" xfId="8708" xr:uid="{00000000-0005-0000-0000-000043440000}"/>
    <cellStyle name="20% - Énfasis6 5 2 3 3 2" xfId="17675" xr:uid="{00000000-0005-0000-0000-000044440000}"/>
    <cellStyle name="20% - Énfasis6 5 2 3 3 2 2" xfId="29954" xr:uid="{00000000-0005-0000-0000-000045440000}"/>
    <cellStyle name="20% - Énfasis6 5 2 3 3 3" xfId="37850" xr:uid="{00000000-0005-0000-0000-000046440000}"/>
    <cellStyle name="20% - Énfasis6 5 2 3 3 4" xfId="22637" xr:uid="{00000000-0005-0000-0000-000047440000}"/>
    <cellStyle name="20% - Énfasis6 5 2 3 3 5" xfId="48900" xr:uid="{00000000-0005-0000-0000-000048440000}"/>
    <cellStyle name="20% - Énfasis6 5 2 3 4" xfId="9567" xr:uid="{00000000-0005-0000-0000-000049440000}"/>
    <cellStyle name="20% - Énfasis6 5 2 3 4 2" xfId="31439" xr:uid="{00000000-0005-0000-0000-00004A440000}"/>
    <cellStyle name="20% - Énfasis6 5 2 3 4 3" xfId="39336" xr:uid="{00000000-0005-0000-0000-00004B440000}"/>
    <cellStyle name="20% - Énfasis6 5 2 3 4 4" xfId="24121" xr:uid="{00000000-0005-0000-0000-00004C440000}"/>
    <cellStyle name="20% - Énfasis6 5 2 3 4 5" xfId="50543" xr:uid="{00000000-0005-0000-0000-00004D440000}"/>
    <cellStyle name="20% - Énfasis6 5 2 3 5" xfId="12273" xr:uid="{00000000-0005-0000-0000-00004E440000}"/>
    <cellStyle name="20% - Énfasis6 5 2 3 5 2" xfId="32924" xr:uid="{00000000-0005-0000-0000-00004F440000}"/>
    <cellStyle name="20% - Énfasis6 5 2 3 5 3" xfId="40821" xr:uid="{00000000-0005-0000-0000-000050440000}"/>
    <cellStyle name="20% - Énfasis6 5 2 3 6" xfId="26508" xr:uid="{00000000-0005-0000-0000-000051440000}"/>
    <cellStyle name="20% - Énfasis6 5 2 3 7" xfId="34408" xr:uid="{00000000-0005-0000-0000-000052440000}"/>
    <cellStyle name="20% - Énfasis6 5 2 3 8" xfId="19670" xr:uid="{00000000-0005-0000-0000-000053440000}"/>
    <cellStyle name="20% - Énfasis6 5 2 3 9" xfId="42361" xr:uid="{00000000-0005-0000-0000-000054440000}"/>
    <cellStyle name="20% - Énfasis6 5 2 4" xfId="1316" xr:uid="{00000000-0005-0000-0000-000055440000}"/>
    <cellStyle name="20% - Énfasis6 5 2 4 2" xfId="4533" xr:uid="{00000000-0005-0000-0000-000056440000}"/>
    <cellStyle name="20% - Énfasis6 5 2 4 2 2" xfId="14511" xr:uid="{00000000-0005-0000-0000-000057440000}"/>
    <cellStyle name="20% - Énfasis6 5 2 4 2 3" xfId="27212" xr:uid="{00000000-0005-0000-0000-000058440000}"/>
    <cellStyle name="20% - Énfasis6 5 2 4 2 4" xfId="45733" xr:uid="{00000000-0005-0000-0000-000059440000}"/>
    <cellStyle name="20% - Énfasis6 5 2 4 3" xfId="10701" xr:uid="{00000000-0005-0000-0000-00005A440000}"/>
    <cellStyle name="20% - Énfasis6 5 2 4 3 2" xfId="35107" xr:uid="{00000000-0005-0000-0000-00005B440000}"/>
    <cellStyle name="20% - Énfasis6 5 2 4 4" xfId="18918" xr:uid="{00000000-0005-0000-0000-00005C440000}"/>
    <cellStyle name="20% - Énfasis6 5 2 4 5" xfId="43188" xr:uid="{00000000-0005-0000-0000-00005D440000}"/>
    <cellStyle name="20% - Énfasis6 5 2 5" xfId="6667" xr:uid="{00000000-0005-0000-0000-00005E440000}"/>
    <cellStyle name="20% - Énfasis6 5 2 5 2" xfId="15646" xr:uid="{00000000-0005-0000-0000-00005F440000}"/>
    <cellStyle name="20% - Énfasis6 5 2 5 2 2" xfId="27718" xr:uid="{00000000-0005-0000-0000-000060440000}"/>
    <cellStyle name="20% - Énfasis6 5 2 5 3" xfId="35613" xr:uid="{00000000-0005-0000-0000-000061440000}"/>
    <cellStyle name="20% - Énfasis6 5 2 5 4" xfId="20402" xr:uid="{00000000-0005-0000-0000-000062440000}"/>
    <cellStyle name="20% - Énfasis6 5 2 5 5" xfId="46870" xr:uid="{00000000-0005-0000-0000-000063440000}"/>
    <cellStyle name="20% - Énfasis6 5 2 6" xfId="3975" xr:uid="{00000000-0005-0000-0000-000064440000}"/>
    <cellStyle name="20% - Énfasis6 5 2 6 2" xfId="13956" xr:uid="{00000000-0005-0000-0000-000065440000}"/>
    <cellStyle name="20% - Énfasis6 5 2 6 2 2" xfId="29202" xr:uid="{00000000-0005-0000-0000-000066440000}"/>
    <cellStyle name="20% - Énfasis6 5 2 6 3" xfId="37098" xr:uid="{00000000-0005-0000-0000-000067440000}"/>
    <cellStyle name="20% - Énfasis6 5 2 6 4" xfId="21886" xr:uid="{00000000-0005-0000-0000-000068440000}"/>
    <cellStyle name="20% - Énfasis6 5 2 6 5" xfId="45178" xr:uid="{00000000-0005-0000-0000-000069440000}"/>
    <cellStyle name="20% - Énfasis6 5 2 7" xfId="7204" xr:uid="{00000000-0005-0000-0000-00006A440000}"/>
    <cellStyle name="20% - Énfasis6 5 2 7 2" xfId="16181" xr:uid="{00000000-0005-0000-0000-00006B440000}"/>
    <cellStyle name="20% - Énfasis6 5 2 7 2 2" xfId="30687" xr:uid="{00000000-0005-0000-0000-00006C440000}"/>
    <cellStyle name="20% - Énfasis6 5 2 7 3" xfId="38584" xr:uid="{00000000-0005-0000-0000-00006D440000}"/>
    <cellStyle name="20% - Énfasis6 5 2 7 4" xfId="23370" xr:uid="{00000000-0005-0000-0000-00006E440000}"/>
    <cellStyle name="20% - Énfasis6 5 2 7 5" xfId="47406" xr:uid="{00000000-0005-0000-0000-00006F440000}"/>
    <cellStyle name="20% - Énfasis6 5 2 8" xfId="3112" xr:uid="{00000000-0005-0000-0000-000070440000}"/>
    <cellStyle name="20% - Énfasis6 5 2 8 2" xfId="13096" xr:uid="{00000000-0005-0000-0000-000071440000}"/>
    <cellStyle name="20% - Énfasis6 5 2 8 2 2" xfId="32172" xr:uid="{00000000-0005-0000-0000-000072440000}"/>
    <cellStyle name="20% - Énfasis6 5 2 8 3" xfId="40069" xr:uid="{00000000-0005-0000-0000-000073440000}"/>
    <cellStyle name="20% - Énfasis6 5 2 8 4" xfId="24804" xr:uid="{00000000-0005-0000-0000-000074440000}"/>
    <cellStyle name="20% - Énfasis6 5 2 8 5" xfId="44317" xr:uid="{00000000-0005-0000-0000-000075440000}"/>
    <cellStyle name="20% - Énfasis6 5 2 9" xfId="7878" xr:uid="{00000000-0005-0000-0000-000076440000}"/>
    <cellStyle name="20% - Énfasis6 5 2 9 2" xfId="16845" xr:uid="{00000000-0005-0000-0000-000077440000}"/>
    <cellStyle name="20% - Énfasis6 5 2 9 3" xfId="25757" xr:uid="{00000000-0005-0000-0000-000078440000}"/>
    <cellStyle name="20% - Énfasis6 5 2 9 4" xfId="48070" xr:uid="{00000000-0005-0000-0000-000079440000}"/>
    <cellStyle name="20% - Énfasis6 5 3" xfId="296" xr:uid="{00000000-0005-0000-0000-00007A440000}"/>
    <cellStyle name="20% - Énfasis6 5 3 10" xfId="18569" xr:uid="{00000000-0005-0000-0000-00007B440000}"/>
    <cellStyle name="20% - Énfasis6 5 3 11" xfId="41705" xr:uid="{00000000-0005-0000-0000-00007C440000}"/>
    <cellStyle name="20% - Énfasis6 5 3 2" xfId="799" xr:uid="{00000000-0005-0000-0000-00007D440000}"/>
    <cellStyle name="20% - Énfasis6 5 3 2 2" xfId="2163" xr:uid="{00000000-0005-0000-0000-00007E440000}"/>
    <cellStyle name="20% - Énfasis6 5 3 2 2 2" xfId="4915" xr:uid="{00000000-0005-0000-0000-00007F440000}"/>
    <cellStyle name="20% - Énfasis6 5 3 2 2 2 2" xfId="14893" xr:uid="{00000000-0005-0000-0000-000080440000}"/>
    <cellStyle name="20% - Énfasis6 5 3 2 2 2 3" xfId="28472" xr:uid="{00000000-0005-0000-0000-000081440000}"/>
    <cellStyle name="20% - Énfasis6 5 3 2 2 2 4" xfId="46115" xr:uid="{00000000-0005-0000-0000-000082440000}"/>
    <cellStyle name="20% - Énfasis6 5 3 2 2 3" xfId="10702" xr:uid="{00000000-0005-0000-0000-000083440000}"/>
    <cellStyle name="20% - Énfasis6 5 3 2 2 3 2" xfId="36367" xr:uid="{00000000-0005-0000-0000-000084440000}"/>
    <cellStyle name="20% - Énfasis6 5 3 2 2 4" xfId="21156" xr:uid="{00000000-0005-0000-0000-000085440000}"/>
    <cellStyle name="20% - Énfasis6 5 3 2 2 5" xfId="43732" xr:uid="{00000000-0005-0000-0000-000086440000}"/>
    <cellStyle name="20% - Énfasis6 5 3 2 3" xfId="3520" xr:uid="{00000000-0005-0000-0000-000087440000}"/>
    <cellStyle name="20% - Énfasis6 5 3 2 3 2" xfId="13504" xr:uid="{00000000-0005-0000-0000-000088440000}"/>
    <cellStyle name="20% - Énfasis6 5 3 2 3 2 2" xfId="29956" xr:uid="{00000000-0005-0000-0000-000089440000}"/>
    <cellStyle name="20% - Énfasis6 5 3 2 3 3" xfId="37852" xr:uid="{00000000-0005-0000-0000-00008A440000}"/>
    <cellStyle name="20% - Énfasis6 5 3 2 3 4" xfId="22639" xr:uid="{00000000-0005-0000-0000-00008B440000}"/>
    <cellStyle name="20% - Énfasis6 5 3 2 3 5" xfId="44725" xr:uid="{00000000-0005-0000-0000-00008C440000}"/>
    <cellStyle name="20% - Énfasis6 5 3 2 4" xfId="8710" xr:uid="{00000000-0005-0000-0000-00008D440000}"/>
    <cellStyle name="20% - Énfasis6 5 3 2 4 2" xfId="17677" xr:uid="{00000000-0005-0000-0000-00008E440000}"/>
    <cellStyle name="20% - Énfasis6 5 3 2 4 2 2" xfId="31441" xr:uid="{00000000-0005-0000-0000-00008F440000}"/>
    <cellStyle name="20% - Énfasis6 5 3 2 4 3" xfId="39338" xr:uid="{00000000-0005-0000-0000-000090440000}"/>
    <cellStyle name="20% - Énfasis6 5 3 2 4 4" xfId="24123" xr:uid="{00000000-0005-0000-0000-000091440000}"/>
    <cellStyle name="20% - Énfasis6 5 3 2 4 5" xfId="48902" xr:uid="{00000000-0005-0000-0000-000092440000}"/>
    <cellStyle name="20% - Énfasis6 5 3 2 5" xfId="10703" xr:uid="{00000000-0005-0000-0000-000093440000}"/>
    <cellStyle name="20% - Énfasis6 5 3 2 5 2" xfId="32926" xr:uid="{00000000-0005-0000-0000-000094440000}"/>
    <cellStyle name="20% - Énfasis6 5 3 2 5 3" xfId="40823" xr:uid="{00000000-0005-0000-0000-000095440000}"/>
    <cellStyle name="20% - Énfasis6 5 3 2 5 4" xfId="25351" xr:uid="{00000000-0005-0000-0000-000096440000}"/>
    <cellStyle name="20% - Énfasis6 5 3 2 5 5" xfId="50545" xr:uid="{00000000-0005-0000-0000-000097440000}"/>
    <cellStyle name="20% - Énfasis6 5 3 2 6" xfId="26510" xr:uid="{00000000-0005-0000-0000-000098440000}"/>
    <cellStyle name="20% - Énfasis6 5 3 2 7" xfId="34410" xr:uid="{00000000-0005-0000-0000-000099440000}"/>
    <cellStyle name="20% - Énfasis6 5 3 2 8" xfId="19672" xr:uid="{00000000-0005-0000-0000-00009A440000}"/>
    <cellStyle name="20% - Énfasis6 5 3 2 9" xfId="42363" xr:uid="{00000000-0005-0000-0000-00009B440000}"/>
    <cellStyle name="20% - Énfasis6 5 3 3" xfId="1490" xr:uid="{00000000-0005-0000-0000-00009C440000}"/>
    <cellStyle name="20% - Énfasis6 5 3 3 2" xfId="6842" xr:uid="{00000000-0005-0000-0000-00009D440000}"/>
    <cellStyle name="20% - Énfasis6 5 3 3 2 2" xfId="15820" xr:uid="{00000000-0005-0000-0000-00009E440000}"/>
    <cellStyle name="20% - Énfasis6 5 3 3 2 3" xfId="27389" xr:uid="{00000000-0005-0000-0000-00009F440000}"/>
    <cellStyle name="20% - Énfasis6 5 3 3 2 4" xfId="47044" xr:uid="{00000000-0005-0000-0000-0000A0440000}"/>
    <cellStyle name="20% - Énfasis6 5 3 3 3" xfId="10704" xr:uid="{00000000-0005-0000-0000-0000A1440000}"/>
    <cellStyle name="20% - Énfasis6 5 3 3 3 2" xfId="35284" xr:uid="{00000000-0005-0000-0000-0000A2440000}"/>
    <cellStyle name="20% - Énfasis6 5 3 3 4" xfId="19236" xr:uid="{00000000-0005-0000-0000-0000A3440000}"/>
    <cellStyle name="20% - Énfasis6 5 3 3 5" xfId="43362" xr:uid="{00000000-0005-0000-0000-0000A4440000}"/>
    <cellStyle name="20% - Énfasis6 5 3 4" xfId="4075" xr:uid="{00000000-0005-0000-0000-0000A5440000}"/>
    <cellStyle name="20% - Énfasis6 5 3 4 2" xfId="14056" xr:uid="{00000000-0005-0000-0000-0000A6440000}"/>
    <cellStyle name="20% - Énfasis6 5 3 4 2 2" xfId="28036" xr:uid="{00000000-0005-0000-0000-0000A7440000}"/>
    <cellStyle name="20% - Énfasis6 5 3 4 3" xfId="35931" xr:uid="{00000000-0005-0000-0000-0000A8440000}"/>
    <cellStyle name="20% - Énfasis6 5 3 4 4" xfId="20720" xr:uid="{00000000-0005-0000-0000-0000A9440000}"/>
    <cellStyle name="20% - Énfasis6 5 3 4 5" xfId="45278" xr:uid="{00000000-0005-0000-0000-0000AA440000}"/>
    <cellStyle name="20% - Énfasis6 5 3 5" xfId="7378" xr:uid="{00000000-0005-0000-0000-0000AB440000}"/>
    <cellStyle name="20% - Énfasis6 5 3 5 2" xfId="16354" xr:uid="{00000000-0005-0000-0000-0000AC440000}"/>
    <cellStyle name="20% - Énfasis6 5 3 5 2 2" xfId="29520" xr:uid="{00000000-0005-0000-0000-0000AD440000}"/>
    <cellStyle name="20% - Énfasis6 5 3 5 3" xfId="37416" xr:uid="{00000000-0005-0000-0000-0000AE440000}"/>
    <cellStyle name="20% - Énfasis6 5 3 5 4" xfId="22204" xr:uid="{00000000-0005-0000-0000-0000AF440000}"/>
    <cellStyle name="20% - Énfasis6 5 3 5 5" xfId="47579" xr:uid="{00000000-0005-0000-0000-0000B0440000}"/>
    <cellStyle name="20% - Énfasis6 5 3 6" xfId="3286" xr:uid="{00000000-0005-0000-0000-0000B1440000}"/>
    <cellStyle name="20% - Énfasis6 5 3 6 2" xfId="13270" xr:uid="{00000000-0005-0000-0000-0000B2440000}"/>
    <cellStyle name="20% - Énfasis6 5 3 6 2 2" xfId="31005" xr:uid="{00000000-0005-0000-0000-0000B3440000}"/>
    <cellStyle name="20% - Énfasis6 5 3 6 3" xfId="38902" xr:uid="{00000000-0005-0000-0000-0000B4440000}"/>
    <cellStyle name="20% - Énfasis6 5 3 6 4" xfId="23688" xr:uid="{00000000-0005-0000-0000-0000B5440000}"/>
    <cellStyle name="20% - Énfasis6 5 3 6 5" xfId="44491" xr:uid="{00000000-0005-0000-0000-0000B6440000}"/>
    <cellStyle name="20% - Énfasis6 5 3 7" xfId="8052" xr:uid="{00000000-0005-0000-0000-0000B7440000}"/>
    <cellStyle name="20% - Énfasis6 5 3 7 2" xfId="17019" xr:uid="{00000000-0005-0000-0000-0000B8440000}"/>
    <cellStyle name="20% - Énfasis6 5 3 7 2 2" xfId="32490" xr:uid="{00000000-0005-0000-0000-0000B9440000}"/>
    <cellStyle name="20% - Énfasis6 5 3 7 3" xfId="40387" xr:uid="{00000000-0005-0000-0000-0000BA440000}"/>
    <cellStyle name="20% - Énfasis6 5 3 7 4" xfId="25100" xr:uid="{00000000-0005-0000-0000-0000BB440000}"/>
    <cellStyle name="20% - Énfasis6 5 3 7 5" xfId="48244" xr:uid="{00000000-0005-0000-0000-0000BC440000}"/>
    <cellStyle name="20% - Énfasis6 5 3 8" xfId="10705" xr:uid="{00000000-0005-0000-0000-0000BD440000}"/>
    <cellStyle name="20% - Énfasis6 5 3 8 2" xfId="26074" xr:uid="{00000000-0005-0000-0000-0000BE440000}"/>
    <cellStyle name="20% - Énfasis6 5 3 8 3" xfId="49887" xr:uid="{00000000-0005-0000-0000-0000BF440000}"/>
    <cellStyle name="20% - Énfasis6 5 3 9" xfId="33974" xr:uid="{00000000-0005-0000-0000-0000C0440000}"/>
    <cellStyle name="20% - Énfasis6 5 4" xfId="437" xr:uid="{00000000-0005-0000-0000-0000C1440000}"/>
    <cellStyle name="20% - Énfasis6 5 4 2" xfId="2160" xr:uid="{00000000-0005-0000-0000-0000C2440000}"/>
    <cellStyle name="20% - Énfasis6 5 4 2 2" xfId="4636" xr:uid="{00000000-0005-0000-0000-0000C3440000}"/>
    <cellStyle name="20% - Énfasis6 5 4 2 2 2" xfId="14614" xr:uid="{00000000-0005-0000-0000-0000C4440000}"/>
    <cellStyle name="20% - Énfasis6 5 4 2 2 3" xfId="28469" xr:uid="{00000000-0005-0000-0000-0000C5440000}"/>
    <cellStyle name="20% - Énfasis6 5 4 2 2 4" xfId="45836" xr:uid="{00000000-0005-0000-0000-0000C6440000}"/>
    <cellStyle name="20% - Énfasis6 5 4 2 3" xfId="10706" xr:uid="{00000000-0005-0000-0000-0000C7440000}"/>
    <cellStyle name="20% - Énfasis6 5 4 2 3 2" xfId="36364" xr:uid="{00000000-0005-0000-0000-0000C8440000}"/>
    <cellStyle name="20% - Énfasis6 5 4 2 4" xfId="21153" xr:uid="{00000000-0005-0000-0000-0000C9440000}"/>
    <cellStyle name="20% - Énfasis6 5 4 2 5" xfId="43731" xr:uid="{00000000-0005-0000-0000-0000CA440000}"/>
    <cellStyle name="20% - Énfasis6 5 4 3" xfId="2927" xr:uid="{00000000-0005-0000-0000-0000CB440000}"/>
    <cellStyle name="20% - Énfasis6 5 4 3 2" xfId="12911" xr:uid="{00000000-0005-0000-0000-0000CC440000}"/>
    <cellStyle name="20% - Énfasis6 5 4 3 2 2" xfId="29953" xr:uid="{00000000-0005-0000-0000-0000CD440000}"/>
    <cellStyle name="20% - Énfasis6 5 4 3 3" xfId="37849" xr:uid="{00000000-0005-0000-0000-0000CE440000}"/>
    <cellStyle name="20% - Énfasis6 5 4 3 4" xfId="22636" xr:uid="{00000000-0005-0000-0000-0000CF440000}"/>
    <cellStyle name="20% - Énfasis6 5 4 3 5" xfId="44132" xr:uid="{00000000-0005-0000-0000-0000D0440000}"/>
    <cellStyle name="20% - Énfasis6 5 4 4" xfId="8707" xr:uid="{00000000-0005-0000-0000-0000D1440000}"/>
    <cellStyle name="20% - Énfasis6 5 4 4 2" xfId="17674" xr:uid="{00000000-0005-0000-0000-0000D2440000}"/>
    <cellStyle name="20% - Énfasis6 5 4 4 2 2" xfId="31438" xr:uid="{00000000-0005-0000-0000-0000D3440000}"/>
    <cellStyle name="20% - Énfasis6 5 4 4 3" xfId="39335" xr:uid="{00000000-0005-0000-0000-0000D4440000}"/>
    <cellStyle name="20% - Énfasis6 5 4 4 4" xfId="24120" xr:uid="{00000000-0005-0000-0000-0000D5440000}"/>
    <cellStyle name="20% - Énfasis6 5 4 4 5" xfId="48899" xr:uid="{00000000-0005-0000-0000-0000D6440000}"/>
    <cellStyle name="20% - Énfasis6 5 4 5" xfId="10707" xr:uid="{00000000-0005-0000-0000-0000D7440000}"/>
    <cellStyle name="20% - Énfasis6 5 4 5 2" xfId="32923" xr:uid="{00000000-0005-0000-0000-0000D8440000}"/>
    <cellStyle name="20% - Énfasis6 5 4 5 3" xfId="40820" xr:uid="{00000000-0005-0000-0000-0000D9440000}"/>
    <cellStyle name="20% - Énfasis6 5 4 5 4" xfId="25350" xr:uid="{00000000-0005-0000-0000-0000DA440000}"/>
    <cellStyle name="20% - Énfasis6 5 4 5 5" xfId="50542" xr:uid="{00000000-0005-0000-0000-0000DB440000}"/>
    <cellStyle name="20% - Énfasis6 5 4 6" xfId="26507" xr:uid="{00000000-0005-0000-0000-0000DC440000}"/>
    <cellStyle name="20% - Énfasis6 5 4 7" xfId="34407" xr:uid="{00000000-0005-0000-0000-0000DD440000}"/>
    <cellStyle name="20% - Énfasis6 5 4 8" xfId="19669" xr:uid="{00000000-0005-0000-0000-0000DE440000}"/>
    <cellStyle name="20% - Énfasis6 5 4 9" xfId="42360" xr:uid="{00000000-0005-0000-0000-0000DF440000}"/>
    <cellStyle name="20% - Énfasis6 5 5" xfId="1131" xr:uid="{00000000-0005-0000-0000-0000E0440000}"/>
    <cellStyle name="20% - Énfasis6 5 5 2" xfId="5206" xr:uid="{00000000-0005-0000-0000-0000E1440000}"/>
    <cellStyle name="20% - Énfasis6 5 5 2 2" xfId="15183" xr:uid="{00000000-0005-0000-0000-0000E2440000}"/>
    <cellStyle name="20% - Énfasis6 5 5 2 3" xfId="27211" xr:uid="{00000000-0005-0000-0000-0000E3440000}"/>
    <cellStyle name="20% - Énfasis6 5 5 2 4" xfId="46406" xr:uid="{00000000-0005-0000-0000-0000E4440000}"/>
    <cellStyle name="20% - Énfasis6 5 5 3" xfId="10708" xr:uid="{00000000-0005-0000-0000-0000E5440000}"/>
    <cellStyle name="20% - Énfasis6 5 5 3 2" xfId="35106" xr:uid="{00000000-0005-0000-0000-0000E6440000}"/>
    <cellStyle name="20% - Énfasis6 5 5 4" xfId="18917" xr:uid="{00000000-0005-0000-0000-0000E7440000}"/>
    <cellStyle name="20% - Énfasis6 5 5 5" xfId="43004" xr:uid="{00000000-0005-0000-0000-0000E8440000}"/>
    <cellStyle name="20% - Énfasis6 5 6" xfId="4436" xr:uid="{00000000-0005-0000-0000-0000E9440000}"/>
    <cellStyle name="20% - Énfasis6 5 6 2" xfId="14415" xr:uid="{00000000-0005-0000-0000-0000EA440000}"/>
    <cellStyle name="20% - Énfasis6 5 6 2 2" xfId="27717" xr:uid="{00000000-0005-0000-0000-0000EB440000}"/>
    <cellStyle name="20% - Énfasis6 5 6 3" xfId="35612" xr:uid="{00000000-0005-0000-0000-0000EC440000}"/>
    <cellStyle name="20% - Énfasis6 5 6 4" xfId="20401" xr:uid="{00000000-0005-0000-0000-0000ED440000}"/>
    <cellStyle name="20% - Énfasis6 5 6 5" xfId="45637" xr:uid="{00000000-0005-0000-0000-0000EE440000}"/>
    <cellStyle name="20% - Énfasis6 5 7" xfId="6021" xr:uid="{00000000-0005-0000-0000-0000EF440000}"/>
    <cellStyle name="20% - Énfasis6 5 7 2" xfId="29201" xr:uid="{00000000-0005-0000-0000-0000F0440000}"/>
    <cellStyle name="20% - Énfasis6 5 7 2 2" xfId="51452" xr:uid="{00000000-0005-0000-0000-0000F1440000}"/>
    <cellStyle name="20% - Énfasis6 5 7 3" xfId="37097" xr:uid="{00000000-0005-0000-0000-0000F2440000}"/>
    <cellStyle name="20% - Énfasis6 5 7 3 2" xfId="51270" xr:uid="{00000000-0005-0000-0000-0000F3440000}"/>
    <cellStyle name="20% - Énfasis6 5 7 4" xfId="21885" xr:uid="{00000000-0005-0000-0000-0000F4440000}"/>
    <cellStyle name="20% - Énfasis6 5 8" xfId="6480" xr:uid="{00000000-0005-0000-0000-0000F5440000}"/>
    <cellStyle name="20% - Énfasis6 5 8 2" xfId="15462" xr:uid="{00000000-0005-0000-0000-0000F6440000}"/>
    <cellStyle name="20% - Énfasis6 5 8 2 2" xfId="30686" xr:uid="{00000000-0005-0000-0000-0000F7440000}"/>
    <cellStyle name="20% - Énfasis6 5 8 3" xfId="38583" xr:uid="{00000000-0005-0000-0000-0000F8440000}"/>
    <cellStyle name="20% - Énfasis6 5 8 4" xfId="23369" xr:uid="{00000000-0005-0000-0000-0000F9440000}"/>
    <cellStyle name="20% - Énfasis6 5 8 5" xfId="46685" xr:uid="{00000000-0005-0000-0000-0000FA440000}"/>
    <cellStyle name="20% - Énfasis6 5 9" xfId="3794" xr:uid="{00000000-0005-0000-0000-0000FB440000}"/>
    <cellStyle name="20% - Énfasis6 5 9 2" xfId="13777" xr:uid="{00000000-0005-0000-0000-0000FC440000}"/>
    <cellStyle name="20% - Énfasis6 5 9 2 2" xfId="32171" xr:uid="{00000000-0005-0000-0000-0000FD440000}"/>
    <cellStyle name="20% - Énfasis6 5 9 3" xfId="40068" xr:uid="{00000000-0005-0000-0000-0000FE440000}"/>
    <cellStyle name="20% - Énfasis6 5 9 4" xfId="24803" xr:uid="{00000000-0005-0000-0000-0000FF440000}"/>
    <cellStyle name="20% - Énfasis6 5 9 5" xfId="44999" xr:uid="{00000000-0005-0000-0000-000000450000}"/>
    <cellStyle name="20% - Énfasis6 6" xfId="157" xr:uid="{00000000-0005-0000-0000-000001450000}"/>
    <cellStyle name="20% - Énfasis6 6 10" xfId="7758" xr:uid="{00000000-0005-0000-0000-000002450000}"/>
    <cellStyle name="20% - Énfasis6 6 10 2" xfId="16725" xr:uid="{00000000-0005-0000-0000-000003450000}"/>
    <cellStyle name="20% - Énfasis6 6 10 3" xfId="33657" xr:uid="{00000000-0005-0000-0000-000004450000}"/>
    <cellStyle name="20% - Énfasis6 6 10 4" xfId="47950" xr:uid="{00000000-0005-0000-0000-000005450000}"/>
    <cellStyle name="20% - Énfasis6 6 11" xfId="10709" xr:uid="{00000000-0005-0000-0000-000006450000}"/>
    <cellStyle name="20% - Énfasis6 6 11 2" xfId="49593" xr:uid="{00000000-0005-0000-0000-000007450000}"/>
    <cellStyle name="20% - Énfasis6 6 12" xfId="18311" xr:uid="{00000000-0005-0000-0000-000008450000}"/>
    <cellStyle name="20% - Énfasis6 6 13" xfId="41411" xr:uid="{00000000-0005-0000-0000-000009450000}"/>
    <cellStyle name="20% - Énfasis6 6 2" xfId="625" xr:uid="{00000000-0005-0000-0000-00000A450000}"/>
    <cellStyle name="20% - Énfasis6 6 2 10" xfId="18449" xr:uid="{00000000-0005-0000-0000-00000B450000}"/>
    <cellStyle name="20% - Énfasis6 6 2 11" xfId="41532" xr:uid="{00000000-0005-0000-0000-00000C450000}"/>
    <cellStyle name="20% - Énfasis6 6 2 2" xfId="958" xr:uid="{00000000-0005-0000-0000-00000D450000}"/>
    <cellStyle name="20% - Énfasis6 6 2 2 2" xfId="2164" xr:uid="{00000000-0005-0000-0000-00000E450000}"/>
    <cellStyle name="20% - Énfasis6 6 2 2 2 2" xfId="5061" xr:uid="{00000000-0005-0000-0000-00000F450000}"/>
    <cellStyle name="20% - Énfasis6 6 2 2 2 2 2" xfId="15039" xr:uid="{00000000-0005-0000-0000-000010450000}"/>
    <cellStyle name="20% - Énfasis6 6 2 2 2 2 3" xfId="28474" xr:uid="{00000000-0005-0000-0000-000011450000}"/>
    <cellStyle name="20% - Énfasis6 6 2 2 2 2 4" xfId="46261" xr:uid="{00000000-0005-0000-0000-000012450000}"/>
    <cellStyle name="20% - Énfasis6 6 2 2 2 3" xfId="10710" xr:uid="{00000000-0005-0000-0000-000013450000}"/>
    <cellStyle name="20% - Énfasis6 6 2 2 2 3 2" xfId="36369" xr:uid="{00000000-0005-0000-0000-000014450000}"/>
    <cellStyle name="20% - Énfasis6 6 2 2 2 4" xfId="21158" xr:uid="{00000000-0005-0000-0000-000015450000}"/>
    <cellStyle name="20% - Énfasis6 6 2 2 2 5" xfId="43733" xr:uid="{00000000-0005-0000-0000-000016450000}"/>
    <cellStyle name="20% - Énfasis6 6 2 2 3" xfId="3521" xr:uid="{00000000-0005-0000-0000-000017450000}"/>
    <cellStyle name="20% - Énfasis6 6 2 2 3 2" xfId="13505" xr:uid="{00000000-0005-0000-0000-000018450000}"/>
    <cellStyle name="20% - Énfasis6 6 2 2 3 2 2" xfId="29958" xr:uid="{00000000-0005-0000-0000-000019450000}"/>
    <cellStyle name="20% - Énfasis6 6 2 2 3 3" xfId="37854" xr:uid="{00000000-0005-0000-0000-00001A450000}"/>
    <cellStyle name="20% - Énfasis6 6 2 2 3 4" xfId="22641" xr:uid="{00000000-0005-0000-0000-00001B450000}"/>
    <cellStyle name="20% - Énfasis6 6 2 2 3 5" xfId="44726" xr:uid="{00000000-0005-0000-0000-00001C450000}"/>
    <cellStyle name="20% - Énfasis6 6 2 2 4" xfId="8711" xr:uid="{00000000-0005-0000-0000-00001D450000}"/>
    <cellStyle name="20% - Énfasis6 6 2 2 4 2" xfId="17678" xr:uid="{00000000-0005-0000-0000-00001E450000}"/>
    <cellStyle name="20% - Énfasis6 6 2 2 4 2 2" xfId="31443" xr:uid="{00000000-0005-0000-0000-00001F450000}"/>
    <cellStyle name="20% - Énfasis6 6 2 2 4 3" xfId="39340" xr:uid="{00000000-0005-0000-0000-000020450000}"/>
    <cellStyle name="20% - Énfasis6 6 2 2 4 4" xfId="24125" xr:uid="{00000000-0005-0000-0000-000021450000}"/>
    <cellStyle name="20% - Énfasis6 6 2 2 4 5" xfId="48903" xr:uid="{00000000-0005-0000-0000-000022450000}"/>
    <cellStyle name="20% - Énfasis6 6 2 2 5" xfId="10711" xr:uid="{00000000-0005-0000-0000-000023450000}"/>
    <cellStyle name="20% - Énfasis6 6 2 2 5 2" xfId="32928" xr:uid="{00000000-0005-0000-0000-000024450000}"/>
    <cellStyle name="20% - Énfasis6 6 2 2 5 3" xfId="40825" xr:uid="{00000000-0005-0000-0000-000025450000}"/>
    <cellStyle name="20% - Énfasis6 6 2 2 5 4" xfId="25353" xr:uid="{00000000-0005-0000-0000-000026450000}"/>
    <cellStyle name="20% - Énfasis6 6 2 2 5 5" xfId="50546" xr:uid="{00000000-0005-0000-0000-000027450000}"/>
    <cellStyle name="20% - Énfasis6 6 2 2 6" xfId="26512" xr:uid="{00000000-0005-0000-0000-000028450000}"/>
    <cellStyle name="20% - Énfasis6 6 2 2 7" xfId="34412" xr:uid="{00000000-0005-0000-0000-000029450000}"/>
    <cellStyle name="20% - Énfasis6 6 2 2 8" xfId="19674" xr:uid="{00000000-0005-0000-0000-00002A450000}"/>
    <cellStyle name="20% - Énfasis6 6 2 2 9" xfId="42364" xr:uid="{00000000-0005-0000-0000-00002B450000}"/>
    <cellStyle name="20% - Énfasis6 6 2 3" xfId="1317" xr:uid="{00000000-0005-0000-0000-00002C450000}"/>
    <cellStyle name="20% - Énfasis6 6 2 3 2" xfId="6668" xr:uid="{00000000-0005-0000-0000-00002D450000}"/>
    <cellStyle name="20% - Énfasis6 6 2 3 2 2" xfId="15647" xr:uid="{00000000-0005-0000-0000-00002E450000}"/>
    <cellStyle name="20% - Énfasis6 6 2 3 2 3" xfId="27390" xr:uid="{00000000-0005-0000-0000-00002F450000}"/>
    <cellStyle name="20% - Énfasis6 6 2 3 2 4" xfId="46871" xr:uid="{00000000-0005-0000-0000-000030450000}"/>
    <cellStyle name="20% - Énfasis6 6 2 3 3" xfId="10712" xr:uid="{00000000-0005-0000-0000-000031450000}"/>
    <cellStyle name="20% - Énfasis6 6 2 3 3 2" xfId="35285" xr:uid="{00000000-0005-0000-0000-000032450000}"/>
    <cellStyle name="20% - Énfasis6 6 2 3 4" xfId="19238" xr:uid="{00000000-0005-0000-0000-000033450000}"/>
    <cellStyle name="20% - Énfasis6 6 2 3 5" xfId="43189" xr:uid="{00000000-0005-0000-0000-000034450000}"/>
    <cellStyle name="20% - Énfasis6 6 2 4" xfId="4222" xr:uid="{00000000-0005-0000-0000-000035450000}"/>
    <cellStyle name="20% - Énfasis6 6 2 4 2" xfId="14202" xr:uid="{00000000-0005-0000-0000-000036450000}"/>
    <cellStyle name="20% - Énfasis6 6 2 4 2 2" xfId="28038" xr:uid="{00000000-0005-0000-0000-000037450000}"/>
    <cellStyle name="20% - Énfasis6 6 2 4 3" xfId="35933" xr:uid="{00000000-0005-0000-0000-000038450000}"/>
    <cellStyle name="20% - Énfasis6 6 2 4 4" xfId="20722" xr:uid="{00000000-0005-0000-0000-000039450000}"/>
    <cellStyle name="20% - Énfasis6 6 2 4 5" xfId="45424" xr:uid="{00000000-0005-0000-0000-00003A450000}"/>
    <cellStyle name="20% - Énfasis6 6 2 5" xfId="7205" xr:uid="{00000000-0005-0000-0000-00003B450000}"/>
    <cellStyle name="20% - Énfasis6 6 2 5 2" xfId="16182" xr:uid="{00000000-0005-0000-0000-00003C450000}"/>
    <cellStyle name="20% - Énfasis6 6 2 5 2 2" xfId="29522" xr:uid="{00000000-0005-0000-0000-00003D450000}"/>
    <cellStyle name="20% - Énfasis6 6 2 5 3" xfId="37418" xr:uid="{00000000-0005-0000-0000-00003E450000}"/>
    <cellStyle name="20% - Énfasis6 6 2 5 4" xfId="22206" xr:uid="{00000000-0005-0000-0000-00003F450000}"/>
    <cellStyle name="20% - Énfasis6 6 2 5 5" xfId="47407" xr:uid="{00000000-0005-0000-0000-000040450000}"/>
    <cellStyle name="20% - Énfasis6 6 2 6" xfId="3113" xr:uid="{00000000-0005-0000-0000-000041450000}"/>
    <cellStyle name="20% - Énfasis6 6 2 6 2" xfId="13097" xr:uid="{00000000-0005-0000-0000-000042450000}"/>
    <cellStyle name="20% - Énfasis6 6 2 6 2 2" xfId="31007" xr:uid="{00000000-0005-0000-0000-000043450000}"/>
    <cellStyle name="20% - Énfasis6 6 2 6 3" xfId="38904" xr:uid="{00000000-0005-0000-0000-000044450000}"/>
    <cellStyle name="20% - Énfasis6 6 2 6 4" xfId="23690" xr:uid="{00000000-0005-0000-0000-000045450000}"/>
    <cellStyle name="20% - Énfasis6 6 2 6 5" xfId="44318" xr:uid="{00000000-0005-0000-0000-000046450000}"/>
    <cellStyle name="20% - Énfasis6 6 2 7" xfId="7879" xr:uid="{00000000-0005-0000-0000-000047450000}"/>
    <cellStyle name="20% - Énfasis6 6 2 7 2" xfId="16846" xr:uid="{00000000-0005-0000-0000-000048450000}"/>
    <cellStyle name="20% - Énfasis6 6 2 7 2 2" xfId="32492" xr:uid="{00000000-0005-0000-0000-000049450000}"/>
    <cellStyle name="20% - Énfasis6 6 2 7 3" xfId="40389" xr:uid="{00000000-0005-0000-0000-00004A450000}"/>
    <cellStyle name="20% - Énfasis6 6 2 7 4" xfId="25102" xr:uid="{00000000-0005-0000-0000-00004B450000}"/>
    <cellStyle name="20% - Énfasis6 6 2 7 5" xfId="48071" xr:uid="{00000000-0005-0000-0000-00004C450000}"/>
    <cellStyle name="20% - Énfasis6 6 2 8" xfId="10713" xr:uid="{00000000-0005-0000-0000-00004D450000}"/>
    <cellStyle name="20% - Énfasis6 6 2 8 2" xfId="26076" xr:uid="{00000000-0005-0000-0000-00004E450000}"/>
    <cellStyle name="20% - Énfasis6 6 2 8 3" xfId="49714" xr:uid="{00000000-0005-0000-0000-00004F450000}"/>
    <cellStyle name="20% - Énfasis6 6 2 9" xfId="33976" xr:uid="{00000000-0005-0000-0000-000050450000}"/>
    <cellStyle name="20% - Énfasis6 6 3" xfId="800" xr:uid="{00000000-0005-0000-0000-000051450000}"/>
    <cellStyle name="20% - Énfasis6 6 3 2" xfId="1491" xr:uid="{00000000-0005-0000-0000-000052450000}"/>
    <cellStyle name="20% - Énfasis6 6 3 2 2" xfId="6843" xr:uid="{00000000-0005-0000-0000-000053450000}"/>
    <cellStyle name="20% - Énfasis6 6 3 2 2 2" xfId="15821" xr:uid="{00000000-0005-0000-0000-000054450000}"/>
    <cellStyle name="20% - Énfasis6 6 3 2 2 3" xfId="28473" xr:uid="{00000000-0005-0000-0000-000055450000}"/>
    <cellStyle name="20% - Énfasis6 6 3 2 2 4" xfId="47045" xr:uid="{00000000-0005-0000-0000-000056450000}"/>
    <cellStyle name="20% - Énfasis6 6 3 2 3" xfId="10714" xr:uid="{00000000-0005-0000-0000-000057450000}"/>
    <cellStyle name="20% - Énfasis6 6 3 2 3 2" xfId="36368" xr:uid="{00000000-0005-0000-0000-000058450000}"/>
    <cellStyle name="20% - Énfasis6 6 3 2 4" xfId="21157" xr:uid="{00000000-0005-0000-0000-000059450000}"/>
    <cellStyle name="20% - Énfasis6 6 3 2 5" xfId="43363" xr:uid="{00000000-0005-0000-0000-00005A450000}"/>
    <cellStyle name="20% - Énfasis6 6 3 3" xfId="4782" xr:uid="{00000000-0005-0000-0000-00005B450000}"/>
    <cellStyle name="20% - Énfasis6 6 3 3 2" xfId="14760" xr:uid="{00000000-0005-0000-0000-00005C450000}"/>
    <cellStyle name="20% - Énfasis6 6 3 3 2 2" xfId="29957" xr:uid="{00000000-0005-0000-0000-00005D450000}"/>
    <cellStyle name="20% - Énfasis6 6 3 3 3" xfId="37853" xr:uid="{00000000-0005-0000-0000-00005E450000}"/>
    <cellStyle name="20% - Énfasis6 6 3 3 4" xfId="22640" xr:uid="{00000000-0005-0000-0000-00005F450000}"/>
    <cellStyle name="20% - Énfasis6 6 3 3 5" xfId="45982" xr:uid="{00000000-0005-0000-0000-000060450000}"/>
    <cellStyle name="20% - Énfasis6 6 3 4" xfId="7379" xr:uid="{00000000-0005-0000-0000-000061450000}"/>
    <cellStyle name="20% - Énfasis6 6 3 4 2" xfId="16355" xr:uid="{00000000-0005-0000-0000-000062450000}"/>
    <cellStyle name="20% - Énfasis6 6 3 4 2 2" xfId="31442" xr:uid="{00000000-0005-0000-0000-000063450000}"/>
    <cellStyle name="20% - Énfasis6 6 3 4 3" xfId="39339" xr:uid="{00000000-0005-0000-0000-000064450000}"/>
    <cellStyle name="20% - Énfasis6 6 3 4 4" xfId="24124" xr:uid="{00000000-0005-0000-0000-000065450000}"/>
    <cellStyle name="20% - Énfasis6 6 3 4 5" xfId="47580" xr:uid="{00000000-0005-0000-0000-000066450000}"/>
    <cellStyle name="20% - Énfasis6 6 3 5" xfId="3287" xr:uid="{00000000-0005-0000-0000-000067450000}"/>
    <cellStyle name="20% - Énfasis6 6 3 5 2" xfId="13271" xr:uid="{00000000-0005-0000-0000-000068450000}"/>
    <cellStyle name="20% - Énfasis6 6 3 5 2 2" xfId="32927" xr:uid="{00000000-0005-0000-0000-000069450000}"/>
    <cellStyle name="20% - Énfasis6 6 3 5 3" xfId="40824" xr:uid="{00000000-0005-0000-0000-00006A450000}"/>
    <cellStyle name="20% - Énfasis6 6 3 5 4" xfId="25352" xr:uid="{00000000-0005-0000-0000-00006B450000}"/>
    <cellStyle name="20% - Énfasis6 6 3 5 5" xfId="44492" xr:uid="{00000000-0005-0000-0000-00006C450000}"/>
    <cellStyle name="20% - Énfasis6 6 3 6" xfId="8053" xr:uid="{00000000-0005-0000-0000-00006D450000}"/>
    <cellStyle name="20% - Énfasis6 6 3 6 2" xfId="17020" xr:uid="{00000000-0005-0000-0000-00006E450000}"/>
    <cellStyle name="20% - Énfasis6 6 3 6 3" xfId="26511" xr:uid="{00000000-0005-0000-0000-00006F450000}"/>
    <cellStyle name="20% - Énfasis6 6 3 6 4" xfId="48245" xr:uid="{00000000-0005-0000-0000-000070450000}"/>
    <cellStyle name="20% - Énfasis6 6 3 7" xfId="10715" xr:uid="{00000000-0005-0000-0000-000071450000}"/>
    <cellStyle name="20% - Énfasis6 6 3 7 2" xfId="34411" xr:uid="{00000000-0005-0000-0000-000072450000}"/>
    <cellStyle name="20% - Énfasis6 6 3 7 3" xfId="49888" xr:uid="{00000000-0005-0000-0000-000073450000}"/>
    <cellStyle name="20% - Énfasis6 6 3 8" xfId="19673" xr:uid="{00000000-0005-0000-0000-000074450000}"/>
    <cellStyle name="20% - Énfasis6 6 3 9" xfId="41706" xr:uid="{00000000-0005-0000-0000-000075450000}"/>
    <cellStyle name="20% - Énfasis6 6 4" xfId="504" xr:uid="{00000000-0005-0000-0000-000076450000}"/>
    <cellStyle name="20% - Énfasis6 6 4 2" xfId="2615" xr:uid="{00000000-0005-0000-0000-000077450000}"/>
    <cellStyle name="20% - Énfasis6 6 4 2 2" xfId="4403" xr:uid="{00000000-0005-0000-0000-000078450000}"/>
    <cellStyle name="20% - Énfasis6 6 4 2 2 2" xfId="14382" xr:uid="{00000000-0005-0000-0000-000079450000}"/>
    <cellStyle name="20% - Énfasis6 6 4 2 2 3" xfId="45604" xr:uid="{00000000-0005-0000-0000-00007A450000}"/>
    <cellStyle name="20% - Énfasis6 6 4 2 3" xfId="10716" xr:uid="{00000000-0005-0000-0000-00007B450000}"/>
    <cellStyle name="20% - Énfasis6 6 4 2 4" xfId="27213" xr:uid="{00000000-0005-0000-0000-00007C450000}"/>
    <cellStyle name="20% - Énfasis6 6 4 2 5" xfId="43825" xr:uid="{00000000-0005-0000-0000-00007D450000}"/>
    <cellStyle name="20% - Énfasis6 6 4 3" xfId="3522" xr:uid="{00000000-0005-0000-0000-00007E450000}"/>
    <cellStyle name="20% - Énfasis6 6 4 3 2" xfId="13506" xr:uid="{00000000-0005-0000-0000-00007F450000}"/>
    <cellStyle name="20% - Énfasis6 6 4 3 3" xfId="35108" xr:uid="{00000000-0005-0000-0000-000080450000}"/>
    <cellStyle name="20% - Énfasis6 6 4 3 4" xfId="44727" xr:uid="{00000000-0005-0000-0000-000081450000}"/>
    <cellStyle name="20% - Énfasis6 6 4 4" xfId="9177" xr:uid="{00000000-0005-0000-0000-000082450000}"/>
    <cellStyle name="20% - Énfasis6 6 4 4 2" xfId="18143" xr:uid="{00000000-0005-0000-0000-000083450000}"/>
    <cellStyle name="20% - Énfasis6 6 4 4 3" xfId="49369" xr:uid="{00000000-0005-0000-0000-000084450000}"/>
    <cellStyle name="20% - Énfasis6 6 4 5" xfId="10717" xr:uid="{00000000-0005-0000-0000-000085450000}"/>
    <cellStyle name="20% - Énfasis6 6 4 5 2" xfId="51012" xr:uid="{00000000-0005-0000-0000-000086450000}"/>
    <cellStyle name="20% - Énfasis6 6 4 6" xfId="18919" xr:uid="{00000000-0005-0000-0000-000087450000}"/>
    <cellStyle name="20% - Énfasis6 6 4 7" xfId="42830" xr:uid="{00000000-0005-0000-0000-000088450000}"/>
    <cellStyle name="20% - Énfasis6 6 5" xfId="1196" xr:uid="{00000000-0005-0000-0000-000089450000}"/>
    <cellStyle name="20% - Énfasis6 6 5 2" xfId="6154" xr:uid="{00000000-0005-0000-0000-00008A450000}"/>
    <cellStyle name="20% - Énfasis6 6 5 2 2" xfId="27719" xr:uid="{00000000-0005-0000-0000-00008B450000}"/>
    <cellStyle name="20% - Énfasis6 6 5 3" xfId="10718" xr:uid="{00000000-0005-0000-0000-00008C450000}"/>
    <cellStyle name="20% - Énfasis6 6 5 3 2" xfId="35614" xr:uid="{00000000-0005-0000-0000-00008D450000}"/>
    <cellStyle name="20% - Énfasis6 6 5 4" xfId="20403" xr:uid="{00000000-0005-0000-0000-00008E450000}"/>
    <cellStyle name="20% - Énfasis6 6 5 5" xfId="43068" xr:uid="{00000000-0005-0000-0000-00008F450000}"/>
    <cellStyle name="20% - Énfasis6 6 6" xfId="6547" xr:uid="{00000000-0005-0000-0000-000090450000}"/>
    <cellStyle name="20% - Énfasis6 6 6 2" xfId="15527" xr:uid="{00000000-0005-0000-0000-000091450000}"/>
    <cellStyle name="20% - Énfasis6 6 6 2 2" xfId="29203" xr:uid="{00000000-0005-0000-0000-000092450000}"/>
    <cellStyle name="20% - Énfasis6 6 6 3" xfId="37099" xr:uid="{00000000-0005-0000-0000-000093450000}"/>
    <cellStyle name="20% - Énfasis6 6 6 4" xfId="21887" xr:uid="{00000000-0005-0000-0000-000094450000}"/>
    <cellStyle name="20% - Énfasis6 6 6 5" xfId="46750" xr:uid="{00000000-0005-0000-0000-000095450000}"/>
    <cellStyle name="20% - Énfasis6 6 7" xfId="3941" xr:uid="{00000000-0005-0000-0000-000096450000}"/>
    <cellStyle name="20% - Énfasis6 6 7 2" xfId="13923" xr:uid="{00000000-0005-0000-0000-000097450000}"/>
    <cellStyle name="20% - Énfasis6 6 7 2 2" xfId="30688" xr:uid="{00000000-0005-0000-0000-000098450000}"/>
    <cellStyle name="20% - Énfasis6 6 7 3" xfId="38585" xr:uid="{00000000-0005-0000-0000-000099450000}"/>
    <cellStyle name="20% - Énfasis6 6 7 4" xfId="23371" xr:uid="{00000000-0005-0000-0000-00009A450000}"/>
    <cellStyle name="20% - Énfasis6 6 7 5" xfId="45145" xr:uid="{00000000-0005-0000-0000-00009B450000}"/>
    <cellStyle name="20% - Énfasis6 6 8" xfId="7084" xr:uid="{00000000-0005-0000-0000-00009C450000}"/>
    <cellStyle name="20% - Énfasis6 6 8 2" xfId="16061" xr:uid="{00000000-0005-0000-0000-00009D450000}"/>
    <cellStyle name="20% - Énfasis6 6 8 2 2" xfId="32173" xr:uid="{00000000-0005-0000-0000-00009E450000}"/>
    <cellStyle name="20% - Énfasis6 6 8 3" xfId="40070" xr:uid="{00000000-0005-0000-0000-00009F450000}"/>
    <cellStyle name="20% - Énfasis6 6 8 4" xfId="24805" xr:uid="{00000000-0005-0000-0000-0000A0450000}"/>
    <cellStyle name="20% - Énfasis6 6 8 5" xfId="47286" xr:uid="{00000000-0005-0000-0000-0000A1450000}"/>
    <cellStyle name="20% - Énfasis6 6 9" xfId="2992" xr:uid="{00000000-0005-0000-0000-0000A2450000}"/>
    <cellStyle name="20% - Énfasis6 6 9 2" xfId="12976" xr:uid="{00000000-0005-0000-0000-0000A3450000}"/>
    <cellStyle name="20% - Énfasis6 6 9 3" xfId="25758" xr:uid="{00000000-0005-0000-0000-0000A4450000}"/>
    <cellStyle name="20% - Énfasis6 6 9 4" xfId="44197" xr:uid="{00000000-0005-0000-0000-0000A5450000}"/>
    <cellStyle name="20% - Énfasis6 7" xfId="265" xr:uid="{00000000-0005-0000-0000-0000A6450000}"/>
    <cellStyle name="20% - Énfasis6 7 10" xfId="33658" xr:uid="{00000000-0005-0000-0000-0000A7450000}"/>
    <cellStyle name="20% - Énfasis6 7 11" xfId="18329" xr:uid="{00000000-0005-0000-0000-0000A8450000}"/>
    <cellStyle name="20% - Énfasis6 7 12" xfId="41926" xr:uid="{00000000-0005-0000-0000-0000A9450000}"/>
    <cellStyle name="20% - Énfasis6 7 2" xfId="959" xr:uid="{00000000-0005-0000-0000-0000AA450000}"/>
    <cellStyle name="20% - Énfasis6 7 2 10" xfId="18450" xr:uid="{00000000-0005-0000-0000-0000AB450000}"/>
    <cellStyle name="20% - Énfasis6 7 2 11" xfId="42035" xr:uid="{00000000-0005-0000-0000-0000AC450000}"/>
    <cellStyle name="20% - Énfasis6 7 2 2" xfId="2166" xr:uid="{00000000-0005-0000-0000-0000AD450000}"/>
    <cellStyle name="20% - Énfasis6 7 2 2 2" xfId="4981" xr:uid="{00000000-0005-0000-0000-0000AE450000}"/>
    <cellStyle name="20% - Énfasis6 7 2 2 2 2" xfId="14959" xr:uid="{00000000-0005-0000-0000-0000AF450000}"/>
    <cellStyle name="20% - Énfasis6 7 2 2 2 2 2" xfId="28476" xr:uid="{00000000-0005-0000-0000-0000B0450000}"/>
    <cellStyle name="20% - Énfasis6 7 2 2 2 3" xfId="36371" xr:uid="{00000000-0005-0000-0000-0000B1450000}"/>
    <cellStyle name="20% - Énfasis6 7 2 2 2 4" xfId="21160" xr:uid="{00000000-0005-0000-0000-0000B2450000}"/>
    <cellStyle name="20% - Énfasis6 7 2 2 2 5" xfId="46181" xr:uid="{00000000-0005-0000-0000-0000B3450000}"/>
    <cellStyle name="20% - Énfasis6 7 2 2 3" xfId="8713" xr:uid="{00000000-0005-0000-0000-0000B4450000}"/>
    <cellStyle name="20% - Énfasis6 7 2 2 3 2" xfId="17680" xr:uid="{00000000-0005-0000-0000-0000B5450000}"/>
    <cellStyle name="20% - Énfasis6 7 2 2 3 2 2" xfId="29960" xr:uid="{00000000-0005-0000-0000-0000B6450000}"/>
    <cellStyle name="20% - Énfasis6 7 2 2 3 3" xfId="37856" xr:uid="{00000000-0005-0000-0000-0000B7450000}"/>
    <cellStyle name="20% - Énfasis6 7 2 2 3 4" xfId="22643" xr:uid="{00000000-0005-0000-0000-0000B8450000}"/>
    <cellStyle name="20% - Énfasis6 7 2 2 3 5" xfId="48905" xr:uid="{00000000-0005-0000-0000-0000B9450000}"/>
    <cellStyle name="20% - Énfasis6 7 2 2 4" xfId="9568" xr:uid="{00000000-0005-0000-0000-0000BA450000}"/>
    <cellStyle name="20% - Énfasis6 7 2 2 4 2" xfId="31445" xr:uid="{00000000-0005-0000-0000-0000BB450000}"/>
    <cellStyle name="20% - Énfasis6 7 2 2 4 3" xfId="39342" xr:uid="{00000000-0005-0000-0000-0000BC450000}"/>
    <cellStyle name="20% - Énfasis6 7 2 2 4 4" xfId="24127" xr:uid="{00000000-0005-0000-0000-0000BD450000}"/>
    <cellStyle name="20% - Énfasis6 7 2 2 4 5" xfId="50548" xr:uid="{00000000-0005-0000-0000-0000BE450000}"/>
    <cellStyle name="20% - Énfasis6 7 2 2 5" xfId="12276" xr:uid="{00000000-0005-0000-0000-0000BF450000}"/>
    <cellStyle name="20% - Énfasis6 7 2 2 5 2" xfId="32930" xr:uid="{00000000-0005-0000-0000-0000C0450000}"/>
    <cellStyle name="20% - Énfasis6 7 2 2 5 3" xfId="40827" xr:uid="{00000000-0005-0000-0000-0000C1450000}"/>
    <cellStyle name="20% - Énfasis6 7 2 2 6" xfId="26514" xr:uid="{00000000-0005-0000-0000-0000C2450000}"/>
    <cellStyle name="20% - Énfasis6 7 2 2 7" xfId="34414" xr:uid="{00000000-0005-0000-0000-0000C3450000}"/>
    <cellStyle name="20% - Énfasis6 7 2 2 8" xfId="19676" xr:uid="{00000000-0005-0000-0000-0000C4450000}"/>
    <cellStyle name="20% - Énfasis6 7 2 2 9" xfId="42366" xr:uid="{00000000-0005-0000-0000-0000C5450000}"/>
    <cellStyle name="20% - Énfasis6 7 2 3" xfId="1834" xr:uid="{00000000-0005-0000-0000-0000C6450000}"/>
    <cellStyle name="20% - Énfasis6 7 2 3 2" xfId="4142" xr:uid="{00000000-0005-0000-0000-0000C7450000}"/>
    <cellStyle name="20% - Énfasis6 7 2 3 2 2" xfId="14122" xr:uid="{00000000-0005-0000-0000-0000C8450000}"/>
    <cellStyle name="20% - Énfasis6 7 2 3 2 3" xfId="27391" xr:uid="{00000000-0005-0000-0000-0000C9450000}"/>
    <cellStyle name="20% - Énfasis6 7 2 3 2 4" xfId="45344" xr:uid="{00000000-0005-0000-0000-0000CA450000}"/>
    <cellStyle name="20% - Énfasis6 7 2 3 3" xfId="10719" xr:uid="{00000000-0005-0000-0000-0000CB450000}"/>
    <cellStyle name="20% - Énfasis6 7 2 3 3 2" xfId="35286" xr:uid="{00000000-0005-0000-0000-0000CC450000}"/>
    <cellStyle name="20% - Énfasis6 7 2 3 4" xfId="19239" xr:uid="{00000000-0005-0000-0000-0000CD450000}"/>
    <cellStyle name="20% - Énfasis6 7 2 3 5" xfId="43616" xr:uid="{00000000-0005-0000-0000-0000CE450000}"/>
    <cellStyle name="20% - Énfasis6 7 2 4" xfId="3523" xr:uid="{00000000-0005-0000-0000-0000CF450000}"/>
    <cellStyle name="20% - Énfasis6 7 2 4 2" xfId="13507" xr:uid="{00000000-0005-0000-0000-0000D0450000}"/>
    <cellStyle name="20% - Énfasis6 7 2 4 2 2" xfId="28039" xr:uid="{00000000-0005-0000-0000-0000D1450000}"/>
    <cellStyle name="20% - Énfasis6 7 2 4 3" xfId="35934" xr:uid="{00000000-0005-0000-0000-0000D2450000}"/>
    <cellStyle name="20% - Énfasis6 7 2 4 4" xfId="20723" xr:uid="{00000000-0005-0000-0000-0000D3450000}"/>
    <cellStyle name="20% - Énfasis6 7 2 4 5" xfId="44728" xr:uid="{00000000-0005-0000-0000-0000D4450000}"/>
    <cellStyle name="20% - Énfasis6 7 2 5" xfId="8382" xr:uid="{00000000-0005-0000-0000-0000D5450000}"/>
    <cellStyle name="20% - Énfasis6 7 2 5 2" xfId="17349" xr:uid="{00000000-0005-0000-0000-0000D6450000}"/>
    <cellStyle name="20% - Énfasis6 7 2 5 2 2" xfId="29523" xr:uid="{00000000-0005-0000-0000-0000D7450000}"/>
    <cellStyle name="20% - Énfasis6 7 2 5 3" xfId="37419" xr:uid="{00000000-0005-0000-0000-0000D8450000}"/>
    <cellStyle name="20% - Énfasis6 7 2 5 4" xfId="22207" xr:uid="{00000000-0005-0000-0000-0000D9450000}"/>
    <cellStyle name="20% - Énfasis6 7 2 5 5" xfId="48574" xr:uid="{00000000-0005-0000-0000-0000DA450000}"/>
    <cellStyle name="20% - Énfasis6 7 2 6" xfId="9569" xr:uid="{00000000-0005-0000-0000-0000DB450000}"/>
    <cellStyle name="20% - Énfasis6 7 2 6 2" xfId="31008" xr:uid="{00000000-0005-0000-0000-0000DC450000}"/>
    <cellStyle name="20% - Énfasis6 7 2 6 3" xfId="38905" xr:uid="{00000000-0005-0000-0000-0000DD450000}"/>
    <cellStyle name="20% - Énfasis6 7 2 6 4" xfId="23691" xr:uid="{00000000-0005-0000-0000-0000DE450000}"/>
    <cellStyle name="20% - Énfasis6 7 2 6 5" xfId="50217" xr:uid="{00000000-0005-0000-0000-0000DF450000}"/>
    <cellStyle name="20% - Énfasis6 7 2 7" xfId="25103" xr:uid="{00000000-0005-0000-0000-0000E0450000}"/>
    <cellStyle name="20% - Énfasis6 7 2 7 2" xfId="32493" xr:uid="{00000000-0005-0000-0000-0000E1450000}"/>
    <cellStyle name="20% - Énfasis6 7 2 7 3" xfId="40390" xr:uid="{00000000-0005-0000-0000-0000E2450000}"/>
    <cellStyle name="20% - Énfasis6 7 2 8" xfId="26077" xr:uid="{00000000-0005-0000-0000-0000E3450000}"/>
    <cellStyle name="20% - Énfasis6 7 2 9" xfId="33977" xr:uid="{00000000-0005-0000-0000-0000E4450000}"/>
    <cellStyle name="20% - Énfasis6 7 3" xfId="2165" xr:uid="{00000000-0005-0000-0000-0000E5450000}"/>
    <cellStyle name="20% - Énfasis6 7 3 2" xfId="4702" xr:uid="{00000000-0005-0000-0000-0000E6450000}"/>
    <cellStyle name="20% - Énfasis6 7 3 2 2" xfId="14680" xr:uid="{00000000-0005-0000-0000-0000E7450000}"/>
    <cellStyle name="20% - Énfasis6 7 3 2 2 2" xfId="28475" xr:uid="{00000000-0005-0000-0000-0000E8450000}"/>
    <cellStyle name="20% - Énfasis6 7 3 2 3" xfId="36370" xr:uid="{00000000-0005-0000-0000-0000E9450000}"/>
    <cellStyle name="20% - Énfasis6 7 3 2 4" xfId="21159" xr:uid="{00000000-0005-0000-0000-0000EA450000}"/>
    <cellStyle name="20% - Énfasis6 7 3 2 5" xfId="45902" xr:uid="{00000000-0005-0000-0000-0000EB450000}"/>
    <cellStyle name="20% - Énfasis6 7 3 3" xfId="8712" xr:uid="{00000000-0005-0000-0000-0000EC450000}"/>
    <cellStyle name="20% - Énfasis6 7 3 3 2" xfId="17679" xr:uid="{00000000-0005-0000-0000-0000ED450000}"/>
    <cellStyle name="20% - Énfasis6 7 3 3 2 2" xfId="29959" xr:uid="{00000000-0005-0000-0000-0000EE450000}"/>
    <cellStyle name="20% - Énfasis6 7 3 3 3" xfId="37855" xr:uid="{00000000-0005-0000-0000-0000EF450000}"/>
    <cellStyle name="20% - Énfasis6 7 3 3 4" xfId="22642" xr:uid="{00000000-0005-0000-0000-0000F0450000}"/>
    <cellStyle name="20% - Énfasis6 7 3 3 5" xfId="48904" xr:uid="{00000000-0005-0000-0000-0000F1450000}"/>
    <cellStyle name="20% - Énfasis6 7 3 4" xfId="9570" xr:uid="{00000000-0005-0000-0000-0000F2450000}"/>
    <cellStyle name="20% - Énfasis6 7 3 4 2" xfId="31444" xr:uid="{00000000-0005-0000-0000-0000F3450000}"/>
    <cellStyle name="20% - Énfasis6 7 3 4 3" xfId="39341" xr:uid="{00000000-0005-0000-0000-0000F4450000}"/>
    <cellStyle name="20% - Énfasis6 7 3 4 4" xfId="24126" xr:uid="{00000000-0005-0000-0000-0000F5450000}"/>
    <cellStyle name="20% - Énfasis6 7 3 4 5" xfId="50547" xr:uid="{00000000-0005-0000-0000-0000F6450000}"/>
    <cellStyle name="20% - Énfasis6 7 3 5" xfId="12275" xr:uid="{00000000-0005-0000-0000-0000F7450000}"/>
    <cellStyle name="20% - Énfasis6 7 3 5 2" xfId="32929" xr:uid="{00000000-0005-0000-0000-0000F8450000}"/>
    <cellStyle name="20% - Énfasis6 7 3 5 3" xfId="40826" xr:uid="{00000000-0005-0000-0000-0000F9450000}"/>
    <cellStyle name="20% - Énfasis6 7 3 6" xfId="26513" xr:uid="{00000000-0005-0000-0000-0000FA450000}"/>
    <cellStyle name="20% - Énfasis6 7 3 7" xfId="34413" xr:uid="{00000000-0005-0000-0000-0000FB450000}"/>
    <cellStyle name="20% - Énfasis6 7 3 8" xfId="19675" xr:uid="{00000000-0005-0000-0000-0000FC450000}"/>
    <cellStyle name="20% - Énfasis6 7 3 9" xfId="42365" xr:uid="{00000000-0005-0000-0000-0000FD450000}"/>
    <cellStyle name="20% - Énfasis6 7 4" xfId="1717" xr:uid="{00000000-0005-0000-0000-0000FE450000}"/>
    <cellStyle name="20% - Énfasis6 7 4 2" xfId="4534" xr:uid="{00000000-0005-0000-0000-0000FF450000}"/>
    <cellStyle name="20% - Énfasis6 7 4 2 2" xfId="14512" xr:uid="{00000000-0005-0000-0000-000000460000}"/>
    <cellStyle name="20% - Énfasis6 7 4 2 3" xfId="27214" xr:uid="{00000000-0005-0000-0000-000001460000}"/>
    <cellStyle name="20% - Énfasis6 7 4 2 4" xfId="45734" xr:uid="{00000000-0005-0000-0000-000002460000}"/>
    <cellStyle name="20% - Énfasis6 7 4 3" xfId="10720" xr:uid="{00000000-0005-0000-0000-000003460000}"/>
    <cellStyle name="20% - Énfasis6 7 4 3 2" xfId="35109" xr:uid="{00000000-0005-0000-0000-000004460000}"/>
    <cellStyle name="20% - Énfasis6 7 4 4" xfId="18920" xr:uid="{00000000-0005-0000-0000-000005460000}"/>
    <cellStyle name="20% - Énfasis6 7 4 5" xfId="43533" xr:uid="{00000000-0005-0000-0000-000006460000}"/>
    <cellStyle name="20% - Énfasis6 7 5" xfId="5566" xr:uid="{00000000-0005-0000-0000-000007460000}"/>
    <cellStyle name="20% - Énfasis6 7 5 2" xfId="15328" xr:uid="{00000000-0005-0000-0000-000008460000}"/>
    <cellStyle name="20% - Énfasis6 7 5 2 2" xfId="27720" xr:uid="{00000000-0005-0000-0000-000009460000}"/>
    <cellStyle name="20% - Énfasis6 7 5 3" xfId="35615" xr:uid="{00000000-0005-0000-0000-00000A460000}"/>
    <cellStyle name="20% - Énfasis6 7 5 4" xfId="20404" xr:uid="{00000000-0005-0000-0000-00000B460000}"/>
    <cellStyle name="20% - Énfasis6 7 5 5" xfId="46551" xr:uid="{00000000-0005-0000-0000-00000C460000}"/>
    <cellStyle name="20% - Énfasis6 7 6" xfId="3861" xr:uid="{00000000-0005-0000-0000-00000D460000}"/>
    <cellStyle name="20% - Énfasis6 7 6 2" xfId="13843" xr:uid="{00000000-0005-0000-0000-00000E460000}"/>
    <cellStyle name="20% - Énfasis6 7 6 2 2" xfId="29204" xr:uid="{00000000-0005-0000-0000-00000F460000}"/>
    <cellStyle name="20% - Énfasis6 7 6 3" xfId="37100" xr:uid="{00000000-0005-0000-0000-000010460000}"/>
    <cellStyle name="20% - Énfasis6 7 6 4" xfId="21888" xr:uid="{00000000-0005-0000-0000-000011460000}"/>
    <cellStyle name="20% - Énfasis6 7 6 5" xfId="45065" xr:uid="{00000000-0005-0000-0000-000012460000}"/>
    <cellStyle name="20% - Énfasis6 7 7" xfId="2878" xr:uid="{00000000-0005-0000-0000-000013460000}"/>
    <cellStyle name="20% - Énfasis6 7 7 2" xfId="12862" xr:uid="{00000000-0005-0000-0000-000014460000}"/>
    <cellStyle name="20% - Énfasis6 7 7 2 2" xfId="30689" xr:uid="{00000000-0005-0000-0000-000015460000}"/>
    <cellStyle name="20% - Énfasis6 7 7 3" xfId="38586" xr:uid="{00000000-0005-0000-0000-000016460000}"/>
    <cellStyle name="20% - Énfasis6 7 7 4" xfId="23372" xr:uid="{00000000-0005-0000-0000-000017460000}"/>
    <cellStyle name="20% - Énfasis6 7 7 5" xfId="44083" xr:uid="{00000000-0005-0000-0000-000018460000}"/>
    <cellStyle name="20% - Énfasis6 7 8" xfId="8273" xr:uid="{00000000-0005-0000-0000-000019460000}"/>
    <cellStyle name="20% - Énfasis6 7 8 2" xfId="17240" xr:uid="{00000000-0005-0000-0000-00001A460000}"/>
    <cellStyle name="20% - Énfasis6 7 8 2 2" xfId="32174" xr:uid="{00000000-0005-0000-0000-00001B460000}"/>
    <cellStyle name="20% - Énfasis6 7 8 3" xfId="40071" xr:uid="{00000000-0005-0000-0000-00001C460000}"/>
    <cellStyle name="20% - Énfasis6 7 8 4" xfId="24806" xr:uid="{00000000-0005-0000-0000-00001D460000}"/>
    <cellStyle name="20% - Énfasis6 7 8 5" xfId="48465" xr:uid="{00000000-0005-0000-0000-00001E460000}"/>
    <cellStyle name="20% - Énfasis6 7 9" xfId="10721" xr:uid="{00000000-0005-0000-0000-00001F460000}"/>
    <cellStyle name="20% - Énfasis6 7 9 2" xfId="25759" xr:uid="{00000000-0005-0000-0000-000020460000}"/>
    <cellStyle name="20% - Énfasis6 7 9 3" xfId="50108" xr:uid="{00000000-0005-0000-0000-000021460000}"/>
    <cellStyle name="20% - Énfasis6 8" xfId="379" xr:uid="{00000000-0005-0000-0000-000022460000}"/>
    <cellStyle name="20% - Énfasis6 8 10" xfId="18382" xr:uid="{00000000-0005-0000-0000-000023460000}"/>
    <cellStyle name="20% - Énfasis6 8 11" xfId="41872" xr:uid="{00000000-0005-0000-0000-000024460000}"/>
    <cellStyle name="20% - Énfasis6 8 2" xfId="2167" xr:uid="{00000000-0005-0000-0000-000025460000}"/>
    <cellStyle name="20% - Énfasis6 8 2 2" xfId="4882" xr:uid="{00000000-0005-0000-0000-000026460000}"/>
    <cellStyle name="20% - Énfasis6 8 2 2 2" xfId="14860" xr:uid="{00000000-0005-0000-0000-000027460000}"/>
    <cellStyle name="20% - Énfasis6 8 2 2 2 2" xfId="28477" xr:uid="{00000000-0005-0000-0000-000028460000}"/>
    <cellStyle name="20% - Énfasis6 8 2 2 3" xfId="36372" xr:uid="{00000000-0005-0000-0000-000029460000}"/>
    <cellStyle name="20% - Énfasis6 8 2 2 4" xfId="21161" xr:uid="{00000000-0005-0000-0000-00002A460000}"/>
    <cellStyle name="20% - Énfasis6 8 2 2 5" xfId="46082" xr:uid="{00000000-0005-0000-0000-00002B460000}"/>
    <cellStyle name="20% - Énfasis6 8 2 3" xfId="8714" xr:uid="{00000000-0005-0000-0000-00002C460000}"/>
    <cellStyle name="20% - Énfasis6 8 2 3 2" xfId="17681" xr:uid="{00000000-0005-0000-0000-00002D460000}"/>
    <cellStyle name="20% - Énfasis6 8 2 3 2 2" xfId="29961" xr:uid="{00000000-0005-0000-0000-00002E460000}"/>
    <cellStyle name="20% - Énfasis6 8 2 3 3" xfId="37857" xr:uid="{00000000-0005-0000-0000-00002F460000}"/>
    <cellStyle name="20% - Énfasis6 8 2 3 4" xfId="22644" xr:uid="{00000000-0005-0000-0000-000030460000}"/>
    <cellStyle name="20% - Énfasis6 8 2 3 5" xfId="48906" xr:uid="{00000000-0005-0000-0000-000031460000}"/>
    <cellStyle name="20% - Énfasis6 8 2 4" xfId="9571" xr:uid="{00000000-0005-0000-0000-000032460000}"/>
    <cellStyle name="20% - Énfasis6 8 2 4 2" xfId="31446" xr:uid="{00000000-0005-0000-0000-000033460000}"/>
    <cellStyle name="20% - Énfasis6 8 2 4 3" xfId="39343" xr:uid="{00000000-0005-0000-0000-000034460000}"/>
    <cellStyle name="20% - Énfasis6 8 2 4 4" xfId="24128" xr:uid="{00000000-0005-0000-0000-000035460000}"/>
    <cellStyle name="20% - Énfasis6 8 2 4 5" xfId="50549" xr:uid="{00000000-0005-0000-0000-000036460000}"/>
    <cellStyle name="20% - Énfasis6 8 2 5" xfId="12277" xr:uid="{00000000-0005-0000-0000-000037460000}"/>
    <cellStyle name="20% - Énfasis6 8 2 5 2" xfId="32931" xr:uid="{00000000-0005-0000-0000-000038460000}"/>
    <cellStyle name="20% - Énfasis6 8 2 5 3" xfId="40828" xr:uid="{00000000-0005-0000-0000-000039460000}"/>
    <cellStyle name="20% - Énfasis6 8 2 6" xfId="26515" xr:uid="{00000000-0005-0000-0000-00003A460000}"/>
    <cellStyle name="20% - Énfasis6 8 2 7" xfId="34415" xr:uid="{00000000-0005-0000-0000-00003B460000}"/>
    <cellStyle name="20% - Énfasis6 8 2 8" xfId="19677" xr:uid="{00000000-0005-0000-0000-00003C460000}"/>
    <cellStyle name="20% - Énfasis6 8 2 9" xfId="42367" xr:uid="{00000000-0005-0000-0000-00003D460000}"/>
    <cellStyle name="20% - Énfasis6 8 3" xfId="1661" xr:uid="{00000000-0005-0000-0000-00003E460000}"/>
    <cellStyle name="20% - Énfasis6 8 3 2" xfId="4042" xr:uid="{00000000-0005-0000-0000-00003F460000}"/>
    <cellStyle name="20% - Énfasis6 8 3 2 2" xfId="14023" xr:uid="{00000000-0005-0000-0000-000040460000}"/>
    <cellStyle name="20% - Énfasis6 8 3 2 3" xfId="27105" xr:uid="{00000000-0005-0000-0000-000041460000}"/>
    <cellStyle name="20% - Énfasis6 8 3 2 4" xfId="45245" xr:uid="{00000000-0005-0000-0000-000042460000}"/>
    <cellStyle name="20% - Énfasis6 8 3 3" xfId="10722" xr:uid="{00000000-0005-0000-0000-000043460000}"/>
    <cellStyle name="20% - Énfasis6 8 3 3 2" xfId="35000" xr:uid="{00000000-0005-0000-0000-000044460000}"/>
    <cellStyle name="20% - Énfasis6 8 3 4" xfId="18767" xr:uid="{00000000-0005-0000-0000-000045460000}"/>
    <cellStyle name="20% - Énfasis6 8 3 5" xfId="43496" xr:uid="{00000000-0005-0000-0000-000046460000}"/>
    <cellStyle name="20% - Énfasis6 8 4" xfId="3524" xr:uid="{00000000-0005-0000-0000-000047460000}"/>
    <cellStyle name="20% - Énfasis6 8 4 2" xfId="13508" xr:uid="{00000000-0005-0000-0000-000048460000}"/>
    <cellStyle name="20% - Énfasis6 8 4 2 2" xfId="27567" xr:uid="{00000000-0005-0000-0000-000049460000}"/>
    <cellStyle name="20% - Énfasis6 8 4 3" xfId="35462" xr:uid="{00000000-0005-0000-0000-00004A460000}"/>
    <cellStyle name="20% - Énfasis6 8 4 4" xfId="20251" xr:uid="{00000000-0005-0000-0000-00004B460000}"/>
    <cellStyle name="20% - Énfasis6 8 4 5" xfId="44729" xr:uid="{00000000-0005-0000-0000-00004C460000}"/>
    <cellStyle name="20% - Énfasis6 8 5" xfId="8219" xr:uid="{00000000-0005-0000-0000-00004D460000}"/>
    <cellStyle name="20% - Énfasis6 8 5 2" xfId="17186" xr:uid="{00000000-0005-0000-0000-00004E460000}"/>
    <cellStyle name="20% - Énfasis6 8 5 2 2" xfId="29051" xr:uid="{00000000-0005-0000-0000-00004F460000}"/>
    <cellStyle name="20% - Énfasis6 8 5 3" xfId="36947" xr:uid="{00000000-0005-0000-0000-000050460000}"/>
    <cellStyle name="20% - Énfasis6 8 5 4" xfId="21735" xr:uid="{00000000-0005-0000-0000-000051460000}"/>
    <cellStyle name="20% - Énfasis6 8 5 5" xfId="48411" xr:uid="{00000000-0005-0000-0000-000052460000}"/>
    <cellStyle name="20% - Énfasis6 8 6" xfId="9572" xr:uid="{00000000-0005-0000-0000-000053460000}"/>
    <cellStyle name="20% - Énfasis6 8 6 2" xfId="30536" xr:uid="{00000000-0005-0000-0000-000054460000}"/>
    <cellStyle name="20% - Énfasis6 8 6 3" xfId="38433" xr:uid="{00000000-0005-0000-0000-000055460000}"/>
    <cellStyle name="20% - Énfasis6 8 6 4" xfId="23219" xr:uid="{00000000-0005-0000-0000-000056460000}"/>
    <cellStyle name="20% - Énfasis6 8 6 5" xfId="50054" xr:uid="{00000000-0005-0000-0000-000057460000}"/>
    <cellStyle name="20% - Énfasis6 8 7" xfId="24670" xr:uid="{00000000-0005-0000-0000-000058460000}"/>
    <cellStyle name="20% - Énfasis6 8 7 2" xfId="32021" xr:uid="{00000000-0005-0000-0000-000059460000}"/>
    <cellStyle name="20% - Énfasis6 8 7 3" xfId="39918" xr:uid="{00000000-0005-0000-0000-00005A460000}"/>
    <cellStyle name="20% - Énfasis6 8 8" xfId="25606" xr:uid="{00000000-0005-0000-0000-00005B460000}"/>
    <cellStyle name="20% - Énfasis6 8 9" xfId="33505" xr:uid="{00000000-0005-0000-0000-00005C460000}"/>
    <cellStyle name="20% - Énfasis6 9" xfId="960" xr:uid="{00000000-0005-0000-0000-00005D460000}"/>
    <cellStyle name="20% - Énfasis6 9 10" xfId="18524" xr:uid="{00000000-0005-0000-0000-00005E460000}"/>
    <cellStyle name="20% - Énfasis6 9 11" xfId="41824" xr:uid="{00000000-0005-0000-0000-00005F460000}"/>
    <cellStyle name="20% - Énfasis6 9 2" xfId="2168" xr:uid="{00000000-0005-0000-0000-000060460000}"/>
    <cellStyle name="20% - Énfasis6 9 2 2" xfId="4603" xr:uid="{00000000-0005-0000-0000-000061460000}"/>
    <cellStyle name="20% - Énfasis6 9 2 2 2" xfId="14581" xr:uid="{00000000-0005-0000-0000-000062460000}"/>
    <cellStyle name="20% - Énfasis6 9 2 2 2 2" xfId="28478" xr:uid="{00000000-0005-0000-0000-000063460000}"/>
    <cellStyle name="20% - Énfasis6 9 2 2 3" xfId="36373" xr:uid="{00000000-0005-0000-0000-000064460000}"/>
    <cellStyle name="20% - Énfasis6 9 2 2 4" xfId="21162" xr:uid="{00000000-0005-0000-0000-000065460000}"/>
    <cellStyle name="20% - Énfasis6 9 2 2 5" xfId="45803" xr:uid="{00000000-0005-0000-0000-000066460000}"/>
    <cellStyle name="20% - Énfasis6 9 2 3" xfId="8715" xr:uid="{00000000-0005-0000-0000-000067460000}"/>
    <cellStyle name="20% - Énfasis6 9 2 3 2" xfId="17682" xr:uid="{00000000-0005-0000-0000-000068460000}"/>
    <cellStyle name="20% - Énfasis6 9 2 3 2 2" xfId="29962" xr:uid="{00000000-0005-0000-0000-000069460000}"/>
    <cellStyle name="20% - Énfasis6 9 2 3 3" xfId="37858" xr:uid="{00000000-0005-0000-0000-00006A460000}"/>
    <cellStyle name="20% - Énfasis6 9 2 3 4" xfId="22645" xr:uid="{00000000-0005-0000-0000-00006B460000}"/>
    <cellStyle name="20% - Énfasis6 9 2 3 5" xfId="48907" xr:uid="{00000000-0005-0000-0000-00006C460000}"/>
    <cellStyle name="20% - Énfasis6 9 2 4" xfId="9573" xr:uid="{00000000-0005-0000-0000-00006D460000}"/>
    <cellStyle name="20% - Énfasis6 9 2 4 2" xfId="31447" xr:uid="{00000000-0005-0000-0000-00006E460000}"/>
    <cellStyle name="20% - Énfasis6 9 2 4 3" xfId="39344" xr:uid="{00000000-0005-0000-0000-00006F460000}"/>
    <cellStyle name="20% - Énfasis6 9 2 4 4" xfId="24129" xr:uid="{00000000-0005-0000-0000-000070460000}"/>
    <cellStyle name="20% - Énfasis6 9 2 4 5" xfId="50550" xr:uid="{00000000-0005-0000-0000-000071460000}"/>
    <cellStyle name="20% - Énfasis6 9 2 5" xfId="12278" xr:uid="{00000000-0005-0000-0000-000072460000}"/>
    <cellStyle name="20% - Énfasis6 9 2 5 2" xfId="32932" xr:uid="{00000000-0005-0000-0000-000073460000}"/>
    <cellStyle name="20% - Énfasis6 9 2 5 3" xfId="40829" xr:uid="{00000000-0005-0000-0000-000074460000}"/>
    <cellStyle name="20% - Énfasis6 9 2 6" xfId="26516" xr:uid="{00000000-0005-0000-0000-000075460000}"/>
    <cellStyle name="20% - Énfasis6 9 2 7" xfId="34416" xr:uid="{00000000-0005-0000-0000-000076460000}"/>
    <cellStyle name="20% - Énfasis6 9 2 8" xfId="19678" xr:uid="{00000000-0005-0000-0000-000077460000}"/>
    <cellStyle name="20% - Énfasis6 9 2 9" xfId="42368" xr:uid="{00000000-0005-0000-0000-000078460000}"/>
    <cellStyle name="20% - Énfasis6 9 3" xfId="1613" xr:uid="{00000000-0005-0000-0000-000079460000}"/>
    <cellStyle name="20% - Énfasis6 9 3 2" xfId="10723" xr:uid="{00000000-0005-0000-0000-00007A460000}"/>
    <cellStyle name="20% - Énfasis6 9 3 2 2" xfId="27090" xr:uid="{00000000-0005-0000-0000-00007B460000}"/>
    <cellStyle name="20% - Énfasis6 9 3 3" xfId="34985" xr:uid="{00000000-0005-0000-0000-00007C460000}"/>
    <cellStyle name="20% - Énfasis6 9 3 4" xfId="18718" xr:uid="{00000000-0005-0000-0000-00007D460000}"/>
    <cellStyle name="20% - Énfasis6 9 3 5" xfId="43481" xr:uid="{00000000-0005-0000-0000-00007E460000}"/>
    <cellStyle name="20% - Énfasis6 9 4" xfId="3525" xr:uid="{00000000-0005-0000-0000-00007F460000}"/>
    <cellStyle name="20% - Énfasis6 9 4 2" xfId="13509" xr:uid="{00000000-0005-0000-0000-000080460000}"/>
    <cellStyle name="20% - Énfasis6 9 4 2 2" xfId="27518" xr:uid="{00000000-0005-0000-0000-000081460000}"/>
    <cellStyle name="20% - Énfasis6 9 4 3" xfId="35413" xr:uid="{00000000-0005-0000-0000-000082460000}"/>
    <cellStyle name="20% - Énfasis6 9 4 4" xfId="20203" xr:uid="{00000000-0005-0000-0000-000083460000}"/>
    <cellStyle name="20% - Énfasis6 9 4 5" xfId="44730" xr:uid="{00000000-0005-0000-0000-000084460000}"/>
    <cellStyle name="20% - Énfasis6 9 5" xfId="8171" xr:uid="{00000000-0005-0000-0000-000085460000}"/>
    <cellStyle name="20% - Énfasis6 9 5 2" xfId="17138" xr:uid="{00000000-0005-0000-0000-000086460000}"/>
    <cellStyle name="20% - Énfasis6 9 5 2 2" xfId="29002" xr:uid="{00000000-0005-0000-0000-000087460000}"/>
    <cellStyle name="20% - Énfasis6 9 5 3" xfId="36898" xr:uid="{00000000-0005-0000-0000-000088460000}"/>
    <cellStyle name="20% - Énfasis6 9 5 4" xfId="21687" xr:uid="{00000000-0005-0000-0000-000089460000}"/>
    <cellStyle name="20% - Énfasis6 9 5 5" xfId="48363" xr:uid="{00000000-0005-0000-0000-00008A460000}"/>
    <cellStyle name="20% - Énfasis6 9 6" xfId="9574" xr:uid="{00000000-0005-0000-0000-00008B460000}"/>
    <cellStyle name="20% - Énfasis6 9 6 2" xfId="30487" xr:uid="{00000000-0005-0000-0000-00008C460000}"/>
    <cellStyle name="20% - Énfasis6 9 6 3" xfId="38384" xr:uid="{00000000-0005-0000-0000-00008D460000}"/>
    <cellStyle name="20% - Énfasis6 9 6 4" xfId="23171" xr:uid="{00000000-0005-0000-0000-00008E460000}"/>
    <cellStyle name="20% - Énfasis6 9 6 5" xfId="50006" xr:uid="{00000000-0005-0000-0000-00008F460000}"/>
    <cellStyle name="20% - Énfasis6 9 7" xfId="24654" xr:uid="{00000000-0005-0000-0000-000090460000}"/>
    <cellStyle name="20% - Énfasis6 9 7 2" xfId="31972" xr:uid="{00000000-0005-0000-0000-000091460000}"/>
    <cellStyle name="20% - Énfasis6 9 7 3" xfId="39869" xr:uid="{00000000-0005-0000-0000-000092460000}"/>
    <cellStyle name="20% - Énfasis6 9 8" xfId="25557" xr:uid="{00000000-0005-0000-0000-000093460000}"/>
    <cellStyle name="20% - Énfasis6 9 9" xfId="33456" xr:uid="{00000000-0005-0000-0000-000094460000}"/>
    <cellStyle name="40% - Énfasis1" xfId="22" builtinId="31" customBuiltin="1"/>
    <cellStyle name="40% - Énfasis1 10" xfId="961" xr:uid="{00000000-0005-0000-0000-000096460000}"/>
    <cellStyle name="40% - Énfasis1 10 2" xfId="2706" xr:uid="{00000000-0005-0000-0000-000097460000}"/>
    <cellStyle name="40% - Énfasis1 10 2 2" xfId="5162" xr:uid="{00000000-0005-0000-0000-000098460000}"/>
    <cellStyle name="40% - Énfasis1 10 2 2 2" xfId="15139" xr:uid="{00000000-0005-0000-0000-000099460000}"/>
    <cellStyle name="40% - Énfasis1 10 2 2 3" xfId="46362" xr:uid="{00000000-0005-0000-0000-00009A460000}"/>
    <cellStyle name="40% - Énfasis1 10 2 3" xfId="10724" xr:uid="{00000000-0005-0000-0000-00009B460000}"/>
    <cellStyle name="40% - Énfasis1 10 2 4" xfId="27008" xr:uid="{00000000-0005-0000-0000-00009C460000}"/>
    <cellStyle name="40% - Énfasis1 10 2 5" xfId="43916" xr:uid="{00000000-0005-0000-0000-00009D460000}"/>
    <cellStyle name="40% - Énfasis1 10 3" xfId="3526" xr:uid="{00000000-0005-0000-0000-00009E460000}"/>
    <cellStyle name="40% - Énfasis1 10 3 2" xfId="13510" xr:uid="{00000000-0005-0000-0000-00009F460000}"/>
    <cellStyle name="40% - Énfasis1 10 3 3" xfId="34903" xr:uid="{00000000-0005-0000-0000-0000A0460000}"/>
    <cellStyle name="40% - Énfasis1 10 3 4" xfId="44731" xr:uid="{00000000-0005-0000-0000-0000A1460000}"/>
    <cellStyle name="40% - Énfasis1 10 4" xfId="9178" xr:uid="{00000000-0005-0000-0000-0000A2460000}"/>
    <cellStyle name="40% - Énfasis1 10 4 2" xfId="18144" xr:uid="{00000000-0005-0000-0000-0000A3460000}"/>
    <cellStyle name="40% - Énfasis1 10 4 3" xfId="49370" xr:uid="{00000000-0005-0000-0000-0000A4460000}"/>
    <cellStyle name="40% - Énfasis1 10 5" xfId="10725" xr:uid="{00000000-0005-0000-0000-0000A5460000}"/>
    <cellStyle name="40% - Énfasis1 10 5 2" xfId="51013" xr:uid="{00000000-0005-0000-0000-0000A6460000}"/>
    <cellStyle name="40% - Énfasis1 10 6" xfId="18629" xr:uid="{00000000-0005-0000-0000-0000A7460000}"/>
    <cellStyle name="40% - Énfasis1 10 7" xfId="42831" xr:uid="{00000000-0005-0000-0000-0000A8460000}"/>
    <cellStyle name="40% - Énfasis1 11" xfId="962" xr:uid="{00000000-0005-0000-0000-0000A9460000}"/>
    <cellStyle name="40% - Énfasis1 11 2" xfId="2707" xr:uid="{00000000-0005-0000-0000-0000AA460000}"/>
    <cellStyle name="40% - Énfasis1 11 2 2" xfId="4323" xr:uid="{00000000-0005-0000-0000-0000AB460000}"/>
    <cellStyle name="40% - Énfasis1 11 2 2 2" xfId="14303" xr:uid="{00000000-0005-0000-0000-0000AC460000}"/>
    <cellStyle name="40% - Énfasis1 11 2 2 3" xfId="45525" xr:uid="{00000000-0005-0000-0000-0000AD460000}"/>
    <cellStyle name="40% - Énfasis1 11 2 3" xfId="10726" xr:uid="{00000000-0005-0000-0000-0000AE460000}"/>
    <cellStyle name="40% - Énfasis1 11 2 4" xfId="27022" xr:uid="{00000000-0005-0000-0000-0000AF460000}"/>
    <cellStyle name="40% - Énfasis1 11 2 5" xfId="43917" xr:uid="{00000000-0005-0000-0000-0000B0460000}"/>
    <cellStyle name="40% - Énfasis1 11 3" xfId="3527" xr:uid="{00000000-0005-0000-0000-0000B1460000}"/>
    <cellStyle name="40% - Énfasis1 11 3 2" xfId="13511" xr:uid="{00000000-0005-0000-0000-0000B2460000}"/>
    <cellStyle name="40% - Énfasis1 11 3 3" xfId="34917" xr:uid="{00000000-0005-0000-0000-0000B3460000}"/>
    <cellStyle name="40% - Énfasis1 11 3 4" xfId="44732" xr:uid="{00000000-0005-0000-0000-0000B4460000}"/>
    <cellStyle name="40% - Énfasis1 11 4" xfId="9179" xr:uid="{00000000-0005-0000-0000-0000B5460000}"/>
    <cellStyle name="40% - Énfasis1 11 4 2" xfId="18145" xr:uid="{00000000-0005-0000-0000-0000B6460000}"/>
    <cellStyle name="40% - Énfasis1 11 4 3" xfId="49371" xr:uid="{00000000-0005-0000-0000-0000B7460000}"/>
    <cellStyle name="40% - Énfasis1 11 5" xfId="10727" xr:uid="{00000000-0005-0000-0000-0000B8460000}"/>
    <cellStyle name="40% - Énfasis1 11 5 2" xfId="51014" xr:uid="{00000000-0005-0000-0000-0000B9460000}"/>
    <cellStyle name="40% - Énfasis1 11 6" xfId="18646" xr:uid="{00000000-0005-0000-0000-0000BA460000}"/>
    <cellStyle name="40% - Énfasis1 11 7" xfId="42832" xr:uid="{00000000-0005-0000-0000-0000BB460000}"/>
    <cellStyle name="40% - Énfasis1 12" xfId="1073" xr:uid="{00000000-0005-0000-0000-0000BC460000}"/>
    <cellStyle name="40% - Énfasis1 12 2" xfId="5282" xr:uid="{00000000-0005-0000-0000-0000BD460000}"/>
    <cellStyle name="40% - Énfasis1 12 2 2" xfId="15259" xr:uid="{00000000-0005-0000-0000-0000BE460000}"/>
    <cellStyle name="40% - Énfasis1 12 2 3" xfId="27037" xr:uid="{00000000-0005-0000-0000-0000BF460000}"/>
    <cellStyle name="40% - Énfasis1 12 2 4" xfId="46482" xr:uid="{00000000-0005-0000-0000-0000C0460000}"/>
    <cellStyle name="40% - Énfasis1 12 3" xfId="10728" xr:uid="{00000000-0005-0000-0000-0000C1460000}"/>
    <cellStyle name="40% - Énfasis1 12 3 2" xfId="34932" xr:uid="{00000000-0005-0000-0000-0000C2460000}"/>
    <cellStyle name="40% - Énfasis1 12 4" xfId="18664" xr:uid="{00000000-0005-0000-0000-0000C3460000}"/>
    <cellStyle name="40% - Énfasis1 12 5" xfId="42946" xr:uid="{00000000-0005-0000-0000-0000C4460000}"/>
    <cellStyle name="40% - Énfasis1 13" xfId="6418" xr:uid="{00000000-0005-0000-0000-0000C5460000}"/>
    <cellStyle name="40% - Énfasis1 13 2" xfId="15400" xr:uid="{00000000-0005-0000-0000-0000C6460000}"/>
    <cellStyle name="40% - Énfasis1 13 2 2" xfId="27465" xr:uid="{00000000-0005-0000-0000-0000C7460000}"/>
    <cellStyle name="40% - Énfasis1 13 3" xfId="35360" xr:uid="{00000000-0005-0000-0000-0000C8460000}"/>
    <cellStyle name="40% - Énfasis1 13 4" xfId="20150" xr:uid="{00000000-0005-0000-0000-0000C9460000}"/>
    <cellStyle name="40% - Énfasis1 13 5" xfId="46623" xr:uid="{00000000-0005-0000-0000-0000CA460000}"/>
    <cellStyle name="40% - Énfasis1 14" xfId="3762" xr:uid="{00000000-0005-0000-0000-0000CB460000}"/>
    <cellStyle name="40% - Énfasis1 14 2" xfId="13746" xr:uid="{00000000-0005-0000-0000-0000CC460000}"/>
    <cellStyle name="40% - Énfasis1 14 2 2" xfId="28949" xr:uid="{00000000-0005-0000-0000-0000CD460000}"/>
    <cellStyle name="40% - Énfasis1 14 3" xfId="36845" xr:uid="{00000000-0005-0000-0000-0000CE460000}"/>
    <cellStyle name="40% - Énfasis1 14 4" xfId="21634" xr:uid="{00000000-0005-0000-0000-0000CF460000}"/>
    <cellStyle name="40% - Énfasis1 14 5" xfId="44967" xr:uid="{00000000-0005-0000-0000-0000D0460000}"/>
    <cellStyle name="40% - Énfasis1 15" xfId="6961" xr:uid="{00000000-0005-0000-0000-0000D1460000}"/>
    <cellStyle name="40% - Énfasis1 15 2" xfId="15939" xr:uid="{00000000-0005-0000-0000-0000D2460000}"/>
    <cellStyle name="40% - Énfasis1 15 2 2" xfId="30434" xr:uid="{00000000-0005-0000-0000-0000D3460000}"/>
    <cellStyle name="40% - Énfasis1 15 3" xfId="38331" xr:uid="{00000000-0005-0000-0000-0000D4460000}"/>
    <cellStyle name="40% - Énfasis1 15 4" xfId="23118" xr:uid="{00000000-0005-0000-0000-0000D5460000}"/>
    <cellStyle name="40% - Énfasis1 15 5" xfId="47163" xr:uid="{00000000-0005-0000-0000-0000D6460000}"/>
    <cellStyle name="40% - Énfasis1 16" xfId="2753" xr:uid="{00000000-0005-0000-0000-0000D7460000}"/>
    <cellStyle name="40% - Énfasis1 16 2" xfId="12737" xr:uid="{00000000-0005-0000-0000-0000D8460000}"/>
    <cellStyle name="40% - Énfasis1 16 2 2" xfId="31919" xr:uid="{00000000-0005-0000-0000-0000D9460000}"/>
    <cellStyle name="40% - Énfasis1 16 3" xfId="39816" xr:uid="{00000000-0005-0000-0000-0000DA460000}"/>
    <cellStyle name="40% - Énfasis1 16 4" xfId="24601" xr:uid="{00000000-0005-0000-0000-0000DB460000}"/>
    <cellStyle name="40% - Énfasis1 16 5" xfId="43958" xr:uid="{00000000-0005-0000-0000-0000DC460000}"/>
    <cellStyle name="40% - Énfasis1 17" xfId="7635" xr:uid="{00000000-0005-0000-0000-0000DD460000}"/>
    <cellStyle name="40% - Énfasis1 17 2" xfId="16602" xr:uid="{00000000-0005-0000-0000-0000DE460000}"/>
    <cellStyle name="40% - Énfasis1 17 3" xfId="25504" xr:uid="{00000000-0005-0000-0000-0000DF460000}"/>
    <cellStyle name="40% - Énfasis1 17 4" xfId="47827" xr:uid="{00000000-0005-0000-0000-0000E0460000}"/>
    <cellStyle name="40% - Énfasis1 18" xfId="9284" xr:uid="{00000000-0005-0000-0000-0000E1460000}"/>
    <cellStyle name="40% - Énfasis1 18 2" xfId="33406" xr:uid="{00000000-0005-0000-0000-0000E2460000}"/>
    <cellStyle name="40% - Énfasis1 18 3" xfId="49470" xr:uid="{00000000-0005-0000-0000-0000E3460000}"/>
    <cellStyle name="40% - Énfasis1 19" xfId="9298" xr:uid="{00000000-0005-0000-0000-0000E4460000}"/>
    <cellStyle name="40% - Énfasis1 2" xfId="65" xr:uid="{00000000-0005-0000-0000-0000E5460000}"/>
    <cellStyle name="40% - Énfasis1 2 10" xfId="1101" xr:uid="{00000000-0005-0000-0000-0000E6460000}"/>
    <cellStyle name="40% - Énfasis1 2 10 2" xfId="6450" xr:uid="{00000000-0005-0000-0000-0000E7460000}"/>
    <cellStyle name="40% - Énfasis1 2 10 2 2" xfId="15432" xr:uid="{00000000-0005-0000-0000-0000E8460000}"/>
    <cellStyle name="40% - Énfasis1 2 10 2 3" xfId="27075" xr:uid="{00000000-0005-0000-0000-0000E9460000}"/>
    <cellStyle name="40% - Énfasis1 2 10 2 4" xfId="46655" xr:uid="{00000000-0005-0000-0000-0000EA460000}"/>
    <cellStyle name="40% - Énfasis1 2 10 3" xfId="10729" xr:uid="{00000000-0005-0000-0000-0000EB460000}"/>
    <cellStyle name="40% - Énfasis1 2 10 3 2" xfId="34970" xr:uid="{00000000-0005-0000-0000-0000EC460000}"/>
    <cellStyle name="40% - Énfasis1 2 10 4" xfId="18703" xr:uid="{00000000-0005-0000-0000-0000ED460000}"/>
    <cellStyle name="40% - Énfasis1 2 10 5" xfId="42974" xr:uid="{00000000-0005-0000-0000-0000EE460000}"/>
    <cellStyle name="40% - Énfasis1 2 11" xfId="3778" xr:uid="{00000000-0005-0000-0000-0000EF460000}"/>
    <cellStyle name="40% - Énfasis1 2 11 2" xfId="13761" xr:uid="{00000000-0005-0000-0000-0000F0460000}"/>
    <cellStyle name="40% - Énfasis1 2 11 2 2" xfId="27503" xr:uid="{00000000-0005-0000-0000-0000F1460000}"/>
    <cellStyle name="40% - Énfasis1 2 11 3" xfId="35398" xr:uid="{00000000-0005-0000-0000-0000F2460000}"/>
    <cellStyle name="40% - Énfasis1 2 11 4" xfId="20188" xr:uid="{00000000-0005-0000-0000-0000F3460000}"/>
    <cellStyle name="40% - Énfasis1 2 11 5" xfId="44983" xr:uid="{00000000-0005-0000-0000-0000F4460000}"/>
    <cellStyle name="40% - Énfasis1 2 12" xfId="6989" xr:uid="{00000000-0005-0000-0000-0000F5460000}"/>
    <cellStyle name="40% - Énfasis1 2 12 2" xfId="15967" xr:uid="{00000000-0005-0000-0000-0000F6460000}"/>
    <cellStyle name="40% - Énfasis1 2 12 2 2" xfId="28987" xr:uid="{00000000-0005-0000-0000-0000F7460000}"/>
    <cellStyle name="40% - Énfasis1 2 12 3" xfId="36883" xr:uid="{00000000-0005-0000-0000-0000F8460000}"/>
    <cellStyle name="40% - Énfasis1 2 12 4" xfId="21672" xr:uid="{00000000-0005-0000-0000-0000F9460000}"/>
    <cellStyle name="40% - Énfasis1 2 12 5" xfId="47191" xr:uid="{00000000-0005-0000-0000-0000FA460000}"/>
    <cellStyle name="40% - Énfasis1 2 13" xfId="2768" xr:uid="{00000000-0005-0000-0000-0000FB460000}"/>
    <cellStyle name="40% - Énfasis1 2 13 2" xfId="12752" xr:uid="{00000000-0005-0000-0000-0000FC460000}"/>
    <cellStyle name="40% - Énfasis1 2 13 2 2" xfId="30472" xr:uid="{00000000-0005-0000-0000-0000FD460000}"/>
    <cellStyle name="40% - Énfasis1 2 13 3" xfId="38369" xr:uid="{00000000-0005-0000-0000-0000FE460000}"/>
    <cellStyle name="40% - Énfasis1 2 13 4" xfId="23156" xr:uid="{00000000-0005-0000-0000-0000FF460000}"/>
    <cellStyle name="40% - Énfasis1 2 13 5" xfId="43973" xr:uid="{00000000-0005-0000-0000-000000470000}"/>
    <cellStyle name="40% - Énfasis1 2 14" xfId="7663" xr:uid="{00000000-0005-0000-0000-000001470000}"/>
    <cellStyle name="40% - Énfasis1 2 14 2" xfId="16630" xr:uid="{00000000-0005-0000-0000-000002470000}"/>
    <cellStyle name="40% - Énfasis1 2 14 2 2" xfId="31957" xr:uid="{00000000-0005-0000-0000-000003470000}"/>
    <cellStyle name="40% - Énfasis1 2 14 3" xfId="39854" xr:uid="{00000000-0005-0000-0000-000004470000}"/>
    <cellStyle name="40% - Énfasis1 2 14 4" xfId="24639" xr:uid="{00000000-0005-0000-0000-000005470000}"/>
    <cellStyle name="40% - Énfasis1 2 14 5" xfId="47855" xr:uid="{00000000-0005-0000-0000-000006470000}"/>
    <cellStyle name="40% - Énfasis1 2 15" xfId="10730" xr:uid="{00000000-0005-0000-0000-000007470000}"/>
    <cellStyle name="40% - Énfasis1 2 15 2" xfId="25542" xr:uid="{00000000-0005-0000-0000-000008470000}"/>
    <cellStyle name="40% - Énfasis1 2 15 3" xfId="49498" xr:uid="{00000000-0005-0000-0000-000009470000}"/>
    <cellStyle name="40% - Énfasis1 2 16" xfId="33441" xr:uid="{00000000-0005-0000-0000-00000A470000}"/>
    <cellStyle name="40% - Énfasis1 2 17" xfId="18258" xr:uid="{00000000-0005-0000-0000-00000B470000}"/>
    <cellStyle name="40% - Énfasis1 2 18" xfId="41316" xr:uid="{00000000-0005-0000-0000-00000C470000}"/>
    <cellStyle name="40% - Énfasis1 2 2" xfId="142" xr:uid="{00000000-0005-0000-0000-00000D470000}"/>
    <cellStyle name="40% - Énfasis1 2 2 10" xfId="3827" xr:uid="{00000000-0005-0000-0000-00000E470000}"/>
    <cellStyle name="40% - Énfasis1 2 2 10 2" xfId="13810" xr:uid="{00000000-0005-0000-0000-00000F470000}"/>
    <cellStyle name="40% - Énfasis1 2 2 10 2 2" xfId="30584" xr:uid="{00000000-0005-0000-0000-000010470000}"/>
    <cellStyle name="40% - Énfasis1 2 2 10 3" xfId="38481" xr:uid="{00000000-0005-0000-0000-000011470000}"/>
    <cellStyle name="40% - Énfasis1 2 2 10 4" xfId="23267" xr:uid="{00000000-0005-0000-0000-000012470000}"/>
    <cellStyle name="40% - Énfasis1 2 2 10 5" xfId="45032" xr:uid="{00000000-0005-0000-0000-000013470000}"/>
    <cellStyle name="40% - Énfasis1 2 2 11" xfId="7036" xr:uid="{00000000-0005-0000-0000-000014470000}"/>
    <cellStyle name="40% - Énfasis1 2 2 11 2" xfId="16013" xr:uid="{00000000-0005-0000-0000-000015470000}"/>
    <cellStyle name="40% - Énfasis1 2 2 11 2 2" xfId="32069" xr:uid="{00000000-0005-0000-0000-000016470000}"/>
    <cellStyle name="40% - Énfasis1 2 2 11 3" xfId="39966" xr:uid="{00000000-0005-0000-0000-000017470000}"/>
    <cellStyle name="40% - Énfasis1 2 2 11 4" xfId="24702" xr:uid="{00000000-0005-0000-0000-000018470000}"/>
    <cellStyle name="40% - Énfasis1 2 2 11 5" xfId="47238" xr:uid="{00000000-0005-0000-0000-000019470000}"/>
    <cellStyle name="40% - Énfasis1 2 2 12" xfId="2813" xr:uid="{00000000-0005-0000-0000-00001A470000}"/>
    <cellStyle name="40% - Énfasis1 2 2 12 2" xfId="12797" xr:uid="{00000000-0005-0000-0000-00001B470000}"/>
    <cellStyle name="40% - Énfasis1 2 2 12 3" xfId="25654" xr:uid="{00000000-0005-0000-0000-00001C470000}"/>
    <cellStyle name="40% - Énfasis1 2 2 12 4" xfId="44018" xr:uid="{00000000-0005-0000-0000-00001D470000}"/>
    <cellStyle name="40% - Énfasis1 2 2 13" xfId="7710" xr:uid="{00000000-0005-0000-0000-00001E470000}"/>
    <cellStyle name="40% - Énfasis1 2 2 13 2" xfId="16677" xr:uid="{00000000-0005-0000-0000-00001F470000}"/>
    <cellStyle name="40% - Énfasis1 2 2 13 3" xfId="33553" xr:uid="{00000000-0005-0000-0000-000020470000}"/>
    <cellStyle name="40% - Énfasis1 2 2 13 4" xfId="47902" xr:uid="{00000000-0005-0000-0000-000021470000}"/>
    <cellStyle name="40% - Énfasis1 2 2 14" xfId="10731" xr:uid="{00000000-0005-0000-0000-000022470000}"/>
    <cellStyle name="40% - Énfasis1 2 2 14 2" xfId="49545" xr:uid="{00000000-0005-0000-0000-000023470000}"/>
    <cellStyle name="40% - Énfasis1 2 2 15" xfId="18360" xr:uid="{00000000-0005-0000-0000-000024470000}"/>
    <cellStyle name="40% - Énfasis1 2 2 16" xfId="41363" xr:uid="{00000000-0005-0000-0000-000025470000}"/>
    <cellStyle name="40% - Énfasis1 2 2 2" xfId="250" xr:uid="{00000000-0005-0000-0000-000026470000}"/>
    <cellStyle name="40% - Énfasis1 2 2 2 10" xfId="7881" xr:uid="{00000000-0005-0000-0000-000027470000}"/>
    <cellStyle name="40% - Énfasis1 2 2 2 10 2" xfId="16848" xr:uid="{00000000-0005-0000-0000-000028470000}"/>
    <cellStyle name="40% - Énfasis1 2 2 2 10 3" xfId="33661" xr:uid="{00000000-0005-0000-0000-000029470000}"/>
    <cellStyle name="40% - Énfasis1 2 2 2 10 4" xfId="48073" xr:uid="{00000000-0005-0000-0000-00002A470000}"/>
    <cellStyle name="40% - Énfasis1 2 2 2 11" xfId="10732" xr:uid="{00000000-0005-0000-0000-00002B470000}"/>
    <cellStyle name="40% - Énfasis1 2 2 2 11 2" xfId="49716" xr:uid="{00000000-0005-0000-0000-00002C470000}"/>
    <cellStyle name="40% - Énfasis1 2 2 2 12" xfId="18451" xr:uid="{00000000-0005-0000-0000-00002D470000}"/>
    <cellStyle name="40% - Énfasis1 2 2 2 13" xfId="41534" xr:uid="{00000000-0005-0000-0000-00002E470000}"/>
    <cellStyle name="40% - Énfasis1 2 2 2 2" xfId="627" xr:uid="{00000000-0005-0000-0000-00002F470000}"/>
    <cellStyle name="40% - Énfasis1 2 2 2 2 10" xfId="42036" xr:uid="{00000000-0005-0000-0000-000030470000}"/>
    <cellStyle name="40% - Énfasis1 2 2 2 2 2" xfId="2172" xr:uid="{00000000-0005-0000-0000-000031470000}"/>
    <cellStyle name="40% - Énfasis1 2 2 2 2 2 2" xfId="5127" xr:uid="{00000000-0005-0000-0000-000032470000}"/>
    <cellStyle name="40% - Énfasis1 2 2 2 2 2 2 2" xfId="15105" xr:uid="{00000000-0005-0000-0000-000033470000}"/>
    <cellStyle name="40% - Énfasis1 2 2 2 2 2 2 2 2" xfId="28482" xr:uid="{00000000-0005-0000-0000-000034470000}"/>
    <cellStyle name="40% - Énfasis1 2 2 2 2 2 2 3" xfId="36377" xr:uid="{00000000-0005-0000-0000-000035470000}"/>
    <cellStyle name="40% - Énfasis1 2 2 2 2 2 2 4" xfId="21166" xr:uid="{00000000-0005-0000-0000-000036470000}"/>
    <cellStyle name="40% - Énfasis1 2 2 2 2 2 2 5" xfId="46327" xr:uid="{00000000-0005-0000-0000-000037470000}"/>
    <cellStyle name="40% - Énfasis1 2 2 2 2 2 3" xfId="8719" xr:uid="{00000000-0005-0000-0000-000038470000}"/>
    <cellStyle name="40% - Énfasis1 2 2 2 2 2 3 2" xfId="17686" xr:uid="{00000000-0005-0000-0000-000039470000}"/>
    <cellStyle name="40% - Énfasis1 2 2 2 2 2 3 2 2" xfId="29966" xr:uid="{00000000-0005-0000-0000-00003A470000}"/>
    <cellStyle name="40% - Énfasis1 2 2 2 2 2 3 3" xfId="37862" xr:uid="{00000000-0005-0000-0000-00003B470000}"/>
    <cellStyle name="40% - Énfasis1 2 2 2 2 2 3 4" xfId="22649" xr:uid="{00000000-0005-0000-0000-00003C470000}"/>
    <cellStyle name="40% - Énfasis1 2 2 2 2 2 3 5" xfId="48911" xr:uid="{00000000-0005-0000-0000-00003D470000}"/>
    <cellStyle name="40% - Énfasis1 2 2 2 2 2 4" xfId="9575" xr:uid="{00000000-0005-0000-0000-00003E470000}"/>
    <cellStyle name="40% - Énfasis1 2 2 2 2 2 4 2" xfId="31451" xr:uid="{00000000-0005-0000-0000-00003F470000}"/>
    <cellStyle name="40% - Énfasis1 2 2 2 2 2 4 3" xfId="39348" xr:uid="{00000000-0005-0000-0000-000040470000}"/>
    <cellStyle name="40% - Énfasis1 2 2 2 2 2 4 4" xfId="24133" xr:uid="{00000000-0005-0000-0000-000041470000}"/>
    <cellStyle name="40% - Énfasis1 2 2 2 2 2 4 5" xfId="50554" xr:uid="{00000000-0005-0000-0000-000042470000}"/>
    <cellStyle name="40% - Énfasis1 2 2 2 2 2 5" xfId="12282" xr:uid="{00000000-0005-0000-0000-000043470000}"/>
    <cellStyle name="40% - Énfasis1 2 2 2 2 2 5 2" xfId="32936" xr:uid="{00000000-0005-0000-0000-000044470000}"/>
    <cellStyle name="40% - Énfasis1 2 2 2 2 2 5 3" xfId="40833" xr:uid="{00000000-0005-0000-0000-000045470000}"/>
    <cellStyle name="40% - Énfasis1 2 2 2 2 2 6" xfId="26520" xr:uid="{00000000-0005-0000-0000-000046470000}"/>
    <cellStyle name="40% - Énfasis1 2 2 2 2 2 7" xfId="34420" xr:uid="{00000000-0005-0000-0000-000047470000}"/>
    <cellStyle name="40% - Énfasis1 2 2 2 2 2 8" xfId="19682" xr:uid="{00000000-0005-0000-0000-000048470000}"/>
    <cellStyle name="40% - Énfasis1 2 2 2 2 2 9" xfId="42372" xr:uid="{00000000-0005-0000-0000-000049470000}"/>
    <cellStyle name="40% - Énfasis1 2 2 2 2 3" xfId="1835" xr:uid="{00000000-0005-0000-0000-00004A470000}"/>
    <cellStyle name="40% - Énfasis1 2 2 2 2 3 2" xfId="4288" xr:uid="{00000000-0005-0000-0000-00004B470000}"/>
    <cellStyle name="40% - Énfasis1 2 2 2 2 3 2 2" xfId="14268" xr:uid="{00000000-0005-0000-0000-00004C470000}"/>
    <cellStyle name="40% - Énfasis1 2 2 2 2 3 2 3" xfId="28040" xr:uid="{00000000-0005-0000-0000-00004D470000}"/>
    <cellStyle name="40% - Énfasis1 2 2 2 2 3 2 4" xfId="45490" xr:uid="{00000000-0005-0000-0000-00004E470000}"/>
    <cellStyle name="40% - Énfasis1 2 2 2 2 3 3" xfId="10733" xr:uid="{00000000-0005-0000-0000-00004F470000}"/>
    <cellStyle name="40% - Énfasis1 2 2 2 2 3 3 2" xfId="35935" xr:uid="{00000000-0005-0000-0000-000050470000}"/>
    <cellStyle name="40% - Énfasis1 2 2 2 2 3 4" xfId="20724" xr:uid="{00000000-0005-0000-0000-000051470000}"/>
    <cellStyle name="40% - Énfasis1 2 2 2 2 3 5" xfId="43617" xr:uid="{00000000-0005-0000-0000-000052470000}"/>
    <cellStyle name="40% - Énfasis1 2 2 2 2 4" xfId="3528" xr:uid="{00000000-0005-0000-0000-000053470000}"/>
    <cellStyle name="40% - Énfasis1 2 2 2 2 4 2" xfId="13512" xr:uid="{00000000-0005-0000-0000-000054470000}"/>
    <cellStyle name="40% - Énfasis1 2 2 2 2 4 2 2" xfId="29524" xr:uid="{00000000-0005-0000-0000-000055470000}"/>
    <cellStyle name="40% - Énfasis1 2 2 2 2 4 3" xfId="37420" xr:uid="{00000000-0005-0000-0000-000056470000}"/>
    <cellStyle name="40% - Énfasis1 2 2 2 2 4 4" xfId="22208" xr:uid="{00000000-0005-0000-0000-000057470000}"/>
    <cellStyle name="40% - Énfasis1 2 2 2 2 4 5" xfId="44733" xr:uid="{00000000-0005-0000-0000-000058470000}"/>
    <cellStyle name="40% - Énfasis1 2 2 2 2 5" xfId="8383" xr:uid="{00000000-0005-0000-0000-000059470000}"/>
    <cellStyle name="40% - Énfasis1 2 2 2 2 5 2" xfId="17350" xr:uid="{00000000-0005-0000-0000-00005A470000}"/>
    <cellStyle name="40% - Énfasis1 2 2 2 2 5 2 2" xfId="31009" xr:uid="{00000000-0005-0000-0000-00005B470000}"/>
    <cellStyle name="40% - Énfasis1 2 2 2 2 5 3" xfId="38906" xr:uid="{00000000-0005-0000-0000-00005C470000}"/>
    <cellStyle name="40% - Énfasis1 2 2 2 2 5 4" xfId="23692" xr:uid="{00000000-0005-0000-0000-00005D470000}"/>
    <cellStyle name="40% - Énfasis1 2 2 2 2 5 5" xfId="48575" xr:uid="{00000000-0005-0000-0000-00005E470000}"/>
    <cellStyle name="40% - Énfasis1 2 2 2 2 6" xfId="10734" xr:uid="{00000000-0005-0000-0000-00005F470000}"/>
    <cellStyle name="40% - Énfasis1 2 2 2 2 6 2" xfId="32494" xr:uid="{00000000-0005-0000-0000-000060470000}"/>
    <cellStyle name="40% - Énfasis1 2 2 2 2 6 3" xfId="40391" xr:uid="{00000000-0005-0000-0000-000061470000}"/>
    <cellStyle name="40% - Énfasis1 2 2 2 2 6 4" xfId="25104" xr:uid="{00000000-0005-0000-0000-000062470000}"/>
    <cellStyle name="40% - Énfasis1 2 2 2 2 6 5" xfId="50218" xr:uid="{00000000-0005-0000-0000-000063470000}"/>
    <cellStyle name="40% - Énfasis1 2 2 2 2 7" xfId="26078" xr:uid="{00000000-0005-0000-0000-000064470000}"/>
    <cellStyle name="40% - Énfasis1 2 2 2 2 8" xfId="33978" xr:uid="{00000000-0005-0000-0000-000065470000}"/>
    <cellStyle name="40% - Énfasis1 2 2 2 2 9" xfId="19240" xr:uid="{00000000-0005-0000-0000-000066470000}"/>
    <cellStyle name="40% - Énfasis1 2 2 2 3" xfId="2171" xr:uid="{00000000-0005-0000-0000-000067470000}"/>
    <cellStyle name="40% - Énfasis1 2 2 2 3 2" xfId="4848" xr:uid="{00000000-0005-0000-0000-000068470000}"/>
    <cellStyle name="40% - Énfasis1 2 2 2 3 2 2" xfId="14826" xr:uid="{00000000-0005-0000-0000-000069470000}"/>
    <cellStyle name="40% - Énfasis1 2 2 2 3 2 2 2" xfId="28481" xr:uid="{00000000-0005-0000-0000-00006A470000}"/>
    <cellStyle name="40% - Énfasis1 2 2 2 3 2 3" xfId="36376" xr:uid="{00000000-0005-0000-0000-00006B470000}"/>
    <cellStyle name="40% - Énfasis1 2 2 2 3 2 4" xfId="21165" xr:uid="{00000000-0005-0000-0000-00006C470000}"/>
    <cellStyle name="40% - Énfasis1 2 2 2 3 2 5" xfId="46048" xr:uid="{00000000-0005-0000-0000-00006D470000}"/>
    <cellStyle name="40% - Énfasis1 2 2 2 3 3" xfId="8718" xr:uid="{00000000-0005-0000-0000-00006E470000}"/>
    <cellStyle name="40% - Énfasis1 2 2 2 3 3 2" xfId="17685" xr:uid="{00000000-0005-0000-0000-00006F470000}"/>
    <cellStyle name="40% - Énfasis1 2 2 2 3 3 2 2" xfId="29965" xr:uid="{00000000-0005-0000-0000-000070470000}"/>
    <cellStyle name="40% - Énfasis1 2 2 2 3 3 3" xfId="37861" xr:uid="{00000000-0005-0000-0000-000071470000}"/>
    <cellStyle name="40% - Énfasis1 2 2 2 3 3 4" xfId="22648" xr:uid="{00000000-0005-0000-0000-000072470000}"/>
    <cellStyle name="40% - Énfasis1 2 2 2 3 3 5" xfId="48910" xr:uid="{00000000-0005-0000-0000-000073470000}"/>
    <cellStyle name="40% - Énfasis1 2 2 2 3 4" xfId="9576" xr:uid="{00000000-0005-0000-0000-000074470000}"/>
    <cellStyle name="40% - Énfasis1 2 2 2 3 4 2" xfId="31450" xr:uid="{00000000-0005-0000-0000-000075470000}"/>
    <cellStyle name="40% - Énfasis1 2 2 2 3 4 3" xfId="39347" xr:uid="{00000000-0005-0000-0000-000076470000}"/>
    <cellStyle name="40% - Énfasis1 2 2 2 3 4 4" xfId="24132" xr:uid="{00000000-0005-0000-0000-000077470000}"/>
    <cellStyle name="40% - Énfasis1 2 2 2 3 4 5" xfId="50553" xr:uid="{00000000-0005-0000-0000-000078470000}"/>
    <cellStyle name="40% - Énfasis1 2 2 2 3 5" xfId="12281" xr:uid="{00000000-0005-0000-0000-000079470000}"/>
    <cellStyle name="40% - Énfasis1 2 2 2 3 5 2" xfId="32935" xr:uid="{00000000-0005-0000-0000-00007A470000}"/>
    <cellStyle name="40% - Énfasis1 2 2 2 3 5 3" xfId="40832" xr:uid="{00000000-0005-0000-0000-00007B470000}"/>
    <cellStyle name="40% - Énfasis1 2 2 2 3 6" xfId="26519" xr:uid="{00000000-0005-0000-0000-00007C470000}"/>
    <cellStyle name="40% - Énfasis1 2 2 2 3 7" xfId="34419" xr:uid="{00000000-0005-0000-0000-00007D470000}"/>
    <cellStyle name="40% - Énfasis1 2 2 2 3 8" xfId="19681" xr:uid="{00000000-0005-0000-0000-00007E470000}"/>
    <cellStyle name="40% - Énfasis1 2 2 2 3 9" xfId="42371" xr:uid="{00000000-0005-0000-0000-00007F470000}"/>
    <cellStyle name="40% - Énfasis1 2 2 2 4" xfId="1319" xr:uid="{00000000-0005-0000-0000-000080470000}"/>
    <cellStyle name="40% - Énfasis1 2 2 2 4 2" xfId="4469" xr:uid="{00000000-0005-0000-0000-000081470000}"/>
    <cellStyle name="40% - Énfasis1 2 2 2 4 2 2" xfId="14448" xr:uid="{00000000-0005-0000-0000-000082470000}"/>
    <cellStyle name="40% - Énfasis1 2 2 2 4 2 3" xfId="27215" xr:uid="{00000000-0005-0000-0000-000083470000}"/>
    <cellStyle name="40% - Énfasis1 2 2 2 4 2 4" xfId="45670" xr:uid="{00000000-0005-0000-0000-000084470000}"/>
    <cellStyle name="40% - Énfasis1 2 2 2 4 3" xfId="10735" xr:uid="{00000000-0005-0000-0000-000085470000}"/>
    <cellStyle name="40% - Énfasis1 2 2 2 4 3 2" xfId="35110" xr:uid="{00000000-0005-0000-0000-000086470000}"/>
    <cellStyle name="40% - Énfasis1 2 2 2 4 4" xfId="18923" xr:uid="{00000000-0005-0000-0000-000087470000}"/>
    <cellStyle name="40% - Énfasis1 2 2 2 4 5" xfId="43191" xr:uid="{00000000-0005-0000-0000-000088470000}"/>
    <cellStyle name="40% - Énfasis1 2 2 2 5" xfId="6361" xr:uid="{00000000-0005-0000-0000-000089470000}"/>
    <cellStyle name="40% - Énfasis1 2 2 2 5 2" xfId="27723" xr:uid="{00000000-0005-0000-0000-00008A470000}"/>
    <cellStyle name="40% - Énfasis1 2 2 2 5 2 2" xfId="51509" xr:uid="{00000000-0005-0000-0000-00008B470000}"/>
    <cellStyle name="40% - Énfasis1 2 2 2 5 3" xfId="35618" xr:uid="{00000000-0005-0000-0000-00008C470000}"/>
    <cellStyle name="40% - Énfasis1 2 2 2 5 3 2" xfId="51169" xr:uid="{00000000-0005-0000-0000-00008D470000}"/>
    <cellStyle name="40% - Énfasis1 2 2 2 5 4" xfId="20407" xr:uid="{00000000-0005-0000-0000-00008E470000}"/>
    <cellStyle name="40% - Énfasis1 2 2 2 6" xfId="6670" xr:uid="{00000000-0005-0000-0000-00008F470000}"/>
    <cellStyle name="40% - Énfasis1 2 2 2 6 2" xfId="15649" xr:uid="{00000000-0005-0000-0000-000090470000}"/>
    <cellStyle name="40% - Énfasis1 2 2 2 6 2 2" xfId="29207" xr:uid="{00000000-0005-0000-0000-000091470000}"/>
    <cellStyle name="40% - Énfasis1 2 2 2 6 3" xfId="37103" xr:uid="{00000000-0005-0000-0000-000092470000}"/>
    <cellStyle name="40% - Énfasis1 2 2 2 6 4" xfId="21891" xr:uid="{00000000-0005-0000-0000-000093470000}"/>
    <cellStyle name="40% - Énfasis1 2 2 2 6 5" xfId="46873" xr:uid="{00000000-0005-0000-0000-000094470000}"/>
    <cellStyle name="40% - Énfasis1 2 2 2 7" xfId="4008" xr:uid="{00000000-0005-0000-0000-000095470000}"/>
    <cellStyle name="40% - Énfasis1 2 2 2 7 2" xfId="13989" xr:uid="{00000000-0005-0000-0000-000096470000}"/>
    <cellStyle name="40% - Énfasis1 2 2 2 7 2 2" xfId="30692" xr:uid="{00000000-0005-0000-0000-000097470000}"/>
    <cellStyle name="40% - Énfasis1 2 2 2 7 3" xfId="38589" xr:uid="{00000000-0005-0000-0000-000098470000}"/>
    <cellStyle name="40% - Énfasis1 2 2 2 7 4" xfId="23375" xr:uid="{00000000-0005-0000-0000-000099470000}"/>
    <cellStyle name="40% - Énfasis1 2 2 2 7 5" xfId="45211" xr:uid="{00000000-0005-0000-0000-00009A470000}"/>
    <cellStyle name="40% - Énfasis1 2 2 2 8" xfId="7207" xr:uid="{00000000-0005-0000-0000-00009B470000}"/>
    <cellStyle name="40% - Énfasis1 2 2 2 8 2" xfId="16184" xr:uid="{00000000-0005-0000-0000-00009C470000}"/>
    <cellStyle name="40% - Énfasis1 2 2 2 8 2 2" xfId="32177" xr:uid="{00000000-0005-0000-0000-00009D470000}"/>
    <cellStyle name="40% - Énfasis1 2 2 2 8 3" xfId="40074" xr:uid="{00000000-0005-0000-0000-00009E470000}"/>
    <cellStyle name="40% - Énfasis1 2 2 2 8 4" xfId="24809" xr:uid="{00000000-0005-0000-0000-00009F470000}"/>
    <cellStyle name="40% - Énfasis1 2 2 2 8 5" xfId="47409" xr:uid="{00000000-0005-0000-0000-0000A0470000}"/>
    <cellStyle name="40% - Énfasis1 2 2 2 9" xfId="3115" xr:uid="{00000000-0005-0000-0000-0000A1470000}"/>
    <cellStyle name="40% - Énfasis1 2 2 2 9 2" xfId="13099" xr:uid="{00000000-0005-0000-0000-0000A2470000}"/>
    <cellStyle name="40% - Énfasis1 2 2 2 9 3" xfId="25762" xr:uid="{00000000-0005-0000-0000-0000A3470000}"/>
    <cellStyle name="40% - Énfasis1 2 2 2 9 4" xfId="44320" xr:uid="{00000000-0005-0000-0000-0000A4470000}"/>
    <cellStyle name="40% - Énfasis1 2 2 3" xfId="358" xr:uid="{00000000-0005-0000-0000-0000A5470000}"/>
    <cellStyle name="40% - Énfasis1 2 2 3 10" xfId="8055" xr:uid="{00000000-0005-0000-0000-0000A6470000}"/>
    <cellStyle name="40% - Énfasis1 2 2 3 10 2" xfId="17022" xr:uid="{00000000-0005-0000-0000-0000A7470000}"/>
    <cellStyle name="40% - Énfasis1 2 2 3 10 3" xfId="33662" xr:uid="{00000000-0005-0000-0000-0000A8470000}"/>
    <cellStyle name="40% - Énfasis1 2 2 3 10 4" xfId="48247" xr:uid="{00000000-0005-0000-0000-0000A9470000}"/>
    <cellStyle name="40% - Énfasis1 2 2 3 11" xfId="10736" xr:uid="{00000000-0005-0000-0000-0000AA470000}"/>
    <cellStyle name="40% - Énfasis1 2 2 3 11 2" xfId="49890" xr:uid="{00000000-0005-0000-0000-0000AB470000}"/>
    <cellStyle name="40% - Énfasis1 2 2 3 12" xfId="18602" xr:uid="{00000000-0005-0000-0000-0000AC470000}"/>
    <cellStyle name="40% - Énfasis1 2 2 3 13" xfId="41708" xr:uid="{00000000-0005-0000-0000-0000AD470000}"/>
    <cellStyle name="40% - Énfasis1 2 2 3 2" xfId="802" xr:uid="{00000000-0005-0000-0000-0000AE470000}"/>
    <cellStyle name="40% - Énfasis1 2 2 3 2 10" xfId="42037" xr:uid="{00000000-0005-0000-0000-0000AF470000}"/>
    <cellStyle name="40% - Énfasis1 2 2 3 2 2" xfId="2174" xr:uid="{00000000-0005-0000-0000-0000B0470000}"/>
    <cellStyle name="40% - Énfasis1 2 2 3 2 2 2" xfId="5032" xr:uid="{00000000-0005-0000-0000-0000B1470000}"/>
    <cellStyle name="40% - Énfasis1 2 2 3 2 2 2 2" xfId="15010" xr:uid="{00000000-0005-0000-0000-0000B2470000}"/>
    <cellStyle name="40% - Énfasis1 2 2 3 2 2 2 2 2" xfId="28484" xr:uid="{00000000-0005-0000-0000-0000B3470000}"/>
    <cellStyle name="40% - Énfasis1 2 2 3 2 2 2 3" xfId="36379" xr:uid="{00000000-0005-0000-0000-0000B4470000}"/>
    <cellStyle name="40% - Énfasis1 2 2 3 2 2 2 4" xfId="21168" xr:uid="{00000000-0005-0000-0000-0000B5470000}"/>
    <cellStyle name="40% - Énfasis1 2 2 3 2 2 2 5" xfId="46232" xr:uid="{00000000-0005-0000-0000-0000B6470000}"/>
    <cellStyle name="40% - Énfasis1 2 2 3 2 2 3" xfId="8721" xr:uid="{00000000-0005-0000-0000-0000B7470000}"/>
    <cellStyle name="40% - Énfasis1 2 2 3 2 2 3 2" xfId="17688" xr:uid="{00000000-0005-0000-0000-0000B8470000}"/>
    <cellStyle name="40% - Énfasis1 2 2 3 2 2 3 2 2" xfId="29968" xr:uid="{00000000-0005-0000-0000-0000B9470000}"/>
    <cellStyle name="40% - Énfasis1 2 2 3 2 2 3 3" xfId="37864" xr:uid="{00000000-0005-0000-0000-0000BA470000}"/>
    <cellStyle name="40% - Énfasis1 2 2 3 2 2 3 4" xfId="22651" xr:uid="{00000000-0005-0000-0000-0000BB470000}"/>
    <cellStyle name="40% - Énfasis1 2 2 3 2 2 3 5" xfId="48913" xr:uid="{00000000-0005-0000-0000-0000BC470000}"/>
    <cellStyle name="40% - Énfasis1 2 2 3 2 2 4" xfId="9577" xr:uid="{00000000-0005-0000-0000-0000BD470000}"/>
    <cellStyle name="40% - Énfasis1 2 2 3 2 2 4 2" xfId="31453" xr:uid="{00000000-0005-0000-0000-0000BE470000}"/>
    <cellStyle name="40% - Énfasis1 2 2 3 2 2 4 3" xfId="39350" xr:uid="{00000000-0005-0000-0000-0000BF470000}"/>
    <cellStyle name="40% - Énfasis1 2 2 3 2 2 4 4" xfId="24135" xr:uid="{00000000-0005-0000-0000-0000C0470000}"/>
    <cellStyle name="40% - Énfasis1 2 2 3 2 2 4 5" xfId="50556" xr:uid="{00000000-0005-0000-0000-0000C1470000}"/>
    <cellStyle name="40% - Énfasis1 2 2 3 2 2 5" xfId="12284" xr:uid="{00000000-0005-0000-0000-0000C2470000}"/>
    <cellStyle name="40% - Énfasis1 2 2 3 2 2 5 2" xfId="32938" xr:uid="{00000000-0005-0000-0000-0000C3470000}"/>
    <cellStyle name="40% - Énfasis1 2 2 3 2 2 5 3" xfId="40835" xr:uid="{00000000-0005-0000-0000-0000C4470000}"/>
    <cellStyle name="40% - Énfasis1 2 2 3 2 2 6" xfId="26522" xr:uid="{00000000-0005-0000-0000-0000C5470000}"/>
    <cellStyle name="40% - Énfasis1 2 2 3 2 2 7" xfId="34422" xr:uid="{00000000-0005-0000-0000-0000C6470000}"/>
    <cellStyle name="40% - Énfasis1 2 2 3 2 2 8" xfId="19684" xr:uid="{00000000-0005-0000-0000-0000C7470000}"/>
    <cellStyle name="40% - Énfasis1 2 2 3 2 2 9" xfId="42374" xr:uid="{00000000-0005-0000-0000-0000C8470000}"/>
    <cellStyle name="40% - Énfasis1 2 2 3 2 3" xfId="1836" xr:uid="{00000000-0005-0000-0000-0000C9470000}"/>
    <cellStyle name="40% - Énfasis1 2 2 3 2 3 2" xfId="4193" xr:uid="{00000000-0005-0000-0000-0000CA470000}"/>
    <cellStyle name="40% - Énfasis1 2 2 3 2 3 2 2" xfId="14173" xr:uid="{00000000-0005-0000-0000-0000CB470000}"/>
    <cellStyle name="40% - Énfasis1 2 2 3 2 3 2 3" xfId="28041" xr:uid="{00000000-0005-0000-0000-0000CC470000}"/>
    <cellStyle name="40% - Énfasis1 2 2 3 2 3 2 4" xfId="45395" xr:uid="{00000000-0005-0000-0000-0000CD470000}"/>
    <cellStyle name="40% - Énfasis1 2 2 3 2 3 3" xfId="10737" xr:uid="{00000000-0005-0000-0000-0000CE470000}"/>
    <cellStyle name="40% - Énfasis1 2 2 3 2 3 3 2" xfId="35936" xr:uid="{00000000-0005-0000-0000-0000CF470000}"/>
    <cellStyle name="40% - Énfasis1 2 2 3 2 3 4" xfId="20725" xr:uid="{00000000-0005-0000-0000-0000D0470000}"/>
    <cellStyle name="40% - Énfasis1 2 2 3 2 3 5" xfId="43618" xr:uid="{00000000-0005-0000-0000-0000D1470000}"/>
    <cellStyle name="40% - Énfasis1 2 2 3 2 4" xfId="3529" xr:uid="{00000000-0005-0000-0000-0000D2470000}"/>
    <cellStyle name="40% - Énfasis1 2 2 3 2 4 2" xfId="13513" xr:uid="{00000000-0005-0000-0000-0000D3470000}"/>
    <cellStyle name="40% - Énfasis1 2 2 3 2 4 2 2" xfId="29525" xr:uid="{00000000-0005-0000-0000-0000D4470000}"/>
    <cellStyle name="40% - Énfasis1 2 2 3 2 4 3" xfId="37421" xr:uid="{00000000-0005-0000-0000-0000D5470000}"/>
    <cellStyle name="40% - Énfasis1 2 2 3 2 4 4" xfId="22209" xr:uid="{00000000-0005-0000-0000-0000D6470000}"/>
    <cellStyle name="40% - Énfasis1 2 2 3 2 4 5" xfId="44734" xr:uid="{00000000-0005-0000-0000-0000D7470000}"/>
    <cellStyle name="40% - Énfasis1 2 2 3 2 5" xfId="8384" xr:uid="{00000000-0005-0000-0000-0000D8470000}"/>
    <cellStyle name="40% - Énfasis1 2 2 3 2 5 2" xfId="17351" xr:uid="{00000000-0005-0000-0000-0000D9470000}"/>
    <cellStyle name="40% - Énfasis1 2 2 3 2 5 2 2" xfId="31010" xr:uid="{00000000-0005-0000-0000-0000DA470000}"/>
    <cellStyle name="40% - Énfasis1 2 2 3 2 5 3" xfId="38907" xr:uid="{00000000-0005-0000-0000-0000DB470000}"/>
    <cellStyle name="40% - Énfasis1 2 2 3 2 5 4" xfId="23693" xr:uid="{00000000-0005-0000-0000-0000DC470000}"/>
    <cellStyle name="40% - Énfasis1 2 2 3 2 5 5" xfId="48576" xr:uid="{00000000-0005-0000-0000-0000DD470000}"/>
    <cellStyle name="40% - Énfasis1 2 2 3 2 6" xfId="10738" xr:uid="{00000000-0005-0000-0000-0000DE470000}"/>
    <cellStyle name="40% - Énfasis1 2 2 3 2 6 2" xfId="32495" xr:uid="{00000000-0005-0000-0000-0000DF470000}"/>
    <cellStyle name="40% - Énfasis1 2 2 3 2 6 3" xfId="40392" xr:uid="{00000000-0005-0000-0000-0000E0470000}"/>
    <cellStyle name="40% - Énfasis1 2 2 3 2 6 4" xfId="25105" xr:uid="{00000000-0005-0000-0000-0000E1470000}"/>
    <cellStyle name="40% - Énfasis1 2 2 3 2 6 5" xfId="50219" xr:uid="{00000000-0005-0000-0000-0000E2470000}"/>
    <cellStyle name="40% - Énfasis1 2 2 3 2 7" xfId="26079" xr:uid="{00000000-0005-0000-0000-0000E3470000}"/>
    <cellStyle name="40% - Énfasis1 2 2 3 2 8" xfId="33979" xr:uid="{00000000-0005-0000-0000-0000E4470000}"/>
    <cellStyle name="40% - Énfasis1 2 2 3 2 9" xfId="19241" xr:uid="{00000000-0005-0000-0000-0000E5470000}"/>
    <cellStyle name="40% - Énfasis1 2 2 3 3" xfId="2173" xr:uid="{00000000-0005-0000-0000-0000E6470000}"/>
    <cellStyle name="40% - Énfasis1 2 2 3 3 2" xfId="4753" xr:uid="{00000000-0005-0000-0000-0000E7470000}"/>
    <cellStyle name="40% - Énfasis1 2 2 3 3 2 2" xfId="14731" xr:uid="{00000000-0005-0000-0000-0000E8470000}"/>
    <cellStyle name="40% - Énfasis1 2 2 3 3 2 2 2" xfId="28483" xr:uid="{00000000-0005-0000-0000-0000E9470000}"/>
    <cellStyle name="40% - Énfasis1 2 2 3 3 2 3" xfId="36378" xr:uid="{00000000-0005-0000-0000-0000EA470000}"/>
    <cellStyle name="40% - Énfasis1 2 2 3 3 2 4" xfId="21167" xr:uid="{00000000-0005-0000-0000-0000EB470000}"/>
    <cellStyle name="40% - Énfasis1 2 2 3 3 2 5" xfId="45953" xr:uid="{00000000-0005-0000-0000-0000EC470000}"/>
    <cellStyle name="40% - Énfasis1 2 2 3 3 3" xfId="8720" xr:uid="{00000000-0005-0000-0000-0000ED470000}"/>
    <cellStyle name="40% - Énfasis1 2 2 3 3 3 2" xfId="17687" xr:uid="{00000000-0005-0000-0000-0000EE470000}"/>
    <cellStyle name="40% - Énfasis1 2 2 3 3 3 2 2" xfId="29967" xr:uid="{00000000-0005-0000-0000-0000EF470000}"/>
    <cellStyle name="40% - Énfasis1 2 2 3 3 3 3" xfId="37863" xr:uid="{00000000-0005-0000-0000-0000F0470000}"/>
    <cellStyle name="40% - Énfasis1 2 2 3 3 3 4" xfId="22650" xr:uid="{00000000-0005-0000-0000-0000F1470000}"/>
    <cellStyle name="40% - Énfasis1 2 2 3 3 3 5" xfId="48912" xr:uid="{00000000-0005-0000-0000-0000F2470000}"/>
    <cellStyle name="40% - Énfasis1 2 2 3 3 4" xfId="9578" xr:uid="{00000000-0005-0000-0000-0000F3470000}"/>
    <cellStyle name="40% - Énfasis1 2 2 3 3 4 2" xfId="31452" xr:uid="{00000000-0005-0000-0000-0000F4470000}"/>
    <cellStyle name="40% - Énfasis1 2 2 3 3 4 3" xfId="39349" xr:uid="{00000000-0005-0000-0000-0000F5470000}"/>
    <cellStyle name="40% - Énfasis1 2 2 3 3 4 4" xfId="24134" xr:uid="{00000000-0005-0000-0000-0000F6470000}"/>
    <cellStyle name="40% - Énfasis1 2 2 3 3 4 5" xfId="50555" xr:uid="{00000000-0005-0000-0000-0000F7470000}"/>
    <cellStyle name="40% - Énfasis1 2 2 3 3 5" xfId="12283" xr:uid="{00000000-0005-0000-0000-0000F8470000}"/>
    <cellStyle name="40% - Énfasis1 2 2 3 3 5 2" xfId="32937" xr:uid="{00000000-0005-0000-0000-0000F9470000}"/>
    <cellStyle name="40% - Énfasis1 2 2 3 3 5 3" xfId="40834" xr:uid="{00000000-0005-0000-0000-0000FA470000}"/>
    <cellStyle name="40% - Énfasis1 2 2 3 3 6" xfId="26521" xr:uid="{00000000-0005-0000-0000-0000FB470000}"/>
    <cellStyle name="40% - Énfasis1 2 2 3 3 7" xfId="34421" xr:uid="{00000000-0005-0000-0000-0000FC470000}"/>
    <cellStyle name="40% - Énfasis1 2 2 3 3 8" xfId="19683" xr:uid="{00000000-0005-0000-0000-0000FD470000}"/>
    <cellStyle name="40% - Énfasis1 2 2 3 3 9" xfId="42373" xr:uid="{00000000-0005-0000-0000-0000FE470000}"/>
    <cellStyle name="40% - Énfasis1 2 2 3 4" xfId="1493" xr:uid="{00000000-0005-0000-0000-0000FF470000}"/>
    <cellStyle name="40% - Énfasis1 2 2 3 4 2" xfId="4535" xr:uid="{00000000-0005-0000-0000-000000480000}"/>
    <cellStyle name="40% - Énfasis1 2 2 3 4 2 2" xfId="14513" xr:uid="{00000000-0005-0000-0000-000001480000}"/>
    <cellStyle name="40% - Énfasis1 2 2 3 4 2 3" xfId="27216" xr:uid="{00000000-0005-0000-0000-000002480000}"/>
    <cellStyle name="40% - Énfasis1 2 2 3 4 2 4" xfId="45735" xr:uid="{00000000-0005-0000-0000-000003480000}"/>
    <cellStyle name="40% - Énfasis1 2 2 3 4 3" xfId="10739" xr:uid="{00000000-0005-0000-0000-000004480000}"/>
    <cellStyle name="40% - Énfasis1 2 2 3 4 3 2" xfId="35111" xr:uid="{00000000-0005-0000-0000-000005480000}"/>
    <cellStyle name="40% - Énfasis1 2 2 3 4 4" xfId="18924" xr:uid="{00000000-0005-0000-0000-000006480000}"/>
    <cellStyle name="40% - Énfasis1 2 2 3 4 5" xfId="43365" xr:uid="{00000000-0005-0000-0000-000007480000}"/>
    <cellStyle name="40% - Énfasis1 2 2 3 5" xfId="6277" xr:uid="{00000000-0005-0000-0000-000008480000}"/>
    <cellStyle name="40% - Énfasis1 2 2 3 5 2" xfId="27724" xr:uid="{00000000-0005-0000-0000-000009480000}"/>
    <cellStyle name="40% - Énfasis1 2 2 3 5 2 2" xfId="51497" xr:uid="{00000000-0005-0000-0000-00000A480000}"/>
    <cellStyle name="40% - Énfasis1 2 2 3 5 3" xfId="35619" xr:uid="{00000000-0005-0000-0000-00000B480000}"/>
    <cellStyle name="40% - Énfasis1 2 2 3 5 3 2" xfId="51170" xr:uid="{00000000-0005-0000-0000-00000C480000}"/>
    <cellStyle name="40% - Énfasis1 2 2 3 5 4" xfId="20408" xr:uid="{00000000-0005-0000-0000-00000D480000}"/>
    <cellStyle name="40% - Énfasis1 2 2 3 6" xfId="6845" xr:uid="{00000000-0005-0000-0000-00000E480000}"/>
    <cellStyle name="40% - Énfasis1 2 2 3 6 2" xfId="15823" xr:uid="{00000000-0005-0000-0000-00000F480000}"/>
    <cellStyle name="40% - Énfasis1 2 2 3 6 2 2" xfId="29208" xr:uid="{00000000-0005-0000-0000-000010480000}"/>
    <cellStyle name="40% - Énfasis1 2 2 3 6 3" xfId="37104" xr:uid="{00000000-0005-0000-0000-000011480000}"/>
    <cellStyle name="40% - Énfasis1 2 2 3 6 4" xfId="21892" xr:uid="{00000000-0005-0000-0000-000012480000}"/>
    <cellStyle name="40% - Énfasis1 2 2 3 6 5" xfId="47047" xr:uid="{00000000-0005-0000-0000-000013480000}"/>
    <cellStyle name="40% - Énfasis1 2 2 3 7" xfId="3912" xr:uid="{00000000-0005-0000-0000-000014480000}"/>
    <cellStyle name="40% - Énfasis1 2 2 3 7 2" xfId="13894" xr:uid="{00000000-0005-0000-0000-000015480000}"/>
    <cellStyle name="40% - Énfasis1 2 2 3 7 2 2" xfId="30693" xr:uid="{00000000-0005-0000-0000-000016480000}"/>
    <cellStyle name="40% - Énfasis1 2 2 3 7 3" xfId="38590" xr:uid="{00000000-0005-0000-0000-000017480000}"/>
    <cellStyle name="40% - Énfasis1 2 2 3 7 4" xfId="23376" xr:uid="{00000000-0005-0000-0000-000018480000}"/>
    <cellStyle name="40% - Énfasis1 2 2 3 7 5" xfId="45116" xr:uid="{00000000-0005-0000-0000-000019480000}"/>
    <cellStyle name="40% - Énfasis1 2 2 3 8" xfId="7381" xr:uid="{00000000-0005-0000-0000-00001A480000}"/>
    <cellStyle name="40% - Énfasis1 2 2 3 8 2" xfId="16357" xr:uid="{00000000-0005-0000-0000-00001B480000}"/>
    <cellStyle name="40% - Énfasis1 2 2 3 8 2 2" xfId="32178" xr:uid="{00000000-0005-0000-0000-00001C480000}"/>
    <cellStyle name="40% - Énfasis1 2 2 3 8 3" xfId="40075" xr:uid="{00000000-0005-0000-0000-00001D480000}"/>
    <cellStyle name="40% - Énfasis1 2 2 3 8 4" xfId="24810" xr:uid="{00000000-0005-0000-0000-00001E480000}"/>
    <cellStyle name="40% - Énfasis1 2 2 3 8 5" xfId="47582" xr:uid="{00000000-0005-0000-0000-00001F480000}"/>
    <cellStyle name="40% - Énfasis1 2 2 3 9" xfId="3289" xr:uid="{00000000-0005-0000-0000-000020480000}"/>
    <cellStyle name="40% - Énfasis1 2 2 3 9 2" xfId="13273" xr:uid="{00000000-0005-0000-0000-000021480000}"/>
    <cellStyle name="40% - Énfasis1 2 2 3 9 3" xfId="25763" xr:uid="{00000000-0005-0000-0000-000022480000}"/>
    <cellStyle name="40% - Énfasis1 2 2 3 9 4" xfId="44494" xr:uid="{00000000-0005-0000-0000-000023480000}"/>
    <cellStyle name="40% - Énfasis1 2 2 4" xfId="454" xr:uid="{00000000-0005-0000-0000-000024480000}"/>
    <cellStyle name="40% - Énfasis1 2 2 4 10" xfId="18922" xr:uid="{00000000-0005-0000-0000-000025480000}"/>
    <cellStyle name="40% - Énfasis1 2 2 4 11" xfId="41927" xr:uid="{00000000-0005-0000-0000-000026480000}"/>
    <cellStyle name="40% - Énfasis1 2 2 4 2" xfId="1837" xr:uid="{00000000-0005-0000-0000-000027480000}"/>
    <cellStyle name="40% - Énfasis1 2 2 4 2 10" xfId="42038" xr:uid="{00000000-0005-0000-0000-000028480000}"/>
    <cellStyle name="40% - Énfasis1 2 2 4 2 2" xfId="2176" xr:uid="{00000000-0005-0000-0000-000029480000}"/>
    <cellStyle name="40% - Énfasis1 2 2 4 2 2 2" xfId="7546" xr:uid="{00000000-0005-0000-0000-00002A480000}"/>
    <cellStyle name="40% - Énfasis1 2 2 4 2 2 2 2" xfId="16521" xr:uid="{00000000-0005-0000-0000-00002B480000}"/>
    <cellStyle name="40% - Énfasis1 2 2 4 2 2 2 2 2" xfId="28486" xr:uid="{00000000-0005-0000-0000-00002C480000}"/>
    <cellStyle name="40% - Énfasis1 2 2 4 2 2 2 3" xfId="36381" xr:uid="{00000000-0005-0000-0000-00002D480000}"/>
    <cellStyle name="40% - Énfasis1 2 2 4 2 2 2 4" xfId="21170" xr:uid="{00000000-0005-0000-0000-00002E480000}"/>
    <cellStyle name="40% - Énfasis1 2 2 4 2 2 2 5" xfId="47746" xr:uid="{00000000-0005-0000-0000-00002F480000}"/>
    <cellStyle name="40% - Énfasis1 2 2 4 2 2 3" xfId="8723" xr:uid="{00000000-0005-0000-0000-000030480000}"/>
    <cellStyle name="40% - Énfasis1 2 2 4 2 2 3 2" xfId="17690" xr:uid="{00000000-0005-0000-0000-000031480000}"/>
    <cellStyle name="40% - Énfasis1 2 2 4 2 2 3 2 2" xfId="29970" xr:uid="{00000000-0005-0000-0000-000032480000}"/>
    <cellStyle name="40% - Énfasis1 2 2 4 2 2 3 3" xfId="37866" xr:uid="{00000000-0005-0000-0000-000033480000}"/>
    <cellStyle name="40% - Énfasis1 2 2 4 2 2 3 4" xfId="22653" xr:uid="{00000000-0005-0000-0000-000034480000}"/>
    <cellStyle name="40% - Énfasis1 2 2 4 2 2 3 5" xfId="48915" xr:uid="{00000000-0005-0000-0000-000035480000}"/>
    <cellStyle name="40% - Énfasis1 2 2 4 2 2 4" xfId="9579" xr:uid="{00000000-0005-0000-0000-000036480000}"/>
    <cellStyle name="40% - Énfasis1 2 2 4 2 2 4 2" xfId="31455" xr:uid="{00000000-0005-0000-0000-000037480000}"/>
    <cellStyle name="40% - Énfasis1 2 2 4 2 2 4 3" xfId="39352" xr:uid="{00000000-0005-0000-0000-000038480000}"/>
    <cellStyle name="40% - Énfasis1 2 2 4 2 2 4 4" xfId="24137" xr:uid="{00000000-0005-0000-0000-000039480000}"/>
    <cellStyle name="40% - Énfasis1 2 2 4 2 2 4 5" xfId="50558" xr:uid="{00000000-0005-0000-0000-00003A480000}"/>
    <cellStyle name="40% - Énfasis1 2 2 4 2 2 5" xfId="12285" xr:uid="{00000000-0005-0000-0000-00003B480000}"/>
    <cellStyle name="40% - Énfasis1 2 2 4 2 2 5 2" xfId="32940" xr:uid="{00000000-0005-0000-0000-00003C480000}"/>
    <cellStyle name="40% - Énfasis1 2 2 4 2 2 5 3" xfId="40837" xr:uid="{00000000-0005-0000-0000-00003D480000}"/>
    <cellStyle name="40% - Énfasis1 2 2 4 2 2 6" xfId="26524" xr:uid="{00000000-0005-0000-0000-00003E480000}"/>
    <cellStyle name="40% - Énfasis1 2 2 4 2 2 7" xfId="34424" xr:uid="{00000000-0005-0000-0000-00003F480000}"/>
    <cellStyle name="40% - Énfasis1 2 2 4 2 2 8" xfId="19686" xr:uid="{00000000-0005-0000-0000-000040480000}"/>
    <cellStyle name="40% - Énfasis1 2 2 4 2 2 9" xfId="42376" xr:uid="{00000000-0005-0000-0000-000041480000}"/>
    <cellStyle name="40% - Énfasis1 2 2 4 2 3" xfId="4948" xr:uid="{00000000-0005-0000-0000-000042480000}"/>
    <cellStyle name="40% - Énfasis1 2 2 4 2 3 2" xfId="14926" xr:uid="{00000000-0005-0000-0000-000043480000}"/>
    <cellStyle name="40% - Énfasis1 2 2 4 2 3 2 2" xfId="28042" xr:uid="{00000000-0005-0000-0000-000044480000}"/>
    <cellStyle name="40% - Énfasis1 2 2 4 2 3 3" xfId="35937" xr:uid="{00000000-0005-0000-0000-000045480000}"/>
    <cellStyle name="40% - Énfasis1 2 2 4 2 3 4" xfId="20726" xr:uid="{00000000-0005-0000-0000-000046480000}"/>
    <cellStyle name="40% - Énfasis1 2 2 4 2 3 5" xfId="46148" xr:uid="{00000000-0005-0000-0000-000047480000}"/>
    <cellStyle name="40% - Énfasis1 2 2 4 2 4" xfId="8385" xr:uid="{00000000-0005-0000-0000-000048480000}"/>
    <cellStyle name="40% - Énfasis1 2 2 4 2 4 2" xfId="17352" xr:uid="{00000000-0005-0000-0000-000049480000}"/>
    <cellStyle name="40% - Énfasis1 2 2 4 2 4 2 2" xfId="29526" xr:uid="{00000000-0005-0000-0000-00004A480000}"/>
    <cellStyle name="40% - Énfasis1 2 2 4 2 4 3" xfId="37422" xr:uid="{00000000-0005-0000-0000-00004B480000}"/>
    <cellStyle name="40% - Énfasis1 2 2 4 2 4 4" xfId="22210" xr:uid="{00000000-0005-0000-0000-00004C480000}"/>
    <cellStyle name="40% - Énfasis1 2 2 4 2 4 5" xfId="48577" xr:uid="{00000000-0005-0000-0000-00004D480000}"/>
    <cellStyle name="40% - Énfasis1 2 2 4 2 5" xfId="9580" xr:uid="{00000000-0005-0000-0000-00004E480000}"/>
    <cellStyle name="40% - Énfasis1 2 2 4 2 5 2" xfId="31011" xr:uid="{00000000-0005-0000-0000-00004F480000}"/>
    <cellStyle name="40% - Énfasis1 2 2 4 2 5 3" xfId="38908" xr:uid="{00000000-0005-0000-0000-000050480000}"/>
    <cellStyle name="40% - Énfasis1 2 2 4 2 5 4" xfId="23694" xr:uid="{00000000-0005-0000-0000-000051480000}"/>
    <cellStyle name="40% - Énfasis1 2 2 4 2 5 5" xfId="50220" xr:uid="{00000000-0005-0000-0000-000052480000}"/>
    <cellStyle name="40% - Énfasis1 2 2 4 2 6" xfId="12090" xr:uid="{00000000-0005-0000-0000-000053480000}"/>
    <cellStyle name="40% - Énfasis1 2 2 4 2 6 2" xfId="32496" xr:uid="{00000000-0005-0000-0000-000054480000}"/>
    <cellStyle name="40% - Énfasis1 2 2 4 2 6 3" xfId="40393" xr:uid="{00000000-0005-0000-0000-000055480000}"/>
    <cellStyle name="40% - Énfasis1 2 2 4 2 7" xfId="26080" xr:uid="{00000000-0005-0000-0000-000056480000}"/>
    <cellStyle name="40% - Énfasis1 2 2 4 2 8" xfId="33980" xr:uid="{00000000-0005-0000-0000-000057480000}"/>
    <cellStyle name="40% - Énfasis1 2 2 4 2 9" xfId="19242" xr:uid="{00000000-0005-0000-0000-000058480000}"/>
    <cellStyle name="40% - Énfasis1 2 2 4 3" xfId="2175" xr:uid="{00000000-0005-0000-0000-000059480000}"/>
    <cellStyle name="40% - Énfasis1 2 2 4 3 2" xfId="6193" xr:uid="{00000000-0005-0000-0000-00005A480000}"/>
    <cellStyle name="40% - Énfasis1 2 2 4 3 2 2" xfId="28485" xr:uid="{00000000-0005-0000-0000-00005B480000}"/>
    <cellStyle name="40% - Énfasis1 2 2 4 3 2 2 2" xfId="51480" xr:uid="{00000000-0005-0000-0000-00005C480000}"/>
    <cellStyle name="40% - Énfasis1 2 2 4 3 2 3" xfId="36380" xr:uid="{00000000-0005-0000-0000-00005D480000}"/>
    <cellStyle name="40% - Énfasis1 2 2 4 3 2 3 2" xfId="51219" xr:uid="{00000000-0005-0000-0000-00005E480000}"/>
    <cellStyle name="40% - Énfasis1 2 2 4 3 2 4" xfId="21169" xr:uid="{00000000-0005-0000-0000-00005F480000}"/>
    <cellStyle name="40% - Énfasis1 2 2 4 3 3" xfId="7545" xr:uid="{00000000-0005-0000-0000-000060480000}"/>
    <cellStyle name="40% - Énfasis1 2 2 4 3 3 2" xfId="16520" xr:uid="{00000000-0005-0000-0000-000061480000}"/>
    <cellStyle name="40% - Énfasis1 2 2 4 3 3 2 2" xfId="29969" xr:uid="{00000000-0005-0000-0000-000062480000}"/>
    <cellStyle name="40% - Énfasis1 2 2 4 3 3 3" xfId="37865" xr:uid="{00000000-0005-0000-0000-000063480000}"/>
    <cellStyle name="40% - Énfasis1 2 2 4 3 3 4" xfId="22652" xr:uid="{00000000-0005-0000-0000-000064480000}"/>
    <cellStyle name="40% - Énfasis1 2 2 4 3 3 5" xfId="47745" xr:uid="{00000000-0005-0000-0000-000065480000}"/>
    <cellStyle name="40% - Énfasis1 2 2 4 3 4" xfId="8722" xr:uid="{00000000-0005-0000-0000-000066480000}"/>
    <cellStyle name="40% - Énfasis1 2 2 4 3 4 2" xfId="17689" xr:uid="{00000000-0005-0000-0000-000067480000}"/>
    <cellStyle name="40% - Énfasis1 2 2 4 3 4 2 2" xfId="31454" xr:uid="{00000000-0005-0000-0000-000068480000}"/>
    <cellStyle name="40% - Énfasis1 2 2 4 3 4 3" xfId="39351" xr:uid="{00000000-0005-0000-0000-000069480000}"/>
    <cellStyle name="40% - Énfasis1 2 2 4 3 4 4" xfId="24136" xr:uid="{00000000-0005-0000-0000-00006A480000}"/>
    <cellStyle name="40% - Énfasis1 2 2 4 3 4 5" xfId="48914" xr:uid="{00000000-0005-0000-0000-00006B480000}"/>
    <cellStyle name="40% - Énfasis1 2 2 4 3 5" xfId="10740" xr:uid="{00000000-0005-0000-0000-00006C480000}"/>
    <cellStyle name="40% - Énfasis1 2 2 4 3 5 2" xfId="32939" xr:uid="{00000000-0005-0000-0000-00006D480000}"/>
    <cellStyle name="40% - Énfasis1 2 2 4 3 5 3" xfId="40836" xr:uid="{00000000-0005-0000-0000-00006E480000}"/>
    <cellStyle name="40% - Énfasis1 2 2 4 3 5 4" xfId="25354" xr:uid="{00000000-0005-0000-0000-00006F480000}"/>
    <cellStyle name="40% - Énfasis1 2 2 4 3 5 5" xfId="50557" xr:uid="{00000000-0005-0000-0000-000070480000}"/>
    <cellStyle name="40% - Énfasis1 2 2 4 3 6" xfId="26523" xr:uid="{00000000-0005-0000-0000-000071480000}"/>
    <cellStyle name="40% - Énfasis1 2 2 4 3 7" xfId="34423" xr:uid="{00000000-0005-0000-0000-000072480000}"/>
    <cellStyle name="40% - Énfasis1 2 2 4 3 8" xfId="19685" xr:uid="{00000000-0005-0000-0000-000073480000}"/>
    <cellStyle name="40% - Énfasis1 2 2 4 3 9" xfId="42375" xr:uid="{00000000-0005-0000-0000-000074480000}"/>
    <cellStyle name="40% - Énfasis1 2 2 4 4" xfId="1718" xr:uid="{00000000-0005-0000-0000-000075480000}"/>
    <cellStyle name="40% - Énfasis1 2 2 4 4 2" xfId="4108" xr:uid="{00000000-0005-0000-0000-000076480000}"/>
    <cellStyle name="40% - Énfasis1 2 2 4 4 2 2" xfId="14089" xr:uid="{00000000-0005-0000-0000-000077480000}"/>
    <cellStyle name="40% - Énfasis1 2 2 4 4 2 3" xfId="27722" xr:uid="{00000000-0005-0000-0000-000078480000}"/>
    <cellStyle name="40% - Énfasis1 2 2 4 4 2 4" xfId="45311" xr:uid="{00000000-0005-0000-0000-000079480000}"/>
    <cellStyle name="40% - Énfasis1 2 2 4 4 3" xfId="10741" xr:uid="{00000000-0005-0000-0000-00007A480000}"/>
    <cellStyle name="40% - Énfasis1 2 2 4 4 3 2" xfId="35617" xr:uid="{00000000-0005-0000-0000-00007B480000}"/>
    <cellStyle name="40% - Énfasis1 2 2 4 4 4" xfId="20406" xr:uid="{00000000-0005-0000-0000-00007C480000}"/>
    <cellStyle name="40% - Énfasis1 2 2 4 4 5" xfId="43534" xr:uid="{00000000-0005-0000-0000-00007D480000}"/>
    <cellStyle name="40% - Énfasis1 2 2 4 5" xfId="2944" xr:uid="{00000000-0005-0000-0000-00007E480000}"/>
    <cellStyle name="40% - Énfasis1 2 2 4 5 2" xfId="12928" xr:uid="{00000000-0005-0000-0000-00007F480000}"/>
    <cellStyle name="40% - Énfasis1 2 2 4 5 2 2" xfId="29206" xr:uid="{00000000-0005-0000-0000-000080480000}"/>
    <cellStyle name="40% - Énfasis1 2 2 4 5 3" xfId="37102" xr:uid="{00000000-0005-0000-0000-000081480000}"/>
    <cellStyle name="40% - Énfasis1 2 2 4 5 4" xfId="21890" xr:uid="{00000000-0005-0000-0000-000082480000}"/>
    <cellStyle name="40% - Énfasis1 2 2 4 5 5" xfId="44149" xr:uid="{00000000-0005-0000-0000-000083480000}"/>
    <cellStyle name="40% - Énfasis1 2 2 4 6" xfId="8274" xr:uid="{00000000-0005-0000-0000-000084480000}"/>
    <cellStyle name="40% - Énfasis1 2 2 4 6 2" xfId="17241" xr:uid="{00000000-0005-0000-0000-000085480000}"/>
    <cellStyle name="40% - Énfasis1 2 2 4 6 2 2" xfId="30691" xr:uid="{00000000-0005-0000-0000-000086480000}"/>
    <cellStyle name="40% - Énfasis1 2 2 4 6 3" xfId="38588" xr:uid="{00000000-0005-0000-0000-000087480000}"/>
    <cellStyle name="40% - Énfasis1 2 2 4 6 4" xfId="23374" xr:uid="{00000000-0005-0000-0000-000088480000}"/>
    <cellStyle name="40% - Énfasis1 2 2 4 6 5" xfId="48466" xr:uid="{00000000-0005-0000-0000-000089480000}"/>
    <cellStyle name="40% - Énfasis1 2 2 4 7" xfId="10742" xr:uid="{00000000-0005-0000-0000-00008A480000}"/>
    <cellStyle name="40% - Énfasis1 2 2 4 7 2" xfId="32176" xr:uid="{00000000-0005-0000-0000-00008B480000}"/>
    <cellStyle name="40% - Énfasis1 2 2 4 7 3" xfId="40073" xr:uid="{00000000-0005-0000-0000-00008C480000}"/>
    <cellStyle name="40% - Énfasis1 2 2 4 7 4" xfId="24808" xr:uid="{00000000-0005-0000-0000-00008D480000}"/>
    <cellStyle name="40% - Énfasis1 2 2 4 7 5" xfId="50109" xr:uid="{00000000-0005-0000-0000-00008E480000}"/>
    <cellStyle name="40% - Énfasis1 2 2 4 8" xfId="25761" xr:uid="{00000000-0005-0000-0000-00008F480000}"/>
    <cellStyle name="40% - Énfasis1 2 2 4 9" xfId="33660" xr:uid="{00000000-0005-0000-0000-000090480000}"/>
    <cellStyle name="40% - Énfasis1 2 2 5" xfId="1759" xr:uid="{00000000-0005-0000-0000-000091480000}"/>
    <cellStyle name="40% - Énfasis1 2 2 5 10" xfId="41960" xr:uid="{00000000-0005-0000-0000-000092480000}"/>
    <cellStyle name="40% - Énfasis1 2 2 5 2" xfId="2177" xr:uid="{00000000-0005-0000-0000-000093480000}"/>
    <cellStyle name="40% - Énfasis1 2 2 5 2 2" xfId="7547" xr:uid="{00000000-0005-0000-0000-000094480000}"/>
    <cellStyle name="40% - Énfasis1 2 2 5 2 2 2" xfId="16522" xr:uid="{00000000-0005-0000-0000-000095480000}"/>
    <cellStyle name="40% - Énfasis1 2 2 5 2 2 2 2" xfId="28487" xr:uid="{00000000-0005-0000-0000-000096480000}"/>
    <cellStyle name="40% - Énfasis1 2 2 5 2 2 3" xfId="36382" xr:uid="{00000000-0005-0000-0000-000097480000}"/>
    <cellStyle name="40% - Énfasis1 2 2 5 2 2 4" xfId="21171" xr:uid="{00000000-0005-0000-0000-000098480000}"/>
    <cellStyle name="40% - Énfasis1 2 2 5 2 2 5" xfId="47747" xr:uid="{00000000-0005-0000-0000-000099480000}"/>
    <cellStyle name="40% - Énfasis1 2 2 5 2 3" xfId="8724" xr:uid="{00000000-0005-0000-0000-00009A480000}"/>
    <cellStyle name="40% - Énfasis1 2 2 5 2 3 2" xfId="17691" xr:uid="{00000000-0005-0000-0000-00009B480000}"/>
    <cellStyle name="40% - Énfasis1 2 2 5 2 3 2 2" xfId="29971" xr:uid="{00000000-0005-0000-0000-00009C480000}"/>
    <cellStyle name="40% - Énfasis1 2 2 5 2 3 3" xfId="37867" xr:uid="{00000000-0005-0000-0000-00009D480000}"/>
    <cellStyle name="40% - Énfasis1 2 2 5 2 3 4" xfId="22654" xr:uid="{00000000-0005-0000-0000-00009E480000}"/>
    <cellStyle name="40% - Énfasis1 2 2 5 2 3 5" xfId="48916" xr:uid="{00000000-0005-0000-0000-00009F480000}"/>
    <cellStyle name="40% - Énfasis1 2 2 5 2 4" xfId="9581" xr:uid="{00000000-0005-0000-0000-0000A0480000}"/>
    <cellStyle name="40% - Énfasis1 2 2 5 2 4 2" xfId="31456" xr:uid="{00000000-0005-0000-0000-0000A1480000}"/>
    <cellStyle name="40% - Énfasis1 2 2 5 2 4 3" xfId="39353" xr:uid="{00000000-0005-0000-0000-0000A2480000}"/>
    <cellStyle name="40% - Énfasis1 2 2 5 2 4 4" xfId="24138" xr:uid="{00000000-0005-0000-0000-0000A3480000}"/>
    <cellStyle name="40% - Énfasis1 2 2 5 2 4 5" xfId="50559" xr:uid="{00000000-0005-0000-0000-0000A4480000}"/>
    <cellStyle name="40% - Énfasis1 2 2 5 2 5" xfId="12286" xr:uid="{00000000-0005-0000-0000-0000A5480000}"/>
    <cellStyle name="40% - Énfasis1 2 2 5 2 5 2" xfId="32941" xr:uid="{00000000-0005-0000-0000-0000A6480000}"/>
    <cellStyle name="40% - Énfasis1 2 2 5 2 5 3" xfId="40838" xr:uid="{00000000-0005-0000-0000-0000A7480000}"/>
    <cellStyle name="40% - Énfasis1 2 2 5 2 6" xfId="26525" xr:uid="{00000000-0005-0000-0000-0000A8480000}"/>
    <cellStyle name="40% - Énfasis1 2 2 5 2 7" xfId="34425" xr:uid="{00000000-0005-0000-0000-0000A9480000}"/>
    <cellStyle name="40% - Énfasis1 2 2 5 2 8" xfId="19687" xr:uid="{00000000-0005-0000-0000-0000AA480000}"/>
    <cellStyle name="40% - Énfasis1 2 2 5 2 9" xfId="42377" xr:uid="{00000000-0005-0000-0000-0000AB480000}"/>
    <cellStyle name="40% - Énfasis1 2 2 5 3" xfId="4669" xr:uid="{00000000-0005-0000-0000-0000AC480000}"/>
    <cellStyle name="40% - Énfasis1 2 2 5 3 2" xfId="14647" xr:uid="{00000000-0005-0000-0000-0000AD480000}"/>
    <cellStyle name="40% - Énfasis1 2 2 5 3 2 2" xfId="27912" xr:uid="{00000000-0005-0000-0000-0000AE480000}"/>
    <cellStyle name="40% - Énfasis1 2 2 5 3 3" xfId="35807" xr:uid="{00000000-0005-0000-0000-0000AF480000}"/>
    <cellStyle name="40% - Énfasis1 2 2 5 3 4" xfId="20596" xr:uid="{00000000-0005-0000-0000-0000B0480000}"/>
    <cellStyle name="40% - Énfasis1 2 2 5 3 5" xfId="45869" xr:uid="{00000000-0005-0000-0000-0000B1480000}"/>
    <cellStyle name="40% - Énfasis1 2 2 5 4" xfId="8307" xr:uid="{00000000-0005-0000-0000-0000B2480000}"/>
    <cellStyle name="40% - Énfasis1 2 2 5 4 2" xfId="17274" xr:uid="{00000000-0005-0000-0000-0000B3480000}"/>
    <cellStyle name="40% - Énfasis1 2 2 5 4 2 2" xfId="29396" xr:uid="{00000000-0005-0000-0000-0000B4480000}"/>
    <cellStyle name="40% - Énfasis1 2 2 5 4 3" xfId="37292" xr:uid="{00000000-0005-0000-0000-0000B5480000}"/>
    <cellStyle name="40% - Énfasis1 2 2 5 4 4" xfId="22080" xr:uid="{00000000-0005-0000-0000-0000B6480000}"/>
    <cellStyle name="40% - Énfasis1 2 2 5 4 5" xfId="48499" xr:uid="{00000000-0005-0000-0000-0000B7480000}"/>
    <cellStyle name="40% - Énfasis1 2 2 5 5" xfId="9582" xr:uid="{00000000-0005-0000-0000-0000B8480000}"/>
    <cellStyle name="40% - Énfasis1 2 2 5 5 2" xfId="30881" xr:uid="{00000000-0005-0000-0000-0000B9480000}"/>
    <cellStyle name="40% - Énfasis1 2 2 5 5 3" xfId="38778" xr:uid="{00000000-0005-0000-0000-0000BA480000}"/>
    <cellStyle name="40% - Énfasis1 2 2 5 5 4" xfId="23564" xr:uid="{00000000-0005-0000-0000-0000BB480000}"/>
    <cellStyle name="40% - Énfasis1 2 2 5 5 5" xfId="50142" xr:uid="{00000000-0005-0000-0000-0000BC480000}"/>
    <cellStyle name="40% - Énfasis1 2 2 5 6" xfId="12075" xr:uid="{00000000-0005-0000-0000-0000BD480000}"/>
    <cellStyle name="40% - Énfasis1 2 2 5 6 2" xfId="32366" xr:uid="{00000000-0005-0000-0000-0000BE480000}"/>
    <cellStyle name="40% - Énfasis1 2 2 5 6 3" xfId="40263" xr:uid="{00000000-0005-0000-0000-0000BF480000}"/>
    <cellStyle name="40% - Énfasis1 2 2 5 7" xfId="25950" xr:uid="{00000000-0005-0000-0000-0000C0480000}"/>
    <cellStyle name="40% - Énfasis1 2 2 5 8" xfId="33850" xr:uid="{00000000-0005-0000-0000-0000C1480000}"/>
    <cellStyle name="40% - Énfasis1 2 2 5 9" xfId="19112" xr:uid="{00000000-0005-0000-0000-0000C2480000}"/>
    <cellStyle name="40% - Énfasis1 2 2 6" xfId="2170" xr:uid="{00000000-0005-0000-0000-0000C3480000}"/>
    <cellStyle name="40% - Énfasis1 2 2 6 2" xfId="5267" xr:uid="{00000000-0005-0000-0000-0000C4480000}"/>
    <cellStyle name="40% - Énfasis1 2 2 6 2 2" xfId="15244" xr:uid="{00000000-0005-0000-0000-0000C5480000}"/>
    <cellStyle name="40% - Énfasis1 2 2 6 2 2 2" xfId="28480" xr:uid="{00000000-0005-0000-0000-0000C6480000}"/>
    <cellStyle name="40% - Énfasis1 2 2 6 2 3" xfId="36375" xr:uid="{00000000-0005-0000-0000-0000C7480000}"/>
    <cellStyle name="40% - Énfasis1 2 2 6 2 4" xfId="21164" xr:uid="{00000000-0005-0000-0000-0000C8480000}"/>
    <cellStyle name="40% - Énfasis1 2 2 6 2 5" xfId="46467" xr:uid="{00000000-0005-0000-0000-0000C9480000}"/>
    <cellStyle name="40% - Énfasis1 2 2 6 3" xfId="8717" xr:uid="{00000000-0005-0000-0000-0000CA480000}"/>
    <cellStyle name="40% - Énfasis1 2 2 6 3 2" xfId="17684" xr:uid="{00000000-0005-0000-0000-0000CB480000}"/>
    <cellStyle name="40% - Énfasis1 2 2 6 3 2 2" xfId="29964" xr:uid="{00000000-0005-0000-0000-0000CC480000}"/>
    <cellStyle name="40% - Énfasis1 2 2 6 3 3" xfId="37860" xr:uid="{00000000-0005-0000-0000-0000CD480000}"/>
    <cellStyle name="40% - Énfasis1 2 2 6 3 4" xfId="22647" xr:uid="{00000000-0005-0000-0000-0000CE480000}"/>
    <cellStyle name="40% - Énfasis1 2 2 6 3 5" xfId="48909" xr:uid="{00000000-0005-0000-0000-0000CF480000}"/>
    <cellStyle name="40% - Énfasis1 2 2 6 4" xfId="9583" xr:uid="{00000000-0005-0000-0000-0000D0480000}"/>
    <cellStyle name="40% - Énfasis1 2 2 6 4 2" xfId="31449" xr:uid="{00000000-0005-0000-0000-0000D1480000}"/>
    <cellStyle name="40% - Énfasis1 2 2 6 4 3" xfId="39346" xr:uid="{00000000-0005-0000-0000-0000D2480000}"/>
    <cellStyle name="40% - Énfasis1 2 2 6 4 4" xfId="24131" xr:uid="{00000000-0005-0000-0000-0000D3480000}"/>
    <cellStyle name="40% - Énfasis1 2 2 6 4 5" xfId="50552" xr:uid="{00000000-0005-0000-0000-0000D4480000}"/>
    <cellStyle name="40% - Énfasis1 2 2 6 5" xfId="12280" xr:uid="{00000000-0005-0000-0000-0000D5480000}"/>
    <cellStyle name="40% - Énfasis1 2 2 6 5 2" xfId="32934" xr:uid="{00000000-0005-0000-0000-0000D6480000}"/>
    <cellStyle name="40% - Énfasis1 2 2 6 5 3" xfId="40831" xr:uid="{00000000-0005-0000-0000-0000D7480000}"/>
    <cellStyle name="40% - Énfasis1 2 2 6 6" xfId="26518" xr:uid="{00000000-0005-0000-0000-0000D8480000}"/>
    <cellStyle name="40% - Énfasis1 2 2 6 7" xfId="34418" xr:uid="{00000000-0005-0000-0000-0000D9480000}"/>
    <cellStyle name="40% - Énfasis1 2 2 6 8" xfId="19680" xr:uid="{00000000-0005-0000-0000-0000DA480000}"/>
    <cellStyle name="40% - Énfasis1 2 2 6 9" xfId="42370" xr:uid="{00000000-0005-0000-0000-0000DB480000}"/>
    <cellStyle name="40% - Énfasis1 2 2 7" xfId="1148" xr:uid="{00000000-0005-0000-0000-0000DC480000}"/>
    <cellStyle name="40% - Énfasis1 2 2 7 2" xfId="4373" xr:uid="{00000000-0005-0000-0000-0000DD480000}"/>
    <cellStyle name="40% - Énfasis1 2 2 7 2 2" xfId="14353" xr:uid="{00000000-0005-0000-0000-0000DE480000}"/>
    <cellStyle name="40% - Énfasis1 2 2 7 2 3" xfId="27122" xr:uid="{00000000-0005-0000-0000-0000DF480000}"/>
    <cellStyle name="40% - Énfasis1 2 2 7 2 4" xfId="45575" xr:uid="{00000000-0005-0000-0000-0000E0480000}"/>
    <cellStyle name="40% - Énfasis1 2 2 7 3" xfId="10743" xr:uid="{00000000-0005-0000-0000-0000E1480000}"/>
    <cellStyle name="40% - Énfasis1 2 2 7 3 2" xfId="35017" xr:uid="{00000000-0005-0000-0000-0000E2480000}"/>
    <cellStyle name="40% - Énfasis1 2 2 7 4" xfId="18815" xr:uid="{00000000-0005-0000-0000-0000E3480000}"/>
    <cellStyle name="40% - Énfasis1 2 2 7 5" xfId="43021" xr:uid="{00000000-0005-0000-0000-0000E4480000}"/>
    <cellStyle name="40% - Énfasis1 2 2 8" xfId="5820" xr:uid="{00000000-0005-0000-0000-0000E5480000}"/>
    <cellStyle name="40% - Énfasis1 2 2 8 2" xfId="27615" xr:uid="{00000000-0005-0000-0000-0000E6480000}"/>
    <cellStyle name="40% - Énfasis1 2 2 8 2 2" xfId="51412" xr:uid="{00000000-0005-0000-0000-0000E7480000}"/>
    <cellStyle name="40% - Énfasis1 2 2 8 3" xfId="35510" xr:uid="{00000000-0005-0000-0000-0000E8480000}"/>
    <cellStyle name="40% - Énfasis1 2 2 8 3 2" xfId="51140" xr:uid="{00000000-0005-0000-0000-0000E9480000}"/>
    <cellStyle name="40% - Énfasis1 2 2 8 4" xfId="20299" xr:uid="{00000000-0005-0000-0000-0000EA480000}"/>
    <cellStyle name="40% - Énfasis1 2 2 9" xfId="6497" xr:uid="{00000000-0005-0000-0000-0000EB480000}"/>
    <cellStyle name="40% - Énfasis1 2 2 9 2" xfId="15479" xr:uid="{00000000-0005-0000-0000-0000EC480000}"/>
    <cellStyle name="40% - Énfasis1 2 2 9 2 2" xfId="29099" xr:uid="{00000000-0005-0000-0000-0000ED480000}"/>
    <cellStyle name="40% - Énfasis1 2 2 9 3" xfId="36995" xr:uid="{00000000-0005-0000-0000-0000EE480000}"/>
    <cellStyle name="40% - Énfasis1 2 2 9 4" xfId="21783" xr:uid="{00000000-0005-0000-0000-0000EF480000}"/>
    <cellStyle name="40% - Énfasis1 2 2 9 5" xfId="46702" xr:uid="{00000000-0005-0000-0000-0000F0480000}"/>
    <cellStyle name="40% - Énfasis1 2 3" xfId="111" xr:uid="{00000000-0005-0000-0000-0000F1480000}"/>
    <cellStyle name="40% - Énfasis1 2 3 10" xfId="2843" xr:uid="{00000000-0005-0000-0000-0000F2480000}"/>
    <cellStyle name="40% - Énfasis1 2 3 10 2" xfId="12827" xr:uid="{00000000-0005-0000-0000-0000F3480000}"/>
    <cellStyle name="40% - Énfasis1 2 3 10 3" xfId="33663" xr:uid="{00000000-0005-0000-0000-0000F4480000}"/>
    <cellStyle name="40% - Énfasis1 2 3 10 4" xfId="44048" xr:uid="{00000000-0005-0000-0000-0000F5480000}"/>
    <cellStyle name="40% - Énfasis1 2 3 11" xfId="7775" xr:uid="{00000000-0005-0000-0000-0000F6480000}"/>
    <cellStyle name="40% - Énfasis1 2 3 11 2" xfId="16742" xr:uid="{00000000-0005-0000-0000-0000F7480000}"/>
    <cellStyle name="40% - Énfasis1 2 3 11 3" xfId="47967" xr:uid="{00000000-0005-0000-0000-0000F8480000}"/>
    <cellStyle name="40% - Énfasis1 2 3 12" xfId="10744" xr:uid="{00000000-0005-0000-0000-0000F9480000}"/>
    <cellStyle name="40% - Énfasis1 2 3 12 2" xfId="49610" xr:uid="{00000000-0005-0000-0000-0000FA480000}"/>
    <cellStyle name="40% - Énfasis1 2 3 13" xfId="18408" xr:uid="{00000000-0005-0000-0000-0000FB480000}"/>
    <cellStyle name="40% - Énfasis1 2 3 14" xfId="41428" xr:uid="{00000000-0005-0000-0000-0000FC480000}"/>
    <cellStyle name="40% - Énfasis1 2 3 2" xfId="219" xr:uid="{00000000-0005-0000-0000-0000FD480000}"/>
    <cellStyle name="40% - Énfasis1 2 3 2 10" xfId="41535" xr:uid="{00000000-0005-0000-0000-0000FE480000}"/>
    <cellStyle name="40% - Énfasis1 2 3 2 2" xfId="628" xr:uid="{00000000-0005-0000-0000-0000FF480000}"/>
    <cellStyle name="40% - Énfasis1 2 3 2 2 2" xfId="2178" xr:uid="{00000000-0005-0000-0000-000000490000}"/>
    <cellStyle name="40% - Énfasis1 2 3 2 2 2 2" xfId="5078" xr:uid="{00000000-0005-0000-0000-000001490000}"/>
    <cellStyle name="40% - Énfasis1 2 3 2 2 2 2 2" xfId="15056" xr:uid="{00000000-0005-0000-0000-000002490000}"/>
    <cellStyle name="40% - Énfasis1 2 3 2 2 2 2 3" xfId="28489" xr:uid="{00000000-0005-0000-0000-000003490000}"/>
    <cellStyle name="40% - Énfasis1 2 3 2 2 2 2 4" xfId="46278" xr:uid="{00000000-0005-0000-0000-000004490000}"/>
    <cellStyle name="40% - Énfasis1 2 3 2 2 2 3" xfId="10745" xr:uid="{00000000-0005-0000-0000-000005490000}"/>
    <cellStyle name="40% - Énfasis1 2 3 2 2 2 3 2" xfId="36384" xr:uid="{00000000-0005-0000-0000-000006490000}"/>
    <cellStyle name="40% - Énfasis1 2 3 2 2 2 4" xfId="21173" xr:uid="{00000000-0005-0000-0000-000007490000}"/>
    <cellStyle name="40% - Énfasis1 2 3 2 2 2 5" xfId="43734" xr:uid="{00000000-0005-0000-0000-000008490000}"/>
    <cellStyle name="40% - Énfasis1 2 3 2 2 3" xfId="3530" xr:uid="{00000000-0005-0000-0000-000009490000}"/>
    <cellStyle name="40% - Énfasis1 2 3 2 2 3 2" xfId="13514" xr:uid="{00000000-0005-0000-0000-00000A490000}"/>
    <cellStyle name="40% - Énfasis1 2 3 2 2 3 2 2" xfId="29973" xr:uid="{00000000-0005-0000-0000-00000B490000}"/>
    <cellStyle name="40% - Énfasis1 2 3 2 2 3 3" xfId="37869" xr:uid="{00000000-0005-0000-0000-00000C490000}"/>
    <cellStyle name="40% - Énfasis1 2 3 2 2 3 4" xfId="22656" xr:uid="{00000000-0005-0000-0000-00000D490000}"/>
    <cellStyle name="40% - Énfasis1 2 3 2 2 3 5" xfId="44735" xr:uid="{00000000-0005-0000-0000-00000E490000}"/>
    <cellStyle name="40% - Énfasis1 2 3 2 2 4" xfId="8725" xr:uid="{00000000-0005-0000-0000-00000F490000}"/>
    <cellStyle name="40% - Énfasis1 2 3 2 2 4 2" xfId="17692" xr:uid="{00000000-0005-0000-0000-000010490000}"/>
    <cellStyle name="40% - Énfasis1 2 3 2 2 4 2 2" xfId="31458" xr:uid="{00000000-0005-0000-0000-000011490000}"/>
    <cellStyle name="40% - Énfasis1 2 3 2 2 4 3" xfId="39355" xr:uid="{00000000-0005-0000-0000-000012490000}"/>
    <cellStyle name="40% - Énfasis1 2 3 2 2 4 4" xfId="24140" xr:uid="{00000000-0005-0000-0000-000013490000}"/>
    <cellStyle name="40% - Énfasis1 2 3 2 2 4 5" xfId="48917" xr:uid="{00000000-0005-0000-0000-000014490000}"/>
    <cellStyle name="40% - Énfasis1 2 3 2 2 5" xfId="10746" xr:uid="{00000000-0005-0000-0000-000015490000}"/>
    <cellStyle name="40% - Énfasis1 2 3 2 2 5 2" xfId="32943" xr:uid="{00000000-0005-0000-0000-000016490000}"/>
    <cellStyle name="40% - Énfasis1 2 3 2 2 5 3" xfId="40840" xr:uid="{00000000-0005-0000-0000-000017490000}"/>
    <cellStyle name="40% - Énfasis1 2 3 2 2 5 4" xfId="25356" xr:uid="{00000000-0005-0000-0000-000018490000}"/>
    <cellStyle name="40% - Énfasis1 2 3 2 2 5 5" xfId="50560" xr:uid="{00000000-0005-0000-0000-000019490000}"/>
    <cellStyle name="40% - Énfasis1 2 3 2 2 6" xfId="26527" xr:uid="{00000000-0005-0000-0000-00001A490000}"/>
    <cellStyle name="40% - Énfasis1 2 3 2 2 7" xfId="34427" xr:uid="{00000000-0005-0000-0000-00001B490000}"/>
    <cellStyle name="40% - Énfasis1 2 3 2 2 8" xfId="19689" xr:uid="{00000000-0005-0000-0000-00001C490000}"/>
    <cellStyle name="40% - Énfasis1 2 3 2 2 9" xfId="42378" xr:uid="{00000000-0005-0000-0000-00001D490000}"/>
    <cellStyle name="40% - Énfasis1 2 3 2 3" xfId="1320" xr:uid="{00000000-0005-0000-0000-00001E490000}"/>
    <cellStyle name="40% - Énfasis1 2 3 2 3 2" xfId="6671" xr:uid="{00000000-0005-0000-0000-00001F490000}"/>
    <cellStyle name="40% - Énfasis1 2 3 2 3 2 2" xfId="15650" xr:uid="{00000000-0005-0000-0000-000020490000}"/>
    <cellStyle name="40% - Énfasis1 2 3 2 3 2 3" xfId="28043" xr:uid="{00000000-0005-0000-0000-000021490000}"/>
    <cellStyle name="40% - Énfasis1 2 3 2 3 2 4" xfId="46874" xr:uid="{00000000-0005-0000-0000-000022490000}"/>
    <cellStyle name="40% - Énfasis1 2 3 2 3 3" xfId="10747" xr:uid="{00000000-0005-0000-0000-000023490000}"/>
    <cellStyle name="40% - Énfasis1 2 3 2 3 3 2" xfId="35938" xr:uid="{00000000-0005-0000-0000-000024490000}"/>
    <cellStyle name="40% - Énfasis1 2 3 2 3 4" xfId="20727" xr:uid="{00000000-0005-0000-0000-000025490000}"/>
    <cellStyle name="40% - Énfasis1 2 3 2 3 5" xfId="43192" xr:uid="{00000000-0005-0000-0000-000026490000}"/>
    <cellStyle name="40% - Énfasis1 2 3 2 4" xfId="4239" xr:uid="{00000000-0005-0000-0000-000027490000}"/>
    <cellStyle name="40% - Énfasis1 2 3 2 4 2" xfId="14219" xr:uid="{00000000-0005-0000-0000-000028490000}"/>
    <cellStyle name="40% - Énfasis1 2 3 2 4 2 2" xfId="29527" xr:uid="{00000000-0005-0000-0000-000029490000}"/>
    <cellStyle name="40% - Énfasis1 2 3 2 4 3" xfId="37423" xr:uid="{00000000-0005-0000-0000-00002A490000}"/>
    <cellStyle name="40% - Énfasis1 2 3 2 4 4" xfId="22211" xr:uid="{00000000-0005-0000-0000-00002B490000}"/>
    <cellStyle name="40% - Énfasis1 2 3 2 4 5" xfId="45441" xr:uid="{00000000-0005-0000-0000-00002C490000}"/>
    <cellStyle name="40% - Énfasis1 2 3 2 5" xfId="7208" xr:uid="{00000000-0005-0000-0000-00002D490000}"/>
    <cellStyle name="40% - Énfasis1 2 3 2 5 2" xfId="16185" xr:uid="{00000000-0005-0000-0000-00002E490000}"/>
    <cellStyle name="40% - Énfasis1 2 3 2 5 2 2" xfId="31012" xr:uid="{00000000-0005-0000-0000-00002F490000}"/>
    <cellStyle name="40% - Énfasis1 2 3 2 5 3" xfId="38909" xr:uid="{00000000-0005-0000-0000-000030490000}"/>
    <cellStyle name="40% - Énfasis1 2 3 2 5 4" xfId="23695" xr:uid="{00000000-0005-0000-0000-000031490000}"/>
    <cellStyle name="40% - Énfasis1 2 3 2 5 5" xfId="47410" xr:uid="{00000000-0005-0000-0000-000032490000}"/>
    <cellStyle name="40% - Énfasis1 2 3 2 6" xfId="3116" xr:uid="{00000000-0005-0000-0000-000033490000}"/>
    <cellStyle name="40% - Énfasis1 2 3 2 6 2" xfId="13100" xr:uid="{00000000-0005-0000-0000-000034490000}"/>
    <cellStyle name="40% - Énfasis1 2 3 2 6 2 2" xfId="32497" xr:uid="{00000000-0005-0000-0000-000035490000}"/>
    <cellStyle name="40% - Énfasis1 2 3 2 6 3" xfId="40394" xr:uid="{00000000-0005-0000-0000-000036490000}"/>
    <cellStyle name="40% - Énfasis1 2 3 2 6 4" xfId="25106" xr:uid="{00000000-0005-0000-0000-000037490000}"/>
    <cellStyle name="40% - Énfasis1 2 3 2 6 5" xfId="44321" xr:uid="{00000000-0005-0000-0000-000038490000}"/>
    <cellStyle name="40% - Énfasis1 2 3 2 7" xfId="7882" xr:uid="{00000000-0005-0000-0000-000039490000}"/>
    <cellStyle name="40% - Énfasis1 2 3 2 7 2" xfId="16849" xr:uid="{00000000-0005-0000-0000-00003A490000}"/>
    <cellStyle name="40% - Énfasis1 2 3 2 7 3" xfId="26081" xr:uid="{00000000-0005-0000-0000-00003B490000}"/>
    <cellStyle name="40% - Énfasis1 2 3 2 7 4" xfId="48074" xr:uid="{00000000-0005-0000-0000-00003C490000}"/>
    <cellStyle name="40% - Énfasis1 2 3 2 8" xfId="10748" xr:uid="{00000000-0005-0000-0000-00003D490000}"/>
    <cellStyle name="40% - Énfasis1 2 3 2 8 2" xfId="33981" xr:uid="{00000000-0005-0000-0000-00003E490000}"/>
    <cellStyle name="40% - Énfasis1 2 3 2 8 3" xfId="49717" xr:uid="{00000000-0005-0000-0000-00003F490000}"/>
    <cellStyle name="40% - Énfasis1 2 3 2 9" xfId="19243" xr:uid="{00000000-0005-0000-0000-000040490000}"/>
    <cellStyle name="40% - Énfasis1 2 3 3" xfId="327" xr:uid="{00000000-0005-0000-0000-000041490000}"/>
    <cellStyle name="40% - Énfasis1 2 3 3 2" xfId="803" xr:uid="{00000000-0005-0000-0000-000042490000}"/>
    <cellStyle name="40% - Énfasis1 2 3 3 2 2" xfId="2679" xr:uid="{00000000-0005-0000-0000-000043490000}"/>
    <cellStyle name="40% - Énfasis1 2 3 3 2 2 2" xfId="6846" xr:uid="{00000000-0005-0000-0000-000044490000}"/>
    <cellStyle name="40% - Énfasis1 2 3 3 2 2 2 2" xfId="15824" xr:uid="{00000000-0005-0000-0000-000045490000}"/>
    <cellStyle name="40% - Énfasis1 2 3 3 2 2 2 3" xfId="47048" xr:uid="{00000000-0005-0000-0000-000046490000}"/>
    <cellStyle name="40% - Énfasis1 2 3 3 2 2 3" xfId="10749" xr:uid="{00000000-0005-0000-0000-000047490000}"/>
    <cellStyle name="40% - Énfasis1 2 3 3 2 2 4" xfId="28488" xr:uid="{00000000-0005-0000-0000-000048490000}"/>
    <cellStyle name="40% - Énfasis1 2 3 3 2 2 5" xfId="43889" xr:uid="{00000000-0005-0000-0000-000049490000}"/>
    <cellStyle name="40% - Énfasis1 2 3 3 2 3" xfId="3531" xr:uid="{00000000-0005-0000-0000-00004A490000}"/>
    <cellStyle name="40% - Énfasis1 2 3 3 2 3 2" xfId="13515" xr:uid="{00000000-0005-0000-0000-00004B490000}"/>
    <cellStyle name="40% - Énfasis1 2 3 3 2 3 3" xfId="36383" xr:uid="{00000000-0005-0000-0000-00004C490000}"/>
    <cellStyle name="40% - Énfasis1 2 3 3 2 3 4" xfId="44736" xr:uid="{00000000-0005-0000-0000-00004D490000}"/>
    <cellStyle name="40% - Énfasis1 2 3 3 2 4" xfId="10750" xr:uid="{00000000-0005-0000-0000-00004E490000}"/>
    <cellStyle name="40% - Énfasis1 2 3 3 2 5" xfId="21172" xr:uid="{00000000-0005-0000-0000-00004F490000}"/>
    <cellStyle name="40% - Énfasis1 2 3 3 2 6" xfId="42935" xr:uid="{00000000-0005-0000-0000-000050490000}"/>
    <cellStyle name="40% - Énfasis1 2 3 3 3" xfId="1494" xr:uid="{00000000-0005-0000-0000-000051490000}"/>
    <cellStyle name="40% - Énfasis1 2 3 3 3 2" xfId="4799" xr:uid="{00000000-0005-0000-0000-000052490000}"/>
    <cellStyle name="40% - Énfasis1 2 3 3 3 2 2" xfId="14777" xr:uid="{00000000-0005-0000-0000-000053490000}"/>
    <cellStyle name="40% - Énfasis1 2 3 3 3 2 3" xfId="29972" xr:uid="{00000000-0005-0000-0000-000054490000}"/>
    <cellStyle name="40% - Énfasis1 2 3 3 3 2 4" xfId="45999" xr:uid="{00000000-0005-0000-0000-000055490000}"/>
    <cellStyle name="40% - Énfasis1 2 3 3 3 3" xfId="10751" xr:uid="{00000000-0005-0000-0000-000056490000}"/>
    <cellStyle name="40% - Énfasis1 2 3 3 3 3 2" xfId="37868" xr:uid="{00000000-0005-0000-0000-000057490000}"/>
    <cellStyle name="40% - Énfasis1 2 3 3 3 4" xfId="22655" xr:uid="{00000000-0005-0000-0000-000058490000}"/>
    <cellStyle name="40% - Énfasis1 2 3 3 3 5" xfId="43366" xr:uid="{00000000-0005-0000-0000-000059490000}"/>
    <cellStyle name="40% - Énfasis1 2 3 3 4" xfId="7382" xr:uid="{00000000-0005-0000-0000-00005A490000}"/>
    <cellStyle name="40% - Énfasis1 2 3 3 4 2" xfId="16358" xr:uid="{00000000-0005-0000-0000-00005B490000}"/>
    <cellStyle name="40% - Énfasis1 2 3 3 4 2 2" xfId="31457" xr:uid="{00000000-0005-0000-0000-00005C490000}"/>
    <cellStyle name="40% - Énfasis1 2 3 3 4 3" xfId="39354" xr:uid="{00000000-0005-0000-0000-00005D490000}"/>
    <cellStyle name="40% - Énfasis1 2 3 3 4 4" xfId="24139" xr:uid="{00000000-0005-0000-0000-00005E490000}"/>
    <cellStyle name="40% - Énfasis1 2 3 3 4 5" xfId="47583" xr:uid="{00000000-0005-0000-0000-00005F490000}"/>
    <cellStyle name="40% - Énfasis1 2 3 3 5" xfId="3290" xr:uid="{00000000-0005-0000-0000-000060490000}"/>
    <cellStyle name="40% - Énfasis1 2 3 3 5 2" xfId="13274" xr:uid="{00000000-0005-0000-0000-000061490000}"/>
    <cellStyle name="40% - Énfasis1 2 3 3 5 2 2" xfId="32942" xr:uid="{00000000-0005-0000-0000-000062490000}"/>
    <cellStyle name="40% - Énfasis1 2 3 3 5 3" xfId="40839" xr:uid="{00000000-0005-0000-0000-000063490000}"/>
    <cellStyle name="40% - Énfasis1 2 3 3 5 4" xfId="25355" xr:uid="{00000000-0005-0000-0000-000064490000}"/>
    <cellStyle name="40% - Énfasis1 2 3 3 5 5" xfId="44495" xr:uid="{00000000-0005-0000-0000-000065490000}"/>
    <cellStyle name="40% - Énfasis1 2 3 3 6" xfId="8056" xr:uid="{00000000-0005-0000-0000-000066490000}"/>
    <cellStyle name="40% - Énfasis1 2 3 3 6 2" xfId="17023" xr:uid="{00000000-0005-0000-0000-000067490000}"/>
    <cellStyle name="40% - Énfasis1 2 3 3 6 3" xfId="26526" xr:uid="{00000000-0005-0000-0000-000068490000}"/>
    <cellStyle name="40% - Énfasis1 2 3 3 6 4" xfId="48248" xr:uid="{00000000-0005-0000-0000-000069490000}"/>
    <cellStyle name="40% - Énfasis1 2 3 3 7" xfId="10752" xr:uid="{00000000-0005-0000-0000-00006A490000}"/>
    <cellStyle name="40% - Énfasis1 2 3 3 7 2" xfId="34426" xr:uid="{00000000-0005-0000-0000-00006B490000}"/>
    <cellStyle name="40% - Énfasis1 2 3 3 7 3" xfId="49891" xr:uid="{00000000-0005-0000-0000-00006C490000}"/>
    <cellStyle name="40% - Énfasis1 2 3 3 8" xfId="19688" xr:uid="{00000000-0005-0000-0000-00006D490000}"/>
    <cellStyle name="40% - Énfasis1 2 3 3 9" xfId="41709" xr:uid="{00000000-0005-0000-0000-00006E490000}"/>
    <cellStyle name="40% - Énfasis1 2 3 4" xfId="521" xr:uid="{00000000-0005-0000-0000-00006F490000}"/>
    <cellStyle name="40% - Énfasis1 2 3 4 2" xfId="2632" xr:uid="{00000000-0005-0000-0000-000070490000}"/>
    <cellStyle name="40% - Énfasis1 2 3 4 2 2" xfId="5222" xr:uid="{00000000-0005-0000-0000-000071490000}"/>
    <cellStyle name="40% - Énfasis1 2 3 4 2 2 2" xfId="15199" xr:uid="{00000000-0005-0000-0000-000072490000}"/>
    <cellStyle name="40% - Énfasis1 2 3 4 2 2 3" xfId="46422" xr:uid="{00000000-0005-0000-0000-000073490000}"/>
    <cellStyle name="40% - Énfasis1 2 3 4 2 3" xfId="10753" xr:uid="{00000000-0005-0000-0000-000074490000}"/>
    <cellStyle name="40% - Énfasis1 2 3 4 2 4" xfId="27217" xr:uid="{00000000-0005-0000-0000-000075490000}"/>
    <cellStyle name="40% - Énfasis1 2 3 4 2 5" xfId="43842" xr:uid="{00000000-0005-0000-0000-000076490000}"/>
    <cellStyle name="40% - Énfasis1 2 3 4 3" xfId="3009" xr:uid="{00000000-0005-0000-0000-000077490000}"/>
    <cellStyle name="40% - Énfasis1 2 3 4 3 2" xfId="12993" xr:uid="{00000000-0005-0000-0000-000078490000}"/>
    <cellStyle name="40% - Énfasis1 2 3 4 3 3" xfId="35112" xr:uid="{00000000-0005-0000-0000-000079490000}"/>
    <cellStyle name="40% - Énfasis1 2 3 4 3 4" xfId="44214" xr:uid="{00000000-0005-0000-0000-00007A490000}"/>
    <cellStyle name="40% - Énfasis1 2 3 4 4" xfId="9180" xr:uid="{00000000-0005-0000-0000-00007B490000}"/>
    <cellStyle name="40% - Énfasis1 2 3 4 4 2" xfId="18146" xr:uid="{00000000-0005-0000-0000-00007C490000}"/>
    <cellStyle name="40% - Énfasis1 2 3 4 4 3" xfId="49372" xr:uid="{00000000-0005-0000-0000-00007D490000}"/>
    <cellStyle name="40% - Énfasis1 2 3 4 5" xfId="10754" xr:uid="{00000000-0005-0000-0000-00007E490000}"/>
    <cellStyle name="40% - Énfasis1 2 3 4 5 2" xfId="51015" xr:uid="{00000000-0005-0000-0000-00007F490000}"/>
    <cellStyle name="40% - Énfasis1 2 3 4 6" xfId="18925" xr:uid="{00000000-0005-0000-0000-000080490000}"/>
    <cellStyle name="40% - Énfasis1 2 3 4 7" xfId="42833" xr:uid="{00000000-0005-0000-0000-000081490000}"/>
    <cellStyle name="40% - Énfasis1 2 3 5" xfId="1213" xr:uid="{00000000-0005-0000-0000-000082490000}"/>
    <cellStyle name="40% - Énfasis1 2 3 5 2" xfId="4420" xr:uid="{00000000-0005-0000-0000-000083490000}"/>
    <cellStyle name="40% - Énfasis1 2 3 5 2 2" xfId="14399" xr:uid="{00000000-0005-0000-0000-000084490000}"/>
    <cellStyle name="40% - Énfasis1 2 3 5 2 3" xfId="27725" xr:uid="{00000000-0005-0000-0000-000085490000}"/>
    <cellStyle name="40% - Énfasis1 2 3 5 2 4" xfId="45621" xr:uid="{00000000-0005-0000-0000-000086490000}"/>
    <cellStyle name="40% - Énfasis1 2 3 5 3" xfId="10755" xr:uid="{00000000-0005-0000-0000-000087490000}"/>
    <cellStyle name="40% - Énfasis1 2 3 5 3 2" xfId="35620" xr:uid="{00000000-0005-0000-0000-000088490000}"/>
    <cellStyle name="40% - Énfasis1 2 3 5 4" xfId="20409" xr:uid="{00000000-0005-0000-0000-000089490000}"/>
    <cellStyle name="40% - Énfasis1 2 3 5 5" xfId="43085" xr:uid="{00000000-0005-0000-0000-00008A490000}"/>
    <cellStyle name="40% - Énfasis1 2 3 6" xfId="5589" xr:uid="{00000000-0005-0000-0000-00008B490000}"/>
    <cellStyle name="40% - Énfasis1 2 3 6 2" xfId="29209" xr:uid="{00000000-0005-0000-0000-00008C490000}"/>
    <cellStyle name="40% - Énfasis1 2 3 6 2 2" xfId="51374" xr:uid="{00000000-0005-0000-0000-00008D490000}"/>
    <cellStyle name="40% - Énfasis1 2 3 6 3" xfId="37105" xr:uid="{00000000-0005-0000-0000-00008E490000}"/>
    <cellStyle name="40% - Énfasis1 2 3 6 3 2" xfId="51271" xr:uid="{00000000-0005-0000-0000-00008F490000}"/>
    <cellStyle name="40% - Énfasis1 2 3 6 4" xfId="21893" xr:uid="{00000000-0005-0000-0000-000090490000}"/>
    <cellStyle name="40% - Énfasis1 2 3 7" xfId="6564" xr:uid="{00000000-0005-0000-0000-000091490000}"/>
    <cellStyle name="40% - Énfasis1 2 3 7 2" xfId="15544" xr:uid="{00000000-0005-0000-0000-000092490000}"/>
    <cellStyle name="40% - Énfasis1 2 3 7 2 2" xfId="30694" xr:uid="{00000000-0005-0000-0000-000093490000}"/>
    <cellStyle name="40% - Énfasis1 2 3 7 3" xfId="38591" xr:uid="{00000000-0005-0000-0000-000094490000}"/>
    <cellStyle name="40% - Énfasis1 2 3 7 4" xfId="23377" xr:uid="{00000000-0005-0000-0000-000095490000}"/>
    <cellStyle name="40% - Énfasis1 2 3 7 5" xfId="46767" xr:uid="{00000000-0005-0000-0000-000096490000}"/>
    <cellStyle name="40% - Énfasis1 2 3 8" xfId="3958" xr:uid="{00000000-0005-0000-0000-000097490000}"/>
    <cellStyle name="40% - Énfasis1 2 3 8 2" xfId="13940" xr:uid="{00000000-0005-0000-0000-000098490000}"/>
    <cellStyle name="40% - Énfasis1 2 3 8 2 2" xfId="32179" xr:uid="{00000000-0005-0000-0000-000099490000}"/>
    <cellStyle name="40% - Énfasis1 2 3 8 3" xfId="40076" xr:uid="{00000000-0005-0000-0000-00009A490000}"/>
    <cellStyle name="40% - Énfasis1 2 3 8 4" xfId="24811" xr:uid="{00000000-0005-0000-0000-00009B490000}"/>
    <cellStyle name="40% - Énfasis1 2 3 8 5" xfId="45162" xr:uid="{00000000-0005-0000-0000-00009C490000}"/>
    <cellStyle name="40% - Énfasis1 2 3 9" xfId="7101" xr:uid="{00000000-0005-0000-0000-00009D490000}"/>
    <cellStyle name="40% - Énfasis1 2 3 9 2" xfId="16078" xr:uid="{00000000-0005-0000-0000-00009E490000}"/>
    <cellStyle name="40% - Énfasis1 2 3 9 3" xfId="25764" xr:uid="{00000000-0005-0000-0000-00009F490000}"/>
    <cellStyle name="40% - Énfasis1 2 3 9 4" xfId="47303" xr:uid="{00000000-0005-0000-0000-0000A0490000}"/>
    <cellStyle name="40% - Énfasis1 2 4" xfId="173" xr:uid="{00000000-0005-0000-0000-0000A1490000}"/>
    <cellStyle name="40% - Énfasis1 2 4 10" xfId="7880" xr:uid="{00000000-0005-0000-0000-0000A2490000}"/>
    <cellStyle name="40% - Énfasis1 2 4 10 2" xfId="16847" xr:uid="{00000000-0005-0000-0000-0000A3490000}"/>
    <cellStyle name="40% - Énfasis1 2 4 10 3" xfId="33664" xr:uid="{00000000-0005-0000-0000-0000A4490000}"/>
    <cellStyle name="40% - Énfasis1 2 4 10 4" xfId="48072" xr:uid="{00000000-0005-0000-0000-0000A5490000}"/>
    <cellStyle name="40% - Énfasis1 2 4 11" xfId="10756" xr:uid="{00000000-0005-0000-0000-0000A6490000}"/>
    <cellStyle name="40% - Énfasis1 2 4 11 2" xfId="49715" xr:uid="{00000000-0005-0000-0000-0000A7490000}"/>
    <cellStyle name="40% - Énfasis1 2 4 12" xfId="18555" xr:uid="{00000000-0005-0000-0000-0000A8490000}"/>
    <cellStyle name="40% - Énfasis1 2 4 13" xfId="41533" xr:uid="{00000000-0005-0000-0000-0000A9490000}"/>
    <cellStyle name="40% - Énfasis1 2 4 2" xfId="626" xr:uid="{00000000-0005-0000-0000-0000AA490000}"/>
    <cellStyle name="40% - Énfasis1 2 4 2 10" xfId="42039" xr:uid="{00000000-0005-0000-0000-0000AB490000}"/>
    <cellStyle name="40% - Énfasis1 2 4 2 2" xfId="2180" xr:uid="{00000000-0005-0000-0000-0000AC490000}"/>
    <cellStyle name="40% - Énfasis1 2 4 2 2 2" xfId="4998" xr:uid="{00000000-0005-0000-0000-0000AD490000}"/>
    <cellStyle name="40% - Énfasis1 2 4 2 2 2 2" xfId="14976" xr:uid="{00000000-0005-0000-0000-0000AE490000}"/>
    <cellStyle name="40% - Énfasis1 2 4 2 2 2 2 2" xfId="28491" xr:uid="{00000000-0005-0000-0000-0000AF490000}"/>
    <cellStyle name="40% - Énfasis1 2 4 2 2 2 3" xfId="36386" xr:uid="{00000000-0005-0000-0000-0000B0490000}"/>
    <cellStyle name="40% - Énfasis1 2 4 2 2 2 4" xfId="21175" xr:uid="{00000000-0005-0000-0000-0000B1490000}"/>
    <cellStyle name="40% - Énfasis1 2 4 2 2 2 5" xfId="46198" xr:uid="{00000000-0005-0000-0000-0000B2490000}"/>
    <cellStyle name="40% - Énfasis1 2 4 2 2 3" xfId="8727" xr:uid="{00000000-0005-0000-0000-0000B3490000}"/>
    <cellStyle name="40% - Énfasis1 2 4 2 2 3 2" xfId="17694" xr:uid="{00000000-0005-0000-0000-0000B4490000}"/>
    <cellStyle name="40% - Énfasis1 2 4 2 2 3 2 2" xfId="29975" xr:uid="{00000000-0005-0000-0000-0000B5490000}"/>
    <cellStyle name="40% - Énfasis1 2 4 2 2 3 3" xfId="37871" xr:uid="{00000000-0005-0000-0000-0000B6490000}"/>
    <cellStyle name="40% - Énfasis1 2 4 2 2 3 4" xfId="22658" xr:uid="{00000000-0005-0000-0000-0000B7490000}"/>
    <cellStyle name="40% - Énfasis1 2 4 2 2 3 5" xfId="48919" xr:uid="{00000000-0005-0000-0000-0000B8490000}"/>
    <cellStyle name="40% - Énfasis1 2 4 2 2 4" xfId="9584" xr:uid="{00000000-0005-0000-0000-0000B9490000}"/>
    <cellStyle name="40% - Énfasis1 2 4 2 2 4 2" xfId="31460" xr:uid="{00000000-0005-0000-0000-0000BA490000}"/>
    <cellStyle name="40% - Énfasis1 2 4 2 2 4 3" xfId="39357" xr:uid="{00000000-0005-0000-0000-0000BB490000}"/>
    <cellStyle name="40% - Énfasis1 2 4 2 2 4 4" xfId="24142" xr:uid="{00000000-0005-0000-0000-0000BC490000}"/>
    <cellStyle name="40% - Énfasis1 2 4 2 2 4 5" xfId="50562" xr:uid="{00000000-0005-0000-0000-0000BD490000}"/>
    <cellStyle name="40% - Énfasis1 2 4 2 2 5" xfId="12288" xr:uid="{00000000-0005-0000-0000-0000BE490000}"/>
    <cellStyle name="40% - Énfasis1 2 4 2 2 5 2" xfId="32945" xr:uid="{00000000-0005-0000-0000-0000BF490000}"/>
    <cellStyle name="40% - Énfasis1 2 4 2 2 5 3" xfId="40842" xr:uid="{00000000-0005-0000-0000-0000C0490000}"/>
    <cellStyle name="40% - Énfasis1 2 4 2 2 6" xfId="26529" xr:uid="{00000000-0005-0000-0000-0000C1490000}"/>
    <cellStyle name="40% - Énfasis1 2 4 2 2 7" xfId="34429" xr:uid="{00000000-0005-0000-0000-0000C2490000}"/>
    <cellStyle name="40% - Énfasis1 2 4 2 2 8" xfId="19691" xr:uid="{00000000-0005-0000-0000-0000C3490000}"/>
    <cellStyle name="40% - Énfasis1 2 4 2 2 9" xfId="42380" xr:uid="{00000000-0005-0000-0000-0000C4490000}"/>
    <cellStyle name="40% - Énfasis1 2 4 2 3" xfId="1838" xr:uid="{00000000-0005-0000-0000-0000C5490000}"/>
    <cellStyle name="40% - Énfasis1 2 4 2 3 2" xfId="4159" xr:uid="{00000000-0005-0000-0000-0000C6490000}"/>
    <cellStyle name="40% - Énfasis1 2 4 2 3 2 2" xfId="14139" xr:uid="{00000000-0005-0000-0000-0000C7490000}"/>
    <cellStyle name="40% - Énfasis1 2 4 2 3 2 3" xfId="28044" xr:uid="{00000000-0005-0000-0000-0000C8490000}"/>
    <cellStyle name="40% - Énfasis1 2 4 2 3 2 4" xfId="45361" xr:uid="{00000000-0005-0000-0000-0000C9490000}"/>
    <cellStyle name="40% - Énfasis1 2 4 2 3 3" xfId="10757" xr:uid="{00000000-0005-0000-0000-0000CA490000}"/>
    <cellStyle name="40% - Énfasis1 2 4 2 3 3 2" xfId="35939" xr:uid="{00000000-0005-0000-0000-0000CB490000}"/>
    <cellStyle name="40% - Énfasis1 2 4 2 3 4" xfId="20728" xr:uid="{00000000-0005-0000-0000-0000CC490000}"/>
    <cellStyle name="40% - Énfasis1 2 4 2 3 5" xfId="43619" xr:uid="{00000000-0005-0000-0000-0000CD490000}"/>
    <cellStyle name="40% - Énfasis1 2 4 2 4" xfId="3532" xr:uid="{00000000-0005-0000-0000-0000CE490000}"/>
    <cellStyle name="40% - Énfasis1 2 4 2 4 2" xfId="13516" xr:uid="{00000000-0005-0000-0000-0000CF490000}"/>
    <cellStyle name="40% - Énfasis1 2 4 2 4 2 2" xfId="29528" xr:uid="{00000000-0005-0000-0000-0000D0490000}"/>
    <cellStyle name="40% - Énfasis1 2 4 2 4 3" xfId="37424" xr:uid="{00000000-0005-0000-0000-0000D1490000}"/>
    <cellStyle name="40% - Énfasis1 2 4 2 4 4" xfId="22212" xr:uid="{00000000-0005-0000-0000-0000D2490000}"/>
    <cellStyle name="40% - Énfasis1 2 4 2 4 5" xfId="44737" xr:uid="{00000000-0005-0000-0000-0000D3490000}"/>
    <cellStyle name="40% - Énfasis1 2 4 2 5" xfId="8386" xr:uid="{00000000-0005-0000-0000-0000D4490000}"/>
    <cellStyle name="40% - Énfasis1 2 4 2 5 2" xfId="17353" xr:uid="{00000000-0005-0000-0000-0000D5490000}"/>
    <cellStyle name="40% - Énfasis1 2 4 2 5 2 2" xfId="31013" xr:uid="{00000000-0005-0000-0000-0000D6490000}"/>
    <cellStyle name="40% - Énfasis1 2 4 2 5 3" xfId="38910" xr:uid="{00000000-0005-0000-0000-0000D7490000}"/>
    <cellStyle name="40% - Énfasis1 2 4 2 5 4" xfId="23696" xr:uid="{00000000-0005-0000-0000-0000D8490000}"/>
    <cellStyle name="40% - Énfasis1 2 4 2 5 5" xfId="48578" xr:uid="{00000000-0005-0000-0000-0000D9490000}"/>
    <cellStyle name="40% - Énfasis1 2 4 2 6" xfId="10758" xr:uid="{00000000-0005-0000-0000-0000DA490000}"/>
    <cellStyle name="40% - Énfasis1 2 4 2 6 2" xfId="32498" xr:uid="{00000000-0005-0000-0000-0000DB490000}"/>
    <cellStyle name="40% - Énfasis1 2 4 2 6 3" xfId="40395" xr:uid="{00000000-0005-0000-0000-0000DC490000}"/>
    <cellStyle name="40% - Énfasis1 2 4 2 6 4" xfId="25107" xr:uid="{00000000-0005-0000-0000-0000DD490000}"/>
    <cellStyle name="40% - Énfasis1 2 4 2 6 5" xfId="50221" xr:uid="{00000000-0005-0000-0000-0000DE490000}"/>
    <cellStyle name="40% - Énfasis1 2 4 2 7" xfId="26082" xr:uid="{00000000-0005-0000-0000-0000DF490000}"/>
    <cellStyle name="40% - Énfasis1 2 4 2 8" xfId="33982" xr:uid="{00000000-0005-0000-0000-0000E0490000}"/>
    <cellStyle name="40% - Énfasis1 2 4 2 9" xfId="19244" xr:uid="{00000000-0005-0000-0000-0000E1490000}"/>
    <cellStyle name="40% - Énfasis1 2 4 3" xfId="2179" xr:uid="{00000000-0005-0000-0000-0000E2490000}"/>
    <cellStyle name="40% - Énfasis1 2 4 3 2" xfId="4719" xr:uid="{00000000-0005-0000-0000-0000E3490000}"/>
    <cellStyle name="40% - Énfasis1 2 4 3 2 2" xfId="14697" xr:uid="{00000000-0005-0000-0000-0000E4490000}"/>
    <cellStyle name="40% - Énfasis1 2 4 3 2 2 2" xfId="28490" xr:uid="{00000000-0005-0000-0000-0000E5490000}"/>
    <cellStyle name="40% - Énfasis1 2 4 3 2 3" xfId="36385" xr:uid="{00000000-0005-0000-0000-0000E6490000}"/>
    <cellStyle name="40% - Énfasis1 2 4 3 2 4" xfId="21174" xr:uid="{00000000-0005-0000-0000-0000E7490000}"/>
    <cellStyle name="40% - Énfasis1 2 4 3 2 5" xfId="45919" xr:uid="{00000000-0005-0000-0000-0000E8490000}"/>
    <cellStyle name="40% - Énfasis1 2 4 3 3" xfId="8726" xr:uid="{00000000-0005-0000-0000-0000E9490000}"/>
    <cellStyle name="40% - Énfasis1 2 4 3 3 2" xfId="17693" xr:uid="{00000000-0005-0000-0000-0000EA490000}"/>
    <cellStyle name="40% - Énfasis1 2 4 3 3 2 2" xfId="29974" xr:uid="{00000000-0005-0000-0000-0000EB490000}"/>
    <cellStyle name="40% - Énfasis1 2 4 3 3 3" xfId="37870" xr:uid="{00000000-0005-0000-0000-0000EC490000}"/>
    <cellStyle name="40% - Énfasis1 2 4 3 3 4" xfId="22657" xr:uid="{00000000-0005-0000-0000-0000ED490000}"/>
    <cellStyle name="40% - Énfasis1 2 4 3 3 5" xfId="48918" xr:uid="{00000000-0005-0000-0000-0000EE490000}"/>
    <cellStyle name="40% - Énfasis1 2 4 3 4" xfId="9585" xr:uid="{00000000-0005-0000-0000-0000EF490000}"/>
    <cellStyle name="40% - Énfasis1 2 4 3 4 2" xfId="31459" xr:uid="{00000000-0005-0000-0000-0000F0490000}"/>
    <cellStyle name="40% - Énfasis1 2 4 3 4 3" xfId="39356" xr:uid="{00000000-0005-0000-0000-0000F1490000}"/>
    <cellStyle name="40% - Énfasis1 2 4 3 4 4" xfId="24141" xr:uid="{00000000-0005-0000-0000-0000F2490000}"/>
    <cellStyle name="40% - Énfasis1 2 4 3 4 5" xfId="50561" xr:uid="{00000000-0005-0000-0000-0000F3490000}"/>
    <cellStyle name="40% - Énfasis1 2 4 3 5" xfId="12287" xr:uid="{00000000-0005-0000-0000-0000F4490000}"/>
    <cellStyle name="40% - Énfasis1 2 4 3 5 2" xfId="32944" xr:uid="{00000000-0005-0000-0000-0000F5490000}"/>
    <cellStyle name="40% - Énfasis1 2 4 3 5 3" xfId="40841" xr:uid="{00000000-0005-0000-0000-0000F6490000}"/>
    <cellStyle name="40% - Énfasis1 2 4 3 6" xfId="26528" xr:uid="{00000000-0005-0000-0000-0000F7490000}"/>
    <cellStyle name="40% - Énfasis1 2 4 3 7" xfId="34428" xr:uid="{00000000-0005-0000-0000-0000F8490000}"/>
    <cellStyle name="40% - Énfasis1 2 4 3 8" xfId="19690" xr:uid="{00000000-0005-0000-0000-0000F9490000}"/>
    <cellStyle name="40% - Énfasis1 2 4 3 9" xfId="42379" xr:uid="{00000000-0005-0000-0000-0000FA490000}"/>
    <cellStyle name="40% - Énfasis1 2 4 4" xfId="1318" xr:uid="{00000000-0005-0000-0000-0000FB490000}"/>
    <cellStyle name="40% - Énfasis1 2 4 4 2" xfId="4536" xr:uid="{00000000-0005-0000-0000-0000FC490000}"/>
    <cellStyle name="40% - Énfasis1 2 4 4 2 2" xfId="14514" xr:uid="{00000000-0005-0000-0000-0000FD490000}"/>
    <cellStyle name="40% - Énfasis1 2 4 4 2 3" xfId="27218" xr:uid="{00000000-0005-0000-0000-0000FE490000}"/>
    <cellStyle name="40% - Énfasis1 2 4 4 2 4" xfId="45736" xr:uid="{00000000-0005-0000-0000-0000FF490000}"/>
    <cellStyle name="40% - Énfasis1 2 4 4 3" xfId="10759" xr:uid="{00000000-0005-0000-0000-0000004A0000}"/>
    <cellStyle name="40% - Énfasis1 2 4 4 3 2" xfId="35113" xr:uid="{00000000-0005-0000-0000-0000014A0000}"/>
    <cellStyle name="40% - Énfasis1 2 4 4 4" xfId="18926" xr:uid="{00000000-0005-0000-0000-0000024A0000}"/>
    <cellStyle name="40% - Énfasis1 2 4 4 5" xfId="43190" xr:uid="{00000000-0005-0000-0000-0000034A0000}"/>
    <cellStyle name="40% - Énfasis1 2 4 5" xfId="6022" xr:uid="{00000000-0005-0000-0000-0000044A0000}"/>
    <cellStyle name="40% - Énfasis1 2 4 5 2" xfId="27726" xr:uid="{00000000-0005-0000-0000-0000054A0000}"/>
    <cellStyle name="40% - Énfasis1 2 4 5 2 2" xfId="51453" xr:uid="{00000000-0005-0000-0000-0000064A0000}"/>
    <cellStyle name="40% - Énfasis1 2 4 5 3" xfId="35621" xr:uid="{00000000-0005-0000-0000-0000074A0000}"/>
    <cellStyle name="40% - Énfasis1 2 4 5 3 2" xfId="51171" xr:uid="{00000000-0005-0000-0000-0000084A0000}"/>
    <cellStyle name="40% - Énfasis1 2 4 5 4" xfId="20410" xr:uid="{00000000-0005-0000-0000-0000094A0000}"/>
    <cellStyle name="40% - Énfasis1 2 4 6" xfId="6669" xr:uid="{00000000-0005-0000-0000-00000A4A0000}"/>
    <cellStyle name="40% - Énfasis1 2 4 6 2" xfId="15648" xr:uid="{00000000-0005-0000-0000-00000B4A0000}"/>
    <cellStyle name="40% - Énfasis1 2 4 6 2 2" xfId="29210" xr:uid="{00000000-0005-0000-0000-00000C4A0000}"/>
    <cellStyle name="40% - Énfasis1 2 4 6 3" xfId="37106" xr:uid="{00000000-0005-0000-0000-00000D4A0000}"/>
    <cellStyle name="40% - Énfasis1 2 4 6 4" xfId="21894" xr:uid="{00000000-0005-0000-0000-00000E4A0000}"/>
    <cellStyle name="40% - Énfasis1 2 4 6 5" xfId="46872" xr:uid="{00000000-0005-0000-0000-00000F4A0000}"/>
    <cellStyle name="40% - Énfasis1 2 4 7" xfId="3878" xr:uid="{00000000-0005-0000-0000-0000104A0000}"/>
    <cellStyle name="40% - Énfasis1 2 4 7 2" xfId="13860" xr:uid="{00000000-0005-0000-0000-0000114A0000}"/>
    <cellStyle name="40% - Énfasis1 2 4 7 2 2" xfId="30695" xr:uid="{00000000-0005-0000-0000-0000124A0000}"/>
    <cellStyle name="40% - Énfasis1 2 4 7 3" xfId="38592" xr:uid="{00000000-0005-0000-0000-0000134A0000}"/>
    <cellStyle name="40% - Énfasis1 2 4 7 4" xfId="23378" xr:uid="{00000000-0005-0000-0000-0000144A0000}"/>
    <cellStyle name="40% - Énfasis1 2 4 7 5" xfId="45082" xr:uid="{00000000-0005-0000-0000-0000154A0000}"/>
    <cellStyle name="40% - Énfasis1 2 4 8" xfId="7206" xr:uid="{00000000-0005-0000-0000-0000164A0000}"/>
    <cellStyle name="40% - Énfasis1 2 4 8 2" xfId="16183" xr:uid="{00000000-0005-0000-0000-0000174A0000}"/>
    <cellStyle name="40% - Énfasis1 2 4 8 2 2" xfId="32180" xr:uid="{00000000-0005-0000-0000-0000184A0000}"/>
    <cellStyle name="40% - Énfasis1 2 4 8 3" xfId="40077" xr:uid="{00000000-0005-0000-0000-0000194A0000}"/>
    <cellStyle name="40% - Énfasis1 2 4 8 4" xfId="24812" xr:uid="{00000000-0005-0000-0000-00001A4A0000}"/>
    <cellStyle name="40% - Énfasis1 2 4 8 5" xfId="47408" xr:uid="{00000000-0005-0000-0000-00001B4A0000}"/>
    <cellStyle name="40% - Énfasis1 2 4 9" xfId="3114" xr:uid="{00000000-0005-0000-0000-00001C4A0000}"/>
    <cellStyle name="40% - Énfasis1 2 4 9 2" xfId="13098" xr:uid="{00000000-0005-0000-0000-00001D4A0000}"/>
    <cellStyle name="40% - Énfasis1 2 4 9 3" xfId="25765" xr:uid="{00000000-0005-0000-0000-00001E4A0000}"/>
    <cellStyle name="40% - Énfasis1 2 4 9 4" xfId="44319" xr:uid="{00000000-0005-0000-0000-00001F4A0000}"/>
    <cellStyle name="40% - Énfasis1 2 5" xfId="281" xr:uid="{00000000-0005-0000-0000-0000204A0000}"/>
    <cellStyle name="40% - Énfasis1 2 5 10" xfId="18921" xr:uid="{00000000-0005-0000-0000-0000214A0000}"/>
    <cellStyle name="40% - Énfasis1 2 5 11" xfId="41707" xr:uid="{00000000-0005-0000-0000-0000224A0000}"/>
    <cellStyle name="40% - Énfasis1 2 5 2" xfId="801" xr:uid="{00000000-0005-0000-0000-0000234A0000}"/>
    <cellStyle name="40% - Énfasis1 2 5 2 10" xfId="42040" xr:uid="{00000000-0005-0000-0000-0000244A0000}"/>
    <cellStyle name="40% - Énfasis1 2 5 2 2" xfId="2182" xr:uid="{00000000-0005-0000-0000-0000254A0000}"/>
    <cellStyle name="40% - Énfasis1 2 5 2 2 2" xfId="4899" xr:uid="{00000000-0005-0000-0000-0000264A0000}"/>
    <cellStyle name="40% - Énfasis1 2 5 2 2 2 2" xfId="14877" xr:uid="{00000000-0005-0000-0000-0000274A0000}"/>
    <cellStyle name="40% - Énfasis1 2 5 2 2 2 2 2" xfId="28493" xr:uid="{00000000-0005-0000-0000-0000284A0000}"/>
    <cellStyle name="40% - Énfasis1 2 5 2 2 2 3" xfId="36388" xr:uid="{00000000-0005-0000-0000-0000294A0000}"/>
    <cellStyle name="40% - Énfasis1 2 5 2 2 2 4" xfId="21177" xr:uid="{00000000-0005-0000-0000-00002A4A0000}"/>
    <cellStyle name="40% - Énfasis1 2 5 2 2 2 5" xfId="46099" xr:uid="{00000000-0005-0000-0000-00002B4A0000}"/>
    <cellStyle name="40% - Énfasis1 2 5 2 2 3" xfId="8729" xr:uid="{00000000-0005-0000-0000-00002C4A0000}"/>
    <cellStyle name="40% - Énfasis1 2 5 2 2 3 2" xfId="17696" xr:uid="{00000000-0005-0000-0000-00002D4A0000}"/>
    <cellStyle name="40% - Énfasis1 2 5 2 2 3 2 2" xfId="29977" xr:uid="{00000000-0005-0000-0000-00002E4A0000}"/>
    <cellStyle name="40% - Énfasis1 2 5 2 2 3 3" xfId="37873" xr:uid="{00000000-0005-0000-0000-00002F4A0000}"/>
    <cellStyle name="40% - Énfasis1 2 5 2 2 3 4" xfId="22660" xr:uid="{00000000-0005-0000-0000-0000304A0000}"/>
    <cellStyle name="40% - Énfasis1 2 5 2 2 3 5" xfId="48921" xr:uid="{00000000-0005-0000-0000-0000314A0000}"/>
    <cellStyle name="40% - Énfasis1 2 5 2 2 4" xfId="9586" xr:uid="{00000000-0005-0000-0000-0000324A0000}"/>
    <cellStyle name="40% - Énfasis1 2 5 2 2 4 2" xfId="31462" xr:uid="{00000000-0005-0000-0000-0000334A0000}"/>
    <cellStyle name="40% - Énfasis1 2 5 2 2 4 3" xfId="39359" xr:uid="{00000000-0005-0000-0000-0000344A0000}"/>
    <cellStyle name="40% - Énfasis1 2 5 2 2 4 4" xfId="24144" xr:uid="{00000000-0005-0000-0000-0000354A0000}"/>
    <cellStyle name="40% - Énfasis1 2 5 2 2 4 5" xfId="50564" xr:uid="{00000000-0005-0000-0000-0000364A0000}"/>
    <cellStyle name="40% - Énfasis1 2 5 2 2 5" xfId="12289" xr:uid="{00000000-0005-0000-0000-0000374A0000}"/>
    <cellStyle name="40% - Énfasis1 2 5 2 2 5 2" xfId="32947" xr:uid="{00000000-0005-0000-0000-0000384A0000}"/>
    <cellStyle name="40% - Énfasis1 2 5 2 2 5 3" xfId="40844" xr:uid="{00000000-0005-0000-0000-0000394A0000}"/>
    <cellStyle name="40% - Énfasis1 2 5 2 2 6" xfId="26531" xr:uid="{00000000-0005-0000-0000-00003A4A0000}"/>
    <cellStyle name="40% - Énfasis1 2 5 2 2 7" xfId="34431" xr:uid="{00000000-0005-0000-0000-00003B4A0000}"/>
    <cellStyle name="40% - Énfasis1 2 5 2 2 8" xfId="19693" xr:uid="{00000000-0005-0000-0000-00003C4A0000}"/>
    <cellStyle name="40% - Énfasis1 2 5 2 2 9" xfId="42382" xr:uid="{00000000-0005-0000-0000-00003D4A0000}"/>
    <cellStyle name="40% - Énfasis1 2 5 2 3" xfId="1839" xr:uid="{00000000-0005-0000-0000-00003E4A0000}"/>
    <cellStyle name="40% - Énfasis1 2 5 2 3 2" xfId="10760" xr:uid="{00000000-0005-0000-0000-00003F4A0000}"/>
    <cellStyle name="40% - Énfasis1 2 5 2 3 2 2" xfId="28045" xr:uid="{00000000-0005-0000-0000-0000404A0000}"/>
    <cellStyle name="40% - Énfasis1 2 5 2 3 3" xfId="35940" xr:uid="{00000000-0005-0000-0000-0000414A0000}"/>
    <cellStyle name="40% - Énfasis1 2 5 2 3 4" xfId="20729" xr:uid="{00000000-0005-0000-0000-0000424A0000}"/>
    <cellStyle name="40% - Énfasis1 2 5 2 3 5" xfId="43620" xr:uid="{00000000-0005-0000-0000-0000434A0000}"/>
    <cellStyle name="40% - Énfasis1 2 5 2 4" xfId="3533" xr:uid="{00000000-0005-0000-0000-0000444A0000}"/>
    <cellStyle name="40% - Énfasis1 2 5 2 4 2" xfId="13517" xr:uid="{00000000-0005-0000-0000-0000454A0000}"/>
    <cellStyle name="40% - Énfasis1 2 5 2 4 2 2" xfId="29529" xr:uid="{00000000-0005-0000-0000-0000464A0000}"/>
    <cellStyle name="40% - Énfasis1 2 5 2 4 3" xfId="37425" xr:uid="{00000000-0005-0000-0000-0000474A0000}"/>
    <cellStyle name="40% - Énfasis1 2 5 2 4 4" xfId="22213" xr:uid="{00000000-0005-0000-0000-0000484A0000}"/>
    <cellStyle name="40% - Énfasis1 2 5 2 4 5" xfId="44738" xr:uid="{00000000-0005-0000-0000-0000494A0000}"/>
    <cellStyle name="40% - Énfasis1 2 5 2 5" xfId="8387" xr:uid="{00000000-0005-0000-0000-00004A4A0000}"/>
    <cellStyle name="40% - Énfasis1 2 5 2 5 2" xfId="17354" xr:uid="{00000000-0005-0000-0000-00004B4A0000}"/>
    <cellStyle name="40% - Énfasis1 2 5 2 5 2 2" xfId="31014" xr:uid="{00000000-0005-0000-0000-00004C4A0000}"/>
    <cellStyle name="40% - Énfasis1 2 5 2 5 3" xfId="38911" xr:uid="{00000000-0005-0000-0000-00004D4A0000}"/>
    <cellStyle name="40% - Énfasis1 2 5 2 5 4" xfId="23697" xr:uid="{00000000-0005-0000-0000-00004E4A0000}"/>
    <cellStyle name="40% - Énfasis1 2 5 2 5 5" xfId="48579" xr:uid="{00000000-0005-0000-0000-00004F4A0000}"/>
    <cellStyle name="40% - Énfasis1 2 5 2 6" xfId="10761" xr:uid="{00000000-0005-0000-0000-0000504A0000}"/>
    <cellStyle name="40% - Énfasis1 2 5 2 6 2" xfId="32499" xr:uid="{00000000-0005-0000-0000-0000514A0000}"/>
    <cellStyle name="40% - Énfasis1 2 5 2 6 3" xfId="40396" xr:uid="{00000000-0005-0000-0000-0000524A0000}"/>
    <cellStyle name="40% - Énfasis1 2 5 2 6 4" xfId="25108" xr:uid="{00000000-0005-0000-0000-0000534A0000}"/>
    <cellStyle name="40% - Énfasis1 2 5 2 6 5" xfId="50222" xr:uid="{00000000-0005-0000-0000-0000544A0000}"/>
    <cellStyle name="40% - Énfasis1 2 5 2 7" xfId="26083" xr:uid="{00000000-0005-0000-0000-0000554A0000}"/>
    <cellStyle name="40% - Énfasis1 2 5 2 8" xfId="33983" xr:uid="{00000000-0005-0000-0000-0000564A0000}"/>
    <cellStyle name="40% - Énfasis1 2 5 2 9" xfId="19245" xr:uid="{00000000-0005-0000-0000-0000574A0000}"/>
    <cellStyle name="40% - Énfasis1 2 5 3" xfId="2181" xr:uid="{00000000-0005-0000-0000-0000584A0000}"/>
    <cellStyle name="40% - Énfasis1 2 5 3 2" xfId="5356" xr:uid="{00000000-0005-0000-0000-0000594A0000}"/>
    <cellStyle name="40% - Énfasis1 2 5 3 2 2" xfId="28492" xr:uid="{00000000-0005-0000-0000-00005A4A0000}"/>
    <cellStyle name="40% - Énfasis1 2 5 3 2 2 2" xfId="51352" xr:uid="{00000000-0005-0000-0000-00005B4A0000}"/>
    <cellStyle name="40% - Énfasis1 2 5 3 2 3" xfId="36387" xr:uid="{00000000-0005-0000-0000-00005C4A0000}"/>
    <cellStyle name="40% - Énfasis1 2 5 3 2 3 2" xfId="51220" xr:uid="{00000000-0005-0000-0000-00005D4A0000}"/>
    <cellStyle name="40% - Énfasis1 2 5 3 2 4" xfId="21176" xr:uid="{00000000-0005-0000-0000-00005E4A0000}"/>
    <cellStyle name="40% - Énfasis1 2 5 3 3" xfId="7548" xr:uid="{00000000-0005-0000-0000-00005F4A0000}"/>
    <cellStyle name="40% - Énfasis1 2 5 3 3 2" xfId="16523" xr:uid="{00000000-0005-0000-0000-0000604A0000}"/>
    <cellStyle name="40% - Énfasis1 2 5 3 3 2 2" xfId="29976" xr:uid="{00000000-0005-0000-0000-0000614A0000}"/>
    <cellStyle name="40% - Énfasis1 2 5 3 3 3" xfId="37872" xr:uid="{00000000-0005-0000-0000-0000624A0000}"/>
    <cellStyle name="40% - Énfasis1 2 5 3 3 4" xfId="22659" xr:uid="{00000000-0005-0000-0000-0000634A0000}"/>
    <cellStyle name="40% - Énfasis1 2 5 3 3 5" xfId="47748" xr:uid="{00000000-0005-0000-0000-0000644A0000}"/>
    <cellStyle name="40% - Énfasis1 2 5 3 4" xfId="8728" xr:uid="{00000000-0005-0000-0000-0000654A0000}"/>
    <cellStyle name="40% - Énfasis1 2 5 3 4 2" xfId="17695" xr:uid="{00000000-0005-0000-0000-0000664A0000}"/>
    <cellStyle name="40% - Énfasis1 2 5 3 4 2 2" xfId="31461" xr:uid="{00000000-0005-0000-0000-0000674A0000}"/>
    <cellStyle name="40% - Énfasis1 2 5 3 4 3" xfId="39358" xr:uid="{00000000-0005-0000-0000-0000684A0000}"/>
    <cellStyle name="40% - Énfasis1 2 5 3 4 4" xfId="24143" xr:uid="{00000000-0005-0000-0000-0000694A0000}"/>
    <cellStyle name="40% - Énfasis1 2 5 3 4 5" xfId="48920" xr:uid="{00000000-0005-0000-0000-00006A4A0000}"/>
    <cellStyle name="40% - Énfasis1 2 5 3 5" xfId="10762" xr:uid="{00000000-0005-0000-0000-00006B4A0000}"/>
    <cellStyle name="40% - Énfasis1 2 5 3 5 2" xfId="32946" xr:uid="{00000000-0005-0000-0000-00006C4A0000}"/>
    <cellStyle name="40% - Énfasis1 2 5 3 5 3" xfId="40843" xr:uid="{00000000-0005-0000-0000-00006D4A0000}"/>
    <cellStyle name="40% - Énfasis1 2 5 3 5 4" xfId="25357" xr:uid="{00000000-0005-0000-0000-00006E4A0000}"/>
    <cellStyle name="40% - Énfasis1 2 5 3 5 5" xfId="50563" xr:uid="{00000000-0005-0000-0000-00006F4A0000}"/>
    <cellStyle name="40% - Énfasis1 2 5 3 6" xfId="26530" xr:uid="{00000000-0005-0000-0000-0000704A0000}"/>
    <cellStyle name="40% - Énfasis1 2 5 3 7" xfId="34430" xr:uid="{00000000-0005-0000-0000-0000714A0000}"/>
    <cellStyle name="40% - Énfasis1 2 5 3 8" xfId="19692" xr:uid="{00000000-0005-0000-0000-0000724A0000}"/>
    <cellStyle name="40% - Énfasis1 2 5 3 9" xfId="42381" xr:uid="{00000000-0005-0000-0000-0000734A0000}"/>
    <cellStyle name="40% - Énfasis1 2 5 4" xfId="1492" xr:uid="{00000000-0005-0000-0000-0000744A0000}"/>
    <cellStyle name="40% - Énfasis1 2 5 4 2" xfId="6844" xr:uid="{00000000-0005-0000-0000-0000754A0000}"/>
    <cellStyle name="40% - Énfasis1 2 5 4 2 2" xfId="15822" xr:uid="{00000000-0005-0000-0000-0000764A0000}"/>
    <cellStyle name="40% - Énfasis1 2 5 4 2 3" xfId="27721" xr:uid="{00000000-0005-0000-0000-0000774A0000}"/>
    <cellStyle name="40% - Énfasis1 2 5 4 2 4" xfId="47046" xr:uid="{00000000-0005-0000-0000-0000784A0000}"/>
    <cellStyle name="40% - Énfasis1 2 5 4 3" xfId="10763" xr:uid="{00000000-0005-0000-0000-0000794A0000}"/>
    <cellStyle name="40% - Énfasis1 2 5 4 3 2" xfId="35616" xr:uid="{00000000-0005-0000-0000-00007A4A0000}"/>
    <cellStyle name="40% - Énfasis1 2 5 4 4" xfId="20405" xr:uid="{00000000-0005-0000-0000-00007B4A0000}"/>
    <cellStyle name="40% - Énfasis1 2 5 4 5" xfId="43364" xr:uid="{00000000-0005-0000-0000-00007C4A0000}"/>
    <cellStyle name="40% - Énfasis1 2 5 5" xfId="4059" xr:uid="{00000000-0005-0000-0000-00007D4A0000}"/>
    <cellStyle name="40% - Énfasis1 2 5 5 2" xfId="14040" xr:uid="{00000000-0005-0000-0000-00007E4A0000}"/>
    <cellStyle name="40% - Énfasis1 2 5 5 2 2" xfId="29205" xr:uid="{00000000-0005-0000-0000-00007F4A0000}"/>
    <cellStyle name="40% - Énfasis1 2 5 5 3" xfId="37101" xr:uid="{00000000-0005-0000-0000-0000804A0000}"/>
    <cellStyle name="40% - Énfasis1 2 5 5 4" xfId="21889" xr:uid="{00000000-0005-0000-0000-0000814A0000}"/>
    <cellStyle name="40% - Énfasis1 2 5 5 5" xfId="45262" xr:uid="{00000000-0005-0000-0000-0000824A0000}"/>
    <cellStyle name="40% - Énfasis1 2 5 6" xfId="7380" xr:uid="{00000000-0005-0000-0000-0000834A0000}"/>
    <cellStyle name="40% - Énfasis1 2 5 6 2" xfId="16356" xr:uid="{00000000-0005-0000-0000-0000844A0000}"/>
    <cellStyle name="40% - Énfasis1 2 5 6 2 2" xfId="30690" xr:uid="{00000000-0005-0000-0000-0000854A0000}"/>
    <cellStyle name="40% - Énfasis1 2 5 6 3" xfId="38587" xr:uid="{00000000-0005-0000-0000-0000864A0000}"/>
    <cellStyle name="40% - Énfasis1 2 5 6 4" xfId="23373" xr:uid="{00000000-0005-0000-0000-0000874A0000}"/>
    <cellStyle name="40% - Énfasis1 2 5 6 5" xfId="47581" xr:uid="{00000000-0005-0000-0000-0000884A0000}"/>
    <cellStyle name="40% - Énfasis1 2 5 7" xfId="3288" xr:uid="{00000000-0005-0000-0000-0000894A0000}"/>
    <cellStyle name="40% - Énfasis1 2 5 7 2" xfId="13272" xr:uid="{00000000-0005-0000-0000-00008A4A0000}"/>
    <cellStyle name="40% - Énfasis1 2 5 7 2 2" xfId="32175" xr:uid="{00000000-0005-0000-0000-00008B4A0000}"/>
    <cellStyle name="40% - Énfasis1 2 5 7 3" xfId="40072" xr:uid="{00000000-0005-0000-0000-00008C4A0000}"/>
    <cellStyle name="40% - Énfasis1 2 5 7 4" xfId="24807" xr:uid="{00000000-0005-0000-0000-00008D4A0000}"/>
    <cellStyle name="40% - Énfasis1 2 5 7 5" xfId="44493" xr:uid="{00000000-0005-0000-0000-00008E4A0000}"/>
    <cellStyle name="40% - Énfasis1 2 5 8" xfId="8054" xr:uid="{00000000-0005-0000-0000-00008F4A0000}"/>
    <cellStyle name="40% - Énfasis1 2 5 8 2" xfId="17021" xr:uid="{00000000-0005-0000-0000-0000904A0000}"/>
    <cellStyle name="40% - Énfasis1 2 5 8 3" xfId="25760" xr:uid="{00000000-0005-0000-0000-0000914A0000}"/>
    <cellStyle name="40% - Énfasis1 2 5 8 4" xfId="48246" xr:uid="{00000000-0005-0000-0000-0000924A0000}"/>
    <cellStyle name="40% - Énfasis1 2 5 9" xfId="10764" xr:uid="{00000000-0005-0000-0000-0000934A0000}"/>
    <cellStyle name="40% - Énfasis1 2 5 9 2" xfId="33659" xr:uid="{00000000-0005-0000-0000-0000944A0000}"/>
    <cellStyle name="40% - Énfasis1 2 5 9 3" xfId="49889" xr:uid="{00000000-0005-0000-0000-0000954A0000}"/>
    <cellStyle name="40% - Énfasis1 2 6" xfId="403" xr:uid="{00000000-0005-0000-0000-0000964A0000}"/>
    <cellStyle name="40% - Énfasis1 2 6 10" xfId="41959" xr:uid="{00000000-0005-0000-0000-0000974A0000}"/>
    <cellStyle name="40% - Énfasis1 2 6 2" xfId="2183" xr:uid="{00000000-0005-0000-0000-0000984A0000}"/>
    <cellStyle name="40% - Énfasis1 2 6 2 2" xfId="4620" xr:uid="{00000000-0005-0000-0000-0000994A0000}"/>
    <cellStyle name="40% - Énfasis1 2 6 2 2 2" xfId="14598" xr:uid="{00000000-0005-0000-0000-00009A4A0000}"/>
    <cellStyle name="40% - Énfasis1 2 6 2 2 2 2" xfId="28494" xr:uid="{00000000-0005-0000-0000-00009B4A0000}"/>
    <cellStyle name="40% - Énfasis1 2 6 2 2 3" xfId="36389" xr:uid="{00000000-0005-0000-0000-00009C4A0000}"/>
    <cellStyle name="40% - Énfasis1 2 6 2 2 4" xfId="21178" xr:uid="{00000000-0005-0000-0000-00009D4A0000}"/>
    <cellStyle name="40% - Énfasis1 2 6 2 2 5" xfId="45820" xr:uid="{00000000-0005-0000-0000-00009E4A0000}"/>
    <cellStyle name="40% - Énfasis1 2 6 2 3" xfId="8730" xr:uid="{00000000-0005-0000-0000-00009F4A0000}"/>
    <cellStyle name="40% - Énfasis1 2 6 2 3 2" xfId="17697" xr:uid="{00000000-0005-0000-0000-0000A04A0000}"/>
    <cellStyle name="40% - Énfasis1 2 6 2 3 2 2" xfId="29978" xr:uid="{00000000-0005-0000-0000-0000A14A0000}"/>
    <cellStyle name="40% - Énfasis1 2 6 2 3 3" xfId="37874" xr:uid="{00000000-0005-0000-0000-0000A24A0000}"/>
    <cellStyle name="40% - Énfasis1 2 6 2 3 4" xfId="22661" xr:uid="{00000000-0005-0000-0000-0000A34A0000}"/>
    <cellStyle name="40% - Énfasis1 2 6 2 3 5" xfId="48922" xr:uid="{00000000-0005-0000-0000-0000A44A0000}"/>
    <cellStyle name="40% - Énfasis1 2 6 2 4" xfId="9587" xr:uid="{00000000-0005-0000-0000-0000A54A0000}"/>
    <cellStyle name="40% - Énfasis1 2 6 2 4 2" xfId="31463" xr:uid="{00000000-0005-0000-0000-0000A64A0000}"/>
    <cellStyle name="40% - Énfasis1 2 6 2 4 3" xfId="39360" xr:uid="{00000000-0005-0000-0000-0000A74A0000}"/>
    <cellStyle name="40% - Énfasis1 2 6 2 4 4" xfId="24145" xr:uid="{00000000-0005-0000-0000-0000A84A0000}"/>
    <cellStyle name="40% - Énfasis1 2 6 2 4 5" xfId="50565" xr:uid="{00000000-0005-0000-0000-0000A94A0000}"/>
    <cellStyle name="40% - Énfasis1 2 6 2 5" xfId="12290" xr:uid="{00000000-0005-0000-0000-0000AA4A0000}"/>
    <cellStyle name="40% - Énfasis1 2 6 2 5 2" xfId="32948" xr:uid="{00000000-0005-0000-0000-0000AB4A0000}"/>
    <cellStyle name="40% - Énfasis1 2 6 2 5 3" xfId="40845" xr:uid="{00000000-0005-0000-0000-0000AC4A0000}"/>
    <cellStyle name="40% - Énfasis1 2 6 2 6" xfId="26532" xr:uid="{00000000-0005-0000-0000-0000AD4A0000}"/>
    <cellStyle name="40% - Énfasis1 2 6 2 7" xfId="34432" xr:uid="{00000000-0005-0000-0000-0000AE4A0000}"/>
    <cellStyle name="40% - Énfasis1 2 6 2 8" xfId="19694" xr:uid="{00000000-0005-0000-0000-0000AF4A0000}"/>
    <cellStyle name="40% - Énfasis1 2 6 2 9" xfId="42383" xr:uid="{00000000-0005-0000-0000-0000B04A0000}"/>
    <cellStyle name="40% - Énfasis1 2 6 3" xfId="1758" xr:uid="{00000000-0005-0000-0000-0000B14A0000}"/>
    <cellStyle name="40% - Énfasis1 2 6 3 2" xfId="10765" xr:uid="{00000000-0005-0000-0000-0000B24A0000}"/>
    <cellStyle name="40% - Énfasis1 2 6 3 2 2" xfId="27911" xr:uid="{00000000-0005-0000-0000-0000B34A0000}"/>
    <cellStyle name="40% - Énfasis1 2 6 3 3" xfId="35806" xr:uid="{00000000-0005-0000-0000-0000B44A0000}"/>
    <cellStyle name="40% - Énfasis1 2 6 3 4" xfId="20595" xr:uid="{00000000-0005-0000-0000-0000B54A0000}"/>
    <cellStyle name="40% - Énfasis1 2 6 3 5" xfId="43556" xr:uid="{00000000-0005-0000-0000-0000B64A0000}"/>
    <cellStyle name="40% - Énfasis1 2 6 4" xfId="2897" xr:uid="{00000000-0005-0000-0000-0000B74A0000}"/>
    <cellStyle name="40% - Énfasis1 2 6 4 2" xfId="12881" xr:uid="{00000000-0005-0000-0000-0000B84A0000}"/>
    <cellStyle name="40% - Énfasis1 2 6 4 2 2" xfId="29395" xr:uid="{00000000-0005-0000-0000-0000B94A0000}"/>
    <cellStyle name="40% - Énfasis1 2 6 4 3" xfId="37291" xr:uid="{00000000-0005-0000-0000-0000BA4A0000}"/>
    <cellStyle name="40% - Énfasis1 2 6 4 4" xfId="22079" xr:uid="{00000000-0005-0000-0000-0000BB4A0000}"/>
    <cellStyle name="40% - Énfasis1 2 6 4 5" xfId="44102" xr:uid="{00000000-0005-0000-0000-0000BC4A0000}"/>
    <cellStyle name="40% - Énfasis1 2 6 5" xfId="8306" xr:uid="{00000000-0005-0000-0000-0000BD4A0000}"/>
    <cellStyle name="40% - Énfasis1 2 6 5 2" xfId="17273" xr:uid="{00000000-0005-0000-0000-0000BE4A0000}"/>
    <cellStyle name="40% - Énfasis1 2 6 5 2 2" xfId="30880" xr:uid="{00000000-0005-0000-0000-0000BF4A0000}"/>
    <cellStyle name="40% - Énfasis1 2 6 5 3" xfId="38777" xr:uid="{00000000-0005-0000-0000-0000C04A0000}"/>
    <cellStyle name="40% - Énfasis1 2 6 5 4" xfId="23563" xr:uid="{00000000-0005-0000-0000-0000C14A0000}"/>
    <cellStyle name="40% - Énfasis1 2 6 5 5" xfId="48498" xr:uid="{00000000-0005-0000-0000-0000C24A0000}"/>
    <cellStyle name="40% - Énfasis1 2 6 6" xfId="10766" xr:uid="{00000000-0005-0000-0000-0000C34A0000}"/>
    <cellStyle name="40% - Énfasis1 2 6 6 2" xfId="32365" xr:uid="{00000000-0005-0000-0000-0000C44A0000}"/>
    <cellStyle name="40% - Énfasis1 2 6 6 3" xfId="40262" xr:uid="{00000000-0005-0000-0000-0000C54A0000}"/>
    <cellStyle name="40% - Énfasis1 2 6 6 4" xfId="24990" xr:uid="{00000000-0005-0000-0000-0000C64A0000}"/>
    <cellStyle name="40% - Énfasis1 2 6 6 5" xfId="50141" xr:uid="{00000000-0005-0000-0000-0000C74A0000}"/>
    <cellStyle name="40% - Énfasis1 2 6 7" xfId="25949" xr:uid="{00000000-0005-0000-0000-0000C84A0000}"/>
    <cellStyle name="40% - Énfasis1 2 6 8" xfId="33849" xr:uid="{00000000-0005-0000-0000-0000C94A0000}"/>
    <cellStyle name="40% - Énfasis1 2 6 9" xfId="19111" xr:uid="{00000000-0005-0000-0000-0000CA4A0000}"/>
    <cellStyle name="40% - Énfasis1 2 7" xfId="1677" xr:uid="{00000000-0005-0000-0000-0000CB4A0000}"/>
    <cellStyle name="40% - Énfasis1 2 7 10" xfId="41888" xr:uid="{00000000-0005-0000-0000-0000CC4A0000}"/>
    <cellStyle name="40% - Énfasis1 2 7 2" xfId="2184" xr:uid="{00000000-0005-0000-0000-0000CD4A0000}"/>
    <cellStyle name="40% - Énfasis1 2 7 2 2" xfId="7549" xr:uid="{00000000-0005-0000-0000-0000CE4A0000}"/>
    <cellStyle name="40% - Énfasis1 2 7 2 2 2" xfId="16524" xr:uid="{00000000-0005-0000-0000-0000CF4A0000}"/>
    <cellStyle name="40% - Énfasis1 2 7 2 2 2 2" xfId="28495" xr:uid="{00000000-0005-0000-0000-0000D04A0000}"/>
    <cellStyle name="40% - Énfasis1 2 7 2 2 3" xfId="36390" xr:uid="{00000000-0005-0000-0000-0000D14A0000}"/>
    <cellStyle name="40% - Énfasis1 2 7 2 2 4" xfId="21179" xr:uid="{00000000-0005-0000-0000-0000D24A0000}"/>
    <cellStyle name="40% - Énfasis1 2 7 2 2 5" xfId="47749" xr:uid="{00000000-0005-0000-0000-0000D34A0000}"/>
    <cellStyle name="40% - Énfasis1 2 7 2 3" xfId="8731" xr:uid="{00000000-0005-0000-0000-0000D44A0000}"/>
    <cellStyle name="40% - Énfasis1 2 7 2 3 2" xfId="17698" xr:uid="{00000000-0005-0000-0000-0000D54A0000}"/>
    <cellStyle name="40% - Énfasis1 2 7 2 3 2 2" xfId="29979" xr:uid="{00000000-0005-0000-0000-0000D64A0000}"/>
    <cellStyle name="40% - Énfasis1 2 7 2 3 3" xfId="37875" xr:uid="{00000000-0005-0000-0000-0000D74A0000}"/>
    <cellStyle name="40% - Énfasis1 2 7 2 3 4" xfId="22662" xr:uid="{00000000-0005-0000-0000-0000D84A0000}"/>
    <cellStyle name="40% - Énfasis1 2 7 2 3 5" xfId="48923" xr:uid="{00000000-0005-0000-0000-0000D94A0000}"/>
    <cellStyle name="40% - Énfasis1 2 7 2 4" xfId="9588" xr:uid="{00000000-0005-0000-0000-0000DA4A0000}"/>
    <cellStyle name="40% - Énfasis1 2 7 2 4 2" xfId="31464" xr:uid="{00000000-0005-0000-0000-0000DB4A0000}"/>
    <cellStyle name="40% - Énfasis1 2 7 2 4 3" xfId="39361" xr:uid="{00000000-0005-0000-0000-0000DC4A0000}"/>
    <cellStyle name="40% - Énfasis1 2 7 2 4 4" xfId="24146" xr:uid="{00000000-0005-0000-0000-0000DD4A0000}"/>
    <cellStyle name="40% - Énfasis1 2 7 2 4 5" xfId="50566" xr:uid="{00000000-0005-0000-0000-0000DE4A0000}"/>
    <cellStyle name="40% - Énfasis1 2 7 2 5" xfId="12291" xr:uid="{00000000-0005-0000-0000-0000DF4A0000}"/>
    <cellStyle name="40% - Énfasis1 2 7 2 5 2" xfId="32949" xr:uid="{00000000-0005-0000-0000-0000E04A0000}"/>
    <cellStyle name="40% - Énfasis1 2 7 2 5 3" xfId="40846" xr:uid="{00000000-0005-0000-0000-0000E14A0000}"/>
    <cellStyle name="40% - Énfasis1 2 7 2 6" xfId="26533" xr:uid="{00000000-0005-0000-0000-0000E24A0000}"/>
    <cellStyle name="40% - Énfasis1 2 7 2 7" xfId="34433" xr:uid="{00000000-0005-0000-0000-0000E34A0000}"/>
    <cellStyle name="40% - Énfasis1 2 7 2 8" xfId="19695" xr:uid="{00000000-0005-0000-0000-0000E44A0000}"/>
    <cellStyle name="40% - Énfasis1 2 7 2 9" xfId="42384" xr:uid="{00000000-0005-0000-0000-0000E54A0000}"/>
    <cellStyle name="40% - Énfasis1 2 7 3" xfId="5192" xr:uid="{00000000-0005-0000-0000-0000E64A0000}"/>
    <cellStyle name="40% - Énfasis1 2 7 3 2" xfId="15169" xr:uid="{00000000-0005-0000-0000-0000E74A0000}"/>
    <cellStyle name="40% - Énfasis1 2 7 3 2 2" xfId="27583" xr:uid="{00000000-0005-0000-0000-0000E84A0000}"/>
    <cellStyle name="40% - Énfasis1 2 7 3 3" xfId="35478" xr:uid="{00000000-0005-0000-0000-0000E94A0000}"/>
    <cellStyle name="40% - Énfasis1 2 7 3 4" xfId="20267" xr:uid="{00000000-0005-0000-0000-0000EA4A0000}"/>
    <cellStyle name="40% - Énfasis1 2 7 3 5" xfId="46392" xr:uid="{00000000-0005-0000-0000-0000EB4A0000}"/>
    <cellStyle name="40% - Énfasis1 2 7 4" xfId="8235" xr:uid="{00000000-0005-0000-0000-0000EC4A0000}"/>
    <cellStyle name="40% - Énfasis1 2 7 4 2" xfId="17202" xr:uid="{00000000-0005-0000-0000-0000ED4A0000}"/>
    <cellStyle name="40% - Énfasis1 2 7 4 2 2" xfId="29067" xr:uid="{00000000-0005-0000-0000-0000EE4A0000}"/>
    <cellStyle name="40% - Énfasis1 2 7 4 3" xfId="36963" xr:uid="{00000000-0005-0000-0000-0000EF4A0000}"/>
    <cellStyle name="40% - Énfasis1 2 7 4 4" xfId="21751" xr:uid="{00000000-0005-0000-0000-0000F04A0000}"/>
    <cellStyle name="40% - Énfasis1 2 7 4 5" xfId="48427" xr:uid="{00000000-0005-0000-0000-0000F14A0000}"/>
    <cellStyle name="40% - Énfasis1 2 7 5" xfId="9589" xr:uid="{00000000-0005-0000-0000-0000F24A0000}"/>
    <cellStyle name="40% - Énfasis1 2 7 5 2" xfId="30552" xr:uid="{00000000-0005-0000-0000-0000F34A0000}"/>
    <cellStyle name="40% - Énfasis1 2 7 5 3" xfId="38449" xr:uid="{00000000-0005-0000-0000-0000F44A0000}"/>
    <cellStyle name="40% - Énfasis1 2 7 5 4" xfId="23235" xr:uid="{00000000-0005-0000-0000-0000F54A0000}"/>
    <cellStyle name="40% - Énfasis1 2 7 5 5" xfId="50070" xr:uid="{00000000-0005-0000-0000-0000F64A0000}"/>
    <cellStyle name="40% - Énfasis1 2 7 6" xfId="12057" xr:uid="{00000000-0005-0000-0000-0000F74A0000}"/>
    <cellStyle name="40% - Énfasis1 2 7 6 2" xfId="32037" xr:uid="{00000000-0005-0000-0000-0000F84A0000}"/>
    <cellStyle name="40% - Énfasis1 2 7 6 3" xfId="39934" xr:uid="{00000000-0005-0000-0000-0000F94A0000}"/>
    <cellStyle name="40% - Énfasis1 2 7 7" xfId="25622" xr:uid="{00000000-0005-0000-0000-0000FA4A0000}"/>
    <cellStyle name="40% - Énfasis1 2 7 8" xfId="33521" xr:uid="{00000000-0005-0000-0000-0000FB4A0000}"/>
    <cellStyle name="40% - Énfasis1 2 7 9" xfId="18783" xr:uid="{00000000-0005-0000-0000-0000FC4A0000}"/>
    <cellStyle name="40% - Énfasis1 2 8" xfId="1645" xr:uid="{00000000-0005-0000-0000-0000FD4A0000}"/>
    <cellStyle name="40% - Énfasis1 2 8 10" xfId="41856" xr:uid="{00000000-0005-0000-0000-0000FE4A0000}"/>
    <cellStyle name="40% - Énfasis1 2 8 2" xfId="2185" xr:uid="{00000000-0005-0000-0000-0000FF4A0000}"/>
    <cellStyle name="40% - Énfasis1 2 8 2 2" xfId="7550" xr:uid="{00000000-0005-0000-0000-0000004B0000}"/>
    <cellStyle name="40% - Énfasis1 2 8 2 2 2" xfId="16525" xr:uid="{00000000-0005-0000-0000-0000014B0000}"/>
    <cellStyle name="40% - Énfasis1 2 8 2 2 2 2" xfId="28496" xr:uid="{00000000-0005-0000-0000-0000024B0000}"/>
    <cellStyle name="40% - Énfasis1 2 8 2 2 3" xfId="36391" xr:uid="{00000000-0005-0000-0000-0000034B0000}"/>
    <cellStyle name="40% - Énfasis1 2 8 2 2 4" xfId="21180" xr:uid="{00000000-0005-0000-0000-0000044B0000}"/>
    <cellStyle name="40% - Énfasis1 2 8 2 2 5" xfId="47750" xr:uid="{00000000-0005-0000-0000-0000054B0000}"/>
    <cellStyle name="40% - Énfasis1 2 8 2 3" xfId="8732" xr:uid="{00000000-0005-0000-0000-0000064B0000}"/>
    <cellStyle name="40% - Énfasis1 2 8 2 3 2" xfId="17699" xr:uid="{00000000-0005-0000-0000-0000074B0000}"/>
    <cellStyle name="40% - Énfasis1 2 8 2 3 2 2" xfId="29980" xr:uid="{00000000-0005-0000-0000-0000084B0000}"/>
    <cellStyle name="40% - Énfasis1 2 8 2 3 3" xfId="37876" xr:uid="{00000000-0005-0000-0000-0000094B0000}"/>
    <cellStyle name="40% - Énfasis1 2 8 2 3 4" xfId="22663" xr:uid="{00000000-0005-0000-0000-00000A4B0000}"/>
    <cellStyle name="40% - Énfasis1 2 8 2 3 5" xfId="48924" xr:uid="{00000000-0005-0000-0000-00000B4B0000}"/>
    <cellStyle name="40% - Énfasis1 2 8 2 4" xfId="9590" xr:uid="{00000000-0005-0000-0000-00000C4B0000}"/>
    <cellStyle name="40% - Énfasis1 2 8 2 4 2" xfId="31465" xr:uid="{00000000-0005-0000-0000-00000D4B0000}"/>
    <cellStyle name="40% - Énfasis1 2 8 2 4 3" xfId="39362" xr:uid="{00000000-0005-0000-0000-00000E4B0000}"/>
    <cellStyle name="40% - Énfasis1 2 8 2 4 4" xfId="24147" xr:uid="{00000000-0005-0000-0000-00000F4B0000}"/>
    <cellStyle name="40% - Énfasis1 2 8 2 4 5" xfId="50567" xr:uid="{00000000-0005-0000-0000-0000104B0000}"/>
    <cellStyle name="40% - Énfasis1 2 8 2 5" xfId="12292" xr:uid="{00000000-0005-0000-0000-0000114B0000}"/>
    <cellStyle name="40% - Énfasis1 2 8 2 5 2" xfId="32950" xr:uid="{00000000-0005-0000-0000-0000124B0000}"/>
    <cellStyle name="40% - Énfasis1 2 8 2 5 3" xfId="40847" xr:uid="{00000000-0005-0000-0000-0000134B0000}"/>
    <cellStyle name="40% - Énfasis1 2 8 2 6" xfId="26534" xr:uid="{00000000-0005-0000-0000-0000144B0000}"/>
    <cellStyle name="40% - Énfasis1 2 8 2 7" xfId="34434" xr:uid="{00000000-0005-0000-0000-0000154B0000}"/>
    <cellStyle name="40% - Énfasis1 2 8 2 8" xfId="19696" xr:uid="{00000000-0005-0000-0000-0000164B0000}"/>
    <cellStyle name="40% - Énfasis1 2 8 2 9" xfId="42385" xr:uid="{00000000-0005-0000-0000-0000174B0000}"/>
    <cellStyle name="40% - Énfasis1 2 8 3" xfId="4339" xr:uid="{00000000-0005-0000-0000-0000184B0000}"/>
    <cellStyle name="40% - Énfasis1 2 8 3 2" xfId="14319" xr:uid="{00000000-0005-0000-0000-0000194B0000}"/>
    <cellStyle name="40% - Énfasis1 2 8 3 2 2" xfId="27550" xr:uid="{00000000-0005-0000-0000-00001A4B0000}"/>
    <cellStyle name="40% - Énfasis1 2 8 3 3" xfId="35445" xr:uid="{00000000-0005-0000-0000-00001B4B0000}"/>
    <cellStyle name="40% - Énfasis1 2 8 3 4" xfId="20235" xr:uid="{00000000-0005-0000-0000-00001C4B0000}"/>
    <cellStyle name="40% - Énfasis1 2 8 3 5" xfId="45541" xr:uid="{00000000-0005-0000-0000-00001D4B0000}"/>
    <cellStyle name="40% - Énfasis1 2 8 4" xfId="8203" xr:uid="{00000000-0005-0000-0000-00001E4B0000}"/>
    <cellStyle name="40% - Énfasis1 2 8 4 2" xfId="17170" xr:uid="{00000000-0005-0000-0000-00001F4B0000}"/>
    <cellStyle name="40% - Énfasis1 2 8 4 2 2" xfId="29034" xr:uid="{00000000-0005-0000-0000-0000204B0000}"/>
    <cellStyle name="40% - Énfasis1 2 8 4 3" xfId="36930" xr:uid="{00000000-0005-0000-0000-0000214B0000}"/>
    <cellStyle name="40% - Énfasis1 2 8 4 4" xfId="21719" xr:uid="{00000000-0005-0000-0000-0000224B0000}"/>
    <cellStyle name="40% - Énfasis1 2 8 4 5" xfId="48395" xr:uid="{00000000-0005-0000-0000-0000234B0000}"/>
    <cellStyle name="40% - Énfasis1 2 8 5" xfId="9591" xr:uid="{00000000-0005-0000-0000-0000244B0000}"/>
    <cellStyle name="40% - Énfasis1 2 8 5 2" xfId="30519" xr:uid="{00000000-0005-0000-0000-0000254B0000}"/>
    <cellStyle name="40% - Énfasis1 2 8 5 3" xfId="38416" xr:uid="{00000000-0005-0000-0000-0000264B0000}"/>
    <cellStyle name="40% - Énfasis1 2 8 5 4" xfId="23203" xr:uid="{00000000-0005-0000-0000-0000274B0000}"/>
    <cellStyle name="40% - Énfasis1 2 8 5 5" xfId="50038" xr:uid="{00000000-0005-0000-0000-0000284B0000}"/>
    <cellStyle name="40% - Énfasis1 2 8 6" xfId="12040" xr:uid="{00000000-0005-0000-0000-0000294B0000}"/>
    <cellStyle name="40% - Énfasis1 2 8 6 2" xfId="32004" xr:uid="{00000000-0005-0000-0000-00002A4B0000}"/>
    <cellStyle name="40% - Énfasis1 2 8 6 3" xfId="39901" xr:uid="{00000000-0005-0000-0000-00002B4B0000}"/>
    <cellStyle name="40% - Énfasis1 2 8 7" xfId="25589" xr:uid="{00000000-0005-0000-0000-00002C4B0000}"/>
    <cellStyle name="40% - Énfasis1 2 8 8" xfId="33488" xr:uid="{00000000-0005-0000-0000-00002D4B0000}"/>
    <cellStyle name="40% - Énfasis1 2 8 9" xfId="18750" xr:uid="{00000000-0005-0000-0000-00002E4B0000}"/>
    <cellStyle name="40% - Énfasis1 2 9" xfId="2169" xr:uid="{00000000-0005-0000-0000-00002F4B0000}"/>
    <cellStyle name="40% - Énfasis1 2 9 2" xfId="5297" xr:uid="{00000000-0005-0000-0000-0000304B0000}"/>
    <cellStyle name="40% - Énfasis1 2 9 2 2" xfId="15274" xr:uid="{00000000-0005-0000-0000-0000314B0000}"/>
    <cellStyle name="40% - Énfasis1 2 9 2 2 2" xfId="28479" xr:uid="{00000000-0005-0000-0000-0000324B0000}"/>
    <cellStyle name="40% - Énfasis1 2 9 2 3" xfId="36374" xr:uid="{00000000-0005-0000-0000-0000334B0000}"/>
    <cellStyle name="40% - Énfasis1 2 9 2 4" xfId="21163" xr:uid="{00000000-0005-0000-0000-0000344B0000}"/>
    <cellStyle name="40% - Énfasis1 2 9 2 5" xfId="46497" xr:uid="{00000000-0005-0000-0000-0000354B0000}"/>
    <cellStyle name="40% - Énfasis1 2 9 3" xfId="8716" xr:uid="{00000000-0005-0000-0000-0000364B0000}"/>
    <cellStyle name="40% - Énfasis1 2 9 3 2" xfId="17683" xr:uid="{00000000-0005-0000-0000-0000374B0000}"/>
    <cellStyle name="40% - Énfasis1 2 9 3 2 2" xfId="29963" xr:uid="{00000000-0005-0000-0000-0000384B0000}"/>
    <cellStyle name="40% - Énfasis1 2 9 3 3" xfId="37859" xr:uid="{00000000-0005-0000-0000-0000394B0000}"/>
    <cellStyle name="40% - Énfasis1 2 9 3 4" xfId="22646" xr:uid="{00000000-0005-0000-0000-00003A4B0000}"/>
    <cellStyle name="40% - Énfasis1 2 9 3 5" xfId="48908" xr:uid="{00000000-0005-0000-0000-00003B4B0000}"/>
    <cellStyle name="40% - Énfasis1 2 9 4" xfId="9592" xr:uid="{00000000-0005-0000-0000-00003C4B0000}"/>
    <cellStyle name="40% - Énfasis1 2 9 4 2" xfId="31448" xr:uid="{00000000-0005-0000-0000-00003D4B0000}"/>
    <cellStyle name="40% - Énfasis1 2 9 4 3" xfId="39345" xr:uid="{00000000-0005-0000-0000-00003E4B0000}"/>
    <cellStyle name="40% - Énfasis1 2 9 4 4" xfId="24130" xr:uid="{00000000-0005-0000-0000-00003F4B0000}"/>
    <cellStyle name="40% - Énfasis1 2 9 4 5" xfId="50551" xr:uid="{00000000-0005-0000-0000-0000404B0000}"/>
    <cellStyle name="40% - Énfasis1 2 9 5" xfId="12279" xr:uid="{00000000-0005-0000-0000-0000414B0000}"/>
    <cellStyle name="40% - Énfasis1 2 9 5 2" xfId="32933" xr:uid="{00000000-0005-0000-0000-0000424B0000}"/>
    <cellStyle name="40% - Énfasis1 2 9 5 3" xfId="40830" xr:uid="{00000000-0005-0000-0000-0000434B0000}"/>
    <cellStyle name="40% - Énfasis1 2 9 6" xfId="26517" xr:uid="{00000000-0005-0000-0000-0000444B0000}"/>
    <cellStyle name="40% - Énfasis1 2 9 7" xfId="34417" xr:uid="{00000000-0005-0000-0000-0000454B0000}"/>
    <cellStyle name="40% - Énfasis1 2 9 8" xfId="19679" xr:uid="{00000000-0005-0000-0000-0000464B0000}"/>
    <cellStyle name="40% - Énfasis1 2 9 9" xfId="42369" xr:uid="{00000000-0005-0000-0000-0000474B0000}"/>
    <cellStyle name="40% - Énfasis1 20" xfId="9312" xr:uid="{00000000-0005-0000-0000-0000484B0000}"/>
    <cellStyle name="40% - Énfasis1 21" xfId="9326" xr:uid="{00000000-0005-0000-0000-0000494B0000}"/>
    <cellStyle name="40% - Énfasis1 22" xfId="9340" xr:uid="{00000000-0005-0000-0000-00004A4B0000}"/>
    <cellStyle name="40% - Énfasis1 23" xfId="12708" xr:uid="{00000000-0005-0000-0000-00004B4B0000}"/>
    <cellStyle name="40% - Énfasis1 24" xfId="51533" xr:uid="{00000000-0005-0000-0000-00004C4B0000}"/>
    <cellStyle name="40% - Énfasis1 25" xfId="51546" xr:uid="{00000000-0005-0000-0000-00004D4B0000}"/>
    <cellStyle name="40% - Énfasis1 26" xfId="51559" xr:uid="{00000000-0005-0000-0000-00004E4B0000}"/>
    <cellStyle name="40% - Énfasis1 27" xfId="51572" xr:uid="{00000000-0005-0000-0000-00004F4B0000}"/>
    <cellStyle name="40% - Énfasis1 28" xfId="51586" xr:uid="{00000000-0005-0000-0000-0000504B0000}"/>
    <cellStyle name="40% - Énfasis1 3" xfId="96" xr:uid="{00000000-0005-0000-0000-0000514B0000}"/>
    <cellStyle name="40% - Énfasis1 3 10" xfId="3838" xr:uid="{00000000-0005-0000-0000-0000524B0000}"/>
    <cellStyle name="40% - Énfasis1 3 10 2" xfId="13821" xr:uid="{00000000-0005-0000-0000-0000534B0000}"/>
    <cellStyle name="40% - Énfasis1 3 10 2 2" xfId="27483" xr:uid="{00000000-0005-0000-0000-0000544B0000}"/>
    <cellStyle name="40% - Énfasis1 3 10 3" xfId="35378" xr:uid="{00000000-0005-0000-0000-0000554B0000}"/>
    <cellStyle name="40% - Énfasis1 3 10 4" xfId="20168" xr:uid="{00000000-0005-0000-0000-0000564B0000}"/>
    <cellStyle name="40% - Énfasis1 3 10 5" xfId="45043" xr:uid="{00000000-0005-0000-0000-0000574B0000}"/>
    <cellStyle name="40% - Énfasis1 3 11" xfId="7000" xr:uid="{00000000-0005-0000-0000-0000584B0000}"/>
    <cellStyle name="40% - Énfasis1 3 11 2" xfId="15978" xr:uid="{00000000-0005-0000-0000-0000594B0000}"/>
    <cellStyle name="40% - Énfasis1 3 11 2 2" xfId="28967" xr:uid="{00000000-0005-0000-0000-00005A4B0000}"/>
    <cellStyle name="40% - Énfasis1 3 11 3" xfId="36863" xr:uid="{00000000-0005-0000-0000-00005B4B0000}"/>
    <cellStyle name="40% - Énfasis1 3 11 4" xfId="21652" xr:uid="{00000000-0005-0000-0000-00005C4B0000}"/>
    <cellStyle name="40% - Énfasis1 3 11 5" xfId="47202" xr:uid="{00000000-0005-0000-0000-00005D4B0000}"/>
    <cellStyle name="40% - Énfasis1 3 12" xfId="2798" xr:uid="{00000000-0005-0000-0000-00005E4B0000}"/>
    <cellStyle name="40% - Énfasis1 3 12 2" xfId="12782" xr:uid="{00000000-0005-0000-0000-00005F4B0000}"/>
    <cellStyle name="40% - Énfasis1 3 12 2 2" xfId="30452" xr:uid="{00000000-0005-0000-0000-0000604B0000}"/>
    <cellStyle name="40% - Énfasis1 3 12 3" xfId="38349" xr:uid="{00000000-0005-0000-0000-0000614B0000}"/>
    <cellStyle name="40% - Énfasis1 3 12 4" xfId="23136" xr:uid="{00000000-0005-0000-0000-0000624B0000}"/>
    <cellStyle name="40% - Énfasis1 3 12 5" xfId="44003" xr:uid="{00000000-0005-0000-0000-0000634B0000}"/>
    <cellStyle name="40% - Énfasis1 3 13" xfId="7674" xr:uid="{00000000-0005-0000-0000-0000644B0000}"/>
    <cellStyle name="40% - Énfasis1 3 13 2" xfId="16641" xr:uid="{00000000-0005-0000-0000-0000654B0000}"/>
    <cellStyle name="40% - Énfasis1 3 13 2 2" xfId="31937" xr:uid="{00000000-0005-0000-0000-0000664B0000}"/>
    <cellStyle name="40% - Énfasis1 3 13 3" xfId="39834" xr:uid="{00000000-0005-0000-0000-0000674B0000}"/>
    <cellStyle name="40% - Énfasis1 3 13 4" xfId="24619" xr:uid="{00000000-0005-0000-0000-0000684B0000}"/>
    <cellStyle name="40% - Énfasis1 3 13 5" xfId="47866" xr:uid="{00000000-0005-0000-0000-0000694B0000}"/>
    <cellStyle name="40% - Énfasis1 3 14" xfId="10767" xr:uid="{00000000-0005-0000-0000-00006A4B0000}"/>
    <cellStyle name="40% - Énfasis1 3 14 2" xfId="25522" xr:uid="{00000000-0005-0000-0000-00006B4B0000}"/>
    <cellStyle name="40% - Énfasis1 3 14 3" xfId="49509" xr:uid="{00000000-0005-0000-0000-00006C4B0000}"/>
    <cellStyle name="40% - Énfasis1 3 15" xfId="33421" xr:uid="{00000000-0005-0000-0000-00006D4B0000}"/>
    <cellStyle name="40% - Énfasis1 3 16" xfId="18269" xr:uid="{00000000-0005-0000-0000-00006E4B0000}"/>
    <cellStyle name="40% - Énfasis1 3 17" xfId="41327" xr:uid="{00000000-0005-0000-0000-00006F4B0000}"/>
    <cellStyle name="40% - Énfasis1 3 2" xfId="204" xr:uid="{00000000-0005-0000-0000-0000704B0000}"/>
    <cellStyle name="40% - Énfasis1 3 2 10" xfId="2858" xr:uid="{00000000-0005-0000-0000-0000714B0000}"/>
    <cellStyle name="40% - Énfasis1 3 2 10 2" xfId="12842" xr:uid="{00000000-0005-0000-0000-0000724B0000}"/>
    <cellStyle name="40% - Énfasis1 3 2 10 3" xfId="33666" xr:uid="{00000000-0005-0000-0000-0000734B0000}"/>
    <cellStyle name="40% - Énfasis1 3 2 10 4" xfId="44063" xr:uid="{00000000-0005-0000-0000-0000744B0000}"/>
    <cellStyle name="40% - Énfasis1 3 2 11" xfId="7725" xr:uid="{00000000-0005-0000-0000-0000754B0000}"/>
    <cellStyle name="40% - Énfasis1 3 2 11 2" xfId="16692" xr:uid="{00000000-0005-0000-0000-0000764B0000}"/>
    <cellStyle name="40% - Énfasis1 3 2 11 3" xfId="47917" xr:uid="{00000000-0005-0000-0000-0000774B0000}"/>
    <cellStyle name="40% - Énfasis1 3 2 12" xfId="10768" xr:uid="{00000000-0005-0000-0000-0000784B0000}"/>
    <cellStyle name="40% - Énfasis1 3 2 12 2" xfId="49560" xr:uid="{00000000-0005-0000-0000-0000794B0000}"/>
    <cellStyle name="40% - Énfasis1 3 2 13" xfId="18348" xr:uid="{00000000-0005-0000-0000-00007A4B0000}"/>
    <cellStyle name="40% - Énfasis1 3 2 14" xfId="41378" xr:uid="{00000000-0005-0000-0000-00007B4B0000}"/>
    <cellStyle name="40% - Énfasis1 3 2 2" xfId="630" xr:uid="{00000000-0005-0000-0000-00007C4B0000}"/>
    <cellStyle name="40% - Énfasis1 3 2 2 10" xfId="18452" xr:uid="{00000000-0005-0000-0000-00007D4B0000}"/>
    <cellStyle name="40% - Énfasis1 3 2 2 11" xfId="41537" xr:uid="{00000000-0005-0000-0000-00007E4B0000}"/>
    <cellStyle name="40% - Énfasis1 3 2 2 2" xfId="963" xr:uid="{00000000-0005-0000-0000-00007F4B0000}"/>
    <cellStyle name="40% - Énfasis1 3 2 2 2 2" xfId="2187" xr:uid="{00000000-0005-0000-0000-0000804B0000}"/>
    <cellStyle name="40% - Énfasis1 3 2 2 2 2 2" xfId="5138" xr:uid="{00000000-0005-0000-0000-0000814B0000}"/>
    <cellStyle name="40% - Énfasis1 3 2 2 2 2 2 2" xfId="15116" xr:uid="{00000000-0005-0000-0000-0000824B0000}"/>
    <cellStyle name="40% - Énfasis1 3 2 2 2 2 2 3" xfId="28499" xr:uid="{00000000-0005-0000-0000-0000834B0000}"/>
    <cellStyle name="40% - Énfasis1 3 2 2 2 2 2 4" xfId="46338" xr:uid="{00000000-0005-0000-0000-0000844B0000}"/>
    <cellStyle name="40% - Énfasis1 3 2 2 2 2 3" xfId="10769" xr:uid="{00000000-0005-0000-0000-0000854B0000}"/>
    <cellStyle name="40% - Énfasis1 3 2 2 2 2 3 2" xfId="36394" xr:uid="{00000000-0005-0000-0000-0000864B0000}"/>
    <cellStyle name="40% - Énfasis1 3 2 2 2 2 4" xfId="21183" xr:uid="{00000000-0005-0000-0000-0000874B0000}"/>
    <cellStyle name="40% - Énfasis1 3 2 2 2 2 5" xfId="43735" xr:uid="{00000000-0005-0000-0000-0000884B0000}"/>
    <cellStyle name="40% - Énfasis1 3 2 2 2 3" xfId="3534" xr:uid="{00000000-0005-0000-0000-0000894B0000}"/>
    <cellStyle name="40% - Énfasis1 3 2 2 2 3 2" xfId="13518" xr:uid="{00000000-0005-0000-0000-00008A4B0000}"/>
    <cellStyle name="40% - Énfasis1 3 2 2 2 3 2 2" xfId="29983" xr:uid="{00000000-0005-0000-0000-00008B4B0000}"/>
    <cellStyle name="40% - Énfasis1 3 2 2 2 3 3" xfId="37879" xr:uid="{00000000-0005-0000-0000-00008C4B0000}"/>
    <cellStyle name="40% - Énfasis1 3 2 2 2 3 4" xfId="22666" xr:uid="{00000000-0005-0000-0000-00008D4B0000}"/>
    <cellStyle name="40% - Énfasis1 3 2 2 2 3 5" xfId="44739" xr:uid="{00000000-0005-0000-0000-00008E4B0000}"/>
    <cellStyle name="40% - Énfasis1 3 2 2 2 4" xfId="8734" xr:uid="{00000000-0005-0000-0000-00008F4B0000}"/>
    <cellStyle name="40% - Énfasis1 3 2 2 2 4 2" xfId="17701" xr:uid="{00000000-0005-0000-0000-0000904B0000}"/>
    <cellStyle name="40% - Énfasis1 3 2 2 2 4 2 2" xfId="31468" xr:uid="{00000000-0005-0000-0000-0000914B0000}"/>
    <cellStyle name="40% - Énfasis1 3 2 2 2 4 3" xfId="39365" xr:uid="{00000000-0005-0000-0000-0000924B0000}"/>
    <cellStyle name="40% - Énfasis1 3 2 2 2 4 4" xfId="24150" xr:uid="{00000000-0005-0000-0000-0000934B0000}"/>
    <cellStyle name="40% - Énfasis1 3 2 2 2 4 5" xfId="48926" xr:uid="{00000000-0005-0000-0000-0000944B0000}"/>
    <cellStyle name="40% - Énfasis1 3 2 2 2 5" xfId="10770" xr:uid="{00000000-0005-0000-0000-0000954B0000}"/>
    <cellStyle name="40% - Énfasis1 3 2 2 2 5 2" xfId="32953" xr:uid="{00000000-0005-0000-0000-0000964B0000}"/>
    <cellStyle name="40% - Énfasis1 3 2 2 2 5 3" xfId="40850" xr:uid="{00000000-0005-0000-0000-0000974B0000}"/>
    <cellStyle name="40% - Énfasis1 3 2 2 2 5 4" xfId="25360" xr:uid="{00000000-0005-0000-0000-0000984B0000}"/>
    <cellStyle name="40% - Énfasis1 3 2 2 2 5 5" xfId="50569" xr:uid="{00000000-0005-0000-0000-0000994B0000}"/>
    <cellStyle name="40% - Énfasis1 3 2 2 2 6" xfId="26537" xr:uid="{00000000-0005-0000-0000-00009A4B0000}"/>
    <cellStyle name="40% - Énfasis1 3 2 2 2 7" xfId="34437" xr:uid="{00000000-0005-0000-0000-00009B4B0000}"/>
    <cellStyle name="40% - Énfasis1 3 2 2 2 8" xfId="19699" xr:uid="{00000000-0005-0000-0000-00009C4B0000}"/>
    <cellStyle name="40% - Énfasis1 3 2 2 2 9" xfId="42387" xr:uid="{00000000-0005-0000-0000-00009D4B0000}"/>
    <cellStyle name="40% - Énfasis1 3 2 2 3" xfId="1322" xr:uid="{00000000-0005-0000-0000-00009E4B0000}"/>
    <cellStyle name="40% - Énfasis1 3 2 2 3 2" xfId="6362" xr:uid="{00000000-0005-0000-0000-00009F4B0000}"/>
    <cellStyle name="40% - Énfasis1 3 2 2 3 2 2" xfId="27392" xr:uid="{00000000-0005-0000-0000-0000A04B0000}"/>
    <cellStyle name="40% - Énfasis1 3 2 2 3 3" xfId="10771" xr:uid="{00000000-0005-0000-0000-0000A14B0000}"/>
    <cellStyle name="40% - Énfasis1 3 2 2 3 3 2" xfId="35287" xr:uid="{00000000-0005-0000-0000-0000A24B0000}"/>
    <cellStyle name="40% - Énfasis1 3 2 2 3 4" xfId="19246" xr:uid="{00000000-0005-0000-0000-0000A34B0000}"/>
    <cellStyle name="40% - Énfasis1 3 2 2 3 5" xfId="43194" xr:uid="{00000000-0005-0000-0000-0000A44B0000}"/>
    <cellStyle name="40% - Énfasis1 3 2 2 4" xfId="6673" xr:uid="{00000000-0005-0000-0000-0000A54B0000}"/>
    <cellStyle name="40% - Énfasis1 3 2 2 4 2" xfId="15652" xr:uid="{00000000-0005-0000-0000-0000A64B0000}"/>
    <cellStyle name="40% - Énfasis1 3 2 2 4 2 2" xfId="28046" xr:uid="{00000000-0005-0000-0000-0000A74B0000}"/>
    <cellStyle name="40% - Énfasis1 3 2 2 4 3" xfId="35941" xr:uid="{00000000-0005-0000-0000-0000A84B0000}"/>
    <cellStyle name="40% - Énfasis1 3 2 2 4 4" xfId="20730" xr:uid="{00000000-0005-0000-0000-0000A94B0000}"/>
    <cellStyle name="40% - Énfasis1 3 2 2 4 5" xfId="46876" xr:uid="{00000000-0005-0000-0000-0000AA4B0000}"/>
    <cellStyle name="40% - Énfasis1 3 2 2 5" xfId="4299" xr:uid="{00000000-0005-0000-0000-0000AB4B0000}"/>
    <cellStyle name="40% - Énfasis1 3 2 2 5 2" xfId="14279" xr:uid="{00000000-0005-0000-0000-0000AC4B0000}"/>
    <cellStyle name="40% - Énfasis1 3 2 2 5 2 2" xfId="29530" xr:uid="{00000000-0005-0000-0000-0000AD4B0000}"/>
    <cellStyle name="40% - Énfasis1 3 2 2 5 3" xfId="37426" xr:uid="{00000000-0005-0000-0000-0000AE4B0000}"/>
    <cellStyle name="40% - Énfasis1 3 2 2 5 4" xfId="22214" xr:uid="{00000000-0005-0000-0000-0000AF4B0000}"/>
    <cellStyle name="40% - Énfasis1 3 2 2 5 5" xfId="45501" xr:uid="{00000000-0005-0000-0000-0000B04B0000}"/>
    <cellStyle name="40% - Énfasis1 3 2 2 6" xfId="7210" xr:uid="{00000000-0005-0000-0000-0000B14B0000}"/>
    <cellStyle name="40% - Énfasis1 3 2 2 6 2" xfId="16187" xr:uid="{00000000-0005-0000-0000-0000B24B0000}"/>
    <cellStyle name="40% - Énfasis1 3 2 2 6 2 2" xfId="31015" xr:uid="{00000000-0005-0000-0000-0000B34B0000}"/>
    <cellStyle name="40% - Énfasis1 3 2 2 6 3" xfId="38912" xr:uid="{00000000-0005-0000-0000-0000B44B0000}"/>
    <cellStyle name="40% - Énfasis1 3 2 2 6 4" xfId="23698" xr:uid="{00000000-0005-0000-0000-0000B54B0000}"/>
    <cellStyle name="40% - Énfasis1 3 2 2 6 5" xfId="47412" xr:uid="{00000000-0005-0000-0000-0000B64B0000}"/>
    <cellStyle name="40% - Énfasis1 3 2 2 7" xfId="3118" xr:uid="{00000000-0005-0000-0000-0000B74B0000}"/>
    <cellStyle name="40% - Énfasis1 3 2 2 7 2" xfId="13102" xr:uid="{00000000-0005-0000-0000-0000B84B0000}"/>
    <cellStyle name="40% - Énfasis1 3 2 2 7 2 2" xfId="32500" xr:uid="{00000000-0005-0000-0000-0000B94B0000}"/>
    <cellStyle name="40% - Énfasis1 3 2 2 7 3" xfId="40397" xr:uid="{00000000-0005-0000-0000-0000BA4B0000}"/>
    <cellStyle name="40% - Énfasis1 3 2 2 7 4" xfId="25109" xr:uid="{00000000-0005-0000-0000-0000BB4B0000}"/>
    <cellStyle name="40% - Énfasis1 3 2 2 7 5" xfId="44323" xr:uid="{00000000-0005-0000-0000-0000BC4B0000}"/>
    <cellStyle name="40% - Énfasis1 3 2 2 8" xfId="7884" xr:uid="{00000000-0005-0000-0000-0000BD4B0000}"/>
    <cellStyle name="40% - Énfasis1 3 2 2 8 2" xfId="16851" xr:uid="{00000000-0005-0000-0000-0000BE4B0000}"/>
    <cellStyle name="40% - Énfasis1 3 2 2 8 3" xfId="26084" xr:uid="{00000000-0005-0000-0000-0000BF4B0000}"/>
    <cellStyle name="40% - Énfasis1 3 2 2 8 4" xfId="48076" xr:uid="{00000000-0005-0000-0000-0000C04B0000}"/>
    <cellStyle name="40% - Énfasis1 3 2 2 9" xfId="10772" xr:uid="{00000000-0005-0000-0000-0000C14B0000}"/>
    <cellStyle name="40% - Énfasis1 3 2 2 9 2" xfId="33984" xr:uid="{00000000-0005-0000-0000-0000C24B0000}"/>
    <cellStyle name="40% - Énfasis1 3 2 2 9 3" xfId="49719" xr:uid="{00000000-0005-0000-0000-0000C34B0000}"/>
    <cellStyle name="40% - Énfasis1 3 2 3" xfId="805" xr:uid="{00000000-0005-0000-0000-0000C44B0000}"/>
    <cellStyle name="40% - Énfasis1 3 2 3 10" xfId="41711" xr:uid="{00000000-0005-0000-0000-0000C54B0000}"/>
    <cellStyle name="40% - Énfasis1 3 2 3 2" xfId="964" xr:uid="{00000000-0005-0000-0000-0000C64B0000}"/>
    <cellStyle name="40% - Énfasis1 3 2 3 2 2" xfId="2708" xr:uid="{00000000-0005-0000-0000-0000C74B0000}"/>
    <cellStyle name="40% - Énfasis1 3 2 3 2 2 2" xfId="6278" xr:uid="{00000000-0005-0000-0000-0000C84B0000}"/>
    <cellStyle name="40% - Énfasis1 3 2 3 2 2 3" xfId="10773" xr:uid="{00000000-0005-0000-0000-0000C94B0000}"/>
    <cellStyle name="40% - Énfasis1 3 2 3 2 2 4" xfId="27449" xr:uid="{00000000-0005-0000-0000-0000CA4B0000}"/>
    <cellStyle name="40% - Énfasis1 3 2 3 2 2 5" xfId="43918" xr:uid="{00000000-0005-0000-0000-0000CB4B0000}"/>
    <cellStyle name="40% - Énfasis1 3 2 3 2 3" xfId="3535" xr:uid="{00000000-0005-0000-0000-0000CC4B0000}"/>
    <cellStyle name="40% - Énfasis1 3 2 3 2 3 2" xfId="13519" xr:uid="{00000000-0005-0000-0000-0000CD4B0000}"/>
    <cellStyle name="40% - Énfasis1 3 2 3 2 3 3" xfId="35344" xr:uid="{00000000-0005-0000-0000-0000CE4B0000}"/>
    <cellStyle name="40% - Énfasis1 3 2 3 2 3 4" xfId="44740" xr:uid="{00000000-0005-0000-0000-0000CF4B0000}"/>
    <cellStyle name="40% - Énfasis1 3 2 3 2 4" xfId="9181" xr:uid="{00000000-0005-0000-0000-0000D04B0000}"/>
    <cellStyle name="40% - Énfasis1 3 2 3 2 4 2" xfId="18147" xr:uid="{00000000-0005-0000-0000-0000D14B0000}"/>
    <cellStyle name="40% - Énfasis1 3 2 3 2 4 3" xfId="49373" xr:uid="{00000000-0005-0000-0000-0000D24B0000}"/>
    <cellStyle name="40% - Énfasis1 3 2 3 2 5" xfId="10774" xr:uid="{00000000-0005-0000-0000-0000D34B0000}"/>
    <cellStyle name="40% - Énfasis1 3 2 3 2 5 2" xfId="51016" xr:uid="{00000000-0005-0000-0000-0000D44B0000}"/>
    <cellStyle name="40% - Énfasis1 3 2 3 2 6" xfId="19698" xr:uid="{00000000-0005-0000-0000-0000D54B0000}"/>
    <cellStyle name="40% - Énfasis1 3 2 3 2 7" xfId="42834" xr:uid="{00000000-0005-0000-0000-0000D64B0000}"/>
    <cellStyle name="40% - Énfasis1 3 2 3 3" xfId="1496" xr:uid="{00000000-0005-0000-0000-0000D74B0000}"/>
    <cellStyle name="40% - Énfasis1 3 2 3 3 2" xfId="6848" xr:uid="{00000000-0005-0000-0000-0000D84B0000}"/>
    <cellStyle name="40% - Énfasis1 3 2 3 3 2 2" xfId="15826" xr:uid="{00000000-0005-0000-0000-0000D94B0000}"/>
    <cellStyle name="40% - Énfasis1 3 2 3 3 2 3" xfId="28498" xr:uid="{00000000-0005-0000-0000-0000DA4B0000}"/>
    <cellStyle name="40% - Énfasis1 3 2 3 3 2 4" xfId="47050" xr:uid="{00000000-0005-0000-0000-0000DB4B0000}"/>
    <cellStyle name="40% - Énfasis1 3 2 3 3 3" xfId="10775" xr:uid="{00000000-0005-0000-0000-0000DC4B0000}"/>
    <cellStyle name="40% - Énfasis1 3 2 3 3 3 2" xfId="36393" xr:uid="{00000000-0005-0000-0000-0000DD4B0000}"/>
    <cellStyle name="40% - Énfasis1 3 2 3 3 4" xfId="21182" xr:uid="{00000000-0005-0000-0000-0000DE4B0000}"/>
    <cellStyle name="40% - Énfasis1 3 2 3 3 5" xfId="43368" xr:uid="{00000000-0005-0000-0000-0000DF4B0000}"/>
    <cellStyle name="40% - Énfasis1 3 2 3 4" xfId="4859" xr:uid="{00000000-0005-0000-0000-0000E04B0000}"/>
    <cellStyle name="40% - Énfasis1 3 2 3 4 2" xfId="14837" xr:uid="{00000000-0005-0000-0000-0000E14B0000}"/>
    <cellStyle name="40% - Énfasis1 3 2 3 4 2 2" xfId="29982" xr:uid="{00000000-0005-0000-0000-0000E24B0000}"/>
    <cellStyle name="40% - Énfasis1 3 2 3 4 3" xfId="37878" xr:uid="{00000000-0005-0000-0000-0000E34B0000}"/>
    <cellStyle name="40% - Énfasis1 3 2 3 4 4" xfId="22665" xr:uid="{00000000-0005-0000-0000-0000E44B0000}"/>
    <cellStyle name="40% - Énfasis1 3 2 3 4 5" xfId="46059" xr:uid="{00000000-0005-0000-0000-0000E54B0000}"/>
    <cellStyle name="40% - Énfasis1 3 2 3 5" xfId="7384" xr:uid="{00000000-0005-0000-0000-0000E64B0000}"/>
    <cellStyle name="40% - Énfasis1 3 2 3 5 2" xfId="16360" xr:uid="{00000000-0005-0000-0000-0000E74B0000}"/>
    <cellStyle name="40% - Énfasis1 3 2 3 5 2 2" xfId="31467" xr:uid="{00000000-0005-0000-0000-0000E84B0000}"/>
    <cellStyle name="40% - Énfasis1 3 2 3 5 3" xfId="39364" xr:uid="{00000000-0005-0000-0000-0000E94B0000}"/>
    <cellStyle name="40% - Énfasis1 3 2 3 5 4" xfId="24149" xr:uid="{00000000-0005-0000-0000-0000EA4B0000}"/>
    <cellStyle name="40% - Énfasis1 3 2 3 5 5" xfId="47585" xr:uid="{00000000-0005-0000-0000-0000EB4B0000}"/>
    <cellStyle name="40% - Énfasis1 3 2 3 6" xfId="3292" xr:uid="{00000000-0005-0000-0000-0000EC4B0000}"/>
    <cellStyle name="40% - Énfasis1 3 2 3 6 2" xfId="13276" xr:uid="{00000000-0005-0000-0000-0000ED4B0000}"/>
    <cellStyle name="40% - Énfasis1 3 2 3 6 2 2" xfId="32952" xr:uid="{00000000-0005-0000-0000-0000EE4B0000}"/>
    <cellStyle name="40% - Énfasis1 3 2 3 6 3" xfId="40849" xr:uid="{00000000-0005-0000-0000-0000EF4B0000}"/>
    <cellStyle name="40% - Énfasis1 3 2 3 6 4" xfId="25359" xr:uid="{00000000-0005-0000-0000-0000F04B0000}"/>
    <cellStyle name="40% - Énfasis1 3 2 3 6 5" xfId="44497" xr:uid="{00000000-0005-0000-0000-0000F14B0000}"/>
    <cellStyle name="40% - Énfasis1 3 2 3 7" xfId="8058" xr:uid="{00000000-0005-0000-0000-0000F24B0000}"/>
    <cellStyle name="40% - Énfasis1 3 2 3 7 2" xfId="17025" xr:uid="{00000000-0005-0000-0000-0000F34B0000}"/>
    <cellStyle name="40% - Énfasis1 3 2 3 7 3" xfId="26536" xr:uid="{00000000-0005-0000-0000-0000F44B0000}"/>
    <cellStyle name="40% - Énfasis1 3 2 3 7 4" xfId="48250" xr:uid="{00000000-0005-0000-0000-0000F54B0000}"/>
    <cellStyle name="40% - Énfasis1 3 2 3 8" xfId="10776" xr:uid="{00000000-0005-0000-0000-0000F64B0000}"/>
    <cellStyle name="40% - Énfasis1 3 2 3 8 2" xfId="34436" xr:uid="{00000000-0005-0000-0000-0000F74B0000}"/>
    <cellStyle name="40% - Énfasis1 3 2 3 8 3" xfId="49893" xr:uid="{00000000-0005-0000-0000-0000F84B0000}"/>
    <cellStyle name="40% - Énfasis1 3 2 3 9" xfId="18613" xr:uid="{00000000-0005-0000-0000-0000F94B0000}"/>
    <cellStyle name="40% - Énfasis1 3 2 4" xfId="469" xr:uid="{00000000-0005-0000-0000-0000FA4B0000}"/>
    <cellStyle name="40% - Énfasis1 3 2 4 2" xfId="2597" xr:uid="{00000000-0005-0000-0000-0000FB4B0000}"/>
    <cellStyle name="40% - Énfasis1 3 2 4 2 2" xfId="6194" xr:uid="{00000000-0005-0000-0000-0000FC4B0000}"/>
    <cellStyle name="40% - Énfasis1 3 2 4 2 3" xfId="10777" xr:uid="{00000000-0005-0000-0000-0000FD4B0000}"/>
    <cellStyle name="40% - Énfasis1 3 2 4 2 4" xfId="27220" xr:uid="{00000000-0005-0000-0000-0000FE4B0000}"/>
    <cellStyle name="40% - Énfasis1 3 2 4 2 5" xfId="43807" xr:uid="{00000000-0005-0000-0000-0000FF4B0000}"/>
    <cellStyle name="40% - Énfasis1 3 2 4 3" xfId="5252" xr:uid="{00000000-0005-0000-0000-0000004C0000}"/>
    <cellStyle name="40% - Énfasis1 3 2 4 3 2" xfId="15229" xr:uid="{00000000-0005-0000-0000-0000014C0000}"/>
    <cellStyle name="40% - Énfasis1 3 2 4 3 3" xfId="35115" xr:uid="{00000000-0005-0000-0000-0000024C0000}"/>
    <cellStyle name="40% - Énfasis1 3 2 4 3 4" xfId="46452" xr:uid="{00000000-0005-0000-0000-0000034C0000}"/>
    <cellStyle name="40% - Énfasis1 3 2 4 4" xfId="2959" xr:uid="{00000000-0005-0000-0000-0000044C0000}"/>
    <cellStyle name="40% - Énfasis1 3 2 4 4 2" xfId="12943" xr:uid="{00000000-0005-0000-0000-0000054C0000}"/>
    <cellStyle name="40% - Énfasis1 3 2 4 4 3" xfId="44164" xr:uid="{00000000-0005-0000-0000-0000064C0000}"/>
    <cellStyle name="40% - Énfasis1 3 2 4 5" xfId="9182" xr:uid="{00000000-0005-0000-0000-0000074C0000}"/>
    <cellStyle name="40% - Énfasis1 3 2 4 5 2" xfId="18148" xr:uid="{00000000-0005-0000-0000-0000084C0000}"/>
    <cellStyle name="40% - Énfasis1 3 2 4 5 3" xfId="49374" xr:uid="{00000000-0005-0000-0000-0000094C0000}"/>
    <cellStyle name="40% - Énfasis1 3 2 4 6" xfId="10778" xr:uid="{00000000-0005-0000-0000-00000A4C0000}"/>
    <cellStyle name="40% - Énfasis1 3 2 4 6 2" xfId="51017" xr:uid="{00000000-0005-0000-0000-00000B4C0000}"/>
    <cellStyle name="40% - Énfasis1 3 2 4 7" xfId="18928" xr:uid="{00000000-0005-0000-0000-00000C4C0000}"/>
    <cellStyle name="40% - Énfasis1 3 2 4 8" xfId="42835" xr:uid="{00000000-0005-0000-0000-00000D4C0000}"/>
    <cellStyle name="40% - Énfasis1 3 2 5" xfId="1163" xr:uid="{00000000-0005-0000-0000-00000E4C0000}"/>
    <cellStyle name="40% - Énfasis1 3 2 5 2" xfId="4480" xr:uid="{00000000-0005-0000-0000-00000F4C0000}"/>
    <cellStyle name="40% - Énfasis1 3 2 5 2 2" xfId="14459" xr:uid="{00000000-0005-0000-0000-0000104C0000}"/>
    <cellStyle name="40% - Énfasis1 3 2 5 2 3" xfId="27728" xr:uid="{00000000-0005-0000-0000-0000114C0000}"/>
    <cellStyle name="40% - Énfasis1 3 2 5 2 4" xfId="45681" xr:uid="{00000000-0005-0000-0000-0000124C0000}"/>
    <cellStyle name="40% - Énfasis1 3 2 5 3" xfId="10779" xr:uid="{00000000-0005-0000-0000-0000134C0000}"/>
    <cellStyle name="40% - Énfasis1 3 2 5 3 2" xfId="35623" xr:uid="{00000000-0005-0000-0000-0000144C0000}"/>
    <cellStyle name="40% - Énfasis1 3 2 5 4" xfId="20412" xr:uid="{00000000-0005-0000-0000-0000154C0000}"/>
    <cellStyle name="40% - Énfasis1 3 2 5 5" xfId="43036" xr:uid="{00000000-0005-0000-0000-0000164C0000}"/>
    <cellStyle name="40% - Énfasis1 3 2 6" xfId="5821" xr:uid="{00000000-0005-0000-0000-0000174C0000}"/>
    <cellStyle name="40% - Énfasis1 3 2 6 2" xfId="29212" xr:uid="{00000000-0005-0000-0000-0000184C0000}"/>
    <cellStyle name="40% - Énfasis1 3 2 6 2 2" xfId="51413" xr:uid="{00000000-0005-0000-0000-0000194C0000}"/>
    <cellStyle name="40% - Énfasis1 3 2 6 3" xfId="37108" xr:uid="{00000000-0005-0000-0000-00001A4C0000}"/>
    <cellStyle name="40% - Énfasis1 3 2 6 3 2" xfId="51272" xr:uid="{00000000-0005-0000-0000-00001B4C0000}"/>
    <cellStyle name="40% - Énfasis1 3 2 6 4" xfId="21896" xr:uid="{00000000-0005-0000-0000-00001C4C0000}"/>
    <cellStyle name="40% - Énfasis1 3 2 7" xfId="6512" xr:uid="{00000000-0005-0000-0000-00001D4C0000}"/>
    <cellStyle name="40% - Énfasis1 3 2 7 2" xfId="15494" xr:uid="{00000000-0005-0000-0000-00001E4C0000}"/>
    <cellStyle name="40% - Énfasis1 3 2 7 2 2" xfId="30697" xr:uid="{00000000-0005-0000-0000-00001F4C0000}"/>
    <cellStyle name="40% - Énfasis1 3 2 7 3" xfId="38594" xr:uid="{00000000-0005-0000-0000-0000204C0000}"/>
    <cellStyle name="40% - Énfasis1 3 2 7 4" xfId="23380" xr:uid="{00000000-0005-0000-0000-0000214C0000}"/>
    <cellStyle name="40% - Énfasis1 3 2 7 5" xfId="46717" xr:uid="{00000000-0005-0000-0000-0000224C0000}"/>
    <cellStyle name="40% - Énfasis1 3 2 8" xfId="4019" xr:uid="{00000000-0005-0000-0000-0000234C0000}"/>
    <cellStyle name="40% - Énfasis1 3 2 8 2" xfId="14000" xr:uid="{00000000-0005-0000-0000-0000244C0000}"/>
    <cellStyle name="40% - Énfasis1 3 2 8 2 2" xfId="32182" xr:uid="{00000000-0005-0000-0000-0000254C0000}"/>
    <cellStyle name="40% - Énfasis1 3 2 8 3" xfId="40079" xr:uid="{00000000-0005-0000-0000-0000264C0000}"/>
    <cellStyle name="40% - Énfasis1 3 2 8 4" xfId="24814" xr:uid="{00000000-0005-0000-0000-0000274C0000}"/>
    <cellStyle name="40% - Énfasis1 3 2 8 5" xfId="45222" xr:uid="{00000000-0005-0000-0000-0000284C0000}"/>
    <cellStyle name="40% - Énfasis1 3 2 9" xfId="7051" xr:uid="{00000000-0005-0000-0000-0000294C0000}"/>
    <cellStyle name="40% - Énfasis1 3 2 9 2" xfId="16028" xr:uid="{00000000-0005-0000-0000-00002A4C0000}"/>
    <cellStyle name="40% - Énfasis1 3 2 9 3" xfId="25767" xr:uid="{00000000-0005-0000-0000-00002B4C0000}"/>
    <cellStyle name="40% - Énfasis1 3 2 9 4" xfId="47253" xr:uid="{00000000-0005-0000-0000-00002C4C0000}"/>
    <cellStyle name="40% - Énfasis1 3 3" xfId="312" xr:uid="{00000000-0005-0000-0000-00002D4C0000}"/>
    <cellStyle name="40% - Énfasis1 3 3 10" xfId="7790" xr:uid="{00000000-0005-0000-0000-00002E4C0000}"/>
    <cellStyle name="40% - Énfasis1 3 3 10 2" xfId="16757" xr:uid="{00000000-0005-0000-0000-00002F4C0000}"/>
    <cellStyle name="40% - Énfasis1 3 3 10 3" xfId="33667" xr:uid="{00000000-0005-0000-0000-0000304C0000}"/>
    <cellStyle name="40% - Énfasis1 3 3 10 4" xfId="47982" xr:uid="{00000000-0005-0000-0000-0000314C0000}"/>
    <cellStyle name="40% - Énfasis1 3 3 11" xfId="10780" xr:uid="{00000000-0005-0000-0000-0000324C0000}"/>
    <cellStyle name="40% - Énfasis1 3 3 11 2" xfId="49625" xr:uid="{00000000-0005-0000-0000-0000334C0000}"/>
    <cellStyle name="40% - Énfasis1 3 3 12" xfId="18396" xr:uid="{00000000-0005-0000-0000-0000344C0000}"/>
    <cellStyle name="40% - Énfasis1 3 3 13" xfId="41443" xr:uid="{00000000-0005-0000-0000-0000354C0000}"/>
    <cellStyle name="40% - Énfasis1 3 3 2" xfId="631" xr:uid="{00000000-0005-0000-0000-0000364C0000}"/>
    <cellStyle name="40% - Énfasis1 3 3 2 10" xfId="41538" xr:uid="{00000000-0005-0000-0000-0000374C0000}"/>
    <cellStyle name="40% - Énfasis1 3 3 2 2" xfId="2188" xr:uid="{00000000-0005-0000-0000-0000384C0000}"/>
    <cellStyle name="40% - Énfasis1 3 3 2 2 2" xfId="5043" xr:uid="{00000000-0005-0000-0000-0000394C0000}"/>
    <cellStyle name="40% - Énfasis1 3 3 2 2 2 2" xfId="15021" xr:uid="{00000000-0005-0000-0000-00003A4C0000}"/>
    <cellStyle name="40% - Énfasis1 3 3 2 2 2 2 2" xfId="28501" xr:uid="{00000000-0005-0000-0000-00003B4C0000}"/>
    <cellStyle name="40% - Énfasis1 3 3 2 2 2 3" xfId="36396" xr:uid="{00000000-0005-0000-0000-00003C4C0000}"/>
    <cellStyle name="40% - Énfasis1 3 3 2 2 2 4" xfId="21185" xr:uid="{00000000-0005-0000-0000-00003D4C0000}"/>
    <cellStyle name="40% - Énfasis1 3 3 2 2 2 5" xfId="46243" xr:uid="{00000000-0005-0000-0000-00003E4C0000}"/>
    <cellStyle name="40% - Énfasis1 3 3 2 2 3" xfId="8735" xr:uid="{00000000-0005-0000-0000-00003F4C0000}"/>
    <cellStyle name="40% - Énfasis1 3 3 2 2 3 2" xfId="17702" xr:uid="{00000000-0005-0000-0000-0000404C0000}"/>
    <cellStyle name="40% - Énfasis1 3 3 2 2 3 2 2" xfId="29985" xr:uid="{00000000-0005-0000-0000-0000414C0000}"/>
    <cellStyle name="40% - Énfasis1 3 3 2 2 3 3" xfId="37881" xr:uid="{00000000-0005-0000-0000-0000424C0000}"/>
    <cellStyle name="40% - Énfasis1 3 3 2 2 3 4" xfId="22668" xr:uid="{00000000-0005-0000-0000-0000434C0000}"/>
    <cellStyle name="40% - Énfasis1 3 3 2 2 3 5" xfId="48927" xr:uid="{00000000-0005-0000-0000-0000444C0000}"/>
    <cellStyle name="40% - Énfasis1 3 3 2 2 4" xfId="9593" xr:uid="{00000000-0005-0000-0000-0000454C0000}"/>
    <cellStyle name="40% - Énfasis1 3 3 2 2 4 2" xfId="31470" xr:uid="{00000000-0005-0000-0000-0000464C0000}"/>
    <cellStyle name="40% - Énfasis1 3 3 2 2 4 3" xfId="39367" xr:uid="{00000000-0005-0000-0000-0000474C0000}"/>
    <cellStyle name="40% - Énfasis1 3 3 2 2 4 4" xfId="24152" xr:uid="{00000000-0005-0000-0000-0000484C0000}"/>
    <cellStyle name="40% - Énfasis1 3 3 2 2 4 5" xfId="50570" xr:uid="{00000000-0005-0000-0000-0000494C0000}"/>
    <cellStyle name="40% - Énfasis1 3 3 2 2 5" xfId="12293" xr:uid="{00000000-0005-0000-0000-00004A4C0000}"/>
    <cellStyle name="40% - Énfasis1 3 3 2 2 5 2" xfId="32955" xr:uid="{00000000-0005-0000-0000-00004B4C0000}"/>
    <cellStyle name="40% - Énfasis1 3 3 2 2 5 3" xfId="40852" xr:uid="{00000000-0005-0000-0000-00004C4C0000}"/>
    <cellStyle name="40% - Énfasis1 3 3 2 2 6" xfId="26539" xr:uid="{00000000-0005-0000-0000-00004D4C0000}"/>
    <cellStyle name="40% - Énfasis1 3 3 2 2 7" xfId="34439" xr:uid="{00000000-0005-0000-0000-00004E4C0000}"/>
    <cellStyle name="40% - Énfasis1 3 3 2 2 8" xfId="19701" xr:uid="{00000000-0005-0000-0000-00004F4C0000}"/>
    <cellStyle name="40% - Énfasis1 3 3 2 2 9" xfId="42388" xr:uid="{00000000-0005-0000-0000-0000504C0000}"/>
    <cellStyle name="40% - Énfasis1 3 3 2 3" xfId="1323" xr:uid="{00000000-0005-0000-0000-0000514C0000}"/>
    <cellStyle name="40% - Énfasis1 3 3 2 3 2" xfId="6674" xr:uid="{00000000-0005-0000-0000-0000524C0000}"/>
    <cellStyle name="40% - Énfasis1 3 3 2 3 2 2" xfId="15653" xr:uid="{00000000-0005-0000-0000-0000534C0000}"/>
    <cellStyle name="40% - Énfasis1 3 3 2 3 2 3" xfId="28047" xr:uid="{00000000-0005-0000-0000-0000544C0000}"/>
    <cellStyle name="40% - Énfasis1 3 3 2 3 2 4" xfId="46877" xr:uid="{00000000-0005-0000-0000-0000554C0000}"/>
    <cellStyle name="40% - Énfasis1 3 3 2 3 3" xfId="10781" xr:uid="{00000000-0005-0000-0000-0000564C0000}"/>
    <cellStyle name="40% - Énfasis1 3 3 2 3 3 2" xfId="35942" xr:uid="{00000000-0005-0000-0000-0000574C0000}"/>
    <cellStyle name="40% - Énfasis1 3 3 2 3 4" xfId="20731" xr:uid="{00000000-0005-0000-0000-0000584C0000}"/>
    <cellStyle name="40% - Énfasis1 3 3 2 3 5" xfId="43195" xr:uid="{00000000-0005-0000-0000-0000594C0000}"/>
    <cellStyle name="40% - Énfasis1 3 3 2 4" xfId="4204" xr:uid="{00000000-0005-0000-0000-00005A4C0000}"/>
    <cellStyle name="40% - Énfasis1 3 3 2 4 2" xfId="14184" xr:uid="{00000000-0005-0000-0000-00005B4C0000}"/>
    <cellStyle name="40% - Énfasis1 3 3 2 4 2 2" xfId="29531" xr:uid="{00000000-0005-0000-0000-00005C4C0000}"/>
    <cellStyle name="40% - Énfasis1 3 3 2 4 3" xfId="37427" xr:uid="{00000000-0005-0000-0000-00005D4C0000}"/>
    <cellStyle name="40% - Énfasis1 3 3 2 4 4" xfId="22215" xr:uid="{00000000-0005-0000-0000-00005E4C0000}"/>
    <cellStyle name="40% - Énfasis1 3 3 2 4 5" xfId="45406" xr:uid="{00000000-0005-0000-0000-00005F4C0000}"/>
    <cellStyle name="40% - Énfasis1 3 3 2 5" xfId="7211" xr:uid="{00000000-0005-0000-0000-0000604C0000}"/>
    <cellStyle name="40% - Énfasis1 3 3 2 5 2" xfId="16188" xr:uid="{00000000-0005-0000-0000-0000614C0000}"/>
    <cellStyle name="40% - Énfasis1 3 3 2 5 2 2" xfId="31016" xr:uid="{00000000-0005-0000-0000-0000624C0000}"/>
    <cellStyle name="40% - Énfasis1 3 3 2 5 3" xfId="38913" xr:uid="{00000000-0005-0000-0000-0000634C0000}"/>
    <cellStyle name="40% - Énfasis1 3 3 2 5 4" xfId="23699" xr:uid="{00000000-0005-0000-0000-0000644C0000}"/>
    <cellStyle name="40% - Énfasis1 3 3 2 5 5" xfId="47413" xr:uid="{00000000-0005-0000-0000-0000654C0000}"/>
    <cellStyle name="40% - Énfasis1 3 3 2 6" xfId="3119" xr:uid="{00000000-0005-0000-0000-0000664C0000}"/>
    <cellStyle name="40% - Énfasis1 3 3 2 6 2" xfId="13103" xr:uid="{00000000-0005-0000-0000-0000674C0000}"/>
    <cellStyle name="40% - Énfasis1 3 3 2 6 2 2" xfId="32501" xr:uid="{00000000-0005-0000-0000-0000684C0000}"/>
    <cellStyle name="40% - Énfasis1 3 3 2 6 3" xfId="40398" xr:uid="{00000000-0005-0000-0000-0000694C0000}"/>
    <cellStyle name="40% - Énfasis1 3 3 2 6 4" xfId="25110" xr:uid="{00000000-0005-0000-0000-00006A4C0000}"/>
    <cellStyle name="40% - Énfasis1 3 3 2 6 5" xfId="44324" xr:uid="{00000000-0005-0000-0000-00006B4C0000}"/>
    <cellStyle name="40% - Énfasis1 3 3 2 7" xfId="7885" xr:uid="{00000000-0005-0000-0000-00006C4C0000}"/>
    <cellStyle name="40% - Énfasis1 3 3 2 7 2" xfId="16852" xr:uid="{00000000-0005-0000-0000-00006D4C0000}"/>
    <cellStyle name="40% - Énfasis1 3 3 2 7 3" xfId="26085" xr:uid="{00000000-0005-0000-0000-00006E4C0000}"/>
    <cellStyle name="40% - Énfasis1 3 3 2 7 4" xfId="48077" xr:uid="{00000000-0005-0000-0000-00006F4C0000}"/>
    <cellStyle name="40% - Énfasis1 3 3 2 8" xfId="10782" xr:uid="{00000000-0005-0000-0000-0000704C0000}"/>
    <cellStyle name="40% - Énfasis1 3 3 2 8 2" xfId="33985" xr:uid="{00000000-0005-0000-0000-0000714C0000}"/>
    <cellStyle name="40% - Énfasis1 3 3 2 8 3" xfId="49720" xr:uid="{00000000-0005-0000-0000-0000724C0000}"/>
    <cellStyle name="40% - Énfasis1 3 3 2 9" xfId="19247" xr:uid="{00000000-0005-0000-0000-0000734C0000}"/>
    <cellStyle name="40% - Énfasis1 3 3 3" xfId="806" xr:uid="{00000000-0005-0000-0000-0000744C0000}"/>
    <cellStyle name="40% - Énfasis1 3 3 3 2" xfId="1497" xr:uid="{00000000-0005-0000-0000-0000754C0000}"/>
    <cellStyle name="40% - Énfasis1 3 3 3 2 2" xfId="6849" xr:uid="{00000000-0005-0000-0000-0000764C0000}"/>
    <cellStyle name="40% - Énfasis1 3 3 3 2 2 2" xfId="15827" xr:uid="{00000000-0005-0000-0000-0000774C0000}"/>
    <cellStyle name="40% - Énfasis1 3 3 3 2 2 3" xfId="28500" xr:uid="{00000000-0005-0000-0000-0000784C0000}"/>
    <cellStyle name="40% - Énfasis1 3 3 3 2 2 4" xfId="47051" xr:uid="{00000000-0005-0000-0000-0000794C0000}"/>
    <cellStyle name="40% - Énfasis1 3 3 3 2 3" xfId="10783" xr:uid="{00000000-0005-0000-0000-00007A4C0000}"/>
    <cellStyle name="40% - Énfasis1 3 3 3 2 3 2" xfId="36395" xr:uid="{00000000-0005-0000-0000-00007B4C0000}"/>
    <cellStyle name="40% - Énfasis1 3 3 3 2 4" xfId="21184" xr:uid="{00000000-0005-0000-0000-00007C4C0000}"/>
    <cellStyle name="40% - Énfasis1 3 3 3 2 5" xfId="43369" xr:uid="{00000000-0005-0000-0000-00007D4C0000}"/>
    <cellStyle name="40% - Énfasis1 3 3 3 3" xfId="4764" xr:uid="{00000000-0005-0000-0000-00007E4C0000}"/>
    <cellStyle name="40% - Énfasis1 3 3 3 3 2" xfId="14742" xr:uid="{00000000-0005-0000-0000-00007F4C0000}"/>
    <cellStyle name="40% - Énfasis1 3 3 3 3 2 2" xfId="29984" xr:uid="{00000000-0005-0000-0000-0000804C0000}"/>
    <cellStyle name="40% - Énfasis1 3 3 3 3 3" xfId="37880" xr:uid="{00000000-0005-0000-0000-0000814C0000}"/>
    <cellStyle name="40% - Énfasis1 3 3 3 3 4" xfId="22667" xr:uid="{00000000-0005-0000-0000-0000824C0000}"/>
    <cellStyle name="40% - Énfasis1 3 3 3 3 5" xfId="45964" xr:uid="{00000000-0005-0000-0000-0000834C0000}"/>
    <cellStyle name="40% - Énfasis1 3 3 3 4" xfId="7385" xr:uid="{00000000-0005-0000-0000-0000844C0000}"/>
    <cellStyle name="40% - Énfasis1 3 3 3 4 2" xfId="16361" xr:uid="{00000000-0005-0000-0000-0000854C0000}"/>
    <cellStyle name="40% - Énfasis1 3 3 3 4 2 2" xfId="31469" xr:uid="{00000000-0005-0000-0000-0000864C0000}"/>
    <cellStyle name="40% - Énfasis1 3 3 3 4 3" xfId="39366" xr:uid="{00000000-0005-0000-0000-0000874C0000}"/>
    <cellStyle name="40% - Énfasis1 3 3 3 4 4" xfId="24151" xr:uid="{00000000-0005-0000-0000-0000884C0000}"/>
    <cellStyle name="40% - Énfasis1 3 3 3 4 5" xfId="47586" xr:uid="{00000000-0005-0000-0000-0000894C0000}"/>
    <cellStyle name="40% - Énfasis1 3 3 3 5" xfId="3293" xr:uid="{00000000-0005-0000-0000-00008A4C0000}"/>
    <cellStyle name="40% - Énfasis1 3 3 3 5 2" xfId="13277" xr:uid="{00000000-0005-0000-0000-00008B4C0000}"/>
    <cellStyle name="40% - Énfasis1 3 3 3 5 2 2" xfId="32954" xr:uid="{00000000-0005-0000-0000-00008C4C0000}"/>
    <cellStyle name="40% - Énfasis1 3 3 3 5 3" xfId="40851" xr:uid="{00000000-0005-0000-0000-00008D4C0000}"/>
    <cellStyle name="40% - Énfasis1 3 3 3 5 4" xfId="25361" xr:uid="{00000000-0005-0000-0000-00008E4C0000}"/>
    <cellStyle name="40% - Énfasis1 3 3 3 5 5" xfId="44498" xr:uid="{00000000-0005-0000-0000-00008F4C0000}"/>
    <cellStyle name="40% - Énfasis1 3 3 3 6" xfId="8059" xr:uid="{00000000-0005-0000-0000-0000904C0000}"/>
    <cellStyle name="40% - Énfasis1 3 3 3 6 2" xfId="17026" xr:uid="{00000000-0005-0000-0000-0000914C0000}"/>
    <cellStyle name="40% - Énfasis1 3 3 3 6 3" xfId="26538" xr:uid="{00000000-0005-0000-0000-0000924C0000}"/>
    <cellStyle name="40% - Énfasis1 3 3 3 6 4" xfId="48251" xr:uid="{00000000-0005-0000-0000-0000934C0000}"/>
    <cellStyle name="40% - Énfasis1 3 3 3 7" xfId="10784" xr:uid="{00000000-0005-0000-0000-0000944C0000}"/>
    <cellStyle name="40% - Énfasis1 3 3 3 7 2" xfId="34438" xr:uid="{00000000-0005-0000-0000-0000954C0000}"/>
    <cellStyle name="40% - Énfasis1 3 3 3 7 3" xfId="49894" xr:uid="{00000000-0005-0000-0000-0000964C0000}"/>
    <cellStyle name="40% - Énfasis1 3 3 3 8" xfId="19700" xr:uid="{00000000-0005-0000-0000-0000974C0000}"/>
    <cellStyle name="40% - Énfasis1 3 3 3 9" xfId="41712" xr:uid="{00000000-0005-0000-0000-0000984C0000}"/>
    <cellStyle name="40% - Énfasis1 3 3 4" xfId="536" xr:uid="{00000000-0005-0000-0000-0000994C0000}"/>
    <cellStyle name="40% - Énfasis1 3 3 4 2" xfId="2647" xr:uid="{00000000-0005-0000-0000-00009A4C0000}"/>
    <cellStyle name="40% - Énfasis1 3 3 4 2 2" xfId="4537" xr:uid="{00000000-0005-0000-0000-00009B4C0000}"/>
    <cellStyle name="40% - Énfasis1 3 3 4 2 2 2" xfId="14515" xr:uid="{00000000-0005-0000-0000-00009C4C0000}"/>
    <cellStyle name="40% - Énfasis1 3 3 4 2 2 3" xfId="45737" xr:uid="{00000000-0005-0000-0000-00009D4C0000}"/>
    <cellStyle name="40% - Énfasis1 3 3 4 2 3" xfId="10785" xr:uid="{00000000-0005-0000-0000-00009E4C0000}"/>
    <cellStyle name="40% - Énfasis1 3 3 4 2 4" xfId="27221" xr:uid="{00000000-0005-0000-0000-00009F4C0000}"/>
    <cellStyle name="40% - Énfasis1 3 3 4 2 5" xfId="43857" xr:uid="{00000000-0005-0000-0000-0000A04C0000}"/>
    <cellStyle name="40% - Énfasis1 3 3 4 3" xfId="3536" xr:uid="{00000000-0005-0000-0000-0000A14C0000}"/>
    <cellStyle name="40% - Énfasis1 3 3 4 3 2" xfId="13520" xr:uid="{00000000-0005-0000-0000-0000A24C0000}"/>
    <cellStyle name="40% - Énfasis1 3 3 4 3 3" xfId="35116" xr:uid="{00000000-0005-0000-0000-0000A34C0000}"/>
    <cellStyle name="40% - Énfasis1 3 3 4 3 4" xfId="44741" xr:uid="{00000000-0005-0000-0000-0000A44C0000}"/>
    <cellStyle name="40% - Énfasis1 3 3 4 4" xfId="9183" xr:uid="{00000000-0005-0000-0000-0000A54C0000}"/>
    <cellStyle name="40% - Énfasis1 3 3 4 4 2" xfId="18149" xr:uid="{00000000-0005-0000-0000-0000A64C0000}"/>
    <cellStyle name="40% - Énfasis1 3 3 4 4 3" xfId="49375" xr:uid="{00000000-0005-0000-0000-0000A74C0000}"/>
    <cellStyle name="40% - Énfasis1 3 3 4 5" xfId="10786" xr:uid="{00000000-0005-0000-0000-0000A84C0000}"/>
    <cellStyle name="40% - Énfasis1 3 3 4 5 2" xfId="51018" xr:uid="{00000000-0005-0000-0000-0000A94C0000}"/>
    <cellStyle name="40% - Énfasis1 3 3 4 6" xfId="18929" xr:uid="{00000000-0005-0000-0000-0000AA4C0000}"/>
    <cellStyle name="40% - Énfasis1 3 3 4 7" xfId="42836" xr:uid="{00000000-0005-0000-0000-0000AB4C0000}"/>
    <cellStyle name="40% - Énfasis1 3 3 5" xfId="1228" xr:uid="{00000000-0005-0000-0000-0000AC4C0000}"/>
    <cellStyle name="40% - Énfasis1 3 3 5 2" xfId="5646" xr:uid="{00000000-0005-0000-0000-0000AD4C0000}"/>
    <cellStyle name="40% - Énfasis1 3 3 5 2 2" xfId="27729" xr:uid="{00000000-0005-0000-0000-0000AE4C0000}"/>
    <cellStyle name="40% - Énfasis1 3 3 5 3" xfId="10787" xr:uid="{00000000-0005-0000-0000-0000AF4C0000}"/>
    <cellStyle name="40% - Énfasis1 3 3 5 3 2" xfId="35624" xr:uid="{00000000-0005-0000-0000-0000B04C0000}"/>
    <cellStyle name="40% - Énfasis1 3 3 5 4" xfId="20413" xr:uid="{00000000-0005-0000-0000-0000B14C0000}"/>
    <cellStyle name="40% - Énfasis1 3 3 5 5" xfId="43100" xr:uid="{00000000-0005-0000-0000-0000B24C0000}"/>
    <cellStyle name="40% - Énfasis1 3 3 6" xfId="6579" xr:uid="{00000000-0005-0000-0000-0000B34C0000}"/>
    <cellStyle name="40% - Énfasis1 3 3 6 2" xfId="15559" xr:uid="{00000000-0005-0000-0000-0000B44C0000}"/>
    <cellStyle name="40% - Énfasis1 3 3 6 2 2" xfId="29213" xr:uid="{00000000-0005-0000-0000-0000B54C0000}"/>
    <cellStyle name="40% - Énfasis1 3 3 6 3" xfId="37109" xr:uid="{00000000-0005-0000-0000-0000B64C0000}"/>
    <cellStyle name="40% - Énfasis1 3 3 6 4" xfId="21897" xr:uid="{00000000-0005-0000-0000-0000B74C0000}"/>
    <cellStyle name="40% - Énfasis1 3 3 6 5" xfId="46782" xr:uid="{00000000-0005-0000-0000-0000B84C0000}"/>
    <cellStyle name="40% - Énfasis1 3 3 7" xfId="3923" xr:uid="{00000000-0005-0000-0000-0000B94C0000}"/>
    <cellStyle name="40% - Énfasis1 3 3 7 2" xfId="13905" xr:uid="{00000000-0005-0000-0000-0000BA4C0000}"/>
    <cellStyle name="40% - Énfasis1 3 3 7 2 2" xfId="30698" xr:uid="{00000000-0005-0000-0000-0000BB4C0000}"/>
    <cellStyle name="40% - Énfasis1 3 3 7 3" xfId="38595" xr:uid="{00000000-0005-0000-0000-0000BC4C0000}"/>
    <cellStyle name="40% - Énfasis1 3 3 7 4" xfId="23381" xr:uid="{00000000-0005-0000-0000-0000BD4C0000}"/>
    <cellStyle name="40% - Énfasis1 3 3 7 5" xfId="45127" xr:uid="{00000000-0005-0000-0000-0000BE4C0000}"/>
    <cellStyle name="40% - Énfasis1 3 3 8" xfId="7116" xr:uid="{00000000-0005-0000-0000-0000BF4C0000}"/>
    <cellStyle name="40% - Énfasis1 3 3 8 2" xfId="16093" xr:uid="{00000000-0005-0000-0000-0000C04C0000}"/>
    <cellStyle name="40% - Énfasis1 3 3 8 2 2" xfId="32183" xr:uid="{00000000-0005-0000-0000-0000C14C0000}"/>
    <cellStyle name="40% - Énfasis1 3 3 8 3" xfId="40080" xr:uid="{00000000-0005-0000-0000-0000C24C0000}"/>
    <cellStyle name="40% - Énfasis1 3 3 8 4" xfId="24815" xr:uid="{00000000-0005-0000-0000-0000C34C0000}"/>
    <cellStyle name="40% - Énfasis1 3 3 8 5" xfId="47318" xr:uid="{00000000-0005-0000-0000-0000C44C0000}"/>
    <cellStyle name="40% - Énfasis1 3 3 9" xfId="3024" xr:uid="{00000000-0005-0000-0000-0000C54C0000}"/>
    <cellStyle name="40% - Énfasis1 3 3 9 2" xfId="13008" xr:uid="{00000000-0005-0000-0000-0000C64C0000}"/>
    <cellStyle name="40% - Énfasis1 3 3 9 3" xfId="25768" xr:uid="{00000000-0005-0000-0000-0000C74C0000}"/>
    <cellStyle name="40% - Énfasis1 3 3 9 4" xfId="44229" xr:uid="{00000000-0005-0000-0000-0000C84C0000}"/>
    <cellStyle name="40% - Énfasis1 3 4" xfId="629" xr:uid="{00000000-0005-0000-0000-0000C94C0000}"/>
    <cellStyle name="40% - Énfasis1 3 4 10" xfId="33665" xr:uid="{00000000-0005-0000-0000-0000CA4C0000}"/>
    <cellStyle name="40% - Énfasis1 3 4 11" xfId="18540" xr:uid="{00000000-0005-0000-0000-0000CB4C0000}"/>
    <cellStyle name="40% - Énfasis1 3 4 12" xfId="41536" xr:uid="{00000000-0005-0000-0000-0000CC4C0000}"/>
    <cellStyle name="40% - Énfasis1 3 4 2" xfId="965" xr:uid="{00000000-0005-0000-0000-0000CD4C0000}"/>
    <cellStyle name="40% - Énfasis1 3 4 2 10" xfId="42041" xr:uid="{00000000-0005-0000-0000-0000CE4C0000}"/>
    <cellStyle name="40% - Énfasis1 3 4 2 2" xfId="2190" xr:uid="{00000000-0005-0000-0000-0000CF4C0000}"/>
    <cellStyle name="40% - Énfasis1 3 4 2 2 2" xfId="4959" xr:uid="{00000000-0005-0000-0000-0000D04C0000}"/>
    <cellStyle name="40% - Énfasis1 3 4 2 2 2 2" xfId="14937" xr:uid="{00000000-0005-0000-0000-0000D14C0000}"/>
    <cellStyle name="40% - Énfasis1 3 4 2 2 2 2 2" xfId="28503" xr:uid="{00000000-0005-0000-0000-0000D24C0000}"/>
    <cellStyle name="40% - Énfasis1 3 4 2 2 2 3" xfId="36398" xr:uid="{00000000-0005-0000-0000-0000D34C0000}"/>
    <cellStyle name="40% - Énfasis1 3 4 2 2 2 4" xfId="21187" xr:uid="{00000000-0005-0000-0000-0000D44C0000}"/>
    <cellStyle name="40% - Énfasis1 3 4 2 2 2 5" xfId="46159" xr:uid="{00000000-0005-0000-0000-0000D54C0000}"/>
    <cellStyle name="40% - Énfasis1 3 4 2 2 3" xfId="8737" xr:uid="{00000000-0005-0000-0000-0000D64C0000}"/>
    <cellStyle name="40% - Énfasis1 3 4 2 2 3 2" xfId="17704" xr:uid="{00000000-0005-0000-0000-0000D74C0000}"/>
    <cellStyle name="40% - Énfasis1 3 4 2 2 3 2 2" xfId="29987" xr:uid="{00000000-0005-0000-0000-0000D84C0000}"/>
    <cellStyle name="40% - Énfasis1 3 4 2 2 3 3" xfId="37883" xr:uid="{00000000-0005-0000-0000-0000D94C0000}"/>
    <cellStyle name="40% - Énfasis1 3 4 2 2 3 4" xfId="22670" xr:uid="{00000000-0005-0000-0000-0000DA4C0000}"/>
    <cellStyle name="40% - Énfasis1 3 4 2 2 3 5" xfId="48929" xr:uid="{00000000-0005-0000-0000-0000DB4C0000}"/>
    <cellStyle name="40% - Énfasis1 3 4 2 2 4" xfId="9594" xr:uid="{00000000-0005-0000-0000-0000DC4C0000}"/>
    <cellStyle name="40% - Énfasis1 3 4 2 2 4 2" xfId="31472" xr:uid="{00000000-0005-0000-0000-0000DD4C0000}"/>
    <cellStyle name="40% - Énfasis1 3 4 2 2 4 3" xfId="39369" xr:uid="{00000000-0005-0000-0000-0000DE4C0000}"/>
    <cellStyle name="40% - Énfasis1 3 4 2 2 4 4" xfId="24154" xr:uid="{00000000-0005-0000-0000-0000DF4C0000}"/>
    <cellStyle name="40% - Énfasis1 3 4 2 2 4 5" xfId="50572" xr:uid="{00000000-0005-0000-0000-0000E04C0000}"/>
    <cellStyle name="40% - Énfasis1 3 4 2 2 5" xfId="12294" xr:uid="{00000000-0005-0000-0000-0000E14C0000}"/>
    <cellStyle name="40% - Énfasis1 3 4 2 2 5 2" xfId="32957" xr:uid="{00000000-0005-0000-0000-0000E24C0000}"/>
    <cellStyle name="40% - Énfasis1 3 4 2 2 5 3" xfId="40854" xr:uid="{00000000-0005-0000-0000-0000E34C0000}"/>
    <cellStyle name="40% - Énfasis1 3 4 2 2 6" xfId="26541" xr:uid="{00000000-0005-0000-0000-0000E44C0000}"/>
    <cellStyle name="40% - Énfasis1 3 4 2 2 7" xfId="34441" xr:uid="{00000000-0005-0000-0000-0000E54C0000}"/>
    <cellStyle name="40% - Énfasis1 3 4 2 2 8" xfId="19703" xr:uid="{00000000-0005-0000-0000-0000E64C0000}"/>
    <cellStyle name="40% - Énfasis1 3 4 2 2 9" xfId="42390" xr:uid="{00000000-0005-0000-0000-0000E74C0000}"/>
    <cellStyle name="40% - Énfasis1 3 4 2 3" xfId="1840" xr:uid="{00000000-0005-0000-0000-0000E84C0000}"/>
    <cellStyle name="40% - Énfasis1 3 4 2 3 2" xfId="10788" xr:uid="{00000000-0005-0000-0000-0000E94C0000}"/>
    <cellStyle name="40% - Énfasis1 3 4 2 3 2 2" xfId="28048" xr:uid="{00000000-0005-0000-0000-0000EA4C0000}"/>
    <cellStyle name="40% - Énfasis1 3 4 2 3 3" xfId="35943" xr:uid="{00000000-0005-0000-0000-0000EB4C0000}"/>
    <cellStyle name="40% - Énfasis1 3 4 2 3 4" xfId="20732" xr:uid="{00000000-0005-0000-0000-0000EC4C0000}"/>
    <cellStyle name="40% - Énfasis1 3 4 2 3 5" xfId="43621" xr:uid="{00000000-0005-0000-0000-0000ED4C0000}"/>
    <cellStyle name="40% - Énfasis1 3 4 2 4" xfId="3537" xr:uid="{00000000-0005-0000-0000-0000EE4C0000}"/>
    <cellStyle name="40% - Énfasis1 3 4 2 4 2" xfId="13521" xr:uid="{00000000-0005-0000-0000-0000EF4C0000}"/>
    <cellStyle name="40% - Énfasis1 3 4 2 4 2 2" xfId="29532" xr:uid="{00000000-0005-0000-0000-0000F04C0000}"/>
    <cellStyle name="40% - Énfasis1 3 4 2 4 3" xfId="37428" xr:uid="{00000000-0005-0000-0000-0000F14C0000}"/>
    <cellStyle name="40% - Énfasis1 3 4 2 4 4" xfId="22216" xr:uid="{00000000-0005-0000-0000-0000F24C0000}"/>
    <cellStyle name="40% - Énfasis1 3 4 2 4 5" xfId="44742" xr:uid="{00000000-0005-0000-0000-0000F34C0000}"/>
    <cellStyle name="40% - Énfasis1 3 4 2 5" xfId="8388" xr:uid="{00000000-0005-0000-0000-0000F44C0000}"/>
    <cellStyle name="40% - Énfasis1 3 4 2 5 2" xfId="17355" xr:uid="{00000000-0005-0000-0000-0000F54C0000}"/>
    <cellStyle name="40% - Énfasis1 3 4 2 5 2 2" xfId="31017" xr:uid="{00000000-0005-0000-0000-0000F64C0000}"/>
    <cellStyle name="40% - Énfasis1 3 4 2 5 3" xfId="38914" xr:uid="{00000000-0005-0000-0000-0000F74C0000}"/>
    <cellStyle name="40% - Énfasis1 3 4 2 5 4" xfId="23700" xr:uid="{00000000-0005-0000-0000-0000F84C0000}"/>
    <cellStyle name="40% - Énfasis1 3 4 2 5 5" xfId="48580" xr:uid="{00000000-0005-0000-0000-0000F94C0000}"/>
    <cellStyle name="40% - Énfasis1 3 4 2 6" xfId="10789" xr:uid="{00000000-0005-0000-0000-0000FA4C0000}"/>
    <cellStyle name="40% - Énfasis1 3 4 2 6 2" xfId="32502" xr:uid="{00000000-0005-0000-0000-0000FB4C0000}"/>
    <cellStyle name="40% - Énfasis1 3 4 2 6 3" xfId="40399" xr:uid="{00000000-0005-0000-0000-0000FC4C0000}"/>
    <cellStyle name="40% - Énfasis1 3 4 2 6 4" xfId="25111" xr:uid="{00000000-0005-0000-0000-0000FD4C0000}"/>
    <cellStyle name="40% - Énfasis1 3 4 2 6 5" xfId="50223" xr:uid="{00000000-0005-0000-0000-0000FE4C0000}"/>
    <cellStyle name="40% - Énfasis1 3 4 2 7" xfId="26086" xr:uid="{00000000-0005-0000-0000-0000FF4C0000}"/>
    <cellStyle name="40% - Énfasis1 3 4 2 8" xfId="33986" xr:uid="{00000000-0005-0000-0000-0000004D0000}"/>
    <cellStyle name="40% - Énfasis1 3 4 2 9" xfId="19248" xr:uid="{00000000-0005-0000-0000-0000014D0000}"/>
    <cellStyle name="40% - Énfasis1 3 4 3" xfId="2189" xr:uid="{00000000-0005-0000-0000-0000024D0000}"/>
    <cellStyle name="40% - Énfasis1 3 4 3 2" xfId="6023" xr:uid="{00000000-0005-0000-0000-0000034D0000}"/>
    <cellStyle name="40% - Énfasis1 3 4 3 2 2" xfId="28502" xr:uid="{00000000-0005-0000-0000-0000044D0000}"/>
    <cellStyle name="40% - Énfasis1 3 4 3 2 2 2" xfId="51454" xr:uid="{00000000-0005-0000-0000-0000054D0000}"/>
    <cellStyle name="40% - Énfasis1 3 4 3 2 3" xfId="36397" xr:uid="{00000000-0005-0000-0000-0000064D0000}"/>
    <cellStyle name="40% - Énfasis1 3 4 3 2 3 2" xfId="51222" xr:uid="{00000000-0005-0000-0000-0000074D0000}"/>
    <cellStyle name="40% - Énfasis1 3 4 3 2 4" xfId="21186" xr:uid="{00000000-0005-0000-0000-0000084D0000}"/>
    <cellStyle name="40% - Énfasis1 3 4 3 3" xfId="7552" xr:uid="{00000000-0005-0000-0000-0000094D0000}"/>
    <cellStyle name="40% - Énfasis1 3 4 3 3 2" xfId="16527" xr:uid="{00000000-0005-0000-0000-00000A4D0000}"/>
    <cellStyle name="40% - Énfasis1 3 4 3 3 2 2" xfId="29986" xr:uid="{00000000-0005-0000-0000-00000B4D0000}"/>
    <cellStyle name="40% - Énfasis1 3 4 3 3 3" xfId="37882" xr:uid="{00000000-0005-0000-0000-00000C4D0000}"/>
    <cellStyle name="40% - Énfasis1 3 4 3 3 4" xfId="22669" xr:uid="{00000000-0005-0000-0000-00000D4D0000}"/>
    <cellStyle name="40% - Énfasis1 3 4 3 3 5" xfId="47752" xr:uid="{00000000-0005-0000-0000-00000E4D0000}"/>
    <cellStyle name="40% - Énfasis1 3 4 3 4" xfId="8736" xr:uid="{00000000-0005-0000-0000-00000F4D0000}"/>
    <cellStyle name="40% - Énfasis1 3 4 3 4 2" xfId="17703" xr:uid="{00000000-0005-0000-0000-0000104D0000}"/>
    <cellStyle name="40% - Énfasis1 3 4 3 4 2 2" xfId="31471" xr:uid="{00000000-0005-0000-0000-0000114D0000}"/>
    <cellStyle name="40% - Énfasis1 3 4 3 4 3" xfId="39368" xr:uid="{00000000-0005-0000-0000-0000124D0000}"/>
    <cellStyle name="40% - Énfasis1 3 4 3 4 4" xfId="24153" xr:uid="{00000000-0005-0000-0000-0000134D0000}"/>
    <cellStyle name="40% - Énfasis1 3 4 3 4 5" xfId="48928" xr:uid="{00000000-0005-0000-0000-0000144D0000}"/>
    <cellStyle name="40% - Énfasis1 3 4 3 5" xfId="10790" xr:uid="{00000000-0005-0000-0000-0000154D0000}"/>
    <cellStyle name="40% - Énfasis1 3 4 3 5 2" xfId="32956" xr:uid="{00000000-0005-0000-0000-0000164D0000}"/>
    <cellStyle name="40% - Énfasis1 3 4 3 5 3" xfId="40853" xr:uid="{00000000-0005-0000-0000-0000174D0000}"/>
    <cellStyle name="40% - Énfasis1 3 4 3 5 4" xfId="25362" xr:uid="{00000000-0005-0000-0000-0000184D0000}"/>
    <cellStyle name="40% - Énfasis1 3 4 3 5 5" xfId="50571" xr:uid="{00000000-0005-0000-0000-0000194D0000}"/>
    <cellStyle name="40% - Énfasis1 3 4 3 6" xfId="26540" xr:uid="{00000000-0005-0000-0000-00001A4D0000}"/>
    <cellStyle name="40% - Énfasis1 3 4 3 7" xfId="34440" xr:uid="{00000000-0005-0000-0000-00001B4D0000}"/>
    <cellStyle name="40% - Énfasis1 3 4 3 8" xfId="19702" xr:uid="{00000000-0005-0000-0000-00001C4D0000}"/>
    <cellStyle name="40% - Énfasis1 3 4 3 9" xfId="42389" xr:uid="{00000000-0005-0000-0000-00001D4D0000}"/>
    <cellStyle name="40% - Énfasis1 3 4 4" xfId="1321" xr:uid="{00000000-0005-0000-0000-00001E4D0000}"/>
    <cellStyle name="40% - Énfasis1 3 4 4 2" xfId="6672" xr:uid="{00000000-0005-0000-0000-00001F4D0000}"/>
    <cellStyle name="40% - Énfasis1 3 4 4 2 2" xfId="15651" xr:uid="{00000000-0005-0000-0000-0000204D0000}"/>
    <cellStyle name="40% - Énfasis1 3 4 4 2 3" xfId="27219" xr:uid="{00000000-0005-0000-0000-0000214D0000}"/>
    <cellStyle name="40% - Énfasis1 3 4 4 2 4" xfId="46875" xr:uid="{00000000-0005-0000-0000-0000224D0000}"/>
    <cellStyle name="40% - Énfasis1 3 4 4 3" xfId="10791" xr:uid="{00000000-0005-0000-0000-0000234D0000}"/>
    <cellStyle name="40% - Énfasis1 3 4 4 3 2" xfId="35114" xr:uid="{00000000-0005-0000-0000-0000244D0000}"/>
    <cellStyle name="40% - Énfasis1 3 4 4 4" xfId="18927" xr:uid="{00000000-0005-0000-0000-0000254D0000}"/>
    <cellStyle name="40% - Énfasis1 3 4 4 5" xfId="43193" xr:uid="{00000000-0005-0000-0000-0000264D0000}"/>
    <cellStyle name="40% - Énfasis1 3 4 5" xfId="4119" xr:uid="{00000000-0005-0000-0000-0000274D0000}"/>
    <cellStyle name="40% - Énfasis1 3 4 5 2" xfId="14100" xr:uid="{00000000-0005-0000-0000-0000284D0000}"/>
    <cellStyle name="40% - Énfasis1 3 4 5 2 2" xfId="27727" xr:uid="{00000000-0005-0000-0000-0000294D0000}"/>
    <cellStyle name="40% - Énfasis1 3 4 5 3" xfId="35622" xr:uid="{00000000-0005-0000-0000-00002A4D0000}"/>
    <cellStyle name="40% - Énfasis1 3 4 5 4" xfId="20411" xr:uid="{00000000-0005-0000-0000-00002B4D0000}"/>
    <cellStyle name="40% - Énfasis1 3 4 5 5" xfId="45322" xr:uid="{00000000-0005-0000-0000-00002C4D0000}"/>
    <cellStyle name="40% - Énfasis1 3 4 6" xfId="7209" xr:uid="{00000000-0005-0000-0000-00002D4D0000}"/>
    <cellStyle name="40% - Énfasis1 3 4 6 2" xfId="16186" xr:uid="{00000000-0005-0000-0000-00002E4D0000}"/>
    <cellStyle name="40% - Énfasis1 3 4 6 2 2" xfId="29211" xr:uid="{00000000-0005-0000-0000-00002F4D0000}"/>
    <cellStyle name="40% - Énfasis1 3 4 6 3" xfId="37107" xr:uid="{00000000-0005-0000-0000-0000304D0000}"/>
    <cellStyle name="40% - Énfasis1 3 4 6 4" xfId="21895" xr:uid="{00000000-0005-0000-0000-0000314D0000}"/>
    <cellStyle name="40% - Énfasis1 3 4 6 5" xfId="47411" xr:uid="{00000000-0005-0000-0000-0000324D0000}"/>
    <cellStyle name="40% - Énfasis1 3 4 7" xfId="3117" xr:uid="{00000000-0005-0000-0000-0000334D0000}"/>
    <cellStyle name="40% - Énfasis1 3 4 7 2" xfId="13101" xr:uid="{00000000-0005-0000-0000-0000344D0000}"/>
    <cellStyle name="40% - Énfasis1 3 4 7 2 2" xfId="30696" xr:uid="{00000000-0005-0000-0000-0000354D0000}"/>
    <cellStyle name="40% - Énfasis1 3 4 7 3" xfId="38593" xr:uid="{00000000-0005-0000-0000-0000364D0000}"/>
    <cellStyle name="40% - Énfasis1 3 4 7 4" xfId="23379" xr:uid="{00000000-0005-0000-0000-0000374D0000}"/>
    <cellStyle name="40% - Énfasis1 3 4 7 5" xfId="44322" xr:uid="{00000000-0005-0000-0000-0000384D0000}"/>
    <cellStyle name="40% - Énfasis1 3 4 8" xfId="7883" xr:uid="{00000000-0005-0000-0000-0000394D0000}"/>
    <cellStyle name="40% - Énfasis1 3 4 8 2" xfId="16850" xr:uid="{00000000-0005-0000-0000-00003A4D0000}"/>
    <cellStyle name="40% - Énfasis1 3 4 8 2 2" xfId="32181" xr:uid="{00000000-0005-0000-0000-00003B4D0000}"/>
    <cellStyle name="40% - Énfasis1 3 4 8 3" xfId="40078" xr:uid="{00000000-0005-0000-0000-00003C4D0000}"/>
    <cellStyle name="40% - Énfasis1 3 4 8 4" xfId="24813" xr:uid="{00000000-0005-0000-0000-00003D4D0000}"/>
    <cellStyle name="40% - Énfasis1 3 4 8 5" xfId="48075" xr:uid="{00000000-0005-0000-0000-00003E4D0000}"/>
    <cellStyle name="40% - Énfasis1 3 4 9" xfId="10792" xr:uid="{00000000-0005-0000-0000-00003F4D0000}"/>
    <cellStyle name="40% - Énfasis1 3 4 9 2" xfId="25766" xr:uid="{00000000-0005-0000-0000-0000404D0000}"/>
    <cellStyle name="40% - Énfasis1 3 4 9 3" xfId="49718" xr:uid="{00000000-0005-0000-0000-0000414D0000}"/>
    <cellStyle name="40% - Énfasis1 3 5" xfId="804" xr:uid="{00000000-0005-0000-0000-0000424D0000}"/>
    <cellStyle name="40% - Énfasis1 3 5 10" xfId="41710" xr:uid="{00000000-0005-0000-0000-0000434D0000}"/>
    <cellStyle name="40% - Énfasis1 3 5 2" xfId="2191" xr:uid="{00000000-0005-0000-0000-0000444D0000}"/>
    <cellStyle name="40% - Énfasis1 3 5 2 2" xfId="6847" xr:uid="{00000000-0005-0000-0000-0000454D0000}"/>
    <cellStyle name="40% - Énfasis1 3 5 2 2 2" xfId="15825" xr:uid="{00000000-0005-0000-0000-0000464D0000}"/>
    <cellStyle name="40% - Énfasis1 3 5 2 2 2 2" xfId="28504" xr:uid="{00000000-0005-0000-0000-0000474D0000}"/>
    <cellStyle name="40% - Énfasis1 3 5 2 2 3" xfId="36399" xr:uid="{00000000-0005-0000-0000-0000484D0000}"/>
    <cellStyle name="40% - Énfasis1 3 5 2 2 4" xfId="21188" xr:uid="{00000000-0005-0000-0000-0000494D0000}"/>
    <cellStyle name="40% - Énfasis1 3 5 2 2 5" xfId="47049" xr:uid="{00000000-0005-0000-0000-00004A4D0000}"/>
    <cellStyle name="40% - Énfasis1 3 5 2 3" xfId="8738" xr:uid="{00000000-0005-0000-0000-00004B4D0000}"/>
    <cellStyle name="40% - Énfasis1 3 5 2 3 2" xfId="17705" xr:uid="{00000000-0005-0000-0000-00004C4D0000}"/>
    <cellStyle name="40% - Énfasis1 3 5 2 3 2 2" xfId="29988" xr:uid="{00000000-0005-0000-0000-00004D4D0000}"/>
    <cellStyle name="40% - Énfasis1 3 5 2 3 3" xfId="37884" xr:uid="{00000000-0005-0000-0000-00004E4D0000}"/>
    <cellStyle name="40% - Énfasis1 3 5 2 3 4" xfId="22671" xr:uid="{00000000-0005-0000-0000-00004F4D0000}"/>
    <cellStyle name="40% - Énfasis1 3 5 2 3 5" xfId="48930" xr:uid="{00000000-0005-0000-0000-0000504D0000}"/>
    <cellStyle name="40% - Énfasis1 3 5 2 4" xfId="9595" xr:uid="{00000000-0005-0000-0000-0000514D0000}"/>
    <cellStyle name="40% - Énfasis1 3 5 2 4 2" xfId="31473" xr:uid="{00000000-0005-0000-0000-0000524D0000}"/>
    <cellStyle name="40% - Énfasis1 3 5 2 4 3" xfId="39370" xr:uid="{00000000-0005-0000-0000-0000534D0000}"/>
    <cellStyle name="40% - Énfasis1 3 5 2 4 4" xfId="24155" xr:uid="{00000000-0005-0000-0000-0000544D0000}"/>
    <cellStyle name="40% - Énfasis1 3 5 2 4 5" xfId="50573" xr:uid="{00000000-0005-0000-0000-0000554D0000}"/>
    <cellStyle name="40% - Énfasis1 3 5 2 5" xfId="12295" xr:uid="{00000000-0005-0000-0000-0000564D0000}"/>
    <cellStyle name="40% - Énfasis1 3 5 2 5 2" xfId="32958" xr:uid="{00000000-0005-0000-0000-0000574D0000}"/>
    <cellStyle name="40% - Énfasis1 3 5 2 5 3" xfId="40855" xr:uid="{00000000-0005-0000-0000-0000584D0000}"/>
    <cellStyle name="40% - Énfasis1 3 5 2 6" xfId="26542" xr:uid="{00000000-0005-0000-0000-0000594D0000}"/>
    <cellStyle name="40% - Énfasis1 3 5 2 7" xfId="34442" xr:uid="{00000000-0005-0000-0000-00005A4D0000}"/>
    <cellStyle name="40% - Énfasis1 3 5 2 8" xfId="19704" xr:uid="{00000000-0005-0000-0000-00005B4D0000}"/>
    <cellStyle name="40% - Énfasis1 3 5 2 9" xfId="42391" xr:uid="{00000000-0005-0000-0000-00005C4D0000}"/>
    <cellStyle name="40% - Énfasis1 3 5 3" xfId="1495" xr:uid="{00000000-0005-0000-0000-00005D4D0000}"/>
    <cellStyle name="40% - Énfasis1 3 5 3 2" xfId="4680" xr:uid="{00000000-0005-0000-0000-00005E4D0000}"/>
    <cellStyle name="40% - Énfasis1 3 5 3 2 2" xfId="14658" xr:uid="{00000000-0005-0000-0000-00005F4D0000}"/>
    <cellStyle name="40% - Énfasis1 3 5 3 2 3" xfId="27913" xr:uid="{00000000-0005-0000-0000-0000604D0000}"/>
    <cellStyle name="40% - Énfasis1 3 5 3 2 4" xfId="45880" xr:uid="{00000000-0005-0000-0000-0000614D0000}"/>
    <cellStyle name="40% - Énfasis1 3 5 3 3" xfId="10793" xr:uid="{00000000-0005-0000-0000-0000624D0000}"/>
    <cellStyle name="40% - Énfasis1 3 5 3 3 2" xfId="35808" xr:uid="{00000000-0005-0000-0000-0000634D0000}"/>
    <cellStyle name="40% - Énfasis1 3 5 3 4" xfId="20597" xr:uid="{00000000-0005-0000-0000-0000644D0000}"/>
    <cellStyle name="40% - Énfasis1 3 5 3 5" xfId="43367" xr:uid="{00000000-0005-0000-0000-0000654D0000}"/>
    <cellStyle name="40% - Énfasis1 3 5 4" xfId="7383" xr:uid="{00000000-0005-0000-0000-0000664D0000}"/>
    <cellStyle name="40% - Énfasis1 3 5 4 2" xfId="16359" xr:uid="{00000000-0005-0000-0000-0000674D0000}"/>
    <cellStyle name="40% - Énfasis1 3 5 4 2 2" xfId="29397" xr:uid="{00000000-0005-0000-0000-0000684D0000}"/>
    <cellStyle name="40% - Énfasis1 3 5 4 3" xfId="37293" xr:uid="{00000000-0005-0000-0000-0000694D0000}"/>
    <cellStyle name="40% - Énfasis1 3 5 4 4" xfId="22081" xr:uid="{00000000-0005-0000-0000-00006A4D0000}"/>
    <cellStyle name="40% - Énfasis1 3 5 4 5" xfId="47584" xr:uid="{00000000-0005-0000-0000-00006B4D0000}"/>
    <cellStyle name="40% - Énfasis1 3 5 5" xfId="3291" xr:uid="{00000000-0005-0000-0000-00006C4D0000}"/>
    <cellStyle name="40% - Énfasis1 3 5 5 2" xfId="13275" xr:uid="{00000000-0005-0000-0000-00006D4D0000}"/>
    <cellStyle name="40% - Énfasis1 3 5 5 2 2" xfId="30882" xr:uid="{00000000-0005-0000-0000-00006E4D0000}"/>
    <cellStyle name="40% - Énfasis1 3 5 5 3" xfId="38779" xr:uid="{00000000-0005-0000-0000-00006F4D0000}"/>
    <cellStyle name="40% - Énfasis1 3 5 5 4" xfId="23565" xr:uid="{00000000-0005-0000-0000-0000704D0000}"/>
    <cellStyle name="40% - Énfasis1 3 5 5 5" xfId="44496" xr:uid="{00000000-0005-0000-0000-0000714D0000}"/>
    <cellStyle name="40% - Énfasis1 3 5 6" xfId="8057" xr:uid="{00000000-0005-0000-0000-0000724D0000}"/>
    <cellStyle name="40% - Énfasis1 3 5 6 2" xfId="17024" xr:uid="{00000000-0005-0000-0000-0000734D0000}"/>
    <cellStyle name="40% - Énfasis1 3 5 6 2 2" xfId="32367" xr:uid="{00000000-0005-0000-0000-0000744D0000}"/>
    <cellStyle name="40% - Énfasis1 3 5 6 3" xfId="40264" xr:uid="{00000000-0005-0000-0000-0000754D0000}"/>
    <cellStyle name="40% - Énfasis1 3 5 6 4" xfId="24991" xr:uid="{00000000-0005-0000-0000-0000764D0000}"/>
    <cellStyle name="40% - Énfasis1 3 5 6 5" xfId="48249" xr:uid="{00000000-0005-0000-0000-0000774D0000}"/>
    <cellStyle name="40% - Énfasis1 3 5 7" xfId="10794" xr:uid="{00000000-0005-0000-0000-0000784D0000}"/>
    <cellStyle name="40% - Énfasis1 3 5 7 2" xfId="25951" xr:uid="{00000000-0005-0000-0000-0000794D0000}"/>
    <cellStyle name="40% - Énfasis1 3 5 7 3" xfId="49892" xr:uid="{00000000-0005-0000-0000-00007A4D0000}"/>
    <cellStyle name="40% - Énfasis1 3 5 8" xfId="33851" xr:uid="{00000000-0005-0000-0000-00007B4D0000}"/>
    <cellStyle name="40% - Énfasis1 3 5 9" xfId="19113" xr:uid="{00000000-0005-0000-0000-00007C4D0000}"/>
    <cellStyle name="40% - Énfasis1 3 6" xfId="414" xr:uid="{00000000-0005-0000-0000-00007D4D0000}"/>
    <cellStyle name="40% - Énfasis1 3 6 10" xfId="41900" xr:uid="{00000000-0005-0000-0000-00007E4D0000}"/>
    <cellStyle name="40% - Énfasis1 3 6 2" xfId="2192" xr:uid="{00000000-0005-0000-0000-00007F4D0000}"/>
    <cellStyle name="40% - Énfasis1 3 6 2 2" xfId="5177" xr:uid="{00000000-0005-0000-0000-0000804D0000}"/>
    <cellStyle name="40% - Énfasis1 3 6 2 2 2" xfId="15154" xr:uid="{00000000-0005-0000-0000-0000814D0000}"/>
    <cellStyle name="40% - Énfasis1 3 6 2 2 2 2" xfId="28505" xr:uid="{00000000-0005-0000-0000-0000824D0000}"/>
    <cellStyle name="40% - Énfasis1 3 6 2 2 3" xfId="36400" xr:uid="{00000000-0005-0000-0000-0000834D0000}"/>
    <cellStyle name="40% - Énfasis1 3 6 2 2 4" xfId="21189" xr:uid="{00000000-0005-0000-0000-0000844D0000}"/>
    <cellStyle name="40% - Énfasis1 3 6 2 2 5" xfId="46377" xr:uid="{00000000-0005-0000-0000-0000854D0000}"/>
    <cellStyle name="40% - Énfasis1 3 6 2 3" xfId="8739" xr:uid="{00000000-0005-0000-0000-0000864D0000}"/>
    <cellStyle name="40% - Énfasis1 3 6 2 3 2" xfId="17706" xr:uid="{00000000-0005-0000-0000-0000874D0000}"/>
    <cellStyle name="40% - Énfasis1 3 6 2 3 2 2" xfId="29989" xr:uid="{00000000-0005-0000-0000-0000884D0000}"/>
    <cellStyle name="40% - Énfasis1 3 6 2 3 3" xfId="37885" xr:uid="{00000000-0005-0000-0000-0000894D0000}"/>
    <cellStyle name="40% - Énfasis1 3 6 2 3 4" xfId="22672" xr:uid="{00000000-0005-0000-0000-00008A4D0000}"/>
    <cellStyle name="40% - Énfasis1 3 6 2 3 5" xfId="48931" xr:uid="{00000000-0005-0000-0000-00008B4D0000}"/>
    <cellStyle name="40% - Énfasis1 3 6 2 4" xfId="9596" xr:uid="{00000000-0005-0000-0000-00008C4D0000}"/>
    <cellStyle name="40% - Énfasis1 3 6 2 4 2" xfId="31474" xr:uid="{00000000-0005-0000-0000-00008D4D0000}"/>
    <cellStyle name="40% - Énfasis1 3 6 2 4 3" xfId="39371" xr:uid="{00000000-0005-0000-0000-00008E4D0000}"/>
    <cellStyle name="40% - Énfasis1 3 6 2 4 4" xfId="24156" xr:uid="{00000000-0005-0000-0000-00008F4D0000}"/>
    <cellStyle name="40% - Énfasis1 3 6 2 4 5" xfId="50574" xr:uid="{00000000-0005-0000-0000-0000904D0000}"/>
    <cellStyle name="40% - Énfasis1 3 6 2 5" xfId="12296" xr:uid="{00000000-0005-0000-0000-0000914D0000}"/>
    <cellStyle name="40% - Énfasis1 3 6 2 5 2" xfId="32959" xr:uid="{00000000-0005-0000-0000-0000924D0000}"/>
    <cellStyle name="40% - Énfasis1 3 6 2 5 3" xfId="40856" xr:uid="{00000000-0005-0000-0000-0000934D0000}"/>
    <cellStyle name="40% - Énfasis1 3 6 2 6" xfId="26543" xr:uid="{00000000-0005-0000-0000-0000944D0000}"/>
    <cellStyle name="40% - Énfasis1 3 6 2 7" xfId="34443" xr:uid="{00000000-0005-0000-0000-0000954D0000}"/>
    <cellStyle name="40% - Énfasis1 3 6 2 8" xfId="19705" xr:uid="{00000000-0005-0000-0000-0000964D0000}"/>
    <cellStyle name="40% - Énfasis1 3 6 2 9" xfId="42392" xr:uid="{00000000-0005-0000-0000-0000974D0000}"/>
    <cellStyle name="40% - Énfasis1 3 6 3" xfId="1689" xr:uid="{00000000-0005-0000-0000-0000984D0000}"/>
    <cellStyle name="40% - Énfasis1 3 6 3 2" xfId="10795" xr:uid="{00000000-0005-0000-0000-0000994D0000}"/>
    <cellStyle name="40% - Énfasis1 3 6 3 2 2" xfId="27595" xr:uid="{00000000-0005-0000-0000-00009A4D0000}"/>
    <cellStyle name="40% - Énfasis1 3 6 3 3" xfId="35490" xr:uid="{00000000-0005-0000-0000-00009B4D0000}"/>
    <cellStyle name="40% - Énfasis1 3 6 3 4" xfId="20279" xr:uid="{00000000-0005-0000-0000-00009C4D0000}"/>
    <cellStyle name="40% - Énfasis1 3 6 3 5" xfId="43508" xr:uid="{00000000-0005-0000-0000-00009D4D0000}"/>
    <cellStyle name="40% - Énfasis1 3 6 4" xfId="2908" xr:uid="{00000000-0005-0000-0000-00009E4D0000}"/>
    <cellStyle name="40% - Énfasis1 3 6 4 2" xfId="12892" xr:uid="{00000000-0005-0000-0000-00009F4D0000}"/>
    <cellStyle name="40% - Énfasis1 3 6 4 2 2" xfId="29079" xr:uid="{00000000-0005-0000-0000-0000A04D0000}"/>
    <cellStyle name="40% - Énfasis1 3 6 4 3" xfId="36975" xr:uid="{00000000-0005-0000-0000-0000A14D0000}"/>
    <cellStyle name="40% - Énfasis1 3 6 4 4" xfId="21763" xr:uid="{00000000-0005-0000-0000-0000A24D0000}"/>
    <cellStyle name="40% - Énfasis1 3 6 4 5" xfId="44113" xr:uid="{00000000-0005-0000-0000-0000A34D0000}"/>
    <cellStyle name="40% - Énfasis1 3 6 5" xfId="8247" xr:uid="{00000000-0005-0000-0000-0000A44D0000}"/>
    <cellStyle name="40% - Énfasis1 3 6 5 2" xfId="17214" xr:uid="{00000000-0005-0000-0000-0000A54D0000}"/>
    <cellStyle name="40% - Énfasis1 3 6 5 2 2" xfId="30564" xr:uid="{00000000-0005-0000-0000-0000A64D0000}"/>
    <cellStyle name="40% - Énfasis1 3 6 5 3" xfId="38461" xr:uid="{00000000-0005-0000-0000-0000A74D0000}"/>
    <cellStyle name="40% - Énfasis1 3 6 5 4" xfId="23247" xr:uid="{00000000-0005-0000-0000-0000A84D0000}"/>
    <cellStyle name="40% - Énfasis1 3 6 5 5" xfId="48439" xr:uid="{00000000-0005-0000-0000-0000A94D0000}"/>
    <cellStyle name="40% - Énfasis1 3 6 6" xfId="10796" xr:uid="{00000000-0005-0000-0000-0000AA4D0000}"/>
    <cellStyle name="40% - Énfasis1 3 6 6 2" xfId="32049" xr:uid="{00000000-0005-0000-0000-0000AB4D0000}"/>
    <cellStyle name="40% - Énfasis1 3 6 6 3" xfId="39946" xr:uid="{00000000-0005-0000-0000-0000AC4D0000}"/>
    <cellStyle name="40% - Énfasis1 3 6 6 4" xfId="24682" xr:uid="{00000000-0005-0000-0000-0000AD4D0000}"/>
    <cellStyle name="40% - Énfasis1 3 6 6 5" xfId="50082" xr:uid="{00000000-0005-0000-0000-0000AE4D0000}"/>
    <cellStyle name="40% - Énfasis1 3 6 7" xfId="25634" xr:uid="{00000000-0005-0000-0000-0000AF4D0000}"/>
    <cellStyle name="40% - Énfasis1 3 6 8" xfId="33533" xr:uid="{00000000-0005-0000-0000-0000B04D0000}"/>
    <cellStyle name="40% - Énfasis1 3 6 9" xfId="18795" xr:uid="{00000000-0005-0000-0000-0000B14D0000}"/>
    <cellStyle name="40% - Énfasis1 3 7" xfId="1625" xr:uid="{00000000-0005-0000-0000-0000B24D0000}"/>
    <cellStyle name="40% - Énfasis1 3 7 10" xfId="41836" xr:uid="{00000000-0005-0000-0000-0000B34D0000}"/>
    <cellStyle name="40% - Énfasis1 3 7 2" xfId="2193" xr:uid="{00000000-0005-0000-0000-0000B44D0000}"/>
    <cellStyle name="40% - Énfasis1 3 7 2 2" xfId="7553" xr:uid="{00000000-0005-0000-0000-0000B54D0000}"/>
    <cellStyle name="40% - Énfasis1 3 7 2 2 2" xfId="16528" xr:uid="{00000000-0005-0000-0000-0000B64D0000}"/>
    <cellStyle name="40% - Énfasis1 3 7 2 2 2 2" xfId="28506" xr:uid="{00000000-0005-0000-0000-0000B74D0000}"/>
    <cellStyle name="40% - Énfasis1 3 7 2 2 3" xfId="36401" xr:uid="{00000000-0005-0000-0000-0000B84D0000}"/>
    <cellStyle name="40% - Énfasis1 3 7 2 2 4" xfId="21190" xr:uid="{00000000-0005-0000-0000-0000B94D0000}"/>
    <cellStyle name="40% - Énfasis1 3 7 2 2 5" xfId="47753" xr:uid="{00000000-0005-0000-0000-0000BA4D0000}"/>
    <cellStyle name="40% - Énfasis1 3 7 2 3" xfId="8740" xr:uid="{00000000-0005-0000-0000-0000BB4D0000}"/>
    <cellStyle name="40% - Énfasis1 3 7 2 3 2" xfId="17707" xr:uid="{00000000-0005-0000-0000-0000BC4D0000}"/>
    <cellStyle name="40% - Énfasis1 3 7 2 3 2 2" xfId="29990" xr:uid="{00000000-0005-0000-0000-0000BD4D0000}"/>
    <cellStyle name="40% - Énfasis1 3 7 2 3 3" xfId="37886" xr:uid="{00000000-0005-0000-0000-0000BE4D0000}"/>
    <cellStyle name="40% - Énfasis1 3 7 2 3 4" xfId="22673" xr:uid="{00000000-0005-0000-0000-0000BF4D0000}"/>
    <cellStyle name="40% - Énfasis1 3 7 2 3 5" xfId="48932" xr:uid="{00000000-0005-0000-0000-0000C04D0000}"/>
    <cellStyle name="40% - Énfasis1 3 7 2 4" xfId="9597" xr:uid="{00000000-0005-0000-0000-0000C14D0000}"/>
    <cellStyle name="40% - Énfasis1 3 7 2 4 2" xfId="31475" xr:uid="{00000000-0005-0000-0000-0000C24D0000}"/>
    <cellStyle name="40% - Énfasis1 3 7 2 4 3" xfId="39372" xr:uid="{00000000-0005-0000-0000-0000C34D0000}"/>
    <cellStyle name="40% - Énfasis1 3 7 2 4 4" xfId="24157" xr:uid="{00000000-0005-0000-0000-0000C44D0000}"/>
    <cellStyle name="40% - Énfasis1 3 7 2 4 5" xfId="50575" xr:uid="{00000000-0005-0000-0000-0000C54D0000}"/>
    <cellStyle name="40% - Énfasis1 3 7 2 5" xfId="12297" xr:uid="{00000000-0005-0000-0000-0000C64D0000}"/>
    <cellStyle name="40% - Énfasis1 3 7 2 5 2" xfId="32960" xr:uid="{00000000-0005-0000-0000-0000C74D0000}"/>
    <cellStyle name="40% - Énfasis1 3 7 2 5 3" xfId="40857" xr:uid="{00000000-0005-0000-0000-0000C84D0000}"/>
    <cellStyle name="40% - Énfasis1 3 7 2 6" xfId="26544" xr:uid="{00000000-0005-0000-0000-0000C94D0000}"/>
    <cellStyle name="40% - Énfasis1 3 7 2 7" xfId="34444" xr:uid="{00000000-0005-0000-0000-0000CA4D0000}"/>
    <cellStyle name="40% - Énfasis1 3 7 2 8" xfId="19706" xr:uid="{00000000-0005-0000-0000-0000CB4D0000}"/>
    <cellStyle name="40% - Énfasis1 3 7 2 9" xfId="42393" xr:uid="{00000000-0005-0000-0000-0000CC4D0000}"/>
    <cellStyle name="40% - Énfasis1 3 7 3" xfId="4384" xr:uid="{00000000-0005-0000-0000-0000CD4D0000}"/>
    <cellStyle name="40% - Énfasis1 3 7 3 2" xfId="14364" xr:uid="{00000000-0005-0000-0000-0000CE4D0000}"/>
    <cellStyle name="40% - Énfasis1 3 7 3 2 2" xfId="27530" xr:uid="{00000000-0005-0000-0000-0000CF4D0000}"/>
    <cellStyle name="40% - Énfasis1 3 7 3 3" xfId="35425" xr:uid="{00000000-0005-0000-0000-0000D04D0000}"/>
    <cellStyle name="40% - Énfasis1 3 7 3 4" xfId="20215" xr:uid="{00000000-0005-0000-0000-0000D14D0000}"/>
    <cellStyle name="40% - Énfasis1 3 7 3 5" xfId="45586" xr:uid="{00000000-0005-0000-0000-0000D24D0000}"/>
    <cellStyle name="40% - Énfasis1 3 7 4" xfId="8183" xr:uid="{00000000-0005-0000-0000-0000D34D0000}"/>
    <cellStyle name="40% - Énfasis1 3 7 4 2" xfId="17150" xr:uid="{00000000-0005-0000-0000-0000D44D0000}"/>
    <cellStyle name="40% - Énfasis1 3 7 4 2 2" xfId="29014" xr:uid="{00000000-0005-0000-0000-0000D54D0000}"/>
    <cellStyle name="40% - Énfasis1 3 7 4 3" xfId="36910" xr:uid="{00000000-0005-0000-0000-0000D64D0000}"/>
    <cellStyle name="40% - Énfasis1 3 7 4 4" xfId="21699" xr:uid="{00000000-0005-0000-0000-0000D74D0000}"/>
    <cellStyle name="40% - Énfasis1 3 7 4 5" xfId="48375" xr:uid="{00000000-0005-0000-0000-0000D84D0000}"/>
    <cellStyle name="40% - Énfasis1 3 7 5" xfId="9598" xr:uid="{00000000-0005-0000-0000-0000D94D0000}"/>
    <cellStyle name="40% - Énfasis1 3 7 5 2" xfId="30499" xr:uid="{00000000-0005-0000-0000-0000DA4D0000}"/>
    <cellStyle name="40% - Énfasis1 3 7 5 3" xfId="38396" xr:uid="{00000000-0005-0000-0000-0000DB4D0000}"/>
    <cellStyle name="40% - Énfasis1 3 7 5 4" xfId="23183" xr:uid="{00000000-0005-0000-0000-0000DC4D0000}"/>
    <cellStyle name="40% - Énfasis1 3 7 5 5" xfId="50018" xr:uid="{00000000-0005-0000-0000-0000DD4D0000}"/>
    <cellStyle name="40% - Énfasis1 3 7 6" xfId="12020" xr:uid="{00000000-0005-0000-0000-0000DE4D0000}"/>
    <cellStyle name="40% - Énfasis1 3 7 6 2" xfId="31984" xr:uid="{00000000-0005-0000-0000-0000DF4D0000}"/>
    <cellStyle name="40% - Énfasis1 3 7 6 3" xfId="39881" xr:uid="{00000000-0005-0000-0000-0000E04D0000}"/>
    <cellStyle name="40% - Énfasis1 3 7 7" xfId="25569" xr:uid="{00000000-0005-0000-0000-0000E14D0000}"/>
    <cellStyle name="40% - Énfasis1 3 7 8" xfId="33468" xr:uid="{00000000-0005-0000-0000-0000E24D0000}"/>
    <cellStyle name="40% - Énfasis1 3 7 9" xfId="18730" xr:uid="{00000000-0005-0000-0000-0000E34D0000}"/>
    <cellStyle name="40% - Énfasis1 3 8" xfId="2186" xr:uid="{00000000-0005-0000-0000-0000E44D0000}"/>
    <cellStyle name="40% - Énfasis1 3 8 2" xfId="5313" xr:uid="{00000000-0005-0000-0000-0000E54D0000}"/>
    <cellStyle name="40% - Énfasis1 3 8 2 2" xfId="28497" xr:uid="{00000000-0005-0000-0000-0000E64D0000}"/>
    <cellStyle name="40% - Énfasis1 3 8 2 2 2" xfId="51340" xr:uid="{00000000-0005-0000-0000-0000E74D0000}"/>
    <cellStyle name="40% - Énfasis1 3 8 2 3" xfId="36392" xr:uid="{00000000-0005-0000-0000-0000E84D0000}"/>
    <cellStyle name="40% - Énfasis1 3 8 2 3 2" xfId="51221" xr:uid="{00000000-0005-0000-0000-0000E94D0000}"/>
    <cellStyle name="40% - Énfasis1 3 8 2 4" xfId="21181" xr:uid="{00000000-0005-0000-0000-0000EA4D0000}"/>
    <cellStyle name="40% - Énfasis1 3 8 3" xfId="7551" xr:uid="{00000000-0005-0000-0000-0000EB4D0000}"/>
    <cellStyle name="40% - Énfasis1 3 8 3 2" xfId="16526" xr:uid="{00000000-0005-0000-0000-0000EC4D0000}"/>
    <cellStyle name="40% - Énfasis1 3 8 3 2 2" xfId="29981" xr:uid="{00000000-0005-0000-0000-0000ED4D0000}"/>
    <cellStyle name="40% - Énfasis1 3 8 3 3" xfId="37877" xr:uid="{00000000-0005-0000-0000-0000EE4D0000}"/>
    <cellStyle name="40% - Énfasis1 3 8 3 4" xfId="22664" xr:uid="{00000000-0005-0000-0000-0000EF4D0000}"/>
    <cellStyle name="40% - Énfasis1 3 8 3 5" xfId="47751" xr:uid="{00000000-0005-0000-0000-0000F04D0000}"/>
    <cellStyle name="40% - Énfasis1 3 8 4" xfId="8733" xr:uid="{00000000-0005-0000-0000-0000F14D0000}"/>
    <cellStyle name="40% - Énfasis1 3 8 4 2" xfId="17700" xr:uid="{00000000-0005-0000-0000-0000F24D0000}"/>
    <cellStyle name="40% - Énfasis1 3 8 4 2 2" xfId="31466" xr:uid="{00000000-0005-0000-0000-0000F34D0000}"/>
    <cellStyle name="40% - Énfasis1 3 8 4 3" xfId="39363" xr:uid="{00000000-0005-0000-0000-0000F44D0000}"/>
    <cellStyle name="40% - Énfasis1 3 8 4 4" xfId="24148" xr:uid="{00000000-0005-0000-0000-0000F54D0000}"/>
    <cellStyle name="40% - Énfasis1 3 8 4 5" xfId="48925" xr:uid="{00000000-0005-0000-0000-0000F64D0000}"/>
    <cellStyle name="40% - Énfasis1 3 8 5" xfId="10797" xr:uid="{00000000-0005-0000-0000-0000F74D0000}"/>
    <cellStyle name="40% - Énfasis1 3 8 5 2" xfId="32951" xr:uid="{00000000-0005-0000-0000-0000F84D0000}"/>
    <cellStyle name="40% - Énfasis1 3 8 5 3" xfId="40848" xr:uid="{00000000-0005-0000-0000-0000F94D0000}"/>
    <cellStyle name="40% - Énfasis1 3 8 5 4" xfId="25358" xr:uid="{00000000-0005-0000-0000-0000FA4D0000}"/>
    <cellStyle name="40% - Énfasis1 3 8 5 5" xfId="50568" xr:uid="{00000000-0005-0000-0000-0000FB4D0000}"/>
    <cellStyle name="40% - Énfasis1 3 8 6" xfId="26535" xr:uid="{00000000-0005-0000-0000-0000FC4D0000}"/>
    <cellStyle name="40% - Énfasis1 3 8 7" xfId="34435" xr:uid="{00000000-0005-0000-0000-0000FD4D0000}"/>
    <cellStyle name="40% - Énfasis1 3 8 8" xfId="19697" xr:uid="{00000000-0005-0000-0000-0000FE4D0000}"/>
    <cellStyle name="40% - Énfasis1 3 8 9" xfId="42386" xr:uid="{00000000-0005-0000-0000-0000FF4D0000}"/>
    <cellStyle name="40% - Énfasis1 3 9" xfId="1112" xr:uid="{00000000-0005-0000-0000-0000004E0000}"/>
    <cellStyle name="40% - Énfasis1 3 9 2" xfId="6461" xr:uid="{00000000-0005-0000-0000-0000014E0000}"/>
    <cellStyle name="40% - Énfasis1 3 9 2 2" xfId="15443" xr:uid="{00000000-0005-0000-0000-0000024E0000}"/>
    <cellStyle name="40% - Énfasis1 3 9 2 3" xfId="27055" xr:uid="{00000000-0005-0000-0000-0000034E0000}"/>
    <cellStyle name="40% - Énfasis1 3 9 2 4" xfId="46666" xr:uid="{00000000-0005-0000-0000-0000044E0000}"/>
    <cellStyle name="40% - Énfasis1 3 9 3" xfId="10798" xr:uid="{00000000-0005-0000-0000-0000054E0000}"/>
    <cellStyle name="40% - Énfasis1 3 9 3 2" xfId="34950" xr:uid="{00000000-0005-0000-0000-0000064E0000}"/>
    <cellStyle name="40% - Énfasis1 3 9 4" xfId="18682" xr:uid="{00000000-0005-0000-0000-0000074E0000}"/>
    <cellStyle name="40% - Énfasis1 3 9 5" xfId="42985" xr:uid="{00000000-0005-0000-0000-0000084E0000}"/>
    <cellStyle name="40% - Énfasis1 4" xfId="127" xr:uid="{00000000-0005-0000-0000-0000094E0000}"/>
    <cellStyle name="40% - Énfasis1 4 10" xfId="3806" xr:uid="{00000000-0005-0000-0000-00000A4E0000}"/>
    <cellStyle name="40% - Énfasis1 4 10 2" xfId="13789" xr:uid="{00000000-0005-0000-0000-00000B4E0000}"/>
    <cellStyle name="40% - Énfasis1 4 10 2 2" xfId="32184" xr:uid="{00000000-0005-0000-0000-00000C4E0000}"/>
    <cellStyle name="40% - Énfasis1 4 10 3" xfId="40081" xr:uid="{00000000-0005-0000-0000-00000D4E0000}"/>
    <cellStyle name="40% - Énfasis1 4 10 4" xfId="24816" xr:uid="{00000000-0005-0000-0000-00000E4E0000}"/>
    <cellStyle name="40% - Énfasis1 4 10 5" xfId="45011" xr:uid="{00000000-0005-0000-0000-00000F4E0000}"/>
    <cellStyle name="40% - Énfasis1 4 11" xfId="7067" xr:uid="{00000000-0005-0000-0000-0000104E0000}"/>
    <cellStyle name="40% - Énfasis1 4 11 2" xfId="16044" xr:uid="{00000000-0005-0000-0000-0000114E0000}"/>
    <cellStyle name="40% - Énfasis1 4 11 3" xfId="25769" xr:uid="{00000000-0005-0000-0000-0000124E0000}"/>
    <cellStyle name="40% - Énfasis1 4 11 4" xfId="47269" xr:uid="{00000000-0005-0000-0000-0000134E0000}"/>
    <cellStyle name="40% - Énfasis1 4 12" xfId="2783" xr:uid="{00000000-0005-0000-0000-0000144E0000}"/>
    <cellStyle name="40% - Énfasis1 4 12 2" xfId="12767" xr:uid="{00000000-0005-0000-0000-0000154E0000}"/>
    <cellStyle name="40% - Énfasis1 4 12 3" xfId="33668" xr:uid="{00000000-0005-0000-0000-0000164E0000}"/>
    <cellStyle name="40% - Énfasis1 4 12 4" xfId="43988" xr:uid="{00000000-0005-0000-0000-0000174E0000}"/>
    <cellStyle name="40% - Énfasis1 4 13" xfId="7741" xr:uid="{00000000-0005-0000-0000-0000184E0000}"/>
    <cellStyle name="40% - Énfasis1 4 13 2" xfId="16708" xr:uid="{00000000-0005-0000-0000-0000194E0000}"/>
    <cellStyle name="40% - Énfasis1 4 13 3" xfId="47933" xr:uid="{00000000-0005-0000-0000-00001A4E0000}"/>
    <cellStyle name="40% - Énfasis1 4 14" xfId="10799" xr:uid="{00000000-0005-0000-0000-00001B4E0000}"/>
    <cellStyle name="40% - Énfasis1 4 14 2" xfId="49576" xr:uid="{00000000-0005-0000-0000-00001C4E0000}"/>
    <cellStyle name="40% - Énfasis1 4 15" xfId="18289" xr:uid="{00000000-0005-0000-0000-00001D4E0000}"/>
    <cellStyle name="40% - Énfasis1 4 16" xfId="41394" xr:uid="{00000000-0005-0000-0000-00001E4E0000}"/>
    <cellStyle name="40% - Énfasis1 4 2" xfId="235" xr:uid="{00000000-0005-0000-0000-00001F4E0000}"/>
    <cellStyle name="40% - Énfasis1 4 2 10" xfId="7806" xr:uid="{00000000-0005-0000-0000-0000204E0000}"/>
    <cellStyle name="40% - Énfasis1 4 2 10 2" xfId="16773" xr:uid="{00000000-0005-0000-0000-0000214E0000}"/>
    <cellStyle name="40% - Énfasis1 4 2 10 3" xfId="33669" xr:uid="{00000000-0005-0000-0000-0000224E0000}"/>
    <cellStyle name="40% - Énfasis1 4 2 10 4" xfId="47998" xr:uid="{00000000-0005-0000-0000-0000234E0000}"/>
    <cellStyle name="40% - Énfasis1 4 2 11" xfId="10800" xr:uid="{00000000-0005-0000-0000-0000244E0000}"/>
    <cellStyle name="40% - Énfasis1 4 2 11 2" xfId="49641" xr:uid="{00000000-0005-0000-0000-0000254E0000}"/>
    <cellStyle name="40% - Énfasis1 4 2 12" xfId="18453" xr:uid="{00000000-0005-0000-0000-0000264E0000}"/>
    <cellStyle name="40% - Énfasis1 4 2 13" xfId="41459" xr:uid="{00000000-0005-0000-0000-0000274E0000}"/>
    <cellStyle name="40% - Énfasis1 4 2 2" xfId="633" xr:uid="{00000000-0005-0000-0000-0000284E0000}"/>
    <cellStyle name="40% - Énfasis1 4 2 2 10" xfId="41540" xr:uid="{00000000-0005-0000-0000-0000294E0000}"/>
    <cellStyle name="40% - Énfasis1 4 2 2 2" xfId="2195" xr:uid="{00000000-0005-0000-0000-00002A4E0000}"/>
    <cellStyle name="40% - Énfasis1 4 2 2 2 2" xfId="5106" xr:uid="{00000000-0005-0000-0000-00002B4E0000}"/>
    <cellStyle name="40% - Énfasis1 4 2 2 2 2 2" xfId="15084" xr:uid="{00000000-0005-0000-0000-00002C4E0000}"/>
    <cellStyle name="40% - Énfasis1 4 2 2 2 2 2 2" xfId="28509" xr:uid="{00000000-0005-0000-0000-00002D4E0000}"/>
    <cellStyle name="40% - Énfasis1 4 2 2 2 2 3" xfId="36404" xr:uid="{00000000-0005-0000-0000-00002E4E0000}"/>
    <cellStyle name="40% - Énfasis1 4 2 2 2 2 4" xfId="21193" xr:uid="{00000000-0005-0000-0000-00002F4E0000}"/>
    <cellStyle name="40% - Énfasis1 4 2 2 2 2 5" xfId="46306" xr:uid="{00000000-0005-0000-0000-0000304E0000}"/>
    <cellStyle name="40% - Énfasis1 4 2 2 2 3" xfId="8742" xr:uid="{00000000-0005-0000-0000-0000314E0000}"/>
    <cellStyle name="40% - Énfasis1 4 2 2 2 3 2" xfId="17709" xr:uid="{00000000-0005-0000-0000-0000324E0000}"/>
    <cellStyle name="40% - Énfasis1 4 2 2 2 3 2 2" xfId="29993" xr:uid="{00000000-0005-0000-0000-0000334E0000}"/>
    <cellStyle name="40% - Énfasis1 4 2 2 2 3 3" xfId="37889" xr:uid="{00000000-0005-0000-0000-0000344E0000}"/>
    <cellStyle name="40% - Énfasis1 4 2 2 2 3 4" xfId="22676" xr:uid="{00000000-0005-0000-0000-0000354E0000}"/>
    <cellStyle name="40% - Énfasis1 4 2 2 2 3 5" xfId="48934" xr:uid="{00000000-0005-0000-0000-0000364E0000}"/>
    <cellStyle name="40% - Énfasis1 4 2 2 2 4" xfId="9599" xr:uid="{00000000-0005-0000-0000-0000374E0000}"/>
    <cellStyle name="40% - Énfasis1 4 2 2 2 4 2" xfId="31478" xr:uid="{00000000-0005-0000-0000-0000384E0000}"/>
    <cellStyle name="40% - Énfasis1 4 2 2 2 4 3" xfId="39375" xr:uid="{00000000-0005-0000-0000-0000394E0000}"/>
    <cellStyle name="40% - Énfasis1 4 2 2 2 4 4" xfId="24160" xr:uid="{00000000-0005-0000-0000-00003A4E0000}"/>
    <cellStyle name="40% - Énfasis1 4 2 2 2 4 5" xfId="50577" xr:uid="{00000000-0005-0000-0000-00003B4E0000}"/>
    <cellStyle name="40% - Énfasis1 4 2 2 2 5" xfId="12298" xr:uid="{00000000-0005-0000-0000-00003C4E0000}"/>
    <cellStyle name="40% - Énfasis1 4 2 2 2 5 2" xfId="32963" xr:uid="{00000000-0005-0000-0000-00003D4E0000}"/>
    <cellStyle name="40% - Énfasis1 4 2 2 2 5 3" xfId="40860" xr:uid="{00000000-0005-0000-0000-00003E4E0000}"/>
    <cellStyle name="40% - Énfasis1 4 2 2 2 6" xfId="26547" xr:uid="{00000000-0005-0000-0000-00003F4E0000}"/>
    <cellStyle name="40% - Énfasis1 4 2 2 2 7" xfId="34447" xr:uid="{00000000-0005-0000-0000-0000404E0000}"/>
    <cellStyle name="40% - Énfasis1 4 2 2 2 8" xfId="19709" xr:uid="{00000000-0005-0000-0000-0000414E0000}"/>
    <cellStyle name="40% - Énfasis1 4 2 2 2 9" xfId="42395" xr:uid="{00000000-0005-0000-0000-0000424E0000}"/>
    <cellStyle name="40% - Énfasis1 4 2 2 3" xfId="1325" xr:uid="{00000000-0005-0000-0000-0000434E0000}"/>
    <cellStyle name="40% - Énfasis1 4 2 2 3 2" xfId="6676" xr:uid="{00000000-0005-0000-0000-0000444E0000}"/>
    <cellStyle name="40% - Énfasis1 4 2 2 3 2 2" xfId="15655" xr:uid="{00000000-0005-0000-0000-0000454E0000}"/>
    <cellStyle name="40% - Énfasis1 4 2 2 3 2 3" xfId="28050" xr:uid="{00000000-0005-0000-0000-0000464E0000}"/>
    <cellStyle name="40% - Énfasis1 4 2 2 3 2 4" xfId="46879" xr:uid="{00000000-0005-0000-0000-0000474E0000}"/>
    <cellStyle name="40% - Énfasis1 4 2 2 3 3" xfId="10801" xr:uid="{00000000-0005-0000-0000-0000484E0000}"/>
    <cellStyle name="40% - Énfasis1 4 2 2 3 3 2" xfId="35945" xr:uid="{00000000-0005-0000-0000-0000494E0000}"/>
    <cellStyle name="40% - Énfasis1 4 2 2 3 4" xfId="20734" xr:uid="{00000000-0005-0000-0000-00004A4E0000}"/>
    <cellStyle name="40% - Énfasis1 4 2 2 3 5" xfId="43197" xr:uid="{00000000-0005-0000-0000-00004B4E0000}"/>
    <cellStyle name="40% - Énfasis1 4 2 2 4" xfId="4267" xr:uid="{00000000-0005-0000-0000-00004C4E0000}"/>
    <cellStyle name="40% - Énfasis1 4 2 2 4 2" xfId="14247" xr:uid="{00000000-0005-0000-0000-00004D4E0000}"/>
    <cellStyle name="40% - Énfasis1 4 2 2 4 2 2" xfId="29534" xr:uid="{00000000-0005-0000-0000-00004E4E0000}"/>
    <cellStyle name="40% - Énfasis1 4 2 2 4 3" xfId="37430" xr:uid="{00000000-0005-0000-0000-00004F4E0000}"/>
    <cellStyle name="40% - Énfasis1 4 2 2 4 4" xfId="22218" xr:uid="{00000000-0005-0000-0000-0000504E0000}"/>
    <cellStyle name="40% - Énfasis1 4 2 2 4 5" xfId="45469" xr:uid="{00000000-0005-0000-0000-0000514E0000}"/>
    <cellStyle name="40% - Énfasis1 4 2 2 5" xfId="7213" xr:uid="{00000000-0005-0000-0000-0000524E0000}"/>
    <cellStyle name="40% - Énfasis1 4 2 2 5 2" xfId="16190" xr:uid="{00000000-0005-0000-0000-0000534E0000}"/>
    <cellStyle name="40% - Énfasis1 4 2 2 5 2 2" xfId="31019" xr:uid="{00000000-0005-0000-0000-0000544E0000}"/>
    <cellStyle name="40% - Énfasis1 4 2 2 5 3" xfId="38916" xr:uid="{00000000-0005-0000-0000-0000554E0000}"/>
    <cellStyle name="40% - Énfasis1 4 2 2 5 4" xfId="23702" xr:uid="{00000000-0005-0000-0000-0000564E0000}"/>
    <cellStyle name="40% - Énfasis1 4 2 2 5 5" xfId="47415" xr:uid="{00000000-0005-0000-0000-0000574E0000}"/>
    <cellStyle name="40% - Énfasis1 4 2 2 6" xfId="3121" xr:uid="{00000000-0005-0000-0000-0000584E0000}"/>
    <cellStyle name="40% - Énfasis1 4 2 2 6 2" xfId="13105" xr:uid="{00000000-0005-0000-0000-0000594E0000}"/>
    <cellStyle name="40% - Énfasis1 4 2 2 6 2 2" xfId="32504" xr:uid="{00000000-0005-0000-0000-00005A4E0000}"/>
    <cellStyle name="40% - Énfasis1 4 2 2 6 3" xfId="40401" xr:uid="{00000000-0005-0000-0000-00005B4E0000}"/>
    <cellStyle name="40% - Énfasis1 4 2 2 6 4" xfId="25113" xr:uid="{00000000-0005-0000-0000-00005C4E0000}"/>
    <cellStyle name="40% - Énfasis1 4 2 2 6 5" xfId="44326" xr:uid="{00000000-0005-0000-0000-00005D4E0000}"/>
    <cellStyle name="40% - Énfasis1 4 2 2 7" xfId="7887" xr:uid="{00000000-0005-0000-0000-00005E4E0000}"/>
    <cellStyle name="40% - Énfasis1 4 2 2 7 2" xfId="16854" xr:uid="{00000000-0005-0000-0000-00005F4E0000}"/>
    <cellStyle name="40% - Énfasis1 4 2 2 7 3" xfId="26088" xr:uid="{00000000-0005-0000-0000-0000604E0000}"/>
    <cellStyle name="40% - Énfasis1 4 2 2 7 4" xfId="48079" xr:uid="{00000000-0005-0000-0000-0000614E0000}"/>
    <cellStyle name="40% - Énfasis1 4 2 2 8" xfId="10802" xr:uid="{00000000-0005-0000-0000-0000624E0000}"/>
    <cellStyle name="40% - Énfasis1 4 2 2 8 2" xfId="33988" xr:uid="{00000000-0005-0000-0000-0000634E0000}"/>
    <cellStyle name="40% - Énfasis1 4 2 2 8 3" xfId="49722" xr:uid="{00000000-0005-0000-0000-0000644E0000}"/>
    <cellStyle name="40% - Énfasis1 4 2 2 9" xfId="19250" xr:uid="{00000000-0005-0000-0000-0000654E0000}"/>
    <cellStyle name="40% - Énfasis1 4 2 3" xfId="808" xr:uid="{00000000-0005-0000-0000-0000664E0000}"/>
    <cellStyle name="40% - Énfasis1 4 2 3 2" xfId="1499" xr:uid="{00000000-0005-0000-0000-0000674E0000}"/>
    <cellStyle name="40% - Énfasis1 4 2 3 2 2" xfId="6851" xr:uid="{00000000-0005-0000-0000-0000684E0000}"/>
    <cellStyle name="40% - Énfasis1 4 2 3 2 2 2" xfId="15829" xr:uid="{00000000-0005-0000-0000-0000694E0000}"/>
    <cellStyle name="40% - Énfasis1 4 2 3 2 2 3" xfId="28508" xr:uid="{00000000-0005-0000-0000-00006A4E0000}"/>
    <cellStyle name="40% - Énfasis1 4 2 3 2 2 4" xfId="47053" xr:uid="{00000000-0005-0000-0000-00006B4E0000}"/>
    <cellStyle name="40% - Énfasis1 4 2 3 2 3" xfId="10803" xr:uid="{00000000-0005-0000-0000-00006C4E0000}"/>
    <cellStyle name="40% - Énfasis1 4 2 3 2 3 2" xfId="36403" xr:uid="{00000000-0005-0000-0000-00006D4E0000}"/>
    <cellStyle name="40% - Énfasis1 4 2 3 2 4" xfId="21192" xr:uid="{00000000-0005-0000-0000-00006E4E0000}"/>
    <cellStyle name="40% - Énfasis1 4 2 3 2 5" xfId="43371" xr:uid="{00000000-0005-0000-0000-00006F4E0000}"/>
    <cellStyle name="40% - Énfasis1 4 2 3 3" xfId="4827" xr:uid="{00000000-0005-0000-0000-0000704E0000}"/>
    <cellStyle name="40% - Énfasis1 4 2 3 3 2" xfId="14805" xr:uid="{00000000-0005-0000-0000-0000714E0000}"/>
    <cellStyle name="40% - Énfasis1 4 2 3 3 2 2" xfId="29992" xr:uid="{00000000-0005-0000-0000-0000724E0000}"/>
    <cellStyle name="40% - Énfasis1 4 2 3 3 3" xfId="37888" xr:uid="{00000000-0005-0000-0000-0000734E0000}"/>
    <cellStyle name="40% - Énfasis1 4 2 3 3 4" xfId="22675" xr:uid="{00000000-0005-0000-0000-0000744E0000}"/>
    <cellStyle name="40% - Énfasis1 4 2 3 3 5" xfId="46027" xr:uid="{00000000-0005-0000-0000-0000754E0000}"/>
    <cellStyle name="40% - Énfasis1 4 2 3 4" xfId="7387" xr:uid="{00000000-0005-0000-0000-0000764E0000}"/>
    <cellStyle name="40% - Énfasis1 4 2 3 4 2" xfId="16363" xr:uid="{00000000-0005-0000-0000-0000774E0000}"/>
    <cellStyle name="40% - Énfasis1 4 2 3 4 2 2" xfId="31477" xr:uid="{00000000-0005-0000-0000-0000784E0000}"/>
    <cellStyle name="40% - Énfasis1 4 2 3 4 3" xfId="39374" xr:uid="{00000000-0005-0000-0000-0000794E0000}"/>
    <cellStyle name="40% - Énfasis1 4 2 3 4 4" xfId="24159" xr:uid="{00000000-0005-0000-0000-00007A4E0000}"/>
    <cellStyle name="40% - Énfasis1 4 2 3 4 5" xfId="47588" xr:uid="{00000000-0005-0000-0000-00007B4E0000}"/>
    <cellStyle name="40% - Énfasis1 4 2 3 5" xfId="3295" xr:uid="{00000000-0005-0000-0000-00007C4E0000}"/>
    <cellStyle name="40% - Énfasis1 4 2 3 5 2" xfId="13279" xr:uid="{00000000-0005-0000-0000-00007D4E0000}"/>
    <cellStyle name="40% - Énfasis1 4 2 3 5 2 2" xfId="32962" xr:uid="{00000000-0005-0000-0000-00007E4E0000}"/>
    <cellStyle name="40% - Énfasis1 4 2 3 5 3" xfId="40859" xr:uid="{00000000-0005-0000-0000-00007F4E0000}"/>
    <cellStyle name="40% - Énfasis1 4 2 3 5 4" xfId="25364" xr:uid="{00000000-0005-0000-0000-0000804E0000}"/>
    <cellStyle name="40% - Énfasis1 4 2 3 5 5" xfId="44500" xr:uid="{00000000-0005-0000-0000-0000814E0000}"/>
    <cellStyle name="40% - Énfasis1 4 2 3 6" xfId="8061" xr:uid="{00000000-0005-0000-0000-0000824E0000}"/>
    <cellStyle name="40% - Énfasis1 4 2 3 6 2" xfId="17028" xr:uid="{00000000-0005-0000-0000-0000834E0000}"/>
    <cellStyle name="40% - Énfasis1 4 2 3 6 3" xfId="26546" xr:uid="{00000000-0005-0000-0000-0000844E0000}"/>
    <cellStyle name="40% - Énfasis1 4 2 3 6 4" xfId="48253" xr:uid="{00000000-0005-0000-0000-0000854E0000}"/>
    <cellStyle name="40% - Énfasis1 4 2 3 7" xfId="10804" xr:uid="{00000000-0005-0000-0000-0000864E0000}"/>
    <cellStyle name="40% - Énfasis1 4 2 3 7 2" xfId="34446" xr:uid="{00000000-0005-0000-0000-0000874E0000}"/>
    <cellStyle name="40% - Énfasis1 4 2 3 7 3" xfId="49896" xr:uid="{00000000-0005-0000-0000-0000884E0000}"/>
    <cellStyle name="40% - Énfasis1 4 2 3 8" xfId="19708" xr:uid="{00000000-0005-0000-0000-0000894E0000}"/>
    <cellStyle name="40% - Énfasis1 4 2 3 9" xfId="41714" xr:uid="{00000000-0005-0000-0000-00008A4E0000}"/>
    <cellStyle name="40% - Énfasis1 4 2 4" xfId="552" xr:uid="{00000000-0005-0000-0000-00008B4E0000}"/>
    <cellStyle name="40% - Énfasis1 4 2 4 2" xfId="2663" xr:uid="{00000000-0005-0000-0000-00008C4E0000}"/>
    <cellStyle name="40% - Énfasis1 4 2 4 2 2" xfId="4448" xr:uid="{00000000-0005-0000-0000-00008D4E0000}"/>
    <cellStyle name="40% - Énfasis1 4 2 4 2 2 2" xfId="14427" xr:uid="{00000000-0005-0000-0000-00008E4E0000}"/>
    <cellStyle name="40% - Énfasis1 4 2 4 2 2 3" xfId="45649" xr:uid="{00000000-0005-0000-0000-00008F4E0000}"/>
    <cellStyle name="40% - Énfasis1 4 2 4 2 3" xfId="10805" xr:uid="{00000000-0005-0000-0000-0000904E0000}"/>
    <cellStyle name="40% - Énfasis1 4 2 4 2 4" xfId="27223" xr:uid="{00000000-0005-0000-0000-0000914E0000}"/>
    <cellStyle name="40% - Énfasis1 4 2 4 2 5" xfId="43873" xr:uid="{00000000-0005-0000-0000-0000924E0000}"/>
    <cellStyle name="40% - Énfasis1 4 2 4 3" xfId="3538" xr:uid="{00000000-0005-0000-0000-0000934E0000}"/>
    <cellStyle name="40% - Énfasis1 4 2 4 3 2" xfId="13522" xr:uid="{00000000-0005-0000-0000-0000944E0000}"/>
    <cellStyle name="40% - Énfasis1 4 2 4 3 3" xfId="35118" xr:uid="{00000000-0005-0000-0000-0000954E0000}"/>
    <cellStyle name="40% - Énfasis1 4 2 4 3 4" xfId="44743" xr:uid="{00000000-0005-0000-0000-0000964E0000}"/>
    <cellStyle name="40% - Énfasis1 4 2 4 4" xfId="9184" xr:uid="{00000000-0005-0000-0000-0000974E0000}"/>
    <cellStyle name="40% - Énfasis1 4 2 4 4 2" xfId="18150" xr:uid="{00000000-0005-0000-0000-0000984E0000}"/>
    <cellStyle name="40% - Énfasis1 4 2 4 4 3" xfId="49376" xr:uid="{00000000-0005-0000-0000-0000994E0000}"/>
    <cellStyle name="40% - Énfasis1 4 2 4 5" xfId="10806" xr:uid="{00000000-0005-0000-0000-00009A4E0000}"/>
    <cellStyle name="40% - Énfasis1 4 2 4 5 2" xfId="51019" xr:uid="{00000000-0005-0000-0000-00009B4E0000}"/>
    <cellStyle name="40% - Énfasis1 4 2 4 6" xfId="18931" xr:uid="{00000000-0005-0000-0000-00009C4E0000}"/>
    <cellStyle name="40% - Énfasis1 4 2 4 7" xfId="42837" xr:uid="{00000000-0005-0000-0000-00009D4E0000}"/>
    <cellStyle name="40% - Énfasis1 4 2 5" xfId="1244" xr:uid="{00000000-0005-0000-0000-00009E4E0000}"/>
    <cellStyle name="40% - Énfasis1 4 2 5 2" xfId="6024" xr:uid="{00000000-0005-0000-0000-00009F4E0000}"/>
    <cellStyle name="40% - Énfasis1 4 2 5 2 2" xfId="27731" xr:uid="{00000000-0005-0000-0000-0000A04E0000}"/>
    <cellStyle name="40% - Énfasis1 4 2 5 3" xfId="10807" xr:uid="{00000000-0005-0000-0000-0000A14E0000}"/>
    <cellStyle name="40% - Énfasis1 4 2 5 3 2" xfId="35626" xr:uid="{00000000-0005-0000-0000-0000A24E0000}"/>
    <cellStyle name="40% - Énfasis1 4 2 5 4" xfId="20415" xr:uid="{00000000-0005-0000-0000-0000A34E0000}"/>
    <cellStyle name="40% - Énfasis1 4 2 5 5" xfId="43116" xr:uid="{00000000-0005-0000-0000-0000A44E0000}"/>
    <cellStyle name="40% - Énfasis1 4 2 6" xfId="6595" xr:uid="{00000000-0005-0000-0000-0000A54E0000}"/>
    <cellStyle name="40% - Énfasis1 4 2 6 2" xfId="15575" xr:uid="{00000000-0005-0000-0000-0000A64E0000}"/>
    <cellStyle name="40% - Énfasis1 4 2 6 2 2" xfId="29215" xr:uid="{00000000-0005-0000-0000-0000A74E0000}"/>
    <cellStyle name="40% - Énfasis1 4 2 6 3" xfId="37111" xr:uid="{00000000-0005-0000-0000-0000A84E0000}"/>
    <cellStyle name="40% - Énfasis1 4 2 6 4" xfId="21899" xr:uid="{00000000-0005-0000-0000-0000A94E0000}"/>
    <cellStyle name="40% - Énfasis1 4 2 6 5" xfId="46798" xr:uid="{00000000-0005-0000-0000-0000AA4E0000}"/>
    <cellStyle name="40% - Énfasis1 4 2 7" xfId="3987" xr:uid="{00000000-0005-0000-0000-0000AB4E0000}"/>
    <cellStyle name="40% - Énfasis1 4 2 7 2" xfId="13968" xr:uid="{00000000-0005-0000-0000-0000AC4E0000}"/>
    <cellStyle name="40% - Énfasis1 4 2 7 2 2" xfId="30700" xr:uid="{00000000-0005-0000-0000-0000AD4E0000}"/>
    <cellStyle name="40% - Énfasis1 4 2 7 3" xfId="38597" xr:uid="{00000000-0005-0000-0000-0000AE4E0000}"/>
    <cellStyle name="40% - Énfasis1 4 2 7 4" xfId="23383" xr:uid="{00000000-0005-0000-0000-0000AF4E0000}"/>
    <cellStyle name="40% - Énfasis1 4 2 7 5" xfId="45190" xr:uid="{00000000-0005-0000-0000-0000B04E0000}"/>
    <cellStyle name="40% - Énfasis1 4 2 8" xfId="7132" xr:uid="{00000000-0005-0000-0000-0000B14E0000}"/>
    <cellStyle name="40% - Énfasis1 4 2 8 2" xfId="16109" xr:uid="{00000000-0005-0000-0000-0000B24E0000}"/>
    <cellStyle name="40% - Énfasis1 4 2 8 2 2" xfId="32185" xr:uid="{00000000-0005-0000-0000-0000B34E0000}"/>
    <cellStyle name="40% - Énfasis1 4 2 8 3" xfId="40082" xr:uid="{00000000-0005-0000-0000-0000B44E0000}"/>
    <cellStyle name="40% - Énfasis1 4 2 8 4" xfId="24817" xr:uid="{00000000-0005-0000-0000-0000B54E0000}"/>
    <cellStyle name="40% - Énfasis1 4 2 8 5" xfId="47334" xr:uid="{00000000-0005-0000-0000-0000B64E0000}"/>
    <cellStyle name="40% - Énfasis1 4 2 9" xfId="3040" xr:uid="{00000000-0005-0000-0000-0000B74E0000}"/>
    <cellStyle name="40% - Énfasis1 4 2 9 2" xfId="13024" xr:uid="{00000000-0005-0000-0000-0000B84E0000}"/>
    <cellStyle name="40% - Énfasis1 4 2 9 3" xfId="25770" xr:uid="{00000000-0005-0000-0000-0000B94E0000}"/>
    <cellStyle name="40% - Énfasis1 4 2 9 4" xfId="44245" xr:uid="{00000000-0005-0000-0000-0000BA4E0000}"/>
    <cellStyle name="40% - Énfasis1 4 3" xfId="343" xr:uid="{00000000-0005-0000-0000-0000BB4E0000}"/>
    <cellStyle name="40% - Énfasis1 4 3 10" xfId="7886" xr:uid="{00000000-0005-0000-0000-0000BC4E0000}"/>
    <cellStyle name="40% - Énfasis1 4 3 10 2" xfId="16853" xr:uid="{00000000-0005-0000-0000-0000BD4E0000}"/>
    <cellStyle name="40% - Énfasis1 4 3 10 3" xfId="33670" xr:uid="{00000000-0005-0000-0000-0000BE4E0000}"/>
    <cellStyle name="40% - Énfasis1 4 3 10 4" xfId="48078" xr:uid="{00000000-0005-0000-0000-0000BF4E0000}"/>
    <cellStyle name="40% - Énfasis1 4 3 11" xfId="10808" xr:uid="{00000000-0005-0000-0000-0000C04E0000}"/>
    <cellStyle name="40% - Énfasis1 4 3 11 2" xfId="49721" xr:uid="{00000000-0005-0000-0000-0000C14E0000}"/>
    <cellStyle name="40% - Énfasis1 4 3 12" xfId="18581" xr:uid="{00000000-0005-0000-0000-0000C24E0000}"/>
    <cellStyle name="40% - Énfasis1 4 3 13" xfId="41539" xr:uid="{00000000-0005-0000-0000-0000C34E0000}"/>
    <cellStyle name="40% - Énfasis1 4 3 2" xfId="632" xr:uid="{00000000-0005-0000-0000-0000C44E0000}"/>
    <cellStyle name="40% - Énfasis1 4 3 2 10" xfId="42042" xr:uid="{00000000-0005-0000-0000-0000C54E0000}"/>
    <cellStyle name="40% - Énfasis1 4 3 2 2" xfId="2197" xr:uid="{00000000-0005-0000-0000-0000C64E0000}"/>
    <cellStyle name="40% - Énfasis1 4 3 2 2 2" xfId="5011" xr:uid="{00000000-0005-0000-0000-0000C74E0000}"/>
    <cellStyle name="40% - Énfasis1 4 3 2 2 2 2" xfId="14989" xr:uid="{00000000-0005-0000-0000-0000C84E0000}"/>
    <cellStyle name="40% - Énfasis1 4 3 2 2 2 2 2" xfId="28511" xr:uid="{00000000-0005-0000-0000-0000C94E0000}"/>
    <cellStyle name="40% - Énfasis1 4 3 2 2 2 3" xfId="36406" xr:uid="{00000000-0005-0000-0000-0000CA4E0000}"/>
    <cellStyle name="40% - Énfasis1 4 3 2 2 2 4" xfId="21195" xr:uid="{00000000-0005-0000-0000-0000CB4E0000}"/>
    <cellStyle name="40% - Énfasis1 4 3 2 2 2 5" xfId="46211" xr:uid="{00000000-0005-0000-0000-0000CC4E0000}"/>
    <cellStyle name="40% - Énfasis1 4 3 2 2 3" xfId="8744" xr:uid="{00000000-0005-0000-0000-0000CD4E0000}"/>
    <cellStyle name="40% - Énfasis1 4 3 2 2 3 2" xfId="17711" xr:uid="{00000000-0005-0000-0000-0000CE4E0000}"/>
    <cellStyle name="40% - Énfasis1 4 3 2 2 3 2 2" xfId="29995" xr:uid="{00000000-0005-0000-0000-0000CF4E0000}"/>
    <cellStyle name="40% - Énfasis1 4 3 2 2 3 3" xfId="37891" xr:uid="{00000000-0005-0000-0000-0000D04E0000}"/>
    <cellStyle name="40% - Énfasis1 4 3 2 2 3 4" xfId="22678" xr:uid="{00000000-0005-0000-0000-0000D14E0000}"/>
    <cellStyle name="40% - Énfasis1 4 3 2 2 3 5" xfId="48936" xr:uid="{00000000-0005-0000-0000-0000D24E0000}"/>
    <cellStyle name="40% - Énfasis1 4 3 2 2 4" xfId="9600" xr:uid="{00000000-0005-0000-0000-0000D34E0000}"/>
    <cellStyle name="40% - Énfasis1 4 3 2 2 4 2" xfId="31480" xr:uid="{00000000-0005-0000-0000-0000D44E0000}"/>
    <cellStyle name="40% - Énfasis1 4 3 2 2 4 3" xfId="39377" xr:uid="{00000000-0005-0000-0000-0000D54E0000}"/>
    <cellStyle name="40% - Énfasis1 4 3 2 2 4 4" xfId="24162" xr:uid="{00000000-0005-0000-0000-0000D64E0000}"/>
    <cellStyle name="40% - Énfasis1 4 3 2 2 4 5" xfId="50579" xr:uid="{00000000-0005-0000-0000-0000D74E0000}"/>
    <cellStyle name="40% - Énfasis1 4 3 2 2 5" xfId="12300" xr:uid="{00000000-0005-0000-0000-0000D84E0000}"/>
    <cellStyle name="40% - Énfasis1 4 3 2 2 5 2" xfId="32965" xr:uid="{00000000-0005-0000-0000-0000D94E0000}"/>
    <cellStyle name="40% - Énfasis1 4 3 2 2 5 3" xfId="40862" xr:uid="{00000000-0005-0000-0000-0000DA4E0000}"/>
    <cellStyle name="40% - Énfasis1 4 3 2 2 6" xfId="26549" xr:uid="{00000000-0005-0000-0000-0000DB4E0000}"/>
    <cellStyle name="40% - Énfasis1 4 3 2 2 7" xfId="34449" xr:uid="{00000000-0005-0000-0000-0000DC4E0000}"/>
    <cellStyle name="40% - Énfasis1 4 3 2 2 8" xfId="19711" xr:uid="{00000000-0005-0000-0000-0000DD4E0000}"/>
    <cellStyle name="40% - Énfasis1 4 3 2 2 9" xfId="42397" xr:uid="{00000000-0005-0000-0000-0000DE4E0000}"/>
    <cellStyle name="40% - Énfasis1 4 3 2 3" xfId="1841" xr:uid="{00000000-0005-0000-0000-0000DF4E0000}"/>
    <cellStyle name="40% - Énfasis1 4 3 2 3 2" xfId="4172" xr:uid="{00000000-0005-0000-0000-0000E04E0000}"/>
    <cellStyle name="40% - Énfasis1 4 3 2 3 2 2" xfId="14152" xr:uid="{00000000-0005-0000-0000-0000E14E0000}"/>
    <cellStyle name="40% - Énfasis1 4 3 2 3 2 3" xfId="28051" xr:uid="{00000000-0005-0000-0000-0000E24E0000}"/>
    <cellStyle name="40% - Énfasis1 4 3 2 3 2 4" xfId="45374" xr:uid="{00000000-0005-0000-0000-0000E34E0000}"/>
    <cellStyle name="40% - Énfasis1 4 3 2 3 3" xfId="10809" xr:uid="{00000000-0005-0000-0000-0000E44E0000}"/>
    <cellStyle name="40% - Énfasis1 4 3 2 3 3 2" xfId="35946" xr:uid="{00000000-0005-0000-0000-0000E54E0000}"/>
    <cellStyle name="40% - Énfasis1 4 3 2 3 4" xfId="20735" xr:uid="{00000000-0005-0000-0000-0000E64E0000}"/>
    <cellStyle name="40% - Énfasis1 4 3 2 3 5" xfId="43622" xr:uid="{00000000-0005-0000-0000-0000E74E0000}"/>
    <cellStyle name="40% - Énfasis1 4 3 2 4" xfId="3539" xr:uid="{00000000-0005-0000-0000-0000E84E0000}"/>
    <cellStyle name="40% - Énfasis1 4 3 2 4 2" xfId="13523" xr:uid="{00000000-0005-0000-0000-0000E94E0000}"/>
    <cellStyle name="40% - Énfasis1 4 3 2 4 2 2" xfId="29535" xr:uid="{00000000-0005-0000-0000-0000EA4E0000}"/>
    <cellStyle name="40% - Énfasis1 4 3 2 4 3" xfId="37431" xr:uid="{00000000-0005-0000-0000-0000EB4E0000}"/>
    <cellStyle name="40% - Énfasis1 4 3 2 4 4" xfId="22219" xr:uid="{00000000-0005-0000-0000-0000EC4E0000}"/>
    <cellStyle name="40% - Énfasis1 4 3 2 4 5" xfId="44744" xr:uid="{00000000-0005-0000-0000-0000ED4E0000}"/>
    <cellStyle name="40% - Énfasis1 4 3 2 5" xfId="8389" xr:uid="{00000000-0005-0000-0000-0000EE4E0000}"/>
    <cellStyle name="40% - Énfasis1 4 3 2 5 2" xfId="17356" xr:uid="{00000000-0005-0000-0000-0000EF4E0000}"/>
    <cellStyle name="40% - Énfasis1 4 3 2 5 2 2" xfId="31020" xr:uid="{00000000-0005-0000-0000-0000F04E0000}"/>
    <cellStyle name="40% - Énfasis1 4 3 2 5 3" xfId="38917" xr:uid="{00000000-0005-0000-0000-0000F14E0000}"/>
    <cellStyle name="40% - Énfasis1 4 3 2 5 4" xfId="23703" xr:uid="{00000000-0005-0000-0000-0000F24E0000}"/>
    <cellStyle name="40% - Énfasis1 4 3 2 5 5" xfId="48581" xr:uid="{00000000-0005-0000-0000-0000F34E0000}"/>
    <cellStyle name="40% - Énfasis1 4 3 2 6" xfId="10810" xr:uid="{00000000-0005-0000-0000-0000F44E0000}"/>
    <cellStyle name="40% - Énfasis1 4 3 2 6 2" xfId="32505" xr:uid="{00000000-0005-0000-0000-0000F54E0000}"/>
    <cellStyle name="40% - Énfasis1 4 3 2 6 3" xfId="40402" xr:uid="{00000000-0005-0000-0000-0000F64E0000}"/>
    <cellStyle name="40% - Énfasis1 4 3 2 6 4" xfId="25114" xr:uid="{00000000-0005-0000-0000-0000F74E0000}"/>
    <cellStyle name="40% - Énfasis1 4 3 2 6 5" xfId="50224" xr:uid="{00000000-0005-0000-0000-0000F84E0000}"/>
    <cellStyle name="40% - Énfasis1 4 3 2 7" xfId="26089" xr:uid="{00000000-0005-0000-0000-0000F94E0000}"/>
    <cellStyle name="40% - Énfasis1 4 3 2 8" xfId="33989" xr:uid="{00000000-0005-0000-0000-0000FA4E0000}"/>
    <cellStyle name="40% - Énfasis1 4 3 2 9" xfId="19251" xr:uid="{00000000-0005-0000-0000-0000FB4E0000}"/>
    <cellStyle name="40% - Énfasis1 4 3 3" xfId="2196" xr:uid="{00000000-0005-0000-0000-0000FC4E0000}"/>
    <cellStyle name="40% - Énfasis1 4 3 3 2" xfId="4732" xr:uid="{00000000-0005-0000-0000-0000FD4E0000}"/>
    <cellStyle name="40% - Énfasis1 4 3 3 2 2" xfId="14710" xr:uid="{00000000-0005-0000-0000-0000FE4E0000}"/>
    <cellStyle name="40% - Énfasis1 4 3 3 2 2 2" xfId="28510" xr:uid="{00000000-0005-0000-0000-0000FF4E0000}"/>
    <cellStyle name="40% - Énfasis1 4 3 3 2 3" xfId="36405" xr:uid="{00000000-0005-0000-0000-0000004F0000}"/>
    <cellStyle name="40% - Énfasis1 4 3 3 2 4" xfId="21194" xr:uid="{00000000-0005-0000-0000-0000014F0000}"/>
    <cellStyle name="40% - Énfasis1 4 3 3 2 5" xfId="45932" xr:uid="{00000000-0005-0000-0000-0000024F0000}"/>
    <cellStyle name="40% - Énfasis1 4 3 3 3" xfId="8743" xr:uid="{00000000-0005-0000-0000-0000034F0000}"/>
    <cellStyle name="40% - Énfasis1 4 3 3 3 2" xfId="17710" xr:uid="{00000000-0005-0000-0000-0000044F0000}"/>
    <cellStyle name="40% - Énfasis1 4 3 3 3 2 2" xfId="29994" xr:uid="{00000000-0005-0000-0000-0000054F0000}"/>
    <cellStyle name="40% - Énfasis1 4 3 3 3 3" xfId="37890" xr:uid="{00000000-0005-0000-0000-0000064F0000}"/>
    <cellStyle name="40% - Énfasis1 4 3 3 3 4" xfId="22677" xr:uid="{00000000-0005-0000-0000-0000074F0000}"/>
    <cellStyle name="40% - Énfasis1 4 3 3 3 5" xfId="48935" xr:uid="{00000000-0005-0000-0000-0000084F0000}"/>
    <cellStyle name="40% - Énfasis1 4 3 3 4" xfId="9601" xr:uid="{00000000-0005-0000-0000-0000094F0000}"/>
    <cellStyle name="40% - Énfasis1 4 3 3 4 2" xfId="31479" xr:uid="{00000000-0005-0000-0000-00000A4F0000}"/>
    <cellStyle name="40% - Énfasis1 4 3 3 4 3" xfId="39376" xr:uid="{00000000-0005-0000-0000-00000B4F0000}"/>
    <cellStyle name="40% - Énfasis1 4 3 3 4 4" xfId="24161" xr:uid="{00000000-0005-0000-0000-00000C4F0000}"/>
    <cellStyle name="40% - Énfasis1 4 3 3 4 5" xfId="50578" xr:uid="{00000000-0005-0000-0000-00000D4F0000}"/>
    <cellStyle name="40% - Énfasis1 4 3 3 5" xfId="12299" xr:uid="{00000000-0005-0000-0000-00000E4F0000}"/>
    <cellStyle name="40% - Énfasis1 4 3 3 5 2" xfId="32964" xr:uid="{00000000-0005-0000-0000-00000F4F0000}"/>
    <cellStyle name="40% - Énfasis1 4 3 3 5 3" xfId="40861" xr:uid="{00000000-0005-0000-0000-0000104F0000}"/>
    <cellStyle name="40% - Énfasis1 4 3 3 6" xfId="26548" xr:uid="{00000000-0005-0000-0000-0000114F0000}"/>
    <cellStyle name="40% - Énfasis1 4 3 3 7" xfId="34448" xr:uid="{00000000-0005-0000-0000-0000124F0000}"/>
    <cellStyle name="40% - Énfasis1 4 3 3 8" xfId="19710" xr:uid="{00000000-0005-0000-0000-0000134F0000}"/>
    <cellStyle name="40% - Énfasis1 4 3 3 9" xfId="42396" xr:uid="{00000000-0005-0000-0000-0000144F0000}"/>
    <cellStyle name="40% - Énfasis1 4 3 4" xfId="1324" xr:uid="{00000000-0005-0000-0000-0000154F0000}"/>
    <cellStyle name="40% - Énfasis1 4 3 4 2" xfId="4538" xr:uid="{00000000-0005-0000-0000-0000164F0000}"/>
    <cellStyle name="40% - Énfasis1 4 3 4 2 2" xfId="14516" xr:uid="{00000000-0005-0000-0000-0000174F0000}"/>
    <cellStyle name="40% - Énfasis1 4 3 4 2 3" xfId="27224" xr:uid="{00000000-0005-0000-0000-0000184F0000}"/>
    <cellStyle name="40% - Énfasis1 4 3 4 2 4" xfId="45738" xr:uid="{00000000-0005-0000-0000-0000194F0000}"/>
    <cellStyle name="40% - Énfasis1 4 3 4 3" xfId="10811" xr:uid="{00000000-0005-0000-0000-00001A4F0000}"/>
    <cellStyle name="40% - Énfasis1 4 3 4 3 2" xfId="35119" xr:uid="{00000000-0005-0000-0000-00001B4F0000}"/>
    <cellStyle name="40% - Énfasis1 4 3 4 4" xfId="18932" xr:uid="{00000000-0005-0000-0000-00001C4F0000}"/>
    <cellStyle name="40% - Énfasis1 4 3 4 5" xfId="43196" xr:uid="{00000000-0005-0000-0000-00001D4F0000}"/>
    <cellStyle name="40% - Énfasis1 4 3 5" xfId="6276" xr:uid="{00000000-0005-0000-0000-00001E4F0000}"/>
    <cellStyle name="40% - Énfasis1 4 3 5 2" xfId="27732" xr:uid="{00000000-0005-0000-0000-00001F4F0000}"/>
    <cellStyle name="40% - Énfasis1 4 3 5 2 2" xfId="51496" xr:uid="{00000000-0005-0000-0000-0000204F0000}"/>
    <cellStyle name="40% - Énfasis1 4 3 5 3" xfId="35627" xr:uid="{00000000-0005-0000-0000-0000214F0000}"/>
    <cellStyle name="40% - Énfasis1 4 3 5 3 2" xfId="51172" xr:uid="{00000000-0005-0000-0000-0000224F0000}"/>
    <cellStyle name="40% - Énfasis1 4 3 5 4" xfId="20416" xr:uid="{00000000-0005-0000-0000-0000234F0000}"/>
    <cellStyle name="40% - Énfasis1 4 3 6" xfId="6675" xr:uid="{00000000-0005-0000-0000-0000244F0000}"/>
    <cellStyle name="40% - Énfasis1 4 3 6 2" xfId="15654" xr:uid="{00000000-0005-0000-0000-0000254F0000}"/>
    <cellStyle name="40% - Énfasis1 4 3 6 2 2" xfId="29216" xr:uid="{00000000-0005-0000-0000-0000264F0000}"/>
    <cellStyle name="40% - Énfasis1 4 3 6 3" xfId="37112" xr:uid="{00000000-0005-0000-0000-0000274F0000}"/>
    <cellStyle name="40% - Énfasis1 4 3 6 4" xfId="21900" xr:uid="{00000000-0005-0000-0000-0000284F0000}"/>
    <cellStyle name="40% - Énfasis1 4 3 6 5" xfId="46878" xr:uid="{00000000-0005-0000-0000-0000294F0000}"/>
    <cellStyle name="40% - Énfasis1 4 3 7" xfId="3891" xr:uid="{00000000-0005-0000-0000-00002A4F0000}"/>
    <cellStyle name="40% - Énfasis1 4 3 7 2" xfId="13873" xr:uid="{00000000-0005-0000-0000-00002B4F0000}"/>
    <cellStyle name="40% - Énfasis1 4 3 7 2 2" xfId="30701" xr:uid="{00000000-0005-0000-0000-00002C4F0000}"/>
    <cellStyle name="40% - Énfasis1 4 3 7 3" xfId="38598" xr:uid="{00000000-0005-0000-0000-00002D4F0000}"/>
    <cellStyle name="40% - Énfasis1 4 3 7 4" xfId="23384" xr:uid="{00000000-0005-0000-0000-00002E4F0000}"/>
    <cellStyle name="40% - Énfasis1 4 3 7 5" xfId="45095" xr:uid="{00000000-0005-0000-0000-00002F4F0000}"/>
    <cellStyle name="40% - Énfasis1 4 3 8" xfId="7212" xr:uid="{00000000-0005-0000-0000-0000304F0000}"/>
    <cellStyle name="40% - Énfasis1 4 3 8 2" xfId="16189" xr:uid="{00000000-0005-0000-0000-0000314F0000}"/>
    <cellStyle name="40% - Énfasis1 4 3 8 2 2" xfId="32186" xr:uid="{00000000-0005-0000-0000-0000324F0000}"/>
    <cellStyle name="40% - Énfasis1 4 3 8 3" xfId="40083" xr:uid="{00000000-0005-0000-0000-0000334F0000}"/>
    <cellStyle name="40% - Énfasis1 4 3 8 4" xfId="24818" xr:uid="{00000000-0005-0000-0000-0000344F0000}"/>
    <cellStyle name="40% - Énfasis1 4 3 8 5" xfId="47414" xr:uid="{00000000-0005-0000-0000-0000354F0000}"/>
    <cellStyle name="40% - Énfasis1 4 3 9" xfId="3120" xr:uid="{00000000-0005-0000-0000-0000364F0000}"/>
    <cellStyle name="40% - Énfasis1 4 3 9 2" xfId="13104" xr:uid="{00000000-0005-0000-0000-0000374F0000}"/>
    <cellStyle name="40% - Énfasis1 4 3 9 3" xfId="25771" xr:uid="{00000000-0005-0000-0000-0000384F0000}"/>
    <cellStyle name="40% - Énfasis1 4 3 9 4" xfId="44325" xr:uid="{00000000-0005-0000-0000-0000394F0000}"/>
    <cellStyle name="40% - Énfasis1 4 4" xfId="807" xr:uid="{00000000-0005-0000-0000-00003A4F0000}"/>
    <cellStyle name="40% - Énfasis1 4 4 10" xfId="41713" xr:uid="{00000000-0005-0000-0000-00003B4F0000}"/>
    <cellStyle name="40% - Énfasis1 4 4 2" xfId="2198" xr:uid="{00000000-0005-0000-0000-00003C4F0000}"/>
    <cellStyle name="40% - Énfasis1 4 4 2 2" xfId="4927" xr:uid="{00000000-0005-0000-0000-00003D4F0000}"/>
    <cellStyle name="40% - Énfasis1 4 4 2 2 2" xfId="14905" xr:uid="{00000000-0005-0000-0000-00003E4F0000}"/>
    <cellStyle name="40% - Énfasis1 4 4 2 2 2 2" xfId="28512" xr:uid="{00000000-0005-0000-0000-00003F4F0000}"/>
    <cellStyle name="40% - Énfasis1 4 4 2 2 3" xfId="36407" xr:uid="{00000000-0005-0000-0000-0000404F0000}"/>
    <cellStyle name="40% - Énfasis1 4 4 2 2 4" xfId="21196" xr:uid="{00000000-0005-0000-0000-0000414F0000}"/>
    <cellStyle name="40% - Énfasis1 4 4 2 2 5" xfId="46127" xr:uid="{00000000-0005-0000-0000-0000424F0000}"/>
    <cellStyle name="40% - Énfasis1 4 4 2 3" xfId="8745" xr:uid="{00000000-0005-0000-0000-0000434F0000}"/>
    <cellStyle name="40% - Énfasis1 4 4 2 3 2" xfId="17712" xr:uid="{00000000-0005-0000-0000-0000444F0000}"/>
    <cellStyle name="40% - Énfasis1 4 4 2 3 2 2" xfId="29996" xr:uid="{00000000-0005-0000-0000-0000454F0000}"/>
    <cellStyle name="40% - Énfasis1 4 4 2 3 3" xfId="37892" xr:uid="{00000000-0005-0000-0000-0000464F0000}"/>
    <cellStyle name="40% - Énfasis1 4 4 2 3 4" xfId="22679" xr:uid="{00000000-0005-0000-0000-0000474F0000}"/>
    <cellStyle name="40% - Énfasis1 4 4 2 3 5" xfId="48937" xr:uid="{00000000-0005-0000-0000-0000484F0000}"/>
    <cellStyle name="40% - Énfasis1 4 4 2 4" xfId="9602" xr:uid="{00000000-0005-0000-0000-0000494F0000}"/>
    <cellStyle name="40% - Énfasis1 4 4 2 4 2" xfId="31481" xr:uid="{00000000-0005-0000-0000-00004A4F0000}"/>
    <cellStyle name="40% - Énfasis1 4 4 2 4 3" xfId="39378" xr:uid="{00000000-0005-0000-0000-00004B4F0000}"/>
    <cellStyle name="40% - Énfasis1 4 4 2 4 4" xfId="24163" xr:uid="{00000000-0005-0000-0000-00004C4F0000}"/>
    <cellStyle name="40% - Énfasis1 4 4 2 4 5" xfId="50580" xr:uid="{00000000-0005-0000-0000-00004D4F0000}"/>
    <cellStyle name="40% - Énfasis1 4 4 2 5" xfId="12301" xr:uid="{00000000-0005-0000-0000-00004E4F0000}"/>
    <cellStyle name="40% - Énfasis1 4 4 2 5 2" xfId="32966" xr:uid="{00000000-0005-0000-0000-00004F4F0000}"/>
    <cellStyle name="40% - Énfasis1 4 4 2 5 3" xfId="40863" xr:uid="{00000000-0005-0000-0000-0000504F0000}"/>
    <cellStyle name="40% - Énfasis1 4 4 2 6" xfId="26550" xr:uid="{00000000-0005-0000-0000-0000514F0000}"/>
    <cellStyle name="40% - Énfasis1 4 4 2 7" xfId="34450" xr:uid="{00000000-0005-0000-0000-0000524F0000}"/>
    <cellStyle name="40% - Énfasis1 4 4 2 8" xfId="19712" xr:uid="{00000000-0005-0000-0000-0000534F0000}"/>
    <cellStyle name="40% - Énfasis1 4 4 2 9" xfId="42398" xr:uid="{00000000-0005-0000-0000-0000544F0000}"/>
    <cellStyle name="40% - Énfasis1 4 4 3" xfId="1498" xr:uid="{00000000-0005-0000-0000-0000554F0000}"/>
    <cellStyle name="40% - Énfasis1 4 4 3 2" xfId="6850" xr:uid="{00000000-0005-0000-0000-0000564F0000}"/>
    <cellStyle name="40% - Énfasis1 4 4 3 2 2" xfId="15828" xr:uid="{00000000-0005-0000-0000-0000574F0000}"/>
    <cellStyle name="40% - Énfasis1 4 4 3 2 3" xfId="28049" xr:uid="{00000000-0005-0000-0000-0000584F0000}"/>
    <cellStyle name="40% - Énfasis1 4 4 3 2 4" xfId="47052" xr:uid="{00000000-0005-0000-0000-0000594F0000}"/>
    <cellStyle name="40% - Énfasis1 4 4 3 3" xfId="10812" xr:uid="{00000000-0005-0000-0000-00005A4F0000}"/>
    <cellStyle name="40% - Énfasis1 4 4 3 3 2" xfId="35944" xr:uid="{00000000-0005-0000-0000-00005B4F0000}"/>
    <cellStyle name="40% - Énfasis1 4 4 3 4" xfId="20733" xr:uid="{00000000-0005-0000-0000-00005C4F0000}"/>
    <cellStyle name="40% - Énfasis1 4 4 3 5" xfId="43370" xr:uid="{00000000-0005-0000-0000-00005D4F0000}"/>
    <cellStyle name="40% - Énfasis1 4 4 4" xfId="4087" xr:uid="{00000000-0005-0000-0000-00005E4F0000}"/>
    <cellStyle name="40% - Énfasis1 4 4 4 2" xfId="14068" xr:uid="{00000000-0005-0000-0000-00005F4F0000}"/>
    <cellStyle name="40% - Énfasis1 4 4 4 2 2" xfId="29533" xr:uid="{00000000-0005-0000-0000-0000604F0000}"/>
    <cellStyle name="40% - Énfasis1 4 4 4 3" xfId="37429" xr:uid="{00000000-0005-0000-0000-0000614F0000}"/>
    <cellStyle name="40% - Énfasis1 4 4 4 4" xfId="22217" xr:uid="{00000000-0005-0000-0000-0000624F0000}"/>
    <cellStyle name="40% - Énfasis1 4 4 4 5" xfId="45290" xr:uid="{00000000-0005-0000-0000-0000634F0000}"/>
    <cellStyle name="40% - Énfasis1 4 4 5" xfId="7386" xr:uid="{00000000-0005-0000-0000-0000644F0000}"/>
    <cellStyle name="40% - Énfasis1 4 4 5 2" xfId="16362" xr:uid="{00000000-0005-0000-0000-0000654F0000}"/>
    <cellStyle name="40% - Énfasis1 4 4 5 2 2" xfId="31018" xr:uid="{00000000-0005-0000-0000-0000664F0000}"/>
    <cellStyle name="40% - Énfasis1 4 4 5 3" xfId="38915" xr:uid="{00000000-0005-0000-0000-0000674F0000}"/>
    <cellStyle name="40% - Énfasis1 4 4 5 4" xfId="23701" xr:uid="{00000000-0005-0000-0000-0000684F0000}"/>
    <cellStyle name="40% - Énfasis1 4 4 5 5" xfId="47587" xr:uid="{00000000-0005-0000-0000-0000694F0000}"/>
    <cellStyle name="40% - Énfasis1 4 4 6" xfId="3294" xr:uid="{00000000-0005-0000-0000-00006A4F0000}"/>
    <cellStyle name="40% - Énfasis1 4 4 6 2" xfId="13278" xr:uid="{00000000-0005-0000-0000-00006B4F0000}"/>
    <cellStyle name="40% - Énfasis1 4 4 6 2 2" xfId="32503" xr:uid="{00000000-0005-0000-0000-00006C4F0000}"/>
    <cellStyle name="40% - Énfasis1 4 4 6 3" xfId="40400" xr:uid="{00000000-0005-0000-0000-00006D4F0000}"/>
    <cellStyle name="40% - Énfasis1 4 4 6 4" xfId="25112" xr:uid="{00000000-0005-0000-0000-00006E4F0000}"/>
    <cellStyle name="40% - Énfasis1 4 4 6 5" xfId="44499" xr:uid="{00000000-0005-0000-0000-00006F4F0000}"/>
    <cellStyle name="40% - Énfasis1 4 4 7" xfId="8060" xr:uid="{00000000-0005-0000-0000-0000704F0000}"/>
    <cellStyle name="40% - Énfasis1 4 4 7 2" xfId="17027" xr:uid="{00000000-0005-0000-0000-0000714F0000}"/>
    <cellStyle name="40% - Énfasis1 4 4 7 3" xfId="26087" xr:uid="{00000000-0005-0000-0000-0000724F0000}"/>
    <cellStyle name="40% - Énfasis1 4 4 7 4" xfId="48252" xr:uid="{00000000-0005-0000-0000-0000734F0000}"/>
    <cellStyle name="40% - Énfasis1 4 4 8" xfId="10813" xr:uid="{00000000-0005-0000-0000-0000744F0000}"/>
    <cellStyle name="40% - Énfasis1 4 4 8 2" xfId="33987" xr:uid="{00000000-0005-0000-0000-0000754F0000}"/>
    <cellStyle name="40% - Énfasis1 4 4 8 3" xfId="49895" xr:uid="{00000000-0005-0000-0000-0000764F0000}"/>
    <cellStyle name="40% - Énfasis1 4 4 9" xfId="19249" xr:uid="{00000000-0005-0000-0000-0000774F0000}"/>
    <cellStyle name="40% - Énfasis1 4 5" xfId="485" xr:uid="{00000000-0005-0000-0000-0000784F0000}"/>
    <cellStyle name="40% - Énfasis1 4 5 2" xfId="2194" xr:uid="{00000000-0005-0000-0000-0000794F0000}"/>
    <cellStyle name="40% - Énfasis1 4 5 2 2" xfId="4648" xr:uid="{00000000-0005-0000-0000-00007A4F0000}"/>
    <cellStyle name="40% - Énfasis1 4 5 2 2 2" xfId="14626" xr:uid="{00000000-0005-0000-0000-00007B4F0000}"/>
    <cellStyle name="40% - Énfasis1 4 5 2 2 3" xfId="28507" xr:uid="{00000000-0005-0000-0000-00007C4F0000}"/>
    <cellStyle name="40% - Énfasis1 4 5 2 2 4" xfId="45848" xr:uid="{00000000-0005-0000-0000-00007D4F0000}"/>
    <cellStyle name="40% - Énfasis1 4 5 2 3" xfId="10814" xr:uid="{00000000-0005-0000-0000-00007E4F0000}"/>
    <cellStyle name="40% - Énfasis1 4 5 2 3 2" xfId="36402" xr:uid="{00000000-0005-0000-0000-00007F4F0000}"/>
    <cellStyle name="40% - Énfasis1 4 5 2 4" xfId="21191" xr:uid="{00000000-0005-0000-0000-0000804F0000}"/>
    <cellStyle name="40% - Énfasis1 4 5 2 5" xfId="43736" xr:uid="{00000000-0005-0000-0000-0000814F0000}"/>
    <cellStyle name="40% - Énfasis1 4 5 3" xfId="2975" xr:uid="{00000000-0005-0000-0000-0000824F0000}"/>
    <cellStyle name="40% - Énfasis1 4 5 3 2" xfId="12959" xr:uid="{00000000-0005-0000-0000-0000834F0000}"/>
    <cellStyle name="40% - Énfasis1 4 5 3 2 2" xfId="29991" xr:uid="{00000000-0005-0000-0000-0000844F0000}"/>
    <cellStyle name="40% - Énfasis1 4 5 3 3" xfId="37887" xr:uid="{00000000-0005-0000-0000-0000854F0000}"/>
    <cellStyle name="40% - Énfasis1 4 5 3 4" xfId="22674" xr:uid="{00000000-0005-0000-0000-0000864F0000}"/>
    <cellStyle name="40% - Énfasis1 4 5 3 5" xfId="44180" xr:uid="{00000000-0005-0000-0000-0000874F0000}"/>
    <cellStyle name="40% - Énfasis1 4 5 4" xfId="8741" xr:uid="{00000000-0005-0000-0000-0000884F0000}"/>
    <cellStyle name="40% - Énfasis1 4 5 4 2" xfId="17708" xr:uid="{00000000-0005-0000-0000-0000894F0000}"/>
    <cellStyle name="40% - Énfasis1 4 5 4 2 2" xfId="31476" xr:uid="{00000000-0005-0000-0000-00008A4F0000}"/>
    <cellStyle name="40% - Énfasis1 4 5 4 3" xfId="39373" xr:uid="{00000000-0005-0000-0000-00008B4F0000}"/>
    <cellStyle name="40% - Énfasis1 4 5 4 4" xfId="24158" xr:uid="{00000000-0005-0000-0000-00008C4F0000}"/>
    <cellStyle name="40% - Énfasis1 4 5 4 5" xfId="48933" xr:uid="{00000000-0005-0000-0000-00008D4F0000}"/>
    <cellStyle name="40% - Énfasis1 4 5 5" xfId="10815" xr:uid="{00000000-0005-0000-0000-00008E4F0000}"/>
    <cellStyle name="40% - Énfasis1 4 5 5 2" xfId="32961" xr:uid="{00000000-0005-0000-0000-00008F4F0000}"/>
    <cellStyle name="40% - Énfasis1 4 5 5 3" xfId="40858" xr:uid="{00000000-0005-0000-0000-0000904F0000}"/>
    <cellStyle name="40% - Énfasis1 4 5 5 4" xfId="25363" xr:uid="{00000000-0005-0000-0000-0000914F0000}"/>
    <cellStyle name="40% - Énfasis1 4 5 5 5" xfId="50576" xr:uid="{00000000-0005-0000-0000-0000924F0000}"/>
    <cellStyle name="40% - Énfasis1 4 5 6" xfId="26545" xr:uid="{00000000-0005-0000-0000-0000934F0000}"/>
    <cellStyle name="40% - Énfasis1 4 5 7" xfId="34445" xr:uid="{00000000-0005-0000-0000-0000944F0000}"/>
    <cellStyle name="40% - Énfasis1 4 5 8" xfId="19707" xr:uid="{00000000-0005-0000-0000-0000954F0000}"/>
    <cellStyle name="40% - Énfasis1 4 5 9" xfId="42394" xr:uid="{00000000-0005-0000-0000-0000964F0000}"/>
    <cellStyle name="40% - Énfasis1 4 6" xfId="1179" xr:uid="{00000000-0005-0000-0000-0000974F0000}"/>
    <cellStyle name="40% - Énfasis1 4 6 2" xfId="5237" xr:uid="{00000000-0005-0000-0000-0000984F0000}"/>
    <cellStyle name="40% - Énfasis1 4 6 2 2" xfId="15214" xr:uid="{00000000-0005-0000-0000-0000994F0000}"/>
    <cellStyle name="40% - Énfasis1 4 6 2 3" xfId="27222" xr:uid="{00000000-0005-0000-0000-00009A4F0000}"/>
    <cellStyle name="40% - Énfasis1 4 6 2 4" xfId="46437" xr:uid="{00000000-0005-0000-0000-00009B4F0000}"/>
    <cellStyle name="40% - Énfasis1 4 6 3" xfId="10816" xr:uid="{00000000-0005-0000-0000-00009C4F0000}"/>
    <cellStyle name="40% - Énfasis1 4 6 3 2" xfId="35117" xr:uid="{00000000-0005-0000-0000-00009D4F0000}"/>
    <cellStyle name="40% - Énfasis1 4 6 4" xfId="18930" xr:uid="{00000000-0005-0000-0000-00009E4F0000}"/>
    <cellStyle name="40% - Énfasis1 4 6 5" xfId="43052" xr:uid="{00000000-0005-0000-0000-00009F4F0000}"/>
    <cellStyle name="40% - Énfasis1 4 7" xfId="4352" xr:uid="{00000000-0005-0000-0000-0000A04F0000}"/>
    <cellStyle name="40% - Énfasis1 4 7 2" xfId="14332" xr:uid="{00000000-0005-0000-0000-0000A14F0000}"/>
    <cellStyle name="40% - Énfasis1 4 7 2 2" xfId="27730" xr:uid="{00000000-0005-0000-0000-0000A24F0000}"/>
    <cellStyle name="40% - Énfasis1 4 7 3" xfId="35625" xr:uid="{00000000-0005-0000-0000-0000A34F0000}"/>
    <cellStyle name="40% - Énfasis1 4 7 4" xfId="20414" xr:uid="{00000000-0005-0000-0000-0000A44F0000}"/>
    <cellStyle name="40% - Énfasis1 4 7 5" xfId="45554" xr:uid="{00000000-0005-0000-0000-0000A54F0000}"/>
    <cellStyle name="40% - Énfasis1 4 8" xfId="5819" xr:uid="{00000000-0005-0000-0000-0000A64F0000}"/>
    <cellStyle name="40% - Énfasis1 4 8 2" xfId="29214" xr:uid="{00000000-0005-0000-0000-0000A74F0000}"/>
    <cellStyle name="40% - Énfasis1 4 8 2 2" xfId="51411" xr:uid="{00000000-0005-0000-0000-0000A84F0000}"/>
    <cellStyle name="40% - Énfasis1 4 8 3" xfId="37110" xr:uid="{00000000-0005-0000-0000-0000A94F0000}"/>
    <cellStyle name="40% - Énfasis1 4 8 3 2" xfId="51273" xr:uid="{00000000-0005-0000-0000-0000AA4F0000}"/>
    <cellStyle name="40% - Énfasis1 4 8 4" xfId="21898" xr:uid="{00000000-0005-0000-0000-0000AB4F0000}"/>
    <cellStyle name="40% - Énfasis1 4 9" xfId="6528" xr:uid="{00000000-0005-0000-0000-0000AC4F0000}"/>
    <cellStyle name="40% - Énfasis1 4 9 2" xfId="15510" xr:uid="{00000000-0005-0000-0000-0000AD4F0000}"/>
    <cellStyle name="40% - Énfasis1 4 9 2 2" xfId="30699" xr:uid="{00000000-0005-0000-0000-0000AE4F0000}"/>
    <cellStyle name="40% - Énfasis1 4 9 3" xfId="38596" xr:uid="{00000000-0005-0000-0000-0000AF4F0000}"/>
    <cellStyle name="40% - Énfasis1 4 9 4" xfId="23382" xr:uid="{00000000-0005-0000-0000-0000B04F0000}"/>
    <cellStyle name="40% - Énfasis1 4 9 5" xfId="46733" xr:uid="{00000000-0005-0000-0000-0000B14F0000}"/>
    <cellStyle name="40% - Énfasis1 5" xfId="81" xr:uid="{00000000-0005-0000-0000-0000B24F0000}"/>
    <cellStyle name="40% - Énfasis1 5 10" xfId="7020" xr:uid="{00000000-0005-0000-0000-0000B34F0000}"/>
    <cellStyle name="40% - Énfasis1 5 10 2" xfId="15997" xr:uid="{00000000-0005-0000-0000-0000B44F0000}"/>
    <cellStyle name="40% - Énfasis1 5 10 3" xfId="25772" xr:uid="{00000000-0005-0000-0000-0000B54F0000}"/>
    <cellStyle name="40% - Énfasis1 5 10 4" xfId="47222" xr:uid="{00000000-0005-0000-0000-0000B64F0000}"/>
    <cellStyle name="40% - Énfasis1 5 11" xfId="2828" xr:uid="{00000000-0005-0000-0000-0000B74F0000}"/>
    <cellStyle name="40% - Énfasis1 5 11 2" xfId="12812" xr:uid="{00000000-0005-0000-0000-0000B84F0000}"/>
    <cellStyle name="40% - Énfasis1 5 11 3" xfId="33671" xr:uid="{00000000-0005-0000-0000-0000B94F0000}"/>
    <cellStyle name="40% - Énfasis1 5 11 4" xfId="44033" xr:uid="{00000000-0005-0000-0000-0000BA4F0000}"/>
    <cellStyle name="40% - Énfasis1 5 12" xfId="7694" xr:uid="{00000000-0005-0000-0000-0000BB4F0000}"/>
    <cellStyle name="40% - Énfasis1 5 12 2" xfId="16661" xr:uid="{00000000-0005-0000-0000-0000BC4F0000}"/>
    <cellStyle name="40% - Énfasis1 5 12 3" xfId="47886" xr:uid="{00000000-0005-0000-0000-0000BD4F0000}"/>
    <cellStyle name="40% - Énfasis1 5 13" xfId="10817" xr:uid="{00000000-0005-0000-0000-0000BE4F0000}"/>
    <cellStyle name="40% - Énfasis1 5 13 2" xfId="49529" xr:uid="{00000000-0005-0000-0000-0000BF4F0000}"/>
    <cellStyle name="40% - Énfasis1 5 14" xfId="12655" xr:uid="{00000000-0005-0000-0000-0000C04F0000}"/>
    <cellStyle name="40% - Énfasis1 5 15" xfId="12642" xr:uid="{00000000-0005-0000-0000-0000C14F0000}"/>
    <cellStyle name="40% - Énfasis1 5 15 2" xfId="41347" xr:uid="{00000000-0005-0000-0000-0000C24F0000}"/>
    <cellStyle name="40% - Énfasis1 5 2" xfId="189" xr:uid="{00000000-0005-0000-0000-0000C34F0000}"/>
    <cellStyle name="40% - Énfasis1 5 2 10" xfId="10818" xr:uid="{00000000-0005-0000-0000-0000C44F0000}"/>
    <cellStyle name="40% - Énfasis1 5 2 10 2" xfId="33672" xr:uid="{00000000-0005-0000-0000-0000C54F0000}"/>
    <cellStyle name="40% - Énfasis1 5 2 10 3" xfId="49723" xr:uid="{00000000-0005-0000-0000-0000C64F0000}"/>
    <cellStyle name="40% - Énfasis1 5 2 11" xfId="18454" xr:uid="{00000000-0005-0000-0000-0000C74F0000}"/>
    <cellStyle name="40% - Énfasis1 5 2 12" xfId="41541" xr:uid="{00000000-0005-0000-0000-0000C84F0000}"/>
    <cellStyle name="40% - Énfasis1 5 2 2" xfId="634" xr:uid="{00000000-0005-0000-0000-0000C94F0000}"/>
    <cellStyle name="40% - Énfasis1 5 2 2 10" xfId="42043" xr:uid="{00000000-0005-0000-0000-0000CA4F0000}"/>
    <cellStyle name="40% - Énfasis1 5 2 2 2" xfId="2201" xr:uid="{00000000-0005-0000-0000-0000CB4F0000}"/>
    <cellStyle name="40% - Énfasis1 5 2 2 2 2" xfId="5095" xr:uid="{00000000-0005-0000-0000-0000CC4F0000}"/>
    <cellStyle name="40% - Énfasis1 5 2 2 2 2 2" xfId="15073" xr:uid="{00000000-0005-0000-0000-0000CD4F0000}"/>
    <cellStyle name="40% - Énfasis1 5 2 2 2 2 2 2" xfId="28515" xr:uid="{00000000-0005-0000-0000-0000CE4F0000}"/>
    <cellStyle name="40% - Énfasis1 5 2 2 2 2 3" xfId="36410" xr:uid="{00000000-0005-0000-0000-0000CF4F0000}"/>
    <cellStyle name="40% - Énfasis1 5 2 2 2 2 4" xfId="21199" xr:uid="{00000000-0005-0000-0000-0000D04F0000}"/>
    <cellStyle name="40% - Énfasis1 5 2 2 2 2 5" xfId="46295" xr:uid="{00000000-0005-0000-0000-0000D14F0000}"/>
    <cellStyle name="40% - Énfasis1 5 2 2 2 3" xfId="8748" xr:uid="{00000000-0005-0000-0000-0000D24F0000}"/>
    <cellStyle name="40% - Énfasis1 5 2 2 2 3 2" xfId="17715" xr:uid="{00000000-0005-0000-0000-0000D34F0000}"/>
    <cellStyle name="40% - Énfasis1 5 2 2 2 3 2 2" xfId="29999" xr:uid="{00000000-0005-0000-0000-0000D44F0000}"/>
    <cellStyle name="40% - Énfasis1 5 2 2 2 3 3" xfId="37895" xr:uid="{00000000-0005-0000-0000-0000D54F0000}"/>
    <cellStyle name="40% - Énfasis1 5 2 2 2 3 4" xfId="22682" xr:uid="{00000000-0005-0000-0000-0000D64F0000}"/>
    <cellStyle name="40% - Énfasis1 5 2 2 2 3 5" xfId="48940" xr:uid="{00000000-0005-0000-0000-0000D74F0000}"/>
    <cellStyle name="40% - Énfasis1 5 2 2 2 4" xfId="9603" xr:uid="{00000000-0005-0000-0000-0000D84F0000}"/>
    <cellStyle name="40% - Énfasis1 5 2 2 2 4 2" xfId="31484" xr:uid="{00000000-0005-0000-0000-0000D94F0000}"/>
    <cellStyle name="40% - Énfasis1 5 2 2 2 4 3" xfId="39381" xr:uid="{00000000-0005-0000-0000-0000DA4F0000}"/>
    <cellStyle name="40% - Énfasis1 5 2 2 2 4 4" xfId="24166" xr:uid="{00000000-0005-0000-0000-0000DB4F0000}"/>
    <cellStyle name="40% - Énfasis1 5 2 2 2 4 5" xfId="50583" xr:uid="{00000000-0005-0000-0000-0000DC4F0000}"/>
    <cellStyle name="40% - Énfasis1 5 2 2 2 5" xfId="12303" xr:uid="{00000000-0005-0000-0000-0000DD4F0000}"/>
    <cellStyle name="40% - Énfasis1 5 2 2 2 5 2" xfId="32969" xr:uid="{00000000-0005-0000-0000-0000DE4F0000}"/>
    <cellStyle name="40% - Énfasis1 5 2 2 2 5 3" xfId="40866" xr:uid="{00000000-0005-0000-0000-0000DF4F0000}"/>
    <cellStyle name="40% - Énfasis1 5 2 2 2 6" xfId="26553" xr:uid="{00000000-0005-0000-0000-0000E04F0000}"/>
    <cellStyle name="40% - Énfasis1 5 2 2 2 7" xfId="34453" xr:uid="{00000000-0005-0000-0000-0000E14F0000}"/>
    <cellStyle name="40% - Énfasis1 5 2 2 2 8" xfId="19715" xr:uid="{00000000-0005-0000-0000-0000E24F0000}"/>
    <cellStyle name="40% - Énfasis1 5 2 2 2 9" xfId="42401" xr:uid="{00000000-0005-0000-0000-0000E34F0000}"/>
    <cellStyle name="40% - Énfasis1 5 2 2 3" xfId="1842" xr:uid="{00000000-0005-0000-0000-0000E44F0000}"/>
    <cellStyle name="40% - Énfasis1 5 2 2 3 2" xfId="4256" xr:uid="{00000000-0005-0000-0000-0000E54F0000}"/>
    <cellStyle name="40% - Énfasis1 5 2 2 3 2 2" xfId="14236" xr:uid="{00000000-0005-0000-0000-0000E64F0000}"/>
    <cellStyle name="40% - Énfasis1 5 2 2 3 2 3" xfId="28053" xr:uid="{00000000-0005-0000-0000-0000E74F0000}"/>
    <cellStyle name="40% - Énfasis1 5 2 2 3 2 4" xfId="45458" xr:uid="{00000000-0005-0000-0000-0000E84F0000}"/>
    <cellStyle name="40% - Énfasis1 5 2 2 3 3" xfId="10819" xr:uid="{00000000-0005-0000-0000-0000E94F0000}"/>
    <cellStyle name="40% - Énfasis1 5 2 2 3 3 2" xfId="35948" xr:uid="{00000000-0005-0000-0000-0000EA4F0000}"/>
    <cellStyle name="40% - Énfasis1 5 2 2 3 4" xfId="20737" xr:uid="{00000000-0005-0000-0000-0000EB4F0000}"/>
    <cellStyle name="40% - Énfasis1 5 2 2 3 5" xfId="43623" xr:uid="{00000000-0005-0000-0000-0000EC4F0000}"/>
    <cellStyle name="40% - Énfasis1 5 2 2 4" xfId="3540" xr:uid="{00000000-0005-0000-0000-0000ED4F0000}"/>
    <cellStyle name="40% - Énfasis1 5 2 2 4 2" xfId="13524" xr:uid="{00000000-0005-0000-0000-0000EE4F0000}"/>
    <cellStyle name="40% - Énfasis1 5 2 2 4 2 2" xfId="29537" xr:uid="{00000000-0005-0000-0000-0000EF4F0000}"/>
    <cellStyle name="40% - Énfasis1 5 2 2 4 3" xfId="37433" xr:uid="{00000000-0005-0000-0000-0000F04F0000}"/>
    <cellStyle name="40% - Énfasis1 5 2 2 4 4" xfId="22221" xr:uid="{00000000-0005-0000-0000-0000F14F0000}"/>
    <cellStyle name="40% - Énfasis1 5 2 2 4 5" xfId="44745" xr:uid="{00000000-0005-0000-0000-0000F24F0000}"/>
    <cellStyle name="40% - Énfasis1 5 2 2 5" xfId="8390" xr:uid="{00000000-0005-0000-0000-0000F34F0000}"/>
    <cellStyle name="40% - Énfasis1 5 2 2 5 2" xfId="17357" xr:uid="{00000000-0005-0000-0000-0000F44F0000}"/>
    <cellStyle name="40% - Énfasis1 5 2 2 5 2 2" xfId="31022" xr:uid="{00000000-0005-0000-0000-0000F54F0000}"/>
    <cellStyle name="40% - Énfasis1 5 2 2 5 3" xfId="38919" xr:uid="{00000000-0005-0000-0000-0000F64F0000}"/>
    <cellStyle name="40% - Énfasis1 5 2 2 5 4" xfId="23705" xr:uid="{00000000-0005-0000-0000-0000F74F0000}"/>
    <cellStyle name="40% - Énfasis1 5 2 2 5 5" xfId="48582" xr:uid="{00000000-0005-0000-0000-0000F84F0000}"/>
    <cellStyle name="40% - Énfasis1 5 2 2 6" xfId="10820" xr:uid="{00000000-0005-0000-0000-0000F94F0000}"/>
    <cellStyle name="40% - Énfasis1 5 2 2 6 2" xfId="32507" xr:uid="{00000000-0005-0000-0000-0000FA4F0000}"/>
    <cellStyle name="40% - Énfasis1 5 2 2 6 3" xfId="40404" xr:uid="{00000000-0005-0000-0000-0000FB4F0000}"/>
    <cellStyle name="40% - Énfasis1 5 2 2 6 4" xfId="25116" xr:uid="{00000000-0005-0000-0000-0000FC4F0000}"/>
    <cellStyle name="40% - Énfasis1 5 2 2 6 5" xfId="50225" xr:uid="{00000000-0005-0000-0000-0000FD4F0000}"/>
    <cellStyle name="40% - Énfasis1 5 2 2 7" xfId="26091" xr:uid="{00000000-0005-0000-0000-0000FE4F0000}"/>
    <cellStyle name="40% - Énfasis1 5 2 2 8" xfId="33991" xr:uid="{00000000-0005-0000-0000-0000FF4F0000}"/>
    <cellStyle name="40% - Énfasis1 5 2 2 9" xfId="19253" xr:uid="{00000000-0005-0000-0000-000000500000}"/>
    <cellStyle name="40% - Énfasis1 5 2 3" xfId="2200" xr:uid="{00000000-0005-0000-0000-000001500000}"/>
    <cellStyle name="40% - Énfasis1 5 2 3 2" xfId="4816" xr:uid="{00000000-0005-0000-0000-000002500000}"/>
    <cellStyle name="40% - Énfasis1 5 2 3 2 2" xfId="14794" xr:uid="{00000000-0005-0000-0000-000003500000}"/>
    <cellStyle name="40% - Énfasis1 5 2 3 2 2 2" xfId="28514" xr:uid="{00000000-0005-0000-0000-000004500000}"/>
    <cellStyle name="40% - Énfasis1 5 2 3 2 3" xfId="36409" xr:uid="{00000000-0005-0000-0000-000005500000}"/>
    <cellStyle name="40% - Énfasis1 5 2 3 2 4" xfId="21198" xr:uid="{00000000-0005-0000-0000-000006500000}"/>
    <cellStyle name="40% - Énfasis1 5 2 3 2 5" xfId="46016" xr:uid="{00000000-0005-0000-0000-000007500000}"/>
    <cellStyle name="40% - Énfasis1 5 2 3 3" xfId="8747" xr:uid="{00000000-0005-0000-0000-000008500000}"/>
    <cellStyle name="40% - Énfasis1 5 2 3 3 2" xfId="17714" xr:uid="{00000000-0005-0000-0000-000009500000}"/>
    <cellStyle name="40% - Énfasis1 5 2 3 3 2 2" xfId="29998" xr:uid="{00000000-0005-0000-0000-00000A500000}"/>
    <cellStyle name="40% - Énfasis1 5 2 3 3 3" xfId="37894" xr:uid="{00000000-0005-0000-0000-00000B500000}"/>
    <cellStyle name="40% - Énfasis1 5 2 3 3 4" xfId="22681" xr:uid="{00000000-0005-0000-0000-00000C500000}"/>
    <cellStyle name="40% - Énfasis1 5 2 3 3 5" xfId="48939" xr:uid="{00000000-0005-0000-0000-00000D500000}"/>
    <cellStyle name="40% - Énfasis1 5 2 3 4" xfId="9604" xr:uid="{00000000-0005-0000-0000-00000E500000}"/>
    <cellStyle name="40% - Énfasis1 5 2 3 4 2" xfId="31483" xr:uid="{00000000-0005-0000-0000-00000F500000}"/>
    <cellStyle name="40% - Énfasis1 5 2 3 4 3" xfId="39380" xr:uid="{00000000-0005-0000-0000-000010500000}"/>
    <cellStyle name="40% - Énfasis1 5 2 3 4 4" xfId="24165" xr:uid="{00000000-0005-0000-0000-000011500000}"/>
    <cellStyle name="40% - Énfasis1 5 2 3 4 5" xfId="50582" xr:uid="{00000000-0005-0000-0000-000012500000}"/>
    <cellStyle name="40% - Énfasis1 5 2 3 5" xfId="12302" xr:uid="{00000000-0005-0000-0000-000013500000}"/>
    <cellStyle name="40% - Énfasis1 5 2 3 5 2" xfId="32968" xr:uid="{00000000-0005-0000-0000-000014500000}"/>
    <cellStyle name="40% - Énfasis1 5 2 3 5 3" xfId="40865" xr:uid="{00000000-0005-0000-0000-000015500000}"/>
    <cellStyle name="40% - Énfasis1 5 2 3 6" xfId="26552" xr:uid="{00000000-0005-0000-0000-000016500000}"/>
    <cellStyle name="40% - Énfasis1 5 2 3 7" xfId="34452" xr:uid="{00000000-0005-0000-0000-000017500000}"/>
    <cellStyle name="40% - Énfasis1 5 2 3 8" xfId="19714" xr:uid="{00000000-0005-0000-0000-000018500000}"/>
    <cellStyle name="40% - Énfasis1 5 2 3 9" xfId="42400" xr:uid="{00000000-0005-0000-0000-000019500000}"/>
    <cellStyle name="40% - Énfasis1 5 2 4" xfId="1326" xr:uid="{00000000-0005-0000-0000-00001A500000}"/>
    <cellStyle name="40% - Énfasis1 5 2 4 2" xfId="4539" xr:uid="{00000000-0005-0000-0000-00001B500000}"/>
    <cellStyle name="40% - Énfasis1 5 2 4 2 2" xfId="14517" xr:uid="{00000000-0005-0000-0000-00001C500000}"/>
    <cellStyle name="40% - Énfasis1 5 2 4 2 3" xfId="27226" xr:uid="{00000000-0005-0000-0000-00001D500000}"/>
    <cellStyle name="40% - Énfasis1 5 2 4 2 4" xfId="45739" xr:uid="{00000000-0005-0000-0000-00001E500000}"/>
    <cellStyle name="40% - Énfasis1 5 2 4 3" xfId="10821" xr:uid="{00000000-0005-0000-0000-00001F500000}"/>
    <cellStyle name="40% - Énfasis1 5 2 4 3 2" xfId="35121" xr:uid="{00000000-0005-0000-0000-000020500000}"/>
    <cellStyle name="40% - Énfasis1 5 2 4 4" xfId="18934" xr:uid="{00000000-0005-0000-0000-000021500000}"/>
    <cellStyle name="40% - Énfasis1 5 2 4 5" xfId="43198" xr:uid="{00000000-0005-0000-0000-000022500000}"/>
    <cellStyle name="40% - Énfasis1 5 2 5" xfId="6677" xr:uid="{00000000-0005-0000-0000-000023500000}"/>
    <cellStyle name="40% - Énfasis1 5 2 5 2" xfId="15656" xr:uid="{00000000-0005-0000-0000-000024500000}"/>
    <cellStyle name="40% - Énfasis1 5 2 5 2 2" xfId="27734" xr:uid="{00000000-0005-0000-0000-000025500000}"/>
    <cellStyle name="40% - Énfasis1 5 2 5 3" xfId="35629" xr:uid="{00000000-0005-0000-0000-000026500000}"/>
    <cellStyle name="40% - Énfasis1 5 2 5 4" xfId="20418" xr:uid="{00000000-0005-0000-0000-000027500000}"/>
    <cellStyle name="40% - Énfasis1 5 2 5 5" xfId="46880" xr:uid="{00000000-0005-0000-0000-000028500000}"/>
    <cellStyle name="40% - Énfasis1 5 2 6" xfId="3976" xr:uid="{00000000-0005-0000-0000-000029500000}"/>
    <cellStyle name="40% - Énfasis1 5 2 6 2" xfId="13957" xr:uid="{00000000-0005-0000-0000-00002A500000}"/>
    <cellStyle name="40% - Énfasis1 5 2 6 2 2" xfId="29218" xr:uid="{00000000-0005-0000-0000-00002B500000}"/>
    <cellStyle name="40% - Énfasis1 5 2 6 3" xfId="37114" xr:uid="{00000000-0005-0000-0000-00002C500000}"/>
    <cellStyle name="40% - Énfasis1 5 2 6 4" xfId="21902" xr:uid="{00000000-0005-0000-0000-00002D500000}"/>
    <cellStyle name="40% - Énfasis1 5 2 6 5" xfId="45179" xr:uid="{00000000-0005-0000-0000-00002E500000}"/>
    <cellStyle name="40% - Énfasis1 5 2 7" xfId="7214" xr:uid="{00000000-0005-0000-0000-00002F500000}"/>
    <cellStyle name="40% - Énfasis1 5 2 7 2" xfId="16191" xr:uid="{00000000-0005-0000-0000-000030500000}"/>
    <cellStyle name="40% - Énfasis1 5 2 7 2 2" xfId="30703" xr:uid="{00000000-0005-0000-0000-000031500000}"/>
    <cellStyle name="40% - Énfasis1 5 2 7 3" xfId="38600" xr:uid="{00000000-0005-0000-0000-000032500000}"/>
    <cellStyle name="40% - Énfasis1 5 2 7 4" xfId="23386" xr:uid="{00000000-0005-0000-0000-000033500000}"/>
    <cellStyle name="40% - Énfasis1 5 2 7 5" xfId="47416" xr:uid="{00000000-0005-0000-0000-000034500000}"/>
    <cellStyle name="40% - Énfasis1 5 2 8" xfId="3122" xr:uid="{00000000-0005-0000-0000-000035500000}"/>
    <cellStyle name="40% - Énfasis1 5 2 8 2" xfId="13106" xr:uid="{00000000-0005-0000-0000-000036500000}"/>
    <cellStyle name="40% - Énfasis1 5 2 8 2 2" xfId="32188" xr:uid="{00000000-0005-0000-0000-000037500000}"/>
    <cellStyle name="40% - Énfasis1 5 2 8 3" xfId="40085" xr:uid="{00000000-0005-0000-0000-000038500000}"/>
    <cellStyle name="40% - Énfasis1 5 2 8 4" xfId="24820" xr:uid="{00000000-0005-0000-0000-000039500000}"/>
    <cellStyle name="40% - Énfasis1 5 2 8 5" xfId="44327" xr:uid="{00000000-0005-0000-0000-00003A500000}"/>
    <cellStyle name="40% - Énfasis1 5 2 9" xfId="7888" xr:uid="{00000000-0005-0000-0000-00003B500000}"/>
    <cellStyle name="40% - Énfasis1 5 2 9 2" xfId="16855" xr:uid="{00000000-0005-0000-0000-00003C500000}"/>
    <cellStyle name="40% - Énfasis1 5 2 9 3" xfId="25773" xr:uid="{00000000-0005-0000-0000-00003D500000}"/>
    <cellStyle name="40% - Énfasis1 5 2 9 4" xfId="48080" xr:uid="{00000000-0005-0000-0000-00003E500000}"/>
    <cellStyle name="40% - Énfasis1 5 3" xfId="297" xr:uid="{00000000-0005-0000-0000-00003F500000}"/>
    <cellStyle name="40% - Énfasis1 5 3 10" xfId="18570" xr:uid="{00000000-0005-0000-0000-000040500000}"/>
    <cellStyle name="40% - Énfasis1 5 3 11" xfId="41715" xr:uid="{00000000-0005-0000-0000-000041500000}"/>
    <cellStyle name="40% - Énfasis1 5 3 2" xfId="809" xr:uid="{00000000-0005-0000-0000-000042500000}"/>
    <cellStyle name="40% - Énfasis1 5 3 2 2" xfId="2202" xr:uid="{00000000-0005-0000-0000-000043500000}"/>
    <cellStyle name="40% - Énfasis1 5 3 2 2 2" xfId="4916" xr:uid="{00000000-0005-0000-0000-000044500000}"/>
    <cellStyle name="40% - Énfasis1 5 3 2 2 2 2" xfId="14894" xr:uid="{00000000-0005-0000-0000-000045500000}"/>
    <cellStyle name="40% - Énfasis1 5 3 2 2 2 3" xfId="28516" xr:uid="{00000000-0005-0000-0000-000046500000}"/>
    <cellStyle name="40% - Énfasis1 5 3 2 2 2 4" xfId="46116" xr:uid="{00000000-0005-0000-0000-000047500000}"/>
    <cellStyle name="40% - Énfasis1 5 3 2 2 3" xfId="10822" xr:uid="{00000000-0005-0000-0000-000048500000}"/>
    <cellStyle name="40% - Énfasis1 5 3 2 2 3 2" xfId="36411" xr:uid="{00000000-0005-0000-0000-000049500000}"/>
    <cellStyle name="40% - Énfasis1 5 3 2 2 4" xfId="21200" xr:uid="{00000000-0005-0000-0000-00004A500000}"/>
    <cellStyle name="40% - Énfasis1 5 3 2 2 5" xfId="43738" xr:uid="{00000000-0005-0000-0000-00004B500000}"/>
    <cellStyle name="40% - Énfasis1 5 3 2 3" xfId="3541" xr:uid="{00000000-0005-0000-0000-00004C500000}"/>
    <cellStyle name="40% - Énfasis1 5 3 2 3 2" xfId="13525" xr:uid="{00000000-0005-0000-0000-00004D500000}"/>
    <cellStyle name="40% - Énfasis1 5 3 2 3 2 2" xfId="30000" xr:uid="{00000000-0005-0000-0000-00004E500000}"/>
    <cellStyle name="40% - Énfasis1 5 3 2 3 3" xfId="37896" xr:uid="{00000000-0005-0000-0000-00004F500000}"/>
    <cellStyle name="40% - Énfasis1 5 3 2 3 4" xfId="22683" xr:uid="{00000000-0005-0000-0000-000050500000}"/>
    <cellStyle name="40% - Énfasis1 5 3 2 3 5" xfId="44746" xr:uid="{00000000-0005-0000-0000-000051500000}"/>
    <cellStyle name="40% - Énfasis1 5 3 2 4" xfId="8749" xr:uid="{00000000-0005-0000-0000-000052500000}"/>
    <cellStyle name="40% - Énfasis1 5 3 2 4 2" xfId="17716" xr:uid="{00000000-0005-0000-0000-000053500000}"/>
    <cellStyle name="40% - Énfasis1 5 3 2 4 2 2" xfId="31485" xr:uid="{00000000-0005-0000-0000-000054500000}"/>
    <cellStyle name="40% - Énfasis1 5 3 2 4 3" xfId="39382" xr:uid="{00000000-0005-0000-0000-000055500000}"/>
    <cellStyle name="40% - Énfasis1 5 3 2 4 4" xfId="24167" xr:uid="{00000000-0005-0000-0000-000056500000}"/>
    <cellStyle name="40% - Énfasis1 5 3 2 4 5" xfId="48941" xr:uid="{00000000-0005-0000-0000-000057500000}"/>
    <cellStyle name="40% - Énfasis1 5 3 2 5" xfId="10823" xr:uid="{00000000-0005-0000-0000-000058500000}"/>
    <cellStyle name="40% - Énfasis1 5 3 2 5 2" xfId="32970" xr:uid="{00000000-0005-0000-0000-000059500000}"/>
    <cellStyle name="40% - Énfasis1 5 3 2 5 3" xfId="40867" xr:uid="{00000000-0005-0000-0000-00005A500000}"/>
    <cellStyle name="40% - Énfasis1 5 3 2 5 4" xfId="25366" xr:uid="{00000000-0005-0000-0000-00005B500000}"/>
    <cellStyle name="40% - Énfasis1 5 3 2 5 5" xfId="50584" xr:uid="{00000000-0005-0000-0000-00005C500000}"/>
    <cellStyle name="40% - Énfasis1 5 3 2 6" xfId="26554" xr:uid="{00000000-0005-0000-0000-00005D500000}"/>
    <cellStyle name="40% - Énfasis1 5 3 2 7" xfId="34454" xr:uid="{00000000-0005-0000-0000-00005E500000}"/>
    <cellStyle name="40% - Énfasis1 5 3 2 8" xfId="19716" xr:uid="{00000000-0005-0000-0000-00005F500000}"/>
    <cellStyle name="40% - Énfasis1 5 3 2 9" xfId="42402" xr:uid="{00000000-0005-0000-0000-000060500000}"/>
    <cellStyle name="40% - Énfasis1 5 3 3" xfId="1500" xr:uid="{00000000-0005-0000-0000-000061500000}"/>
    <cellStyle name="40% - Énfasis1 5 3 3 2" xfId="6852" xr:uid="{00000000-0005-0000-0000-000062500000}"/>
    <cellStyle name="40% - Énfasis1 5 3 3 2 2" xfId="15830" xr:uid="{00000000-0005-0000-0000-000063500000}"/>
    <cellStyle name="40% - Énfasis1 5 3 3 2 3" xfId="27393" xr:uid="{00000000-0005-0000-0000-000064500000}"/>
    <cellStyle name="40% - Énfasis1 5 3 3 2 4" xfId="47054" xr:uid="{00000000-0005-0000-0000-000065500000}"/>
    <cellStyle name="40% - Énfasis1 5 3 3 3" xfId="10824" xr:uid="{00000000-0005-0000-0000-000066500000}"/>
    <cellStyle name="40% - Énfasis1 5 3 3 3 2" xfId="35288" xr:uid="{00000000-0005-0000-0000-000067500000}"/>
    <cellStyle name="40% - Énfasis1 5 3 3 4" xfId="19252" xr:uid="{00000000-0005-0000-0000-000068500000}"/>
    <cellStyle name="40% - Énfasis1 5 3 3 5" xfId="43372" xr:uid="{00000000-0005-0000-0000-000069500000}"/>
    <cellStyle name="40% - Énfasis1 5 3 4" xfId="4076" xr:uid="{00000000-0005-0000-0000-00006A500000}"/>
    <cellStyle name="40% - Énfasis1 5 3 4 2" xfId="14057" xr:uid="{00000000-0005-0000-0000-00006B500000}"/>
    <cellStyle name="40% - Énfasis1 5 3 4 2 2" xfId="28052" xr:uid="{00000000-0005-0000-0000-00006C500000}"/>
    <cellStyle name="40% - Énfasis1 5 3 4 3" xfId="35947" xr:uid="{00000000-0005-0000-0000-00006D500000}"/>
    <cellStyle name="40% - Énfasis1 5 3 4 4" xfId="20736" xr:uid="{00000000-0005-0000-0000-00006E500000}"/>
    <cellStyle name="40% - Énfasis1 5 3 4 5" xfId="45279" xr:uid="{00000000-0005-0000-0000-00006F500000}"/>
    <cellStyle name="40% - Énfasis1 5 3 5" xfId="7388" xr:uid="{00000000-0005-0000-0000-000070500000}"/>
    <cellStyle name="40% - Énfasis1 5 3 5 2" xfId="16364" xr:uid="{00000000-0005-0000-0000-000071500000}"/>
    <cellStyle name="40% - Énfasis1 5 3 5 2 2" xfId="29536" xr:uid="{00000000-0005-0000-0000-000072500000}"/>
    <cellStyle name="40% - Énfasis1 5 3 5 3" xfId="37432" xr:uid="{00000000-0005-0000-0000-000073500000}"/>
    <cellStyle name="40% - Énfasis1 5 3 5 4" xfId="22220" xr:uid="{00000000-0005-0000-0000-000074500000}"/>
    <cellStyle name="40% - Énfasis1 5 3 5 5" xfId="47589" xr:uid="{00000000-0005-0000-0000-000075500000}"/>
    <cellStyle name="40% - Énfasis1 5 3 6" xfId="3296" xr:uid="{00000000-0005-0000-0000-000076500000}"/>
    <cellStyle name="40% - Énfasis1 5 3 6 2" xfId="13280" xr:uid="{00000000-0005-0000-0000-000077500000}"/>
    <cellStyle name="40% - Énfasis1 5 3 6 2 2" xfId="31021" xr:uid="{00000000-0005-0000-0000-000078500000}"/>
    <cellStyle name="40% - Énfasis1 5 3 6 3" xfId="38918" xr:uid="{00000000-0005-0000-0000-000079500000}"/>
    <cellStyle name="40% - Énfasis1 5 3 6 4" xfId="23704" xr:uid="{00000000-0005-0000-0000-00007A500000}"/>
    <cellStyle name="40% - Énfasis1 5 3 6 5" xfId="44501" xr:uid="{00000000-0005-0000-0000-00007B500000}"/>
    <cellStyle name="40% - Énfasis1 5 3 7" xfId="8062" xr:uid="{00000000-0005-0000-0000-00007C500000}"/>
    <cellStyle name="40% - Énfasis1 5 3 7 2" xfId="17029" xr:uid="{00000000-0005-0000-0000-00007D500000}"/>
    <cellStyle name="40% - Énfasis1 5 3 7 2 2" xfId="32506" xr:uid="{00000000-0005-0000-0000-00007E500000}"/>
    <cellStyle name="40% - Énfasis1 5 3 7 3" xfId="40403" xr:uid="{00000000-0005-0000-0000-00007F500000}"/>
    <cellStyle name="40% - Énfasis1 5 3 7 4" xfId="25115" xr:uid="{00000000-0005-0000-0000-000080500000}"/>
    <cellStyle name="40% - Énfasis1 5 3 7 5" xfId="48254" xr:uid="{00000000-0005-0000-0000-000081500000}"/>
    <cellStyle name="40% - Énfasis1 5 3 8" xfId="10825" xr:uid="{00000000-0005-0000-0000-000082500000}"/>
    <cellStyle name="40% - Énfasis1 5 3 8 2" xfId="26090" xr:uid="{00000000-0005-0000-0000-000083500000}"/>
    <cellStyle name="40% - Énfasis1 5 3 8 3" xfId="49897" xr:uid="{00000000-0005-0000-0000-000084500000}"/>
    <cellStyle name="40% - Énfasis1 5 3 9" xfId="33990" xr:uid="{00000000-0005-0000-0000-000085500000}"/>
    <cellStyle name="40% - Énfasis1 5 4" xfId="438" xr:uid="{00000000-0005-0000-0000-000086500000}"/>
    <cellStyle name="40% - Énfasis1 5 4 2" xfId="2199" xr:uid="{00000000-0005-0000-0000-000087500000}"/>
    <cellStyle name="40% - Énfasis1 5 4 2 2" xfId="4637" xr:uid="{00000000-0005-0000-0000-000088500000}"/>
    <cellStyle name="40% - Énfasis1 5 4 2 2 2" xfId="14615" xr:uid="{00000000-0005-0000-0000-000089500000}"/>
    <cellStyle name="40% - Énfasis1 5 4 2 2 3" xfId="28513" xr:uid="{00000000-0005-0000-0000-00008A500000}"/>
    <cellStyle name="40% - Énfasis1 5 4 2 2 4" xfId="45837" xr:uid="{00000000-0005-0000-0000-00008B500000}"/>
    <cellStyle name="40% - Énfasis1 5 4 2 3" xfId="10826" xr:uid="{00000000-0005-0000-0000-00008C500000}"/>
    <cellStyle name="40% - Énfasis1 5 4 2 3 2" xfId="36408" xr:uid="{00000000-0005-0000-0000-00008D500000}"/>
    <cellStyle name="40% - Énfasis1 5 4 2 4" xfId="21197" xr:uid="{00000000-0005-0000-0000-00008E500000}"/>
    <cellStyle name="40% - Énfasis1 5 4 2 5" xfId="43737" xr:uid="{00000000-0005-0000-0000-00008F500000}"/>
    <cellStyle name="40% - Énfasis1 5 4 3" xfId="2928" xr:uid="{00000000-0005-0000-0000-000090500000}"/>
    <cellStyle name="40% - Énfasis1 5 4 3 2" xfId="12912" xr:uid="{00000000-0005-0000-0000-000091500000}"/>
    <cellStyle name="40% - Énfasis1 5 4 3 2 2" xfId="29997" xr:uid="{00000000-0005-0000-0000-000092500000}"/>
    <cellStyle name="40% - Énfasis1 5 4 3 3" xfId="37893" xr:uid="{00000000-0005-0000-0000-000093500000}"/>
    <cellStyle name="40% - Énfasis1 5 4 3 4" xfId="22680" xr:uid="{00000000-0005-0000-0000-000094500000}"/>
    <cellStyle name="40% - Énfasis1 5 4 3 5" xfId="44133" xr:uid="{00000000-0005-0000-0000-000095500000}"/>
    <cellStyle name="40% - Énfasis1 5 4 4" xfId="8746" xr:uid="{00000000-0005-0000-0000-000096500000}"/>
    <cellStyle name="40% - Énfasis1 5 4 4 2" xfId="17713" xr:uid="{00000000-0005-0000-0000-000097500000}"/>
    <cellStyle name="40% - Énfasis1 5 4 4 2 2" xfId="31482" xr:uid="{00000000-0005-0000-0000-000098500000}"/>
    <cellStyle name="40% - Énfasis1 5 4 4 3" xfId="39379" xr:uid="{00000000-0005-0000-0000-000099500000}"/>
    <cellStyle name="40% - Énfasis1 5 4 4 4" xfId="24164" xr:uid="{00000000-0005-0000-0000-00009A500000}"/>
    <cellStyle name="40% - Énfasis1 5 4 4 5" xfId="48938" xr:uid="{00000000-0005-0000-0000-00009B500000}"/>
    <cellStyle name="40% - Énfasis1 5 4 5" xfId="10827" xr:uid="{00000000-0005-0000-0000-00009C500000}"/>
    <cellStyle name="40% - Énfasis1 5 4 5 2" xfId="32967" xr:uid="{00000000-0005-0000-0000-00009D500000}"/>
    <cellStyle name="40% - Énfasis1 5 4 5 3" xfId="40864" xr:uid="{00000000-0005-0000-0000-00009E500000}"/>
    <cellStyle name="40% - Énfasis1 5 4 5 4" xfId="25365" xr:uid="{00000000-0005-0000-0000-00009F500000}"/>
    <cellStyle name="40% - Énfasis1 5 4 5 5" xfId="50581" xr:uid="{00000000-0005-0000-0000-0000A0500000}"/>
    <cellStyle name="40% - Énfasis1 5 4 6" xfId="26551" xr:uid="{00000000-0005-0000-0000-0000A1500000}"/>
    <cellStyle name="40% - Énfasis1 5 4 7" xfId="34451" xr:uid="{00000000-0005-0000-0000-0000A2500000}"/>
    <cellStyle name="40% - Énfasis1 5 4 8" xfId="19713" xr:uid="{00000000-0005-0000-0000-0000A3500000}"/>
    <cellStyle name="40% - Énfasis1 5 4 9" xfId="42399" xr:uid="{00000000-0005-0000-0000-0000A4500000}"/>
    <cellStyle name="40% - Énfasis1 5 5" xfId="1132" xr:uid="{00000000-0005-0000-0000-0000A5500000}"/>
    <cellStyle name="40% - Énfasis1 5 5 2" xfId="5207" xr:uid="{00000000-0005-0000-0000-0000A6500000}"/>
    <cellStyle name="40% - Énfasis1 5 5 2 2" xfId="15184" xr:uid="{00000000-0005-0000-0000-0000A7500000}"/>
    <cellStyle name="40% - Énfasis1 5 5 2 3" xfId="27225" xr:uid="{00000000-0005-0000-0000-0000A8500000}"/>
    <cellStyle name="40% - Énfasis1 5 5 2 4" xfId="46407" xr:uid="{00000000-0005-0000-0000-0000A9500000}"/>
    <cellStyle name="40% - Énfasis1 5 5 3" xfId="10828" xr:uid="{00000000-0005-0000-0000-0000AA500000}"/>
    <cellStyle name="40% - Énfasis1 5 5 3 2" xfId="35120" xr:uid="{00000000-0005-0000-0000-0000AB500000}"/>
    <cellStyle name="40% - Énfasis1 5 5 4" xfId="18933" xr:uid="{00000000-0005-0000-0000-0000AC500000}"/>
    <cellStyle name="40% - Énfasis1 5 5 5" xfId="43005" xr:uid="{00000000-0005-0000-0000-0000AD500000}"/>
    <cellStyle name="40% - Énfasis1 5 6" xfId="4437" xr:uid="{00000000-0005-0000-0000-0000AE500000}"/>
    <cellStyle name="40% - Énfasis1 5 6 2" xfId="14416" xr:uid="{00000000-0005-0000-0000-0000AF500000}"/>
    <cellStyle name="40% - Énfasis1 5 6 2 2" xfId="27733" xr:uid="{00000000-0005-0000-0000-0000B0500000}"/>
    <cellStyle name="40% - Énfasis1 5 6 3" xfId="35628" xr:uid="{00000000-0005-0000-0000-0000B1500000}"/>
    <cellStyle name="40% - Énfasis1 5 6 4" xfId="20417" xr:uid="{00000000-0005-0000-0000-0000B2500000}"/>
    <cellStyle name="40% - Énfasis1 5 6 5" xfId="45638" xr:uid="{00000000-0005-0000-0000-0000B3500000}"/>
    <cellStyle name="40% - Énfasis1 5 7" xfId="6025" xr:uid="{00000000-0005-0000-0000-0000B4500000}"/>
    <cellStyle name="40% - Énfasis1 5 7 2" xfId="29217" xr:uid="{00000000-0005-0000-0000-0000B5500000}"/>
    <cellStyle name="40% - Énfasis1 5 7 2 2" xfId="51455" xr:uid="{00000000-0005-0000-0000-0000B6500000}"/>
    <cellStyle name="40% - Énfasis1 5 7 3" xfId="37113" xr:uid="{00000000-0005-0000-0000-0000B7500000}"/>
    <cellStyle name="40% - Énfasis1 5 7 3 2" xfId="51274" xr:uid="{00000000-0005-0000-0000-0000B8500000}"/>
    <cellStyle name="40% - Énfasis1 5 7 4" xfId="21901" xr:uid="{00000000-0005-0000-0000-0000B9500000}"/>
    <cellStyle name="40% - Énfasis1 5 8" xfId="6481" xr:uid="{00000000-0005-0000-0000-0000BA500000}"/>
    <cellStyle name="40% - Énfasis1 5 8 2" xfId="15463" xr:uid="{00000000-0005-0000-0000-0000BB500000}"/>
    <cellStyle name="40% - Énfasis1 5 8 2 2" xfId="30702" xr:uid="{00000000-0005-0000-0000-0000BC500000}"/>
    <cellStyle name="40% - Énfasis1 5 8 3" xfId="38599" xr:uid="{00000000-0005-0000-0000-0000BD500000}"/>
    <cellStyle name="40% - Énfasis1 5 8 4" xfId="23385" xr:uid="{00000000-0005-0000-0000-0000BE500000}"/>
    <cellStyle name="40% - Énfasis1 5 8 5" xfId="46686" xr:uid="{00000000-0005-0000-0000-0000BF500000}"/>
    <cellStyle name="40% - Énfasis1 5 9" xfId="3795" xr:uid="{00000000-0005-0000-0000-0000C0500000}"/>
    <cellStyle name="40% - Énfasis1 5 9 2" xfId="13778" xr:uid="{00000000-0005-0000-0000-0000C1500000}"/>
    <cellStyle name="40% - Énfasis1 5 9 2 2" xfId="32187" xr:uid="{00000000-0005-0000-0000-0000C2500000}"/>
    <cellStyle name="40% - Énfasis1 5 9 3" xfId="40084" xr:uid="{00000000-0005-0000-0000-0000C3500000}"/>
    <cellStyle name="40% - Énfasis1 5 9 4" xfId="24819" xr:uid="{00000000-0005-0000-0000-0000C4500000}"/>
    <cellStyle name="40% - Énfasis1 5 9 5" xfId="45000" xr:uid="{00000000-0005-0000-0000-0000C5500000}"/>
    <cellStyle name="40% - Énfasis1 6" xfId="158" xr:uid="{00000000-0005-0000-0000-0000C6500000}"/>
    <cellStyle name="40% - Énfasis1 6 10" xfId="7759" xr:uid="{00000000-0005-0000-0000-0000C7500000}"/>
    <cellStyle name="40% - Énfasis1 6 10 2" xfId="16726" xr:uid="{00000000-0005-0000-0000-0000C8500000}"/>
    <cellStyle name="40% - Énfasis1 6 10 3" xfId="33673" xr:uid="{00000000-0005-0000-0000-0000C9500000}"/>
    <cellStyle name="40% - Énfasis1 6 10 4" xfId="47951" xr:uid="{00000000-0005-0000-0000-0000CA500000}"/>
    <cellStyle name="40% - Énfasis1 6 11" xfId="10829" xr:uid="{00000000-0005-0000-0000-0000CB500000}"/>
    <cellStyle name="40% - Énfasis1 6 11 2" xfId="49594" xr:uid="{00000000-0005-0000-0000-0000CC500000}"/>
    <cellStyle name="40% - Énfasis1 6 12" xfId="18312" xr:uid="{00000000-0005-0000-0000-0000CD500000}"/>
    <cellStyle name="40% - Énfasis1 6 13" xfId="41412" xr:uid="{00000000-0005-0000-0000-0000CE500000}"/>
    <cellStyle name="40% - Énfasis1 6 2" xfId="635" xr:uid="{00000000-0005-0000-0000-0000CF500000}"/>
    <cellStyle name="40% - Énfasis1 6 2 10" xfId="18455" xr:uid="{00000000-0005-0000-0000-0000D0500000}"/>
    <cellStyle name="40% - Énfasis1 6 2 11" xfId="41542" xr:uid="{00000000-0005-0000-0000-0000D1500000}"/>
    <cellStyle name="40% - Énfasis1 6 2 2" xfId="966" xr:uid="{00000000-0005-0000-0000-0000D2500000}"/>
    <cellStyle name="40% - Énfasis1 6 2 2 2" xfId="2203" xr:uid="{00000000-0005-0000-0000-0000D3500000}"/>
    <cellStyle name="40% - Énfasis1 6 2 2 2 2" xfId="5062" xr:uid="{00000000-0005-0000-0000-0000D4500000}"/>
    <cellStyle name="40% - Énfasis1 6 2 2 2 2 2" xfId="15040" xr:uid="{00000000-0005-0000-0000-0000D5500000}"/>
    <cellStyle name="40% - Énfasis1 6 2 2 2 2 3" xfId="28518" xr:uid="{00000000-0005-0000-0000-0000D6500000}"/>
    <cellStyle name="40% - Énfasis1 6 2 2 2 2 4" xfId="46262" xr:uid="{00000000-0005-0000-0000-0000D7500000}"/>
    <cellStyle name="40% - Énfasis1 6 2 2 2 3" xfId="10830" xr:uid="{00000000-0005-0000-0000-0000D8500000}"/>
    <cellStyle name="40% - Énfasis1 6 2 2 2 3 2" xfId="36413" xr:uid="{00000000-0005-0000-0000-0000D9500000}"/>
    <cellStyle name="40% - Énfasis1 6 2 2 2 4" xfId="21202" xr:uid="{00000000-0005-0000-0000-0000DA500000}"/>
    <cellStyle name="40% - Énfasis1 6 2 2 2 5" xfId="43739" xr:uid="{00000000-0005-0000-0000-0000DB500000}"/>
    <cellStyle name="40% - Énfasis1 6 2 2 3" xfId="3542" xr:uid="{00000000-0005-0000-0000-0000DC500000}"/>
    <cellStyle name="40% - Énfasis1 6 2 2 3 2" xfId="13526" xr:uid="{00000000-0005-0000-0000-0000DD500000}"/>
    <cellStyle name="40% - Énfasis1 6 2 2 3 2 2" xfId="30002" xr:uid="{00000000-0005-0000-0000-0000DE500000}"/>
    <cellStyle name="40% - Énfasis1 6 2 2 3 3" xfId="37898" xr:uid="{00000000-0005-0000-0000-0000DF500000}"/>
    <cellStyle name="40% - Énfasis1 6 2 2 3 4" xfId="22685" xr:uid="{00000000-0005-0000-0000-0000E0500000}"/>
    <cellStyle name="40% - Énfasis1 6 2 2 3 5" xfId="44747" xr:uid="{00000000-0005-0000-0000-0000E1500000}"/>
    <cellStyle name="40% - Énfasis1 6 2 2 4" xfId="8750" xr:uid="{00000000-0005-0000-0000-0000E2500000}"/>
    <cellStyle name="40% - Énfasis1 6 2 2 4 2" xfId="17717" xr:uid="{00000000-0005-0000-0000-0000E3500000}"/>
    <cellStyle name="40% - Énfasis1 6 2 2 4 2 2" xfId="31487" xr:uid="{00000000-0005-0000-0000-0000E4500000}"/>
    <cellStyle name="40% - Énfasis1 6 2 2 4 3" xfId="39384" xr:uid="{00000000-0005-0000-0000-0000E5500000}"/>
    <cellStyle name="40% - Énfasis1 6 2 2 4 4" xfId="24169" xr:uid="{00000000-0005-0000-0000-0000E6500000}"/>
    <cellStyle name="40% - Énfasis1 6 2 2 4 5" xfId="48942" xr:uid="{00000000-0005-0000-0000-0000E7500000}"/>
    <cellStyle name="40% - Énfasis1 6 2 2 5" xfId="10831" xr:uid="{00000000-0005-0000-0000-0000E8500000}"/>
    <cellStyle name="40% - Énfasis1 6 2 2 5 2" xfId="32972" xr:uid="{00000000-0005-0000-0000-0000E9500000}"/>
    <cellStyle name="40% - Énfasis1 6 2 2 5 3" xfId="40869" xr:uid="{00000000-0005-0000-0000-0000EA500000}"/>
    <cellStyle name="40% - Énfasis1 6 2 2 5 4" xfId="25368" xr:uid="{00000000-0005-0000-0000-0000EB500000}"/>
    <cellStyle name="40% - Énfasis1 6 2 2 5 5" xfId="50585" xr:uid="{00000000-0005-0000-0000-0000EC500000}"/>
    <cellStyle name="40% - Énfasis1 6 2 2 6" xfId="26556" xr:uid="{00000000-0005-0000-0000-0000ED500000}"/>
    <cellStyle name="40% - Énfasis1 6 2 2 7" xfId="34456" xr:uid="{00000000-0005-0000-0000-0000EE500000}"/>
    <cellStyle name="40% - Énfasis1 6 2 2 8" xfId="19718" xr:uid="{00000000-0005-0000-0000-0000EF500000}"/>
    <cellStyle name="40% - Énfasis1 6 2 2 9" xfId="42403" xr:uid="{00000000-0005-0000-0000-0000F0500000}"/>
    <cellStyle name="40% - Énfasis1 6 2 3" xfId="1327" xr:uid="{00000000-0005-0000-0000-0000F1500000}"/>
    <cellStyle name="40% - Énfasis1 6 2 3 2" xfId="6678" xr:uid="{00000000-0005-0000-0000-0000F2500000}"/>
    <cellStyle name="40% - Énfasis1 6 2 3 2 2" xfId="15657" xr:uid="{00000000-0005-0000-0000-0000F3500000}"/>
    <cellStyle name="40% - Énfasis1 6 2 3 2 3" xfId="27394" xr:uid="{00000000-0005-0000-0000-0000F4500000}"/>
    <cellStyle name="40% - Énfasis1 6 2 3 2 4" xfId="46881" xr:uid="{00000000-0005-0000-0000-0000F5500000}"/>
    <cellStyle name="40% - Énfasis1 6 2 3 3" xfId="10832" xr:uid="{00000000-0005-0000-0000-0000F6500000}"/>
    <cellStyle name="40% - Énfasis1 6 2 3 3 2" xfId="35289" xr:uid="{00000000-0005-0000-0000-0000F7500000}"/>
    <cellStyle name="40% - Énfasis1 6 2 3 4" xfId="19254" xr:uid="{00000000-0005-0000-0000-0000F8500000}"/>
    <cellStyle name="40% - Énfasis1 6 2 3 5" xfId="43199" xr:uid="{00000000-0005-0000-0000-0000F9500000}"/>
    <cellStyle name="40% - Énfasis1 6 2 4" xfId="4223" xr:uid="{00000000-0005-0000-0000-0000FA500000}"/>
    <cellStyle name="40% - Énfasis1 6 2 4 2" xfId="14203" xr:uid="{00000000-0005-0000-0000-0000FB500000}"/>
    <cellStyle name="40% - Énfasis1 6 2 4 2 2" xfId="28054" xr:uid="{00000000-0005-0000-0000-0000FC500000}"/>
    <cellStyle name="40% - Énfasis1 6 2 4 3" xfId="35949" xr:uid="{00000000-0005-0000-0000-0000FD500000}"/>
    <cellStyle name="40% - Énfasis1 6 2 4 4" xfId="20738" xr:uid="{00000000-0005-0000-0000-0000FE500000}"/>
    <cellStyle name="40% - Énfasis1 6 2 4 5" xfId="45425" xr:uid="{00000000-0005-0000-0000-0000FF500000}"/>
    <cellStyle name="40% - Énfasis1 6 2 5" xfId="7215" xr:uid="{00000000-0005-0000-0000-000000510000}"/>
    <cellStyle name="40% - Énfasis1 6 2 5 2" xfId="16192" xr:uid="{00000000-0005-0000-0000-000001510000}"/>
    <cellStyle name="40% - Énfasis1 6 2 5 2 2" xfId="29538" xr:uid="{00000000-0005-0000-0000-000002510000}"/>
    <cellStyle name="40% - Énfasis1 6 2 5 3" xfId="37434" xr:uid="{00000000-0005-0000-0000-000003510000}"/>
    <cellStyle name="40% - Énfasis1 6 2 5 4" xfId="22222" xr:uid="{00000000-0005-0000-0000-000004510000}"/>
    <cellStyle name="40% - Énfasis1 6 2 5 5" xfId="47417" xr:uid="{00000000-0005-0000-0000-000005510000}"/>
    <cellStyle name="40% - Énfasis1 6 2 6" xfId="3123" xr:uid="{00000000-0005-0000-0000-000006510000}"/>
    <cellStyle name="40% - Énfasis1 6 2 6 2" xfId="13107" xr:uid="{00000000-0005-0000-0000-000007510000}"/>
    <cellStyle name="40% - Énfasis1 6 2 6 2 2" xfId="31023" xr:uid="{00000000-0005-0000-0000-000008510000}"/>
    <cellStyle name="40% - Énfasis1 6 2 6 3" xfId="38920" xr:uid="{00000000-0005-0000-0000-000009510000}"/>
    <cellStyle name="40% - Énfasis1 6 2 6 4" xfId="23706" xr:uid="{00000000-0005-0000-0000-00000A510000}"/>
    <cellStyle name="40% - Énfasis1 6 2 6 5" xfId="44328" xr:uid="{00000000-0005-0000-0000-00000B510000}"/>
    <cellStyle name="40% - Énfasis1 6 2 7" xfId="7889" xr:uid="{00000000-0005-0000-0000-00000C510000}"/>
    <cellStyle name="40% - Énfasis1 6 2 7 2" xfId="16856" xr:uid="{00000000-0005-0000-0000-00000D510000}"/>
    <cellStyle name="40% - Énfasis1 6 2 7 2 2" xfId="32508" xr:uid="{00000000-0005-0000-0000-00000E510000}"/>
    <cellStyle name="40% - Énfasis1 6 2 7 3" xfId="40405" xr:uid="{00000000-0005-0000-0000-00000F510000}"/>
    <cellStyle name="40% - Énfasis1 6 2 7 4" xfId="25117" xr:uid="{00000000-0005-0000-0000-000010510000}"/>
    <cellStyle name="40% - Énfasis1 6 2 7 5" xfId="48081" xr:uid="{00000000-0005-0000-0000-000011510000}"/>
    <cellStyle name="40% - Énfasis1 6 2 8" xfId="10833" xr:uid="{00000000-0005-0000-0000-000012510000}"/>
    <cellStyle name="40% - Énfasis1 6 2 8 2" xfId="26092" xr:uid="{00000000-0005-0000-0000-000013510000}"/>
    <cellStyle name="40% - Énfasis1 6 2 8 3" xfId="49724" xr:uid="{00000000-0005-0000-0000-000014510000}"/>
    <cellStyle name="40% - Énfasis1 6 2 9" xfId="33992" xr:uid="{00000000-0005-0000-0000-000015510000}"/>
    <cellStyle name="40% - Énfasis1 6 3" xfId="810" xr:uid="{00000000-0005-0000-0000-000016510000}"/>
    <cellStyle name="40% - Énfasis1 6 3 2" xfId="1501" xr:uid="{00000000-0005-0000-0000-000017510000}"/>
    <cellStyle name="40% - Énfasis1 6 3 2 2" xfId="6853" xr:uid="{00000000-0005-0000-0000-000018510000}"/>
    <cellStyle name="40% - Énfasis1 6 3 2 2 2" xfId="15831" xr:uid="{00000000-0005-0000-0000-000019510000}"/>
    <cellStyle name="40% - Énfasis1 6 3 2 2 3" xfId="28517" xr:uid="{00000000-0005-0000-0000-00001A510000}"/>
    <cellStyle name="40% - Énfasis1 6 3 2 2 4" xfId="47055" xr:uid="{00000000-0005-0000-0000-00001B510000}"/>
    <cellStyle name="40% - Énfasis1 6 3 2 3" xfId="10834" xr:uid="{00000000-0005-0000-0000-00001C510000}"/>
    <cellStyle name="40% - Énfasis1 6 3 2 3 2" xfId="36412" xr:uid="{00000000-0005-0000-0000-00001D510000}"/>
    <cellStyle name="40% - Énfasis1 6 3 2 4" xfId="21201" xr:uid="{00000000-0005-0000-0000-00001E510000}"/>
    <cellStyle name="40% - Énfasis1 6 3 2 5" xfId="43373" xr:uid="{00000000-0005-0000-0000-00001F510000}"/>
    <cellStyle name="40% - Énfasis1 6 3 3" xfId="4783" xr:uid="{00000000-0005-0000-0000-000020510000}"/>
    <cellStyle name="40% - Énfasis1 6 3 3 2" xfId="14761" xr:uid="{00000000-0005-0000-0000-000021510000}"/>
    <cellStyle name="40% - Énfasis1 6 3 3 2 2" xfId="30001" xr:uid="{00000000-0005-0000-0000-000022510000}"/>
    <cellStyle name="40% - Énfasis1 6 3 3 3" xfId="37897" xr:uid="{00000000-0005-0000-0000-000023510000}"/>
    <cellStyle name="40% - Énfasis1 6 3 3 4" xfId="22684" xr:uid="{00000000-0005-0000-0000-000024510000}"/>
    <cellStyle name="40% - Énfasis1 6 3 3 5" xfId="45983" xr:uid="{00000000-0005-0000-0000-000025510000}"/>
    <cellStyle name="40% - Énfasis1 6 3 4" xfId="7389" xr:uid="{00000000-0005-0000-0000-000026510000}"/>
    <cellStyle name="40% - Énfasis1 6 3 4 2" xfId="16365" xr:uid="{00000000-0005-0000-0000-000027510000}"/>
    <cellStyle name="40% - Énfasis1 6 3 4 2 2" xfId="31486" xr:uid="{00000000-0005-0000-0000-000028510000}"/>
    <cellStyle name="40% - Énfasis1 6 3 4 3" xfId="39383" xr:uid="{00000000-0005-0000-0000-000029510000}"/>
    <cellStyle name="40% - Énfasis1 6 3 4 4" xfId="24168" xr:uid="{00000000-0005-0000-0000-00002A510000}"/>
    <cellStyle name="40% - Énfasis1 6 3 4 5" xfId="47590" xr:uid="{00000000-0005-0000-0000-00002B510000}"/>
    <cellStyle name="40% - Énfasis1 6 3 5" xfId="3297" xr:uid="{00000000-0005-0000-0000-00002C510000}"/>
    <cellStyle name="40% - Énfasis1 6 3 5 2" xfId="13281" xr:uid="{00000000-0005-0000-0000-00002D510000}"/>
    <cellStyle name="40% - Énfasis1 6 3 5 2 2" xfId="32971" xr:uid="{00000000-0005-0000-0000-00002E510000}"/>
    <cellStyle name="40% - Énfasis1 6 3 5 3" xfId="40868" xr:uid="{00000000-0005-0000-0000-00002F510000}"/>
    <cellStyle name="40% - Énfasis1 6 3 5 4" xfId="25367" xr:uid="{00000000-0005-0000-0000-000030510000}"/>
    <cellStyle name="40% - Énfasis1 6 3 5 5" xfId="44502" xr:uid="{00000000-0005-0000-0000-000031510000}"/>
    <cellStyle name="40% - Énfasis1 6 3 6" xfId="8063" xr:uid="{00000000-0005-0000-0000-000032510000}"/>
    <cellStyle name="40% - Énfasis1 6 3 6 2" xfId="17030" xr:uid="{00000000-0005-0000-0000-000033510000}"/>
    <cellStyle name="40% - Énfasis1 6 3 6 3" xfId="26555" xr:uid="{00000000-0005-0000-0000-000034510000}"/>
    <cellStyle name="40% - Énfasis1 6 3 6 4" xfId="48255" xr:uid="{00000000-0005-0000-0000-000035510000}"/>
    <cellStyle name="40% - Énfasis1 6 3 7" xfId="10835" xr:uid="{00000000-0005-0000-0000-000036510000}"/>
    <cellStyle name="40% - Énfasis1 6 3 7 2" xfId="34455" xr:uid="{00000000-0005-0000-0000-000037510000}"/>
    <cellStyle name="40% - Énfasis1 6 3 7 3" xfId="49898" xr:uid="{00000000-0005-0000-0000-000038510000}"/>
    <cellStyle name="40% - Énfasis1 6 3 8" xfId="19717" xr:uid="{00000000-0005-0000-0000-000039510000}"/>
    <cellStyle name="40% - Énfasis1 6 3 9" xfId="41716" xr:uid="{00000000-0005-0000-0000-00003A510000}"/>
    <cellStyle name="40% - Énfasis1 6 4" xfId="505" xr:uid="{00000000-0005-0000-0000-00003B510000}"/>
    <cellStyle name="40% - Énfasis1 6 4 2" xfId="2616" xr:uid="{00000000-0005-0000-0000-00003C510000}"/>
    <cellStyle name="40% - Énfasis1 6 4 2 2" xfId="4404" xr:uid="{00000000-0005-0000-0000-00003D510000}"/>
    <cellStyle name="40% - Énfasis1 6 4 2 2 2" xfId="14383" xr:uid="{00000000-0005-0000-0000-00003E510000}"/>
    <cellStyle name="40% - Énfasis1 6 4 2 2 3" xfId="45605" xr:uid="{00000000-0005-0000-0000-00003F510000}"/>
    <cellStyle name="40% - Énfasis1 6 4 2 3" xfId="10836" xr:uid="{00000000-0005-0000-0000-000040510000}"/>
    <cellStyle name="40% - Énfasis1 6 4 2 4" xfId="27227" xr:uid="{00000000-0005-0000-0000-000041510000}"/>
    <cellStyle name="40% - Énfasis1 6 4 2 5" xfId="43826" xr:uid="{00000000-0005-0000-0000-000042510000}"/>
    <cellStyle name="40% - Énfasis1 6 4 3" xfId="3543" xr:uid="{00000000-0005-0000-0000-000043510000}"/>
    <cellStyle name="40% - Énfasis1 6 4 3 2" xfId="13527" xr:uid="{00000000-0005-0000-0000-000044510000}"/>
    <cellStyle name="40% - Énfasis1 6 4 3 3" xfId="35122" xr:uid="{00000000-0005-0000-0000-000045510000}"/>
    <cellStyle name="40% - Énfasis1 6 4 3 4" xfId="44748" xr:uid="{00000000-0005-0000-0000-000046510000}"/>
    <cellStyle name="40% - Énfasis1 6 4 4" xfId="9185" xr:uid="{00000000-0005-0000-0000-000047510000}"/>
    <cellStyle name="40% - Énfasis1 6 4 4 2" xfId="18151" xr:uid="{00000000-0005-0000-0000-000048510000}"/>
    <cellStyle name="40% - Énfasis1 6 4 4 3" xfId="49377" xr:uid="{00000000-0005-0000-0000-000049510000}"/>
    <cellStyle name="40% - Énfasis1 6 4 5" xfId="10837" xr:uid="{00000000-0005-0000-0000-00004A510000}"/>
    <cellStyle name="40% - Énfasis1 6 4 5 2" xfId="51020" xr:uid="{00000000-0005-0000-0000-00004B510000}"/>
    <cellStyle name="40% - Énfasis1 6 4 6" xfId="18935" xr:uid="{00000000-0005-0000-0000-00004C510000}"/>
    <cellStyle name="40% - Énfasis1 6 4 7" xfId="42838" xr:uid="{00000000-0005-0000-0000-00004D510000}"/>
    <cellStyle name="40% - Énfasis1 6 5" xfId="1197" xr:uid="{00000000-0005-0000-0000-00004E510000}"/>
    <cellStyle name="40% - Énfasis1 6 5 2" xfId="6155" xr:uid="{00000000-0005-0000-0000-00004F510000}"/>
    <cellStyle name="40% - Énfasis1 6 5 2 2" xfId="27735" xr:uid="{00000000-0005-0000-0000-000050510000}"/>
    <cellStyle name="40% - Énfasis1 6 5 3" xfId="10838" xr:uid="{00000000-0005-0000-0000-000051510000}"/>
    <cellStyle name="40% - Énfasis1 6 5 3 2" xfId="35630" xr:uid="{00000000-0005-0000-0000-000052510000}"/>
    <cellStyle name="40% - Énfasis1 6 5 4" xfId="20419" xr:uid="{00000000-0005-0000-0000-000053510000}"/>
    <cellStyle name="40% - Énfasis1 6 5 5" xfId="43069" xr:uid="{00000000-0005-0000-0000-000054510000}"/>
    <cellStyle name="40% - Énfasis1 6 6" xfId="6548" xr:uid="{00000000-0005-0000-0000-000055510000}"/>
    <cellStyle name="40% - Énfasis1 6 6 2" xfId="15528" xr:uid="{00000000-0005-0000-0000-000056510000}"/>
    <cellStyle name="40% - Énfasis1 6 6 2 2" xfId="29219" xr:uid="{00000000-0005-0000-0000-000057510000}"/>
    <cellStyle name="40% - Énfasis1 6 6 3" xfId="37115" xr:uid="{00000000-0005-0000-0000-000058510000}"/>
    <cellStyle name="40% - Énfasis1 6 6 4" xfId="21903" xr:uid="{00000000-0005-0000-0000-000059510000}"/>
    <cellStyle name="40% - Énfasis1 6 6 5" xfId="46751" xr:uid="{00000000-0005-0000-0000-00005A510000}"/>
    <cellStyle name="40% - Énfasis1 6 7" xfId="3942" xr:uid="{00000000-0005-0000-0000-00005B510000}"/>
    <cellStyle name="40% - Énfasis1 6 7 2" xfId="13924" xr:uid="{00000000-0005-0000-0000-00005C510000}"/>
    <cellStyle name="40% - Énfasis1 6 7 2 2" xfId="30704" xr:uid="{00000000-0005-0000-0000-00005D510000}"/>
    <cellStyle name="40% - Énfasis1 6 7 3" xfId="38601" xr:uid="{00000000-0005-0000-0000-00005E510000}"/>
    <cellStyle name="40% - Énfasis1 6 7 4" xfId="23387" xr:uid="{00000000-0005-0000-0000-00005F510000}"/>
    <cellStyle name="40% - Énfasis1 6 7 5" xfId="45146" xr:uid="{00000000-0005-0000-0000-000060510000}"/>
    <cellStyle name="40% - Énfasis1 6 8" xfId="7085" xr:uid="{00000000-0005-0000-0000-000061510000}"/>
    <cellStyle name="40% - Énfasis1 6 8 2" xfId="16062" xr:uid="{00000000-0005-0000-0000-000062510000}"/>
    <cellStyle name="40% - Énfasis1 6 8 2 2" xfId="32189" xr:uid="{00000000-0005-0000-0000-000063510000}"/>
    <cellStyle name="40% - Énfasis1 6 8 3" xfId="40086" xr:uid="{00000000-0005-0000-0000-000064510000}"/>
    <cellStyle name="40% - Énfasis1 6 8 4" xfId="24821" xr:uid="{00000000-0005-0000-0000-000065510000}"/>
    <cellStyle name="40% - Énfasis1 6 8 5" xfId="47287" xr:uid="{00000000-0005-0000-0000-000066510000}"/>
    <cellStyle name="40% - Énfasis1 6 9" xfId="2993" xr:uid="{00000000-0005-0000-0000-000067510000}"/>
    <cellStyle name="40% - Énfasis1 6 9 2" xfId="12977" xr:uid="{00000000-0005-0000-0000-000068510000}"/>
    <cellStyle name="40% - Énfasis1 6 9 3" xfId="25774" xr:uid="{00000000-0005-0000-0000-000069510000}"/>
    <cellStyle name="40% - Énfasis1 6 9 4" xfId="44198" xr:uid="{00000000-0005-0000-0000-00006A510000}"/>
    <cellStyle name="40% - Énfasis1 7" xfId="266" xr:uid="{00000000-0005-0000-0000-00006B510000}"/>
    <cellStyle name="40% - Énfasis1 7 10" xfId="33674" xr:uid="{00000000-0005-0000-0000-00006C510000}"/>
    <cellStyle name="40% - Énfasis1 7 11" xfId="18330" xr:uid="{00000000-0005-0000-0000-00006D510000}"/>
    <cellStyle name="40% - Énfasis1 7 12" xfId="41928" xr:uid="{00000000-0005-0000-0000-00006E510000}"/>
    <cellStyle name="40% - Énfasis1 7 2" xfId="967" xr:uid="{00000000-0005-0000-0000-00006F510000}"/>
    <cellStyle name="40% - Énfasis1 7 2 10" xfId="18456" xr:uid="{00000000-0005-0000-0000-000070510000}"/>
    <cellStyle name="40% - Énfasis1 7 2 11" xfId="42044" xr:uid="{00000000-0005-0000-0000-000071510000}"/>
    <cellStyle name="40% - Énfasis1 7 2 2" xfId="2205" xr:uid="{00000000-0005-0000-0000-000072510000}"/>
    <cellStyle name="40% - Énfasis1 7 2 2 2" xfId="4982" xr:uid="{00000000-0005-0000-0000-000073510000}"/>
    <cellStyle name="40% - Énfasis1 7 2 2 2 2" xfId="14960" xr:uid="{00000000-0005-0000-0000-000074510000}"/>
    <cellStyle name="40% - Énfasis1 7 2 2 2 2 2" xfId="28520" xr:uid="{00000000-0005-0000-0000-000075510000}"/>
    <cellStyle name="40% - Énfasis1 7 2 2 2 3" xfId="36415" xr:uid="{00000000-0005-0000-0000-000076510000}"/>
    <cellStyle name="40% - Énfasis1 7 2 2 2 4" xfId="21204" xr:uid="{00000000-0005-0000-0000-000077510000}"/>
    <cellStyle name="40% - Énfasis1 7 2 2 2 5" xfId="46182" xr:uid="{00000000-0005-0000-0000-000078510000}"/>
    <cellStyle name="40% - Énfasis1 7 2 2 3" xfId="8752" xr:uid="{00000000-0005-0000-0000-000079510000}"/>
    <cellStyle name="40% - Énfasis1 7 2 2 3 2" xfId="17719" xr:uid="{00000000-0005-0000-0000-00007A510000}"/>
    <cellStyle name="40% - Énfasis1 7 2 2 3 2 2" xfId="30004" xr:uid="{00000000-0005-0000-0000-00007B510000}"/>
    <cellStyle name="40% - Énfasis1 7 2 2 3 3" xfId="37900" xr:uid="{00000000-0005-0000-0000-00007C510000}"/>
    <cellStyle name="40% - Énfasis1 7 2 2 3 4" xfId="22687" xr:uid="{00000000-0005-0000-0000-00007D510000}"/>
    <cellStyle name="40% - Énfasis1 7 2 2 3 5" xfId="48944" xr:uid="{00000000-0005-0000-0000-00007E510000}"/>
    <cellStyle name="40% - Énfasis1 7 2 2 4" xfId="9605" xr:uid="{00000000-0005-0000-0000-00007F510000}"/>
    <cellStyle name="40% - Énfasis1 7 2 2 4 2" xfId="31489" xr:uid="{00000000-0005-0000-0000-000080510000}"/>
    <cellStyle name="40% - Énfasis1 7 2 2 4 3" xfId="39386" xr:uid="{00000000-0005-0000-0000-000081510000}"/>
    <cellStyle name="40% - Énfasis1 7 2 2 4 4" xfId="24171" xr:uid="{00000000-0005-0000-0000-000082510000}"/>
    <cellStyle name="40% - Énfasis1 7 2 2 4 5" xfId="50587" xr:uid="{00000000-0005-0000-0000-000083510000}"/>
    <cellStyle name="40% - Énfasis1 7 2 2 5" xfId="12305" xr:uid="{00000000-0005-0000-0000-000084510000}"/>
    <cellStyle name="40% - Énfasis1 7 2 2 5 2" xfId="32974" xr:uid="{00000000-0005-0000-0000-000085510000}"/>
    <cellStyle name="40% - Énfasis1 7 2 2 5 3" xfId="40871" xr:uid="{00000000-0005-0000-0000-000086510000}"/>
    <cellStyle name="40% - Énfasis1 7 2 2 6" xfId="26558" xr:uid="{00000000-0005-0000-0000-000087510000}"/>
    <cellStyle name="40% - Énfasis1 7 2 2 7" xfId="34458" xr:uid="{00000000-0005-0000-0000-000088510000}"/>
    <cellStyle name="40% - Énfasis1 7 2 2 8" xfId="19720" xr:uid="{00000000-0005-0000-0000-000089510000}"/>
    <cellStyle name="40% - Énfasis1 7 2 2 9" xfId="42405" xr:uid="{00000000-0005-0000-0000-00008A510000}"/>
    <cellStyle name="40% - Énfasis1 7 2 3" xfId="1843" xr:uid="{00000000-0005-0000-0000-00008B510000}"/>
    <cellStyle name="40% - Énfasis1 7 2 3 2" xfId="4143" xr:uid="{00000000-0005-0000-0000-00008C510000}"/>
    <cellStyle name="40% - Énfasis1 7 2 3 2 2" xfId="14123" xr:uid="{00000000-0005-0000-0000-00008D510000}"/>
    <cellStyle name="40% - Énfasis1 7 2 3 2 3" xfId="27395" xr:uid="{00000000-0005-0000-0000-00008E510000}"/>
    <cellStyle name="40% - Énfasis1 7 2 3 2 4" xfId="45345" xr:uid="{00000000-0005-0000-0000-00008F510000}"/>
    <cellStyle name="40% - Énfasis1 7 2 3 3" xfId="10839" xr:uid="{00000000-0005-0000-0000-000090510000}"/>
    <cellStyle name="40% - Énfasis1 7 2 3 3 2" xfId="35290" xr:uid="{00000000-0005-0000-0000-000091510000}"/>
    <cellStyle name="40% - Énfasis1 7 2 3 4" xfId="19255" xr:uid="{00000000-0005-0000-0000-000092510000}"/>
    <cellStyle name="40% - Énfasis1 7 2 3 5" xfId="43624" xr:uid="{00000000-0005-0000-0000-000093510000}"/>
    <cellStyle name="40% - Énfasis1 7 2 4" xfId="3544" xr:uid="{00000000-0005-0000-0000-000094510000}"/>
    <cellStyle name="40% - Énfasis1 7 2 4 2" xfId="13528" xr:uid="{00000000-0005-0000-0000-000095510000}"/>
    <cellStyle name="40% - Énfasis1 7 2 4 2 2" xfId="28055" xr:uid="{00000000-0005-0000-0000-000096510000}"/>
    <cellStyle name="40% - Énfasis1 7 2 4 3" xfId="35950" xr:uid="{00000000-0005-0000-0000-000097510000}"/>
    <cellStyle name="40% - Énfasis1 7 2 4 4" xfId="20739" xr:uid="{00000000-0005-0000-0000-000098510000}"/>
    <cellStyle name="40% - Énfasis1 7 2 4 5" xfId="44749" xr:uid="{00000000-0005-0000-0000-000099510000}"/>
    <cellStyle name="40% - Énfasis1 7 2 5" xfId="8391" xr:uid="{00000000-0005-0000-0000-00009A510000}"/>
    <cellStyle name="40% - Énfasis1 7 2 5 2" xfId="17358" xr:uid="{00000000-0005-0000-0000-00009B510000}"/>
    <cellStyle name="40% - Énfasis1 7 2 5 2 2" xfId="29539" xr:uid="{00000000-0005-0000-0000-00009C510000}"/>
    <cellStyle name="40% - Énfasis1 7 2 5 3" xfId="37435" xr:uid="{00000000-0005-0000-0000-00009D510000}"/>
    <cellStyle name="40% - Énfasis1 7 2 5 4" xfId="22223" xr:uid="{00000000-0005-0000-0000-00009E510000}"/>
    <cellStyle name="40% - Énfasis1 7 2 5 5" xfId="48583" xr:uid="{00000000-0005-0000-0000-00009F510000}"/>
    <cellStyle name="40% - Énfasis1 7 2 6" xfId="9606" xr:uid="{00000000-0005-0000-0000-0000A0510000}"/>
    <cellStyle name="40% - Énfasis1 7 2 6 2" xfId="31024" xr:uid="{00000000-0005-0000-0000-0000A1510000}"/>
    <cellStyle name="40% - Énfasis1 7 2 6 3" xfId="38921" xr:uid="{00000000-0005-0000-0000-0000A2510000}"/>
    <cellStyle name="40% - Énfasis1 7 2 6 4" xfId="23707" xr:uid="{00000000-0005-0000-0000-0000A3510000}"/>
    <cellStyle name="40% - Énfasis1 7 2 6 5" xfId="50226" xr:uid="{00000000-0005-0000-0000-0000A4510000}"/>
    <cellStyle name="40% - Énfasis1 7 2 7" xfId="25118" xr:uid="{00000000-0005-0000-0000-0000A5510000}"/>
    <cellStyle name="40% - Énfasis1 7 2 7 2" xfId="32509" xr:uid="{00000000-0005-0000-0000-0000A6510000}"/>
    <cellStyle name="40% - Énfasis1 7 2 7 3" xfId="40406" xr:uid="{00000000-0005-0000-0000-0000A7510000}"/>
    <cellStyle name="40% - Énfasis1 7 2 8" xfId="26093" xr:uid="{00000000-0005-0000-0000-0000A8510000}"/>
    <cellStyle name="40% - Énfasis1 7 2 9" xfId="33993" xr:uid="{00000000-0005-0000-0000-0000A9510000}"/>
    <cellStyle name="40% - Énfasis1 7 3" xfId="2204" xr:uid="{00000000-0005-0000-0000-0000AA510000}"/>
    <cellStyle name="40% - Énfasis1 7 3 2" xfId="4703" xr:uid="{00000000-0005-0000-0000-0000AB510000}"/>
    <cellStyle name="40% - Énfasis1 7 3 2 2" xfId="14681" xr:uid="{00000000-0005-0000-0000-0000AC510000}"/>
    <cellStyle name="40% - Énfasis1 7 3 2 2 2" xfId="28519" xr:uid="{00000000-0005-0000-0000-0000AD510000}"/>
    <cellStyle name="40% - Énfasis1 7 3 2 3" xfId="36414" xr:uid="{00000000-0005-0000-0000-0000AE510000}"/>
    <cellStyle name="40% - Énfasis1 7 3 2 4" xfId="21203" xr:uid="{00000000-0005-0000-0000-0000AF510000}"/>
    <cellStyle name="40% - Énfasis1 7 3 2 5" xfId="45903" xr:uid="{00000000-0005-0000-0000-0000B0510000}"/>
    <cellStyle name="40% - Énfasis1 7 3 3" xfId="8751" xr:uid="{00000000-0005-0000-0000-0000B1510000}"/>
    <cellStyle name="40% - Énfasis1 7 3 3 2" xfId="17718" xr:uid="{00000000-0005-0000-0000-0000B2510000}"/>
    <cellStyle name="40% - Énfasis1 7 3 3 2 2" xfId="30003" xr:uid="{00000000-0005-0000-0000-0000B3510000}"/>
    <cellStyle name="40% - Énfasis1 7 3 3 3" xfId="37899" xr:uid="{00000000-0005-0000-0000-0000B4510000}"/>
    <cellStyle name="40% - Énfasis1 7 3 3 4" xfId="22686" xr:uid="{00000000-0005-0000-0000-0000B5510000}"/>
    <cellStyle name="40% - Énfasis1 7 3 3 5" xfId="48943" xr:uid="{00000000-0005-0000-0000-0000B6510000}"/>
    <cellStyle name="40% - Énfasis1 7 3 4" xfId="9607" xr:uid="{00000000-0005-0000-0000-0000B7510000}"/>
    <cellStyle name="40% - Énfasis1 7 3 4 2" xfId="31488" xr:uid="{00000000-0005-0000-0000-0000B8510000}"/>
    <cellStyle name="40% - Énfasis1 7 3 4 3" xfId="39385" xr:uid="{00000000-0005-0000-0000-0000B9510000}"/>
    <cellStyle name="40% - Énfasis1 7 3 4 4" xfId="24170" xr:uid="{00000000-0005-0000-0000-0000BA510000}"/>
    <cellStyle name="40% - Énfasis1 7 3 4 5" xfId="50586" xr:uid="{00000000-0005-0000-0000-0000BB510000}"/>
    <cellStyle name="40% - Énfasis1 7 3 5" xfId="12304" xr:uid="{00000000-0005-0000-0000-0000BC510000}"/>
    <cellStyle name="40% - Énfasis1 7 3 5 2" xfId="32973" xr:uid="{00000000-0005-0000-0000-0000BD510000}"/>
    <cellStyle name="40% - Énfasis1 7 3 5 3" xfId="40870" xr:uid="{00000000-0005-0000-0000-0000BE510000}"/>
    <cellStyle name="40% - Énfasis1 7 3 6" xfId="26557" xr:uid="{00000000-0005-0000-0000-0000BF510000}"/>
    <cellStyle name="40% - Énfasis1 7 3 7" xfId="34457" xr:uid="{00000000-0005-0000-0000-0000C0510000}"/>
    <cellStyle name="40% - Énfasis1 7 3 8" xfId="19719" xr:uid="{00000000-0005-0000-0000-0000C1510000}"/>
    <cellStyle name="40% - Énfasis1 7 3 9" xfId="42404" xr:uid="{00000000-0005-0000-0000-0000C2510000}"/>
    <cellStyle name="40% - Énfasis1 7 4" xfId="1719" xr:uid="{00000000-0005-0000-0000-0000C3510000}"/>
    <cellStyle name="40% - Énfasis1 7 4 2" xfId="4540" xr:uid="{00000000-0005-0000-0000-0000C4510000}"/>
    <cellStyle name="40% - Énfasis1 7 4 2 2" xfId="14518" xr:uid="{00000000-0005-0000-0000-0000C5510000}"/>
    <cellStyle name="40% - Énfasis1 7 4 2 3" xfId="27228" xr:uid="{00000000-0005-0000-0000-0000C6510000}"/>
    <cellStyle name="40% - Énfasis1 7 4 2 4" xfId="45740" xr:uid="{00000000-0005-0000-0000-0000C7510000}"/>
    <cellStyle name="40% - Énfasis1 7 4 3" xfId="10840" xr:uid="{00000000-0005-0000-0000-0000C8510000}"/>
    <cellStyle name="40% - Énfasis1 7 4 3 2" xfId="35123" xr:uid="{00000000-0005-0000-0000-0000C9510000}"/>
    <cellStyle name="40% - Énfasis1 7 4 4" xfId="18936" xr:uid="{00000000-0005-0000-0000-0000CA510000}"/>
    <cellStyle name="40% - Énfasis1 7 4 5" xfId="43535" xr:uid="{00000000-0005-0000-0000-0000CB510000}"/>
    <cellStyle name="40% - Énfasis1 7 5" xfId="5557" xr:uid="{00000000-0005-0000-0000-0000CC510000}"/>
    <cellStyle name="40% - Énfasis1 7 5 2" xfId="15319" xr:uid="{00000000-0005-0000-0000-0000CD510000}"/>
    <cellStyle name="40% - Énfasis1 7 5 2 2" xfId="27736" xr:uid="{00000000-0005-0000-0000-0000CE510000}"/>
    <cellStyle name="40% - Énfasis1 7 5 3" xfId="35631" xr:uid="{00000000-0005-0000-0000-0000CF510000}"/>
    <cellStyle name="40% - Énfasis1 7 5 4" xfId="20420" xr:uid="{00000000-0005-0000-0000-0000D0510000}"/>
    <cellStyle name="40% - Énfasis1 7 5 5" xfId="46542" xr:uid="{00000000-0005-0000-0000-0000D1510000}"/>
    <cellStyle name="40% - Énfasis1 7 6" xfId="3862" xr:uid="{00000000-0005-0000-0000-0000D2510000}"/>
    <cellStyle name="40% - Énfasis1 7 6 2" xfId="13844" xr:uid="{00000000-0005-0000-0000-0000D3510000}"/>
    <cellStyle name="40% - Énfasis1 7 6 2 2" xfId="29220" xr:uid="{00000000-0005-0000-0000-0000D4510000}"/>
    <cellStyle name="40% - Énfasis1 7 6 3" xfId="37116" xr:uid="{00000000-0005-0000-0000-0000D5510000}"/>
    <cellStyle name="40% - Énfasis1 7 6 4" xfId="21904" xr:uid="{00000000-0005-0000-0000-0000D6510000}"/>
    <cellStyle name="40% - Énfasis1 7 6 5" xfId="45066" xr:uid="{00000000-0005-0000-0000-0000D7510000}"/>
    <cellStyle name="40% - Énfasis1 7 7" xfId="2869" xr:uid="{00000000-0005-0000-0000-0000D8510000}"/>
    <cellStyle name="40% - Énfasis1 7 7 2" xfId="12853" xr:uid="{00000000-0005-0000-0000-0000D9510000}"/>
    <cellStyle name="40% - Énfasis1 7 7 2 2" xfId="30705" xr:uid="{00000000-0005-0000-0000-0000DA510000}"/>
    <cellStyle name="40% - Énfasis1 7 7 3" xfId="38602" xr:uid="{00000000-0005-0000-0000-0000DB510000}"/>
    <cellStyle name="40% - Énfasis1 7 7 4" xfId="23388" xr:uid="{00000000-0005-0000-0000-0000DC510000}"/>
    <cellStyle name="40% - Énfasis1 7 7 5" xfId="44074" xr:uid="{00000000-0005-0000-0000-0000DD510000}"/>
    <cellStyle name="40% - Énfasis1 7 8" xfId="8275" xr:uid="{00000000-0005-0000-0000-0000DE510000}"/>
    <cellStyle name="40% - Énfasis1 7 8 2" xfId="17242" xr:uid="{00000000-0005-0000-0000-0000DF510000}"/>
    <cellStyle name="40% - Énfasis1 7 8 2 2" xfId="32190" xr:uid="{00000000-0005-0000-0000-0000E0510000}"/>
    <cellStyle name="40% - Énfasis1 7 8 3" xfId="40087" xr:uid="{00000000-0005-0000-0000-0000E1510000}"/>
    <cellStyle name="40% - Énfasis1 7 8 4" xfId="24822" xr:uid="{00000000-0005-0000-0000-0000E2510000}"/>
    <cellStyle name="40% - Énfasis1 7 8 5" xfId="48467" xr:uid="{00000000-0005-0000-0000-0000E3510000}"/>
    <cellStyle name="40% - Énfasis1 7 9" xfId="10841" xr:uid="{00000000-0005-0000-0000-0000E4510000}"/>
    <cellStyle name="40% - Énfasis1 7 9 2" xfId="25775" xr:uid="{00000000-0005-0000-0000-0000E5510000}"/>
    <cellStyle name="40% - Énfasis1 7 9 3" xfId="50110" xr:uid="{00000000-0005-0000-0000-0000E6510000}"/>
    <cellStyle name="40% - Énfasis1 8" xfId="370" xr:uid="{00000000-0005-0000-0000-0000E7510000}"/>
    <cellStyle name="40% - Énfasis1 8 10" xfId="18373" xr:uid="{00000000-0005-0000-0000-0000E8510000}"/>
    <cellStyle name="40% - Énfasis1 8 11" xfId="41873" xr:uid="{00000000-0005-0000-0000-0000E9510000}"/>
    <cellStyle name="40% - Énfasis1 8 2" xfId="2206" xr:uid="{00000000-0005-0000-0000-0000EA510000}"/>
    <cellStyle name="40% - Énfasis1 8 2 2" xfId="4883" xr:uid="{00000000-0005-0000-0000-0000EB510000}"/>
    <cellStyle name="40% - Énfasis1 8 2 2 2" xfId="14861" xr:uid="{00000000-0005-0000-0000-0000EC510000}"/>
    <cellStyle name="40% - Énfasis1 8 2 2 2 2" xfId="28521" xr:uid="{00000000-0005-0000-0000-0000ED510000}"/>
    <cellStyle name="40% - Énfasis1 8 2 2 3" xfId="36416" xr:uid="{00000000-0005-0000-0000-0000EE510000}"/>
    <cellStyle name="40% - Énfasis1 8 2 2 4" xfId="21205" xr:uid="{00000000-0005-0000-0000-0000EF510000}"/>
    <cellStyle name="40% - Énfasis1 8 2 2 5" xfId="46083" xr:uid="{00000000-0005-0000-0000-0000F0510000}"/>
    <cellStyle name="40% - Énfasis1 8 2 3" xfId="8753" xr:uid="{00000000-0005-0000-0000-0000F1510000}"/>
    <cellStyle name="40% - Énfasis1 8 2 3 2" xfId="17720" xr:uid="{00000000-0005-0000-0000-0000F2510000}"/>
    <cellStyle name="40% - Énfasis1 8 2 3 2 2" xfId="30005" xr:uid="{00000000-0005-0000-0000-0000F3510000}"/>
    <cellStyle name="40% - Énfasis1 8 2 3 3" xfId="37901" xr:uid="{00000000-0005-0000-0000-0000F4510000}"/>
    <cellStyle name="40% - Énfasis1 8 2 3 4" xfId="22688" xr:uid="{00000000-0005-0000-0000-0000F5510000}"/>
    <cellStyle name="40% - Énfasis1 8 2 3 5" xfId="48945" xr:uid="{00000000-0005-0000-0000-0000F6510000}"/>
    <cellStyle name="40% - Énfasis1 8 2 4" xfId="9608" xr:uid="{00000000-0005-0000-0000-0000F7510000}"/>
    <cellStyle name="40% - Énfasis1 8 2 4 2" xfId="31490" xr:uid="{00000000-0005-0000-0000-0000F8510000}"/>
    <cellStyle name="40% - Énfasis1 8 2 4 3" xfId="39387" xr:uid="{00000000-0005-0000-0000-0000F9510000}"/>
    <cellStyle name="40% - Énfasis1 8 2 4 4" xfId="24172" xr:uid="{00000000-0005-0000-0000-0000FA510000}"/>
    <cellStyle name="40% - Énfasis1 8 2 4 5" xfId="50588" xr:uid="{00000000-0005-0000-0000-0000FB510000}"/>
    <cellStyle name="40% - Énfasis1 8 2 5" xfId="12306" xr:uid="{00000000-0005-0000-0000-0000FC510000}"/>
    <cellStyle name="40% - Énfasis1 8 2 5 2" xfId="32975" xr:uid="{00000000-0005-0000-0000-0000FD510000}"/>
    <cellStyle name="40% - Énfasis1 8 2 5 3" xfId="40872" xr:uid="{00000000-0005-0000-0000-0000FE510000}"/>
    <cellStyle name="40% - Énfasis1 8 2 6" xfId="26559" xr:uid="{00000000-0005-0000-0000-0000FF510000}"/>
    <cellStyle name="40% - Énfasis1 8 2 7" xfId="34459" xr:uid="{00000000-0005-0000-0000-000000520000}"/>
    <cellStyle name="40% - Énfasis1 8 2 8" xfId="19721" xr:uid="{00000000-0005-0000-0000-000001520000}"/>
    <cellStyle name="40% - Énfasis1 8 2 9" xfId="42406" xr:uid="{00000000-0005-0000-0000-000002520000}"/>
    <cellStyle name="40% - Énfasis1 8 3" xfId="1662" xr:uid="{00000000-0005-0000-0000-000003520000}"/>
    <cellStyle name="40% - Énfasis1 8 3 2" xfId="4043" xr:uid="{00000000-0005-0000-0000-000004520000}"/>
    <cellStyle name="40% - Énfasis1 8 3 2 2" xfId="14024" xr:uid="{00000000-0005-0000-0000-000005520000}"/>
    <cellStyle name="40% - Énfasis1 8 3 2 3" xfId="27106" xr:uid="{00000000-0005-0000-0000-000006520000}"/>
    <cellStyle name="40% - Énfasis1 8 3 2 4" xfId="45246" xr:uid="{00000000-0005-0000-0000-000007520000}"/>
    <cellStyle name="40% - Énfasis1 8 3 3" xfId="10842" xr:uid="{00000000-0005-0000-0000-000008520000}"/>
    <cellStyle name="40% - Énfasis1 8 3 3 2" xfId="35001" xr:uid="{00000000-0005-0000-0000-000009520000}"/>
    <cellStyle name="40% - Énfasis1 8 3 4" xfId="18768" xr:uid="{00000000-0005-0000-0000-00000A520000}"/>
    <cellStyle name="40% - Énfasis1 8 3 5" xfId="43497" xr:uid="{00000000-0005-0000-0000-00000B520000}"/>
    <cellStyle name="40% - Énfasis1 8 4" xfId="3545" xr:uid="{00000000-0005-0000-0000-00000C520000}"/>
    <cellStyle name="40% - Énfasis1 8 4 2" xfId="13529" xr:uid="{00000000-0005-0000-0000-00000D520000}"/>
    <cellStyle name="40% - Énfasis1 8 4 2 2" xfId="27568" xr:uid="{00000000-0005-0000-0000-00000E520000}"/>
    <cellStyle name="40% - Énfasis1 8 4 3" xfId="35463" xr:uid="{00000000-0005-0000-0000-00000F520000}"/>
    <cellStyle name="40% - Énfasis1 8 4 4" xfId="20252" xr:uid="{00000000-0005-0000-0000-000010520000}"/>
    <cellStyle name="40% - Énfasis1 8 4 5" xfId="44750" xr:uid="{00000000-0005-0000-0000-000011520000}"/>
    <cellStyle name="40% - Énfasis1 8 5" xfId="8220" xr:uid="{00000000-0005-0000-0000-000012520000}"/>
    <cellStyle name="40% - Énfasis1 8 5 2" xfId="17187" xr:uid="{00000000-0005-0000-0000-000013520000}"/>
    <cellStyle name="40% - Énfasis1 8 5 2 2" xfId="29052" xr:uid="{00000000-0005-0000-0000-000014520000}"/>
    <cellStyle name="40% - Énfasis1 8 5 3" xfId="36948" xr:uid="{00000000-0005-0000-0000-000015520000}"/>
    <cellStyle name="40% - Énfasis1 8 5 4" xfId="21736" xr:uid="{00000000-0005-0000-0000-000016520000}"/>
    <cellStyle name="40% - Énfasis1 8 5 5" xfId="48412" xr:uid="{00000000-0005-0000-0000-000017520000}"/>
    <cellStyle name="40% - Énfasis1 8 6" xfId="9609" xr:uid="{00000000-0005-0000-0000-000018520000}"/>
    <cellStyle name="40% - Énfasis1 8 6 2" xfId="30537" xr:uid="{00000000-0005-0000-0000-000019520000}"/>
    <cellStyle name="40% - Énfasis1 8 6 3" xfId="38434" xr:uid="{00000000-0005-0000-0000-00001A520000}"/>
    <cellStyle name="40% - Énfasis1 8 6 4" xfId="23220" xr:uid="{00000000-0005-0000-0000-00001B520000}"/>
    <cellStyle name="40% - Énfasis1 8 6 5" xfId="50055" xr:uid="{00000000-0005-0000-0000-00001C520000}"/>
    <cellStyle name="40% - Énfasis1 8 7" xfId="24671" xr:uid="{00000000-0005-0000-0000-00001D520000}"/>
    <cellStyle name="40% - Énfasis1 8 7 2" xfId="32022" xr:uid="{00000000-0005-0000-0000-00001E520000}"/>
    <cellStyle name="40% - Énfasis1 8 7 3" xfId="39919" xr:uid="{00000000-0005-0000-0000-00001F520000}"/>
    <cellStyle name="40% - Énfasis1 8 8" xfId="25607" xr:uid="{00000000-0005-0000-0000-000020520000}"/>
    <cellStyle name="40% - Énfasis1 8 9" xfId="33506" xr:uid="{00000000-0005-0000-0000-000021520000}"/>
    <cellStyle name="40% - Énfasis1 9" xfId="968" xr:uid="{00000000-0005-0000-0000-000022520000}"/>
    <cellStyle name="40% - Énfasis1 9 10" xfId="18525" xr:uid="{00000000-0005-0000-0000-000023520000}"/>
    <cellStyle name="40% - Énfasis1 9 11" xfId="41825" xr:uid="{00000000-0005-0000-0000-000024520000}"/>
    <cellStyle name="40% - Énfasis1 9 2" xfId="2207" xr:uid="{00000000-0005-0000-0000-000025520000}"/>
    <cellStyle name="40% - Énfasis1 9 2 2" xfId="4604" xr:uid="{00000000-0005-0000-0000-000026520000}"/>
    <cellStyle name="40% - Énfasis1 9 2 2 2" xfId="14582" xr:uid="{00000000-0005-0000-0000-000027520000}"/>
    <cellStyle name="40% - Énfasis1 9 2 2 2 2" xfId="28522" xr:uid="{00000000-0005-0000-0000-000028520000}"/>
    <cellStyle name="40% - Énfasis1 9 2 2 3" xfId="36417" xr:uid="{00000000-0005-0000-0000-000029520000}"/>
    <cellStyle name="40% - Énfasis1 9 2 2 4" xfId="21206" xr:uid="{00000000-0005-0000-0000-00002A520000}"/>
    <cellStyle name="40% - Énfasis1 9 2 2 5" xfId="45804" xr:uid="{00000000-0005-0000-0000-00002B520000}"/>
    <cellStyle name="40% - Énfasis1 9 2 3" xfId="8754" xr:uid="{00000000-0005-0000-0000-00002C520000}"/>
    <cellStyle name="40% - Énfasis1 9 2 3 2" xfId="17721" xr:uid="{00000000-0005-0000-0000-00002D520000}"/>
    <cellStyle name="40% - Énfasis1 9 2 3 2 2" xfId="30006" xr:uid="{00000000-0005-0000-0000-00002E520000}"/>
    <cellStyle name="40% - Énfasis1 9 2 3 3" xfId="37902" xr:uid="{00000000-0005-0000-0000-00002F520000}"/>
    <cellStyle name="40% - Énfasis1 9 2 3 4" xfId="22689" xr:uid="{00000000-0005-0000-0000-000030520000}"/>
    <cellStyle name="40% - Énfasis1 9 2 3 5" xfId="48946" xr:uid="{00000000-0005-0000-0000-000031520000}"/>
    <cellStyle name="40% - Énfasis1 9 2 4" xfId="9610" xr:uid="{00000000-0005-0000-0000-000032520000}"/>
    <cellStyle name="40% - Énfasis1 9 2 4 2" xfId="31491" xr:uid="{00000000-0005-0000-0000-000033520000}"/>
    <cellStyle name="40% - Énfasis1 9 2 4 3" xfId="39388" xr:uid="{00000000-0005-0000-0000-000034520000}"/>
    <cellStyle name="40% - Énfasis1 9 2 4 4" xfId="24173" xr:uid="{00000000-0005-0000-0000-000035520000}"/>
    <cellStyle name="40% - Énfasis1 9 2 4 5" xfId="50589" xr:uid="{00000000-0005-0000-0000-000036520000}"/>
    <cellStyle name="40% - Énfasis1 9 2 5" xfId="12307" xr:uid="{00000000-0005-0000-0000-000037520000}"/>
    <cellStyle name="40% - Énfasis1 9 2 5 2" xfId="32976" xr:uid="{00000000-0005-0000-0000-000038520000}"/>
    <cellStyle name="40% - Énfasis1 9 2 5 3" xfId="40873" xr:uid="{00000000-0005-0000-0000-000039520000}"/>
    <cellStyle name="40% - Énfasis1 9 2 6" xfId="26560" xr:uid="{00000000-0005-0000-0000-00003A520000}"/>
    <cellStyle name="40% - Énfasis1 9 2 7" xfId="34460" xr:uid="{00000000-0005-0000-0000-00003B520000}"/>
    <cellStyle name="40% - Énfasis1 9 2 8" xfId="19722" xr:uid="{00000000-0005-0000-0000-00003C520000}"/>
    <cellStyle name="40% - Énfasis1 9 2 9" xfId="42407" xr:uid="{00000000-0005-0000-0000-00003D520000}"/>
    <cellStyle name="40% - Énfasis1 9 3" xfId="1614" xr:uid="{00000000-0005-0000-0000-00003E520000}"/>
    <cellStyle name="40% - Énfasis1 9 3 2" xfId="10843" xr:uid="{00000000-0005-0000-0000-00003F520000}"/>
    <cellStyle name="40% - Énfasis1 9 3 2 2" xfId="27091" xr:uid="{00000000-0005-0000-0000-000040520000}"/>
    <cellStyle name="40% - Énfasis1 9 3 3" xfId="34986" xr:uid="{00000000-0005-0000-0000-000041520000}"/>
    <cellStyle name="40% - Énfasis1 9 3 4" xfId="18719" xr:uid="{00000000-0005-0000-0000-000042520000}"/>
    <cellStyle name="40% - Énfasis1 9 3 5" xfId="43482" xr:uid="{00000000-0005-0000-0000-000043520000}"/>
    <cellStyle name="40% - Énfasis1 9 4" xfId="3546" xr:uid="{00000000-0005-0000-0000-000044520000}"/>
    <cellStyle name="40% - Énfasis1 9 4 2" xfId="13530" xr:uid="{00000000-0005-0000-0000-000045520000}"/>
    <cellStyle name="40% - Énfasis1 9 4 2 2" xfId="27519" xr:uid="{00000000-0005-0000-0000-000046520000}"/>
    <cellStyle name="40% - Énfasis1 9 4 3" xfId="35414" xr:uid="{00000000-0005-0000-0000-000047520000}"/>
    <cellStyle name="40% - Énfasis1 9 4 4" xfId="20204" xr:uid="{00000000-0005-0000-0000-000048520000}"/>
    <cellStyle name="40% - Énfasis1 9 4 5" xfId="44751" xr:uid="{00000000-0005-0000-0000-000049520000}"/>
    <cellStyle name="40% - Énfasis1 9 5" xfId="8172" xr:uid="{00000000-0005-0000-0000-00004A520000}"/>
    <cellStyle name="40% - Énfasis1 9 5 2" xfId="17139" xr:uid="{00000000-0005-0000-0000-00004B520000}"/>
    <cellStyle name="40% - Énfasis1 9 5 2 2" xfId="29003" xr:uid="{00000000-0005-0000-0000-00004C520000}"/>
    <cellStyle name="40% - Énfasis1 9 5 3" xfId="36899" xr:uid="{00000000-0005-0000-0000-00004D520000}"/>
    <cellStyle name="40% - Énfasis1 9 5 4" xfId="21688" xr:uid="{00000000-0005-0000-0000-00004E520000}"/>
    <cellStyle name="40% - Énfasis1 9 5 5" xfId="48364" xr:uid="{00000000-0005-0000-0000-00004F520000}"/>
    <cellStyle name="40% - Énfasis1 9 6" xfId="9611" xr:uid="{00000000-0005-0000-0000-000050520000}"/>
    <cellStyle name="40% - Énfasis1 9 6 2" xfId="30488" xr:uid="{00000000-0005-0000-0000-000051520000}"/>
    <cellStyle name="40% - Énfasis1 9 6 3" xfId="38385" xr:uid="{00000000-0005-0000-0000-000052520000}"/>
    <cellStyle name="40% - Énfasis1 9 6 4" xfId="23172" xr:uid="{00000000-0005-0000-0000-000053520000}"/>
    <cellStyle name="40% - Énfasis1 9 6 5" xfId="50007" xr:uid="{00000000-0005-0000-0000-000054520000}"/>
    <cellStyle name="40% - Énfasis1 9 7" xfId="24655" xr:uid="{00000000-0005-0000-0000-000055520000}"/>
    <cellStyle name="40% - Énfasis1 9 7 2" xfId="31973" xr:uid="{00000000-0005-0000-0000-000056520000}"/>
    <cellStyle name="40% - Énfasis1 9 7 3" xfId="39870" xr:uid="{00000000-0005-0000-0000-000057520000}"/>
    <cellStyle name="40% - Énfasis1 9 8" xfId="25558" xr:uid="{00000000-0005-0000-0000-000058520000}"/>
    <cellStyle name="40% - Énfasis1 9 9" xfId="33457" xr:uid="{00000000-0005-0000-0000-000059520000}"/>
    <cellStyle name="40% - Énfasis2" xfId="26" builtinId="35" customBuiltin="1"/>
    <cellStyle name="40% - Énfasis2 10" xfId="969" xr:uid="{00000000-0005-0000-0000-00005B520000}"/>
    <cellStyle name="40% - Énfasis2 10 2" xfId="2709" xr:uid="{00000000-0005-0000-0000-00005C520000}"/>
    <cellStyle name="40% - Énfasis2 10 2 2" xfId="5163" xr:uid="{00000000-0005-0000-0000-00005D520000}"/>
    <cellStyle name="40% - Énfasis2 10 2 2 2" xfId="15140" xr:uid="{00000000-0005-0000-0000-00005E520000}"/>
    <cellStyle name="40% - Énfasis2 10 2 2 3" xfId="46363" xr:uid="{00000000-0005-0000-0000-00005F520000}"/>
    <cellStyle name="40% - Énfasis2 10 2 3" xfId="10844" xr:uid="{00000000-0005-0000-0000-000060520000}"/>
    <cellStyle name="40% - Énfasis2 10 2 4" xfId="27010" xr:uid="{00000000-0005-0000-0000-000061520000}"/>
    <cellStyle name="40% - Énfasis2 10 2 5" xfId="43919" xr:uid="{00000000-0005-0000-0000-000062520000}"/>
    <cellStyle name="40% - Énfasis2 10 3" xfId="3547" xr:uid="{00000000-0005-0000-0000-000063520000}"/>
    <cellStyle name="40% - Énfasis2 10 3 2" xfId="13531" xr:uid="{00000000-0005-0000-0000-000064520000}"/>
    <cellStyle name="40% - Énfasis2 10 3 3" xfId="34905" xr:uid="{00000000-0005-0000-0000-000065520000}"/>
    <cellStyle name="40% - Énfasis2 10 3 4" xfId="44752" xr:uid="{00000000-0005-0000-0000-000066520000}"/>
    <cellStyle name="40% - Énfasis2 10 4" xfId="9186" xr:uid="{00000000-0005-0000-0000-000067520000}"/>
    <cellStyle name="40% - Énfasis2 10 4 2" xfId="18152" xr:uid="{00000000-0005-0000-0000-000068520000}"/>
    <cellStyle name="40% - Énfasis2 10 4 3" xfId="49378" xr:uid="{00000000-0005-0000-0000-000069520000}"/>
    <cellStyle name="40% - Énfasis2 10 5" xfId="10845" xr:uid="{00000000-0005-0000-0000-00006A520000}"/>
    <cellStyle name="40% - Énfasis2 10 5 2" xfId="51021" xr:uid="{00000000-0005-0000-0000-00006B520000}"/>
    <cellStyle name="40% - Énfasis2 10 6" xfId="18631" xr:uid="{00000000-0005-0000-0000-00006C520000}"/>
    <cellStyle name="40% - Énfasis2 10 7" xfId="42839" xr:uid="{00000000-0005-0000-0000-00006D520000}"/>
    <cellStyle name="40% - Énfasis2 11" xfId="970" xr:uid="{00000000-0005-0000-0000-00006E520000}"/>
    <cellStyle name="40% - Énfasis2 11 2" xfId="2710" xr:uid="{00000000-0005-0000-0000-00006F520000}"/>
    <cellStyle name="40% - Énfasis2 11 2 2" xfId="4324" xr:uid="{00000000-0005-0000-0000-000070520000}"/>
    <cellStyle name="40% - Énfasis2 11 2 2 2" xfId="14304" xr:uid="{00000000-0005-0000-0000-000071520000}"/>
    <cellStyle name="40% - Énfasis2 11 2 2 3" xfId="45526" xr:uid="{00000000-0005-0000-0000-000072520000}"/>
    <cellStyle name="40% - Énfasis2 11 2 3" xfId="10846" xr:uid="{00000000-0005-0000-0000-000073520000}"/>
    <cellStyle name="40% - Énfasis2 11 2 4" xfId="27024" xr:uid="{00000000-0005-0000-0000-000074520000}"/>
    <cellStyle name="40% - Énfasis2 11 2 5" xfId="43920" xr:uid="{00000000-0005-0000-0000-000075520000}"/>
    <cellStyle name="40% - Énfasis2 11 3" xfId="3548" xr:uid="{00000000-0005-0000-0000-000076520000}"/>
    <cellStyle name="40% - Énfasis2 11 3 2" xfId="13532" xr:uid="{00000000-0005-0000-0000-000077520000}"/>
    <cellStyle name="40% - Énfasis2 11 3 3" xfId="34919" xr:uid="{00000000-0005-0000-0000-000078520000}"/>
    <cellStyle name="40% - Énfasis2 11 3 4" xfId="44753" xr:uid="{00000000-0005-0000-0000-000079520000}"/>
    <cellStyle name="40% - Énfasis2 11 4" xfId="9187" xr:uid="{00000000-0005-0000-0000-00007A520000}"/>
    <cellStyle name="40% - Énfasis2 11 4 2" xfId="18153" xr:uid="{00000000-0005-0000-0000-00007B520000}"/>
    <cellStyle name="40% - Énfasis2 11 4 3" xfId="49379" xr:uid="{00000000-0005-0000-0000-00007C520000}"/>
    <cellStyle name="40% - Énfasis2 11 5" xfId="10847" xr:uid="{00000000-0005-0000-0000-00007D520000}"/>
    <cellStyle name="40% - Énfasis2 11 5 2" xfId="51022" xr:uid="{00000000-0005-0000-0000-00007E520000}"/>
    <cellStyle name="40% - Énfasis2 11 6" xfId="18648" xr:uid="{00000000-0005-0000-0000-00007F520000}"/>
    <cellStyle name="40% - Énfasis2 11 7" xfId="42840" xr:uid="{00000000-0005-0000-0000-000080520000}"/>
    <cellStyle name="40% - Énfasis2 12" xfId="1075" xr:uid="{00000000-0005-0000-0000-000081520000}"/>
    <cellStyle name="40% - Énfasis2 12 2" xfId="5283" xr:uid="{00000000-0005-0000-0000-000082520000}"/>
    <cellStyle name="40% - Énfasis2 12 2 2" xfId="15260" xr:uid="{00000000-0005-0000-0000-000083520000}"/>
    <cellStyle name="40% - Énfasis2 12 2 3" xfId="27039" xr:uid="{00000000-0005-0000-0000-000084520000}"/>
    <cellStyle name="40% - Énfasis2 12 2 4" xfId="46483" xr:uid="{00000000-0005-0000-0000-000085520000}"/>
    <cellStyle name="40% - Énfasis2 12 3" xfId="10848" xr:uid="{00000000-0005-0000-0000-000086520000}"/>
    <cellStyle name="40% - Énfasis2 12 3 2" xfId="34934" xr:uid="{00000000-0005-0000-0000-000087520000}"/>
    <cellStyle name="40% - Énfasis2 12 4" xfId="18666" xr:uid="{00000000-0005-0000-0000-000088520000}"/>
    <cellStyle name="40% - Énfasis2 12 5" xfId="42948" xr:uid="{00000000-0005-0000-0000-000089520000}"/>
    <cellStyle name="40% - Énfasis2 13" xfId="6421" xr:uid="{00000000-0005-0000-0000-00008A520000}"/>
    <cellStyle name="40% - Énfasis2 13 2" xfId="15403" xr:uid="{00000000-0005-0000-0000-00008B520000}"/>
    <cellStyle name="40% - Énfasis2 13 2 2" xfId="27467" xr:uid="{00000000-0005-0000-0000-00008C520000}"/>
    <cellStyle name="40% - Énfasis2 13 3" xfId="35362" xr:uid="{00000000-0005-0000-0000-00008D520000}"/>
    <cellStyle name="40% - Énfasis2 13 4" xfId="20152" xr:uid="{00000000-0005-0000-0000-00008E520000}"/>
    <cellStyle name="40% - Énfasis2 13 5" xfId="46626" xr:uid="{00000000-0005-0000-0000-00008F520000}"/>
    <cellStyle name="40% - Énfasis2 14" xfId="3763" xr:uid="{00000000-0005-0000-0000-000090520000}"/>
    <cellStyle name="40% - Énfasis2 14 2" xfId="13747" xr:uid="{00000000-0005-0000-0000-000091520000}"/>
    <cellStyle name="40% - Énfasis2 14 2 2" xfId="28951" xr:uid="{00000000-0005-0000-0000-000092520000}"/>
    <cellStyle name="40% - Énfasis2 14 3" xfId="36847" xr:uid="{00000000-0005-0000-0000-000093520000}"/>
    <cellStyle name="40% - Énfasis2 14 4" xfId="21636" xr:uid="{00000000-0005-0000-0000-000094520000}"/>
    <cellStyle name="40% - Énfasis2 14 5" xfId="44968" xr:uid="{00000000-0005-0000-0000-000095520000}"/>
    <cellStyle name="40% - Énfasis2 15" xfId="6963" xr:uid="{00000000-0005-0000-0000-000096520000}"/>
    <cellStyle name="40% - Énfasis2 15 2" xfId="15941" xr:uid="{00000000-0005-0000-0000-000097520000}"/>
    <cellStyle name="40% - Énfasis2 15 2 2" xfId="30436" xr:uid="{00000000-0005-0000-0000-000098520000}"/>
    <cellStyle name="40% - Énfasis2 15 3" xfId="38333" xr:uid="{00000000-0005-0000-0000-000099520000}"/>
    <cellStyle name="40% - Énfasis2 15 4" xfId="23120" xr:uid="{00000000-0005-0000-0000-00009A520000}"/>
    <cellStyle name="40% - Énfasis2 15 5" xfId="47165" xr:uid="{00000000-0005-0000-0000-00009B520000}"/>
    <cellStyle name="40% - Énfasis2 16" xfId="2754" xr:uid="{00000000-0005-0000-0000-00009C520000}"/>
    <cellStyle name="40% - Énfasis2 16 2" xfId="12738" xr:uid="{00000000-0005-0000-0000-00009D520000}"/>
    <cellStyle name="40% - Énfasis2 16 2 2" xfId="31921" xr:uid="{00000000-0005-0000-0000-00009E520000}"/>
    <cellStyle name="40% - Énfasis2 16 3" xfId="39818" xr:uid="{00000000-0005-0000-0000-00009F520000}"/>
    <cellStyle name="40% - Énfasis2 16 4" xfId="24603" xr:uid="{00000000-0005-0000-0000-0000A0520000}"/>
    <cellStyle name="40% - Énfasis2 16 5" xfId="43959" xr:uid="{00000000-0005-0000-0000-0000A1520000}"/>
    <cellStyle name="40% - Énfasis2 17" xfId="7637" xr:uid="{00000000-0005-0000-0000-0000A2520000}"/>
    <cellStyle name="40% - Énfasis2 17 2" xfId="16604" xr:uid="{00000000-0005-0000-0000-0000A3520000}"/>
    <cellStyle name="40% - Énfasis2 17 3" xfId="25506" xr:uid="{00000000-0005-0000-0000-0000A4520000}"/>
    <cellStyle name="40% - Énfasis2 17 4" xfId="47829" xr:uid="{00000000-0005-0000-0000-0000A5520000}"/>
    <cellStyle name="40% - Énfasis2 18" xfId="9285" xr:uid="{00000000-0005-0000-0000-0000A6520000}"/>
    <cellStyle name="40% - Énfasis2 18 2" xfId="33408" xr:uid="{00000000-0005-0000-0000-0000A7520000}"/>
    <cellStyle name="40% - Énfasis2 18 3" xfId="49472" xr:uid="{00000000-0005-0000-0000-0000A8520000}"/>
    <cellStyle name="40% - Énfasis2 19" xfId="9299" xr:uid="{00000000-0005-0000-0000-0000A9520000}"/>
    <cellStyle name="40% - Énfasis2 2" xfId="66" xr:uid="{00000000-0005-0000-0000-0000AA520000}"/>
    <cellStyle name="40% - Énfasis2 2 10" xfId="1102" xr:uid="{00000000-0005-0000-0000-0000AB520000}"/>
    <cellStyle name="40% - Énfasis2 2 10 2" xfId="6451" xr:uid="{00000000-0005-0000-0000-0000AC520000}"/>
    <cellStyle name="40% - Énfasis2 2 10 2 2" xfId="15433" xr:uid="{00000000-0005-0000-0000-0000AD520000}"/>
    <cellStyle name="40% - Énfasis2 2 10 2 3" xfId="27076" xr:uid="{00000000-0005-0000-0000-0000AE520000}"/>
    <cellStyle name="40% - Énfasis2 2 10 2 4" xfId="46656" xr:uid="{00000000-0005-0000-0000-0000AF520000}"/>
    <cellStyle name="40% - Énfasis2 2 10 3" xfId="10849" xr:uid="{00000000-0005-0000-0000-0000B0520000}"/>
    <cellStyle name="40% - Énfasis2 2 10 3 2" xfId="34971" xr:uid="{00000000-0005-0000-0000-0000B1520000}"/>
    <cellStyle name="40% - Énfasis2 2 10 4" xfId="18704" xr:uid="{00000000-0005-0000-0000-0000B2520000}"/>
    <cellStyle name="40% - Énfasis2 2 10 5" xfId="42975" xr:uid="{00000000-0005-0000-0000-0000B3520000}"/>
    <cellStyle name="40% - Énfasis2 2 11" xfId="3780" xr:uid="{00000000-0005-0000-0000-0000B4520000}"/>
    <cellStyle name="40% - Énfasis2 2 11 2" xfId="13763" xr:uid="{00000000-0005-0000-0000-0000B5520000}"/>
    <cellStyle name="40% - Énfasis2 2 11 2 2" xfId="27504" xr:uid="{00000000-0005-0000-0000-0000B6520000}"/>
    <cellStyle name="40% - Énfasis2 2 11 3" xfId="35399" xr:uid="{00000000-0005-0000-0000-0000B7520000}"/>
    <cellStyle name="40% - Énfasis2 2 11 4" xfId="20189" xr:uid="{00000000-0005-0000-0000-0000B8520000}"/>
    <cellStyle name="40% - Énfasis2 2 11 5" xfId="44985" xr:uid="{00000000-0005-0000-0000-0000B9520000}"/>
    <cellStyle name="40% - Énfasis2 2 12" xfId="6990" xr:uid="{00000000-0005-0000-0000-0000BA520000}"/>
    <cellStyle name="40% - Énfasis2 2 12 2" xfId="15968" xr:uid="{00000000-0005-0000-0000-0000BB520000}"/>
    <cellStyle name="40% - Énfasis2 2 12 2 2" xfId="28988" xr:uid="{00000000-0005-0000-0000-0000BC520000}"/>
    <cellStyle name="40% - Énfasis2 2 12 3" xfId="36884" xr:uid="{00000000-0005-0000-0000-0000BD520000}"/>
    <cellStyle name="40% - Énfasis2 2 12 4" xfId="21673" xr:uid="{00000000-0005-0000-0000-0000BE520000}"/>
    <cellStyle name="40% - Énfasis2 2 12 5" xfId="47192" xr:uid="{00000000-0005-0000-0000-0000BF520000}"/>
    <cellStyle name="40% - Énfasis2 2 13" xfId="2769" xr:uid="{00000000-0005-0000-0000-0000C0520000}"/>
    <cellStyle name="40% - Énfasis2 2 13 2" xfId="12753" xr:uid="{00000000-0005-0000-0000-0000C1520000}"/>
    <cellStyle name="40% - Énfasis2 2 13 2 2" xfId="30473" xr:uid="{00000000-0005-0000-0000-0000C2520000}"/>
    <cellStyle name="40% - Énfasis2 2 13 3" xfId="38370" xr:uid="{00000000-0005-0000-0000-0000C3520000}"/>
    <cellStyle name="40% - Énfasis2 2 13 4" xfId="23157" xr:uid="{00000000-0005-0000-0000-0000C4520000}"/>
    <cellStyle name="40% - Énfasis2 2 13 5" xfId="43974" xr:uid="{00000000-0005-0000-0000-0000C5520000}"/>
    <cellStyle name="40% - Énfasis2 2 14" xfId="7664" xr:uid="{00000000-0005-0000-0000-0000C6520000}"/>
    <cellStyle name="40% - Énfasis2 2 14 2" xfId="16631" xr:uid="{00000000-0005-0000-0000-0000C7520000}"/>
    <cellStyle name="40% - Énfasis2 2 14 2 2" xfId="31958" xr:uid="{00000000-0005-0000-0000-0000C8520000}"/>
    <cellStyle name="40% - Énfasis2 2 14 3" xfId="39855" xr:uid="{00000000-0005-0000-0000-0000C9520000}"/>
    <cellStyle name="40% - Énfasis2 2 14 4" xfId="24640" xr:uid="{00000000-0005-0000-0000-0000CA520000}"/>
    <cellStyle name="40% - Énfasis2 2 14 5" xfId="47856" xr:uid="{00000000-0005-0000-0000-0000CB520000}"/>
    <cellStyle name="40% - Énfasis2 2 15" xfId="10850" xr:uid="{00000000-0005-0000-0000-0000CC520000}"/>
    <cellStyle name="40% - Énfasis2 2 15 2" xfId="25543" xr:uid="{00000000-0005-0000-0000-0000CD520000}"/>
    <cellStyle name="40% - Énfasis2 2 15 3" xfId="49499" xr:uid="{00000000-0005-0000-0000-0000CE520000}"/>
    <cellStyle name="40% - Énfasis2 2 16" xfId="33442" xr:uid="{00000000-0005-0000-0000-0000CF520000}"/>
    <cellStyle name="40% - Énfasis2 2 17" xfId="18259" xr:uid="{00000000-0005-0000-0000-0000D0520000}"/>
    <cellStyle name="40% - Énfasis2 2 18" xfId="41317" xr:uid="{00000000-0005-0000-0000-0000D1520000}"/>
    <cellStyle name="40% - Énfasis2 2 2" xfId="143" xr:uid="{00000000-0005-0000-0000-0000D2520000}"/>
    <cellStyle name="40% - Énfasis2 2 2 10" xfId="3828" xr:uid="{00000000-0005-0000-0000-0000D3520000}"/>
    <cellStyle name="40% - Énfasis2 2 2 10 2" xfId="13811" xr:uid="{00000000-0005-0000-0000-0000D4520000}"/>
    <cellStyle name="40% - Énfasis2 2 2 10 2 2" xfId="30585" xr:uid="{00000000-0005-0000-0000-0000D5520000}"/>
    <cellStyle name="40% - Énfasis2 2 2 10 3" xfId="38482" xr:uid="{00000000-0005-0000-0000-0000D6520000}"/>
    <cellStyle name="40% - Énfasis2 2 2 10 4" xfId="23268" xr:uid="{00000000-0005-0000-0000-0000D7520000}"/>
    <cellStyle name="40% - Énfasis2 2 2 10 5" xfId="45033" xr:uid="{00000000-0005-0000-0000-0000D8520000}"/>
    <cellStyle name="40% - Énfasis2 2 2 11" xfId="7037" xr:uid="{00000000-0005-0000-0000-0000D9520000}"/>
    <cellStyle name="40% - Énfasis2 2 2 11 2" xfId="16014" xr:uid="{00000000-0005-0000-0000-0000DA520000}"/>
    <cellStyle name="40% - Énfasis2 2 2 11 2 2" xfId="32070" xr:uid="{00000000-0005-0000-0000-0000DB520000}"/>
    <cellStyle name="40% - Énfasis2 2 2 11 3" xfId="39967" xr:uid="{00000000-0005-0000-0000-0000DC520000}"/>
    <cellStyle name="40% - Énfasis2 2 2 11 4" xfId="24703" xr:uid="{00000000-0005-0000-0000-0000DD520000}"/>
    <cellStyle name="40% - Énfasis2 2 2 11 5" xfId="47239" xr:uid="{00000000-0005-0000-0000-0000DE520000}"/>
    <cellStyle name="40% - Énfasis2 2 2 12" xfId="2814" xr:uid="{00000000-0005-0000-0000-0000DF520000}"/>
    <cellStyle name="40% - Énfasis2 2 2 12 2" xfId="12798" xr:uid="{00000000-0005-0000-0000-0000E0520000}"/>
    <cellStyle name="40% - Énfasis2 2 2 12 3" xfId="25655" xr:uid="{00000000-0005-0000-0000-0000E1520000}"/>
    <cellStyle name="40% - Énfasis2 2 2 12 4" xfId="44019" xr:uid="{00000000-0005-0000-0000-0000E2520000}"/>
    <cellStyle name="40% - Énfasis2 2 2 13" xfId="7711" xr:uid="{00000000-0005-0000-0000-0000E3520000}"/>
    <cellStyle name="40% - Énfasis2 2 2 13 2" xfId="16678" xr:uid="{00000000-0005-0000-0000-0000E4520000}"/>
    <cellStyle name="40% - Énfasis2 2 2 13 3" xfId="33554" xr:uid="{00000000-0005-0000-0000-0000E5520000}"/>
    <cellStyle name="40% - Énfasis2 2 2 13 4" xfId="47903" xr:uid="{00000000-0005-0000-0000-0000E6520000}"/>
    <cellStyle name="40% - Énfasis2 2 2 14" xfId="10851" xr:uid="{00000000-0005-0000-0000-0000E7520000}"/>
    <cellStyle name="40% - Énfasis2 2 2 14 2" xfId="49546" xr:uid="{00000000-0005-0000-0000-0000E8520000}"/>
    <cellStyle name="40% - Énfasis2 2 2 15" xfId="18361" xr:uid="{00000000-0005-0000-0000-0000E9520000}"/>
    <cellStyle name="40% - Énfasis2 2 2 16" xfId="41364" xr:uid="{00000000-0005-0000-0000-0000EA520000}"/>
    <cellStyle name="40% - Énfasis2 2 2 2" xfId="251" xr:uid="{00000000-0005-0000-0000-0000EB520000}"/>
    <cellStyle name="40% - Énfasis2 2 2 2 10" xfId="10852" xr:uid="{00000000-0005-0000-0000-0000EC520000}"/>
    <cellStyle name="40% - Énfasis2 2 2 2 10 2" xfId="33677" xr:uid="{00000000-0005-0000-0000-0000ED520000}"/>
    <cellStyle name="40% - Énfasis2 2 2 2 10 3" xfId="49726" xr:uid="{00000000-0005-0000-0000-0000EE520000}"/>
    <cellStyle name="40% - Énfasis2 2 2 2 11" xfId="18457" xr:uid="{00000000-0005-0000-0000-0000EF520000}"/>
    <cellStyle name="40% - Énfasis2 2 2 2 12" xfId="41544" xr:uid="{00000000-0005-0000-0000-0000F0520000}"/>
    <cellStyle name="40% - Énfasis2 2 2 2 2" xfId="637" xr:uid="{00000000-0005-0000-0000-0000F1520000}"/>
    <cellStyle name="40% - Énfasis2 2 2 2 2 10" xfId="42045" xr:uid="{00000000-0005-0000-0000-0000F2520000}"/>
    <cellStyle name="40% - Énfasis2 2 2 2 2 2" xfId="2211" xr:uid="{00000000-0005-0000-0000-0000F3520000}"/>
    <cellStyle name="40% - Énfasis2 2 2 2 2 2 2" xfId="5128" xr:uid="{00000000-0005-0000-0000-0000F4520000}"/>
    <cellStyle name="40% - Énfasis2 2 2 2 2 2 2 2" xfId="15106" xr:uid="{00000000-0005-0000-0000-0000F5520000}"/>
    <cellStyle name="40% - Énfasis2 2 2 2 2 2 2 2 2" xfId="28526" xr:uid="{00000000-0005-0000-0000-0000F6520000}"/>
    <cellStyle name="40% - Énfasis2 2 2 2 2 2 2 3" xfId="36421" xr:uid="{00000000-0005-0000-0000-0000F7520000}"/>
    <cellStyle name="40% - Énfasis2 2 2 2 2 2 2 4" xfId="21210" xr:uid="{00000000-0005-0000-0000-0000F8520000}"/>
    <cellStyle name="40% - Énfasis2 2 2 2 2 2 2 5" xfId="46328" xr:uid="{00000000-0005-0000-0000-0000F9520000}"/>
    <cellStyle name="40% - Énfasis2 2 2 2 2 2 3" xfId="8758" xr:uid="{00000000-0005-0000-0000-0000FA520000}"/>
    <cellStyle name="40% - Énfasis2 2 2 2 2 2 3 2" xfId="17725" xr:uid="{00000000-0005-0000-0000-0000FB520000}"/>
    <cellStyle name="40% - Énfasis2 2 2 2 2 2 3 2 2" xfId="30010" xr:uid="{00000000-0005-0000-0000-0000FC520000}"/>
    <cellStyle name="40% - Énfasis2 2 2 2 2 2 3 3" xfId="37906" xr:uid="{00000000-0005-0000-0000-0000FD520000}"/>
    <cellStyle name="40% - Énfasis2 2 2 2 2 2 3 4" xfId="22693" xr:uid="{00000000-0005-0000-0000-0000FE520000}"/>
    <cellStyle name="40% - Énfasis2 2 2 2 2 2 3 5" xfId="48950" xr:uid="{00000000-0005-0000-0000-0000FF520000}"/>
    <cellStyle name="40% - Énfasis2 2 2 2 2 2 4" xfId="9612" xr:uid="{00000000-0005-0000-0000-000000530000}"/>
    <cellStyle name="40% - Énfasis2 2 2 2 2 2 4 2" xfId="31495" xr:uid="{00000000-0005-0000-0000-000001530000}"/>
    <cellStyle name="40% - Énfasis2 2 2 2 2 2 4 3" xfId="39392" xr:uid="{00000000-0005-0000-0000-000002530000}"/>
    <cellStyle name="40% - Énfasis2 2 2 2 2 2 4 4" xfId="24177" xr:uid="{00000000-0005-0000-0000-000003530000}"/>
    <cellStyle name="40% - Énfasis2 2 2 2 2 2 4 5" xfId="50593" xr:uid="{00000000-0005-0000-0000-000004530000}"/>
    <cellStyle name="40% - Énfasis2 2 2 2 2 2 5" xfId="12311" xr:uid="{00000000-0005-0000-0000-000005530000}"/>
    <cellStyle name="40% - Énfasis2 2 2 2 2 2 5 2" xfId="32980" xr:uid="{00000000-0005-0000-0000-000006530000}"/>
    <cellStyle name="40% - Énfasis2 2 2 2 2 2 5 3" xfId="40877" xr:uid="{00000000-0005-0000-0000-000007530000}"/>
    <cellStyle name="40% - Énfasis2 2 2 2 2 2 6" xfId="26564" xr:uid="{00000000-0005-0000-0000-000008530000}"/>
    <cellStyle name="40% - Énfasis2 2 2 2 2 2 7" xfId="34464" xr:uid="{00000000-0005-0000-0000-000009530000}"/>
    <cellStyle name="40% - Énfasis2 2 2 2 2 2 8" xfId="19726" xr:uid="{00000000-0005-0000-0000-00000A530000}"/>
    <cellStyle name="40% - Énfasis2 2 2 2 2 2 9" xfId="42411" xr:uid="{00000000-0005-0000-0000-00000B530000}"/>
    <cellStyle name="40% - Énfasis2 2 2 2 2 3" xfId="1844" xr:uid="{00000000-0005-0000-0000-00000C530000}"/>
    <cellStyle name="40% - Énfasis2 2 2 2 2 3 2" xfId="4289" xr:uid="{00000000-0005-0000-0000-00000D530000}"/>
    <cellStyle name="40% - Énfasis2 2 2 2 2 3 2 2" xfId="14269" xr:uid="{00000000-0005-0000-0000-00000E530000}"/>
    <cellStyle name="40% - Énfasis2 2 2 2 2 3 2 3" xfId="28056" xr:uid="{00000000-0005-0000-0000-00000F530000}"/>
    <cellStyle name="40% - Énfasis2 2 2 2 2 3 2 4" xfId="45491" xr:uid="{00000000-0005-0000-0000-000010530000}"/>
    <cellStyle name="40% - Énfasis2 2 2 2 2 3 3" xfId="10853" xr:uid="{00000000-0005-0000-0000-000011530000}"/>
    <cellStyle name="40% - Énfasis2 2 2 2 2 3 3 2" xfId="35951" xr:uid="{00000000-0005-0000-0000-000012530000}"/>
    <cellStyle name="40% - Énfasis2 2 2 2 2 3 4" xfId="20740" xr:uid="{00000000-0005-0000-0000-000013530000}"/>
    <cellStyle name="40% - Énfasis2 2 2 2 2 3 5" xfId="43625" xr:uid="{00000000-0005-0000-0000-000014530000}"/>
    <cellStyle name="40% - Énfasis2 2 2 2 2 4" xfId="3549" xr:uid="{00000000-0005-0000-0000-000015530000}"/>
    <cellStyle name="40% - Énfasis2 2 2 2 2 4 2" xfId="13533" xr:uid="{00000000-0005-0000-0000-000016530000}"/>
    <cellStyle name="40% - Énfasis2 2 2 2 2 4 2 2" xfId="29540" xr:uid="{00000000-0005-0000-0000-000017530000}"/>
    <cellStyle name="40% - Énfasis2 2 2 2 2 4 3" xfId="37436" xr:uid="{00000000-0005-0000-0000-000018530000}"/>
    <cellStyle name="40% - Énfasis2 2 2 2 2 4 4" xfId="22224" xr:uid="{00000000-0005-0000-0000-000019530000}"/>
    <cellStyle name="40% - Énfasis2 2 2 2 2 4 5" xfId="44754" xr:uid="{00000000-0005-0000-0000-00001A530000}"/>
    <cellStyle name="40% - Énfasis2 2 2 2 2 5" xfId="8392" xr:uid="{00000000-0005-0000-0000-00001B530000}"/>
    <cellStyle name="40% - Énfasis2 2 2 2 2 5 2" xfId="17359" xr:uid="{00000000-0005-0000-0000-00001C530000}"/>
    <cellStyle name="40% - Énfasis2 2 2 2 2 5 2 2" xfId="31025" xr:uid="{00000000-0005-0000-0000-00001D530000}"/>
    <cellStyle name="40% - Énfasis2 2 2 2 2 5 3" xfId="38922" xr:uid="{00000000-0005-0000-0000-00001E530000}"/>
    <cellStyle name="40% - Énfasis2 2 2 2 2 5 4" xfId="23708" xr:uid="{00000000-0005-0000-0000-00001F530000}"/>
    <cellStyle name="40% - Énfasis2 2 2 2 2 5 5" xfId="48584" xr:uid="{00000000-0005-0000-0000-000020530000}"/>
    <cellStyle name="40% - Énfasis2 2 2 2 2 6" xfId="10854" xr:uid="{00000000-0005-0000-0000-000021530000}"/>
    <cellStyle name="40% - Énfasis2 2 2 2 2 6 2" xfId="32510" xr:uid="{00000000-0005-0000-0000-000022530000}"/>
    <cellStyle name="40% - Énfasis2 2 2 2 2 6 3" xfId="40407" xr:uid="{00000000-0005-0000-0000-000023530000}"/>
    <cellStyle name="40% - Énfasis2 2 2 2 2 6 4" xfId="25119" xr:uid="{00000000-0005-0000-0000-000024530000}"/>
    <cellStyle name="40% - Énfasis2 2 2 2 2 6 5" xfId="50227" xr:uid="{00000000-0005-0000-0000-000025530000}"/>
    <cellStyle name="40% - Énfasis2 2 2 2 2 7" xfId="26094" xr:uid="{00000000-0005-0000-0000-000026530000}"/>
    <cellStyle name="40% - Énfasis2 2 2 2 2 8" xfId="33994" xr:uid="{00000000-0005-0000-0000-000027530000}"/>
    <cellStyle name="40% - Énfasis2 2 2 2 2 9" xfId="19256" xr:uid="{00000000-0005-0000-0000-000028530000}"/>
    <cellStyle name="40% - Énfasis2 2 2 2 3" xfId="2210" xr:uid="{00000000-0005-0000-0000-000029530000}"/>
    <cellStyle name="40% - Énfasis2 2 2 2 3 2" xfId="4849" xr:uid="{00000000-0005-0000-0000-00002A530000}"/>
    <cellStyle name="40% - Énfasis2 2 2 2 3 2 2" xfId="14827" xr:uid="{00000000-0005-0000-0000-00002B530000}"/>
    <cellStyle name="40% - Énfasis2 2 2 2 3 2 2 2" xfId="28525" xr:uid="{00000000-0005-0000-0000-00002C530000}"/>
    <cellStyle name="40% - Énfasis2 2 2 2 3 2 3" xfId="36420" xr:uid="{00000000-0005-0000-0000-00002D530000}"/>
    <cellStyle name="40% - Énfasis2 2 2 2 3 2 4" xfId="21209" xr:uid="{00000000-0005-0000-0000-00002E530000}"/>
    <cellStyle name="40% - Énfasis2 2 2 2 3 2 5" xfId="46049" xr:uid="{00000000-0005-0000-0000-00002F530000}"/>
    <cellStyle name="40% - Énfasis2 2 2 2 3 3" xfId="8757" xr:uid="{00000000-0005-0000-0000-000030530000}"/>
    <cellStyle name="40% - Énfasis2 2 2 2 3 3 2" xfId="17724" xr:uid="{00000000-0005-0000-0000-000031530000}"/>
    <cellStyle name="40% - Énfasis2 2 2 2 3 3 2 2" xfId="30009" xr:uid="{00000000-0005-0000-0000-000032530000}"/>
    <cellStyle name="40% - Énfasis2 2 2 2 3 3 3" xfId="37905" xr:uid="{00000000-0005-0000-0000-000033530000}"/>
    <cellStyle name="40% - Énfasis2 2 2 2 3 3 4" xfId="22692" xr:uid="{00000000-0005-0000-0000-000034530000}"/>
    <cellStyle name="40% - Énfasis2 2 2 2 3 3 5" xfId="48949" xr:uid="{00000000-0005-0000-0000-000035530000}"/>
    <cellStyle name="40% - Énfasis2 2 2 2 3 4" xfId="9613" xr:uid="{00000000-0005-0000-0000-000036530000}"/>
    <cellStyle name="40% - Énfasis2 2 2 2 3 4 2" xfId="31494" xr:uid="{00000000-0005-0000-0000-000037530000}"/>
    <cellStyle name="40% - Énfasis2 2 2 2 3 4 3" xfId="39391" xr:uid="{00000000-0005-0000-0000-000038530000}"/>
    <cellStyle name="40% - Énfasis2 2 2 2 3 4 4" xfId="24176" xr:uid="{00000000-0005-0000-0000-000039530000}"/>
    <cellStyle name="40% - Énfasis2 2 2 2 3 4 5" xfId="50592" xr:uid="{00000000-0005-0000-0000-00003A530000}"/>
    <cellStyle name="40% - Énfasis2 2 2 2 3 5" xfId="12310" xr:uid="{00000000-0005-0000-0000-00003B530000}"/>
    <cellStyle name="40% - Énfasis2 2 2 2 3 5 2" xfId="32979" xr:uid="{00000000-0005-0000-0000-00003C530000}"/>
    <cellStyle name="40% - Énfasis2 2 2 2 3 5 3" xfId="40876" xr:uid="{00000000-0005-0000-0000-00003D530000}"/>
    <cellStyle name="40% - Énfasis2 2 2 2 3 6" xfId="26563" xr:uid="{00000000-0005-0000-0000-00003E530000}"/>
    <cellStyle name="40% - Énfasis2 2 2 2 3 7" xfId="34463" xr:uid="{00000000-0005-0000-0000-00003F530000}"/>
    <cellStyle name="40% - Énfasis2 2 2 2 3 8" xfId="19725" xr:uid="{00000000-0005-0000-0000-000040530000}"/>
    <cellStyle name="40% - Énfasis2 2 2 2 3 9" xfId="42410" xr:uid="{00000000-0005-0000-0000-000041530000}"/>
    <cellStyle name="40% - Énfasis2 2 2 2 4" xfId="1329" xr:uid="{00000000-0005-0000-0000-000042530000}"/>
    <cellStyle name="40% - Énfasis2 2 2 2 4 2" xfId="4470" xr:uid="{00000000-0005-0000-0000-000043530000}"/>
    <cellStyle name="40% - Énfasis2 2 2 2 4 2 2" xfId="14449" xr:uid="{00000000-0005-0000-0000-000044530000}"/>
    <cellStyle name="40% - Énfasis2 2 2 2 4 2 3" xfId="27229" xr:uid="{00000000-0005-0000-0000-000045530000}"/>
    <cellStyle name="40% - Énfasis2 2 2 2 4 2 4" xfId="45671" xr:uid="{00000000-0005-0000-0000-000046530000}"/>
    <cellStyle name="40% - Énfasis2 2 2 2 4 3" xfId="10855" xr:uid="{00000000-0005-0000-0000-000047530000}"/>
    <cellStyle name="40% - Énfasis2 2 2 2 4 3 2" xfId="35124" xr:uid="{00000000-0005-0000-0000-000048530000}"/>
    <cellStyle name="40% - Énfasis2 2 2 2 4 4" xfId="18939" xr:uid="{00000000-0005-0000-0000-000049530000}"/>
    <cellStyle name="40% - Énfasis2 2 2 2 4 5" xfId="43201" xr:uid="{00000000-0005-0000-0000-00004A530000}"/>
    <cellStyle name="40% - Énfasis2 2 2 2 5" xfId="6680" xr:uid="{00000000-0005-0000-0000-00004B530000}"/>
    <cellStyle name="40% - Énfasis2 2 2 2 5 2" xfId="15659" xr:uid="{00000000-0005-0000-0000-00004C530000}"/>
    <cellStyle name="40% - Énfasis2 2 2 2 5 2 2" xfId="27739" xr:uid="{00000000-0005-0000-0000-00004D530000}"/>
    <cellStyle name="40% - Énfasis2 2 2 2 5 3" xfId="35634" xr:uid="{00000000-0005-0000-0000-00004E530000}"/>
    <cellStyle name="40% - Énfasis2 2 2 2 5 4" xfId="20423" xr:uid="{00000000-0005-0000-0000-00004F530000}"/>
    <cellStyle name="40% - Énfasis2 2 2 2 5 5" xfId="46883" xr:uid="{00000000-0005-0000-0000-000050530000}"/>
    <cellStyle name="40% - Énfasis2 2 2 2 6" xfId="4009" xr:uid="{00000000-0005-0000-0000-000051530000}"/>
    <cellStyle name="40% - Énfasis2 2 2 2 6 2" xfId="13990" xr:uid="{00000000-0005-0000-0000-000052530000}"/>
    <cellStyle name="40% - Énfasis2 2 2 2 6 2 2" xfId="29223" xr:uid="{00000000-0005-0000-0000-000053530000}"/>
    <cellStyle name="40% - Énfasis2 2 2 2 6 3" xfId="37119" xr:uid="{00000000-0005-0000-0000-000054530000}"/>
    <cellStyle name="40% - Énfasis2 2 2 2 6 4" xfId="21907" xr:uid="{00000000-0005-0000-0000-000055530000}"/>
    <cellStyle name="40% - Énfasis2 2 2 2 6 5" xfId="45212" xr:uid="{00000000-0005-0000-0000-000056530000}"/>
    <cellStyle name="40% - Énfasis2 2 2 2 7" xfId="7217" xr:uid="{00000000-0005-0000-0000-000057530000}"/>
    <cellStyle name="40% - Énfasis2 2 2 2 7 2" xfId="16194" xr:uid="{00000000-0005-0000-0000-000058530000}"/>
    <cellStyle name="40% - Énfasis2 2 2 2 7 2 2" xfId="30708" xr:uid="{00000000-0005-0000-0000-000059530000}"/>
    <cellStyle name="40% - Énfasis2 2 2 2 7 3" xfId="38605" xr:uid="{00000000-0005-0000-0000-00005A530000}"/>
    <cellStyle name="40% - Énfasis2 2 2 2 7 4" xfId="23391" xr:uid="{00000000-0005-0000-0000-00005B530000}"/>
    <cellStyle name="40% - Énfasis2 2 2 2 7 5" xfId="47419" xr:uid="{00000000-0005-0000-0000-00005C530000}"/>
    <cellStyle name="40% - Énfasis2 2 2 2 8" xfId="3125" xr:uid="{00000000-0005-0000-0000-00005D530000}"/>
    <cellStyle name="40% - Énfasis2 2 2 2 8 2" xfId="13109" xr:uid="{00000000-0005-0000-0000-00005E530000}"/>
    <cellStyle name="40% - Énfasis2 2 2 2 8 2 2" xfId="32193" xr:uid="{00000000-0005-0000-0000-00005F530000}"/>
    <cellStyle name="40% - Énfasis2 2 2 2 8 3" xfId="40090" xr:uid="{00000000-0005-0000-0000-000060530000}"/>
    <cellStyle name="40% - Énfasis2 2 2 2 8 4" xfId="24825" xr:uid="{00000000-0005-0000-0000-000061530000}"/>
    <cellStyle name="40% - Énfasis2 2 2 2 8 5" xfId="44330" xr:uid="{00000000-0005-0000-0000-000062530000}"/>
    <cellStyle name="40% - Énfasis2 2 2 2 9" xfId="7891" xr:uid="{00000000-0005-0000-0000-000063530000}"/>
    <cellStyle name="40% - Énfasis2 2 2 2 9 2" xfId="16858" xr:uid="{00000000-0005-0000-0000-000064530000}"/>
    <cellStyle name="40% - Énfasis2 2 2 2 9 3" xfId="25778" xr:uid="{00000000-0005-0000-0000-000065530000}"/>
    <cellStyle name="40% - Énfasis2 2 2 2 9 4" xfId="48083" xr:uid="{00000000-0005-0000-0000-000066530000}"/>
    <cellStyle name="40% - Énfasis2 2 2 3" xfId="359" xr:uid="{00000000-0005-0000-0000-000067530000}"/>
    <cellStyle name="40% - Énfasis2 2 2 3 10" xfId="10856" xr:uid="{00000000-0005-0000-0000-000068530000}"/>
    <cellStyle name="40% - Énfasis2 2 2 3 10 2" xfId="33678" xr:uid="{00000000-0005-0000-0000-000069530000}"/>
    <cellStyle name="40% - Énfasis2 2 2 3 10 3" xfId="49900" xr:uid="{00000000-0005-0000-0000-00006A530000}"/>
    <cellStyle name="40% - Énfasis2 2 2 3 11" xfId="18603" xr:uid="{00000000-0005-0000-0000-00006B530000}"/>
    <cellStyle name="40% - Énfasis2 2 2 3 12" xfId="41718" xr:uid="{00000000-0005-0000-0000-00006C530000}"/>
    <cellStyle name="40% - Énfasis2 2 2 3 2" xfId="812" xr:uid="{00000000-0005-0000-0000-00006D530000}"/>
    <cellStyle name="40% - Énfasis2 2 2 3 2 10" xfId="42046" xr:uid="{00000000-0005-0000-0000-00006E530000}"/>
    <cellStyle name="40% - Énfasis2 2 2 3 2 2" xfId="2213" xr:uid="{00000000-0005-0000-0000-00006F530000}"/>
    <cellStyle name="40% - Énfasis2 2 2 3 2 2 2" xfId="5033" xr:uid="{00000000-0005-0000-0000-000070530000}"/>
    <cellStyle name="40% - Énfasis2 2 2 3 2 2 2 2" xfId="15011" xr:uid="{00000000-0005-0000-0000-000071530000}"/>
    <cellStyle name="40% - Énfasis2 2 2 3 2 2 2 2 2" xfId="28528" xr:uid="{00000000-0005-0000-0000-000072530000}"/>
    <cellStyle name="40% - Énfasis2 2 2 3 2 2 2 3" xfId="36423" xr:uid="{00000000-0005-0000-0000-000073530000}"/>
    <cellStyle name="40% - Énfasis2 2 2 3 2 2 2 4" xfId="21212" xr:uid="{00000000-0005-0000-0000-000074530000}"/>
    <cellStyle name="40% - Énfasis2 2 2 3 2 2 2 5" xfId="46233" xr:uid="{00000000-0005-0000-0000-000075530000}"/>
    <cellStyle name="40% - Énfasis2 2 2 3 2 2 3" xfId="8760" xr:uid="{00000000-0005-0000-0000-000076530000}"/>
    <cellStyle name="40% - Énfasis2 2 2 3 2 2 3 2" xfId="17727" xr:uid="{00000000-0005-0000-0000-000077530000}"/>
    <cellStyle name="40% - Énfasis2 2 2 3 2 2 3 2 2" xfId="30012" xr:uid="{00000000-0005-0000-0000-000078530000}"/>
    <cellStyle name="40% - Énfasis2 2 2 3 2 2 3 3" xfId="37908" xr:uid="{00000000-0005-0000-0000-000079530000}"/>
    <cellStyle name="40% - Énfasis2 2 2 3 2 2 3 4" xfId="22695" xr:uid="{00000000-0005-0000-0000-00007A530000}"/>
    <cellStyle name="40% - Énfasis2 2 2 3 2 2 3 5" xfId="48952" xr:uid="{00000000-0005-0000-0000-00007B530000}"/>
    <cellStyle name="40% - Énfasis2 2 2 3 2 2 4" xfId="9614" xr:uid="{00000000-0005-0000-0000-00007C530000}"/>
    <cellStyle name="40% - Énfasis2 2 2 3 2 2 4 2" xfId="31497" xr:uid="{00000000-0005-0000-0000-00007D530000}"/>
    <cellStyle name="40% - Énfasis2 2 2 3 2 2 4 3" xfId="39394" xr:uid="{00000000-0005-0000-0000-00007E530000}"/>
    <cellStyle name="40% - Énfasis2 2 2 3 2 2 4 4" xfId="24179" xr:uid="{00000000-0005-0000-0000-00007F530000}"/>
    <cellStyle name="40% - Énfasis2 2 2 3 2 2 4 5" xfId="50595" xr:uid="{00000000-0005-0000-0000-000080530000}"/>
    <cellStyle name="40% - Énfasis2 2 2 3 2 2 5" xfId="12313" xr:uid="{00000000-0005-0000-0000-000081530000}"/>
    <cellStyle name="40% - Énfasis2 2 2 3 2 2 5 2" xfId="32982" xr:uid="{00000000-0005-0000-0000-000082530000}"/>
    <cellStyle name="40% - Énfasis2 2 2 3 2 2 5 3" xfId="40879" xr:uid="{00000000-0005-0000-0000-000083530000}"/>
    <cellStyle name="40% - Énfasis2 2 2 3 2 2 6" xfId="26566" xr:uid="{00000000-0005-0000-0000-000084530000}"/>
    <cellStyle name="40% - Énfasis2 2 2 3 2 2 7" xfId="34466" xr:uid="{00000000-0005-0000-0000-000085530000}"/>
    <cellStyle name="40% - Énfasis2 2 2 3 2 2 8" xfId="19728" xr:uid="{00000000-0005-0000-0000-000086530000}"/>
    <cellStyle name="40% - Énfasis2 2 2 3 2 2 9" xfId="42413" xr:uid="{00000000-0005-0000-0000-000087530000}"/>
    <cellStyle name="40% - Énfasis2 2 2 3 2 3" xfId="1845" xr:uid="{00000000-0005-0000-0000-000088530000}"/>
    <cellStyle name="40% - Énfasis2 2 2 3 2 3 2" xfId="4194" xr:uid="{00000000-0005-0000-0000-000089530000}"/>
    <cellStyle name="40% - Énfasis2 2 2 3 2 3 2 2" xfId="14174" xr:uid="{00000000-0005-0000-0000-00008A530000}"/>
    <cellStyle name="40% - Énfasis2 2 2 3 2 3 2 3" xfId="28057" xr:uid="{00000000-0005-0000-0000-00008B530000}"/>
    <cellStyle name="40% - Énfasis2 2 2 3 2 3 2 4" xfId="45396" xr:uid="{00000000-0005-0000-0000-00008C530000}"/>
    <cellStyle name="40% - Énfasis2 2 2 3 2 3 3" xfId="10857" xr:uid="{00000000-0005-0000-0000-00008D530000}"/>
    <cellStyle name="40% - Énfasis2 2 2 3 2 3 3 2" xfId="35952" xr:uid="{00000000-0005-0000-0000-00008E530000}"/>
    <cellStyle name="40% - Énfasis2 2 2 3 2 3 4" xfId="20741" xr:uid="{00000000-0005-0000-0000-00008F530000}"/>
    <cellStyle name="40% - Énfasis2 2 2 3 2 3 5" xfId="43626" xr:uid="{00000000-0005-0000-0000-000090530000}"/>
    <cellStyle name="40% - Énfasis2 2 2 3 2 4" xfId="3550" xr:uid="{00000000-0005-0000-0000-000091530000}"/>
    <cellStyle name="40% - Énfasis2 2 2 3 2 4 2" xfId="13534" xr:uid="{00000000-0005-0000-0000-000092530000}"/>
    <cellStyle name="40% - Énfasis2 2 2 3 2 4 2 2" xfId="29541" xr:uid="{00000000-0005-0000-0000-000093530000}"/>
    <cellStyle name="40% - Énfasis2 2 2 3 2 4 3" xfId="37437" xr:uid="{00000000-0005-0000-0000-000094530000}"/>
    <cellStyle name="40% - Énfasis2 2 2 3 2 4 4" xfId="22225" xr:uid="{00000000-0005-0000-0000-000095530000}"/>
    <cellStyle name="40% - Énfasis2 2 2 3 2 4 5" xfId="44755" xr:uid="{00000000-0005-0000-0000-000096530000}"/>
    <cellStyle name="40% - Énfasis2 2 2 3 2 5" xfId="8393" xr:uid="{00000000-0005-0000-0000-000097530000}"/>
    <cellStyle name="40% - Énfasis2 2 2 3 2 5 2" xfId="17360" xr:uid="{00000000-0005-0000-0000-000098530000}"/>
    <cellStyle name="40% - Énfasis2 2 2 3 2 5 2 2" xfId="31026" xr:uid="{00000000-0005-0000-0000-000099530000}"/>
    <cellStyle name="40% - Énfasis2 2 2 3 2 5 3" xfId="38923" xr:uid="{00000000-0005-0000-0000-00009A530000}"/>
    <cellStyle name="40% - Énfasis2 2 2 3 2 5 4" xfId="23709" xr:uid="{00000000-0005-0000-0000-00009B530000}"/>
    <cellStyle name="40% - Énfasis2 2 2 3 2 5 5" xfId="48585" xr:uid="{00000000-0005-0000-0000-00009C530000}"/>
    <cellStyle name="40% - Énfasis2 2 2 3 2 6" xfId="10858" xr:uid="{00000000-0005-0000-0000-00009D530000}"/>
    <cellStyle name="40% - Énfasis2 2 2 3 2 6 2" xfId="32511" xr:uid="{00000000-0005-0000-0000-00009E530000}"/>
    <cellStyle name="40% - Énfasis2 2 2 3 2 6 3" xfId="40408" xr:uid="{00000000-0005-0000-0000-00009F530000}"/>
    <cellStyle name="40% - Énfasis2 2 2 3 2 6 4" xfId="25120" xr:uid="{00000000-0005-0000-0000-0000A0530000}"/>
    <cellStyle name="40% - Énfasis2 2 2 3 2 6 5" xfId="50228" xr:uid="{00000000-0005-0000-0000-0000A1530000}"/>
    <cellStyle name="40% - Énfasis2 2 2 3 2 7" xfId="26095" xr:uid="{00000000-0005-0000-0000-0000A2530000}"/>
    <cellStyle name="40% - Énfasis2 2 2 3 2 8" xfId="33995" xr:uid="{00000000-0005-0000-0000-0000A3530000}"/>
    <cellStyle name="40% - Énfasis2 2 2 3 2 9" xfId="19257" xr:uid="{00000000-0005-0000-0000-0000A4530000}"/>
    <cellStyle name="40% - Énfasis2 2 2 3 3" xfId="2212" xr:uid="{00000000-0005-0000-0000-0000A5530000}"/>
    <cellStyle name="40% - Énfasis2 2 2 3 3 2" xfId="4754" xr:uid="{00000000-0005-0000-0000-0000A6530000}"/>
    <cellStyle name="40% - Énfasis2 2 2 3 3 2 2" xfId="14732" xr:uid="{00000000-0005-0000-0000-0000A7530000}"/>
    <cellStyle name="40% - Énfasis2 2 2 3 3 2 2 2" xfId="28527" xr:uid="{00000000-0005-0000-0000-0000A8530000}"/>
    <cellStyle name="40% - Énfasis2 2 2 3 3 2 3" xfId="36422" xr:uid="{00000000-0005-0000-0000-0000A9530000}"/>
    <cellStyle name="40% - Énfasis2 2 2 3 3 2 4" xfId="21211" xr:uid="{00000000-0005-0000-0000-0000AA530000}"/>
    <cellStyle name="40% - Énfasis2 2 2 3 3 2 5" xfId="45954" xr:uid="{00000000-0005-0000-0000-0000AB530000}"/>
    <cellStyle name="40% - Énfasis2 2 2 3 3 3" xfId="8759" xr:uid="{00000000-0005-0000-0000-0000AC530000}"/>
    <cellStyle name="40% - Énfasis2 2 2 3 3 3 2" xfId="17726" xr:uid="{00000000-0005-0000-0000-0000AD530000}"/>
    <cellStyle name="40% - Énfasis2 2 2 3 3 3 2 2" xfId="30011" xr:uid="{00000000-0005-0000-0000-0000AE530000}"/>
    <cellStyle name="40% - Énfasis2 2 2 3 3 3 3" xfId="37907" xr:uid="{00000000-0005-0000-0000-0000AF530000}"/>
    <cellStyle name="40% - Énfasis2 2 2 3 3 3 4" xfId="22694" xr:uid="{00000000-0005-0000-0000-0000B0530000}"/>
    <cellStyle name="40% - Énfasis2 2 2 3 3 3 5" xfId="48951" xr:uid="{00000000-0005-0000-0000-0000B1530000}"/>
    <cellStyle name="40% - Énfasis2 2 2 3 3 4" xfId="9615" xr:uid="{00000000-0005-0000-0000-0000B2530000}"/>
    <cellStyle name="40% - Énfasis2 2 2 3 3 4 2" xfId="31496" xr:uid="{00000000-0005-0000-0000-0000B3530000}"/>
    <cellStyle name="40% - Énfasis2 2 2 3 3 4 3" xfId="39393" xr:uid="{00000000-0005-0000-0000-0000B4530000}"/>
    <cellStyle name="40% - Énfasis2 2 2 3 3 4 4" xfId="24178" xr:uid="{00000000-0005-0000-0000-0000B5530000}"/>
    <cellStyle name="40% - Énfasis2 2 2 3 3 4 5" xfId="50594" xr:uid="{00000000-0005-0000-0000-0000B6530000}"/>
    <cellStyle name="40% - Énfasis2 2 2 3 3 5" xfId="12312" xr:uid="{00000000-0005-0000-0000-0000B7530000}"/>
    <cellStyle name="40% - Énfasis2 2 2 3 3 5 2" xfId="32981" xr:uid="{00000000-0005-0000-0000-0000B8530000}"/>
    <cellStyle name="40% - Énfasis2 2 2 3 3 5 3" xfId="40878" xr:uid="{00000000-0005-0000-0000-0000B9530000}"/>
    <cellStyle name="40% - Énfasis2 2 2 3 3 6" xfId="26565" xr:uid="{00000000-0005-0000-0000-0000BA530000}"/>
    <cellStyle name="40% - Énfasis2 2 2 3 3 7" xfId="34465" xr:uid="{00000000-0005-0000-0000-0000BB530000}"/>
    <cellStyle name="40% - Énfasis2 2 2 3 3 8" xfId="19727" xr:uid="{00000000-0005-0000-0000-0000BC530000}"/>
    <cellStyle name="40% - Énfasis2 2 2 3 3 9" xfId="42412" xr:uid="{00000000-0005-0000-0000-0000BD530000}"/>
    <cellStyle name="40% - Énfasis2 2 2 3 4" xfId="1503" xr:uid="{00000000-0005-0000-0000-0000BE530000}"/>
    <cellStyle name="40% - Énfasis2 2 2 3 4 2" xfId="4541" xr:uid="{00000000-0005-0000-0000-0000BF530000}"/>
    <cellStyle name="40% - Énfasis2 2 2 3 4 2 2" xfId="14519" xr:uid="{00000000-0005-0000-0000-0000C0530000}"/>
    <cellStyle name="40% - Énfasis2 2 2 3 4 2 3" xfId="27230" xr:uid="{00000000-0005-0000-0000-0000C1530000}"/>
    <cellStyle name="40% - Énfasis2 2 2 3 4 2 4" xfId="45741" xr:uid="{00000000-0005-0000-0000-0000C2530000}"/>
    <cellStyle name="40% - Énfasis2 2 2 3 4 3" xfId="10859" xr:uid="{00000000-0005-0000-0000-0000C3530000}"/>
    <cellStyle name="40% - Énfasis2 2 2 3 4 3 2" xfId="35125" xr:uid="{00000000-0005-0000-0000-0000C4530000}"/>
    <cellStyle name="40% - Énfasis2 2 2 3 4 4" xfId="18940" xr:uid="{00000000-0005-0000-0000-0000C5530000}"/>
    <cellStyle name="40% - Énfasis2 2 2 3 4 5" xfId="43375" xr:uid="{00000000-0005-0000-0000-0000C6530000}"/>
    <cellStyle name="40% - Énfasis2 2 2 3 5" xfId="6855" xr:uid="{00000000-0005-0000-0000-0000C7530000}"/>
    <cellStyle name="40% - Énfasis2 2 2 3 5 2" xfId="15833" xr:uid="{00000000-0005-0000-0000-0000C8530000}"/>
    <cellStyle name="40% - Énfasis2 2 2 3 5 2 2" xfId="27740" xr:uid="{00000000-0005-0000-0000-0000C9530000}"/>
    <cellStyle name="40% - Énfasis2 2 2 3 5 3" xfId="35635" xr:uid="{00000000-0005-0000-0000-0000CA530000}"/>
    <cellStyle name="40% - Énfasis2 2 2 3 5 4" xfId="20424" xr:uid="{00000000-0005-0000-0000-0000CB530000}"/>
    <cellStyle name="40% - Énfasis2 2 2 3 5 5" xfId="47057" xr:uid="{00000000-0005-0000-0000-0000CC530000}"/>
    <cellStyle name="40% - Énfasis2 2 2 3 6" xfId="3913" xr:uid="{00000000-0005-0000-0000-0000CD530000}"/>
    <cellStyle name="40% - Énfasis2 2 2 3 6 2" xfId="13895" xr:uid="{00000000-0005-0000-0000-0000CE530000}"/>
    <cellStyle name="40% - Énfasis2 2 2 3 6 2 2" xfId="29224" xr:uid="{00000000-0005-0000-0000-0000CF530000}"/>
    <cellStyle name="40% - Énfasis2 2 2 3 6 3" xfId="37120" xr:uid="{00000000-0005-0000-0000-0000D0530000}"/>
    <cellStyle name="40% - Énfasis2 2 2 3 6 4" xfId="21908" xr:uid="{00000000-0005-0000-0000-0000D1530000}"/>
    <cellStyle name="40% - Énfasis2 2 2 3 6 5" xfId="45117" xr:uid="{00000000-0005-0000-0000-0000D2530000}"/>
    <cellStyle name="40% - Énfasis2 2 2 3 7" xfId="7391" xr:uid="{00000000-0005-0000-0000-0000D3530000}"/>
    <cellStyle name="40% - Énfasis2 2 2 3 7 2" xfId="16367" xr:uid="{00000000-0005-0000-0000-0000D4530000}"/>
    <cellStyle name="40% - Énfasis2 2 2 3 7 2 2" xfId="30709" xr:uid="{00000000-0005-0000-0000-0000D5530000}"/>
    <cellStyle name="40% - Énfasis2 2 2 3 7 3" xfId="38606" xr:uid="{00000000-0005-0000-0000-0000D6530000}"/>
    <cellStyle name="40% - Énfasis2 2 2 3 7 4" xfId="23392" xr:uid="{00000000-0005-0000-0000-0000D7530000}"/>
    <cellStyle name="40% - Énfasis2 2 2 3 7 5" xfId="47592" xr:uid="{00000000-0005-0000-0000-0000D8530000}"/>
    <cellStyle name="40% - Énfasis2 2 2 3 8" xfId="3299" xr:uid="{00000000-0005-0000-0000-0000D9530000}"/>
    <cellStyle name="40% - Énfasis2 2 2 3 8 2" xfId="13283" xr:uid="{00000000-0005-0000-0000-0000DA530000}"/>
    <cellStyle name="40% - Énfasis2 2 2 3 8 2 2" xfId="32194" xr:uid="{00000000-0005-0000-0000-0000DB530000}"/>
    <cellStyle name="40% - Énfasis2 2 2 3 8 3" xfId="40091" xr:uid="{00000000-0005-0000-0000-0000DC530000}"/>
    <cellStyle name="40% - Énfasis2 2 2 3 8 4" xfId="24826" xr:uid="{00000000-0005-0000-0000-0000DD530000}"/>
    <cellStyle name="40% - Énfasis2 2 2 3 8 5" xfId="44504" xr:uid="{00000000-0005-0000-0000-0000DE530000}"/>
    <cellStyle name="40% - Énfasis2 2 2 3 9" xfId="8065" xr:uid="{00000000-0005-0000-0000-0000DF530000}"/>
    <cellStyle name="40% - Énfasis2 2 2 3 9 2" xfId="17032" xr:uid="{00000000-0005-0000-0000-0000E0530000}"/>
    <cellStyle name="40% - Énfasis2 2 2 3 9 3" xfId="25779" xr:uid="{00000000-0005-0000-0000-0000E1530000}"/>
    <cellStyle name="40% - Énfasis2 2 2 3 9 4" xfId="48257" xr:uid="{00000000-0005-0000-0000-0000E2530000}"/>
    <cellStyle name="40% - Énfasis2 2 2 4" xfId="455" xr:uid="{00000000-0005-0000-0000-0000E3530000}"/>
    <cellStyle name="40% - Énfasis2 2 2 4 10" xfId="18938" xr:uid="{00000000-0005-0000-0000-0000E4530000}"/>
    <cellStyle name="40% - Énfasis2 2 2 4 11" xfId="41929" xr:uid="{00000000-0005-0000-0000-0000E5530000}"/>
    <cellStyle name="40% - Énfasis2 2 2 4 2" xfId="1846" xr:uid="{00000000-0005-0000-0000-0000E6530000}"/>
    <cellStyle name="40% - Énfasis2 2 2 4 2 10" xfId="42047" xr:uid="{00000000-0005-0000-0000-0000E7530000}"/>
    <cellStyle name="40% - Énfasis2 2 2 4 2 2" xfId="2215" xr:uid="{00000000-0005-0000-0000-0000E8530000}"/>
    <cellStyle name="40% - Énfasis2 2 2 4 2 2 2" xfId="7554" xr:uid="{00000000-0005-0000-0000-0000E9530000}"/>
    <cellStyle name="40% - Énfasis2 2 2 4 2 2 2 2" xfId="16529" xr:uid="{00000000-0005-0000-0000-0000EA530000}"/>
    <cellStyle name="40% - Énfasis2 2 2 4 2 2 2 2 2" xfId="28530" xr:uid="{00000000-0005-0000-0000-0000EB530000}"/>
    <cellStyle name="40% - Énfasis2 2 2 4 2 2 2 3" xfId="36425" xr:uid="{00000000-0005-0000-0000-0000EC530000}"/>
    <cellStyle name="40% - Énfasis2 2 2 4 2 2 2 4" xfId="21214" xr:uid="{00000000-0005-0000-0000-0000ED530000}"/>
    <cellStyle name="40% - Énfasis2 2 2 4 2 2 2 5" xfId="47754" xr:uid="{00000000-0005-0000-0000-0000EE530000}"/>
    <cellStyle name="40% - Énfasis2 2 2 4 2 2 3" xfId="8762" xr:uid="{00000000-0005-0000-0000-0000EF530000}"/>
    <cellStyle name="40% - Énfasis2 2 2 4 2 2 3 2" xfId="17729" xr:uid="{00000000-0005-0000-0000-0000F0530000}"/>
    <cellStyle name="40% - Énfasis2 2 2 4 2 2 3 2 2" xfId="30014" xr:uid="{00000000-0005-0000-0000-0000F1530000}"/>
    <cellStyle name="40% - Énfasis2 2 2 4 2 2 3 3" xfId="37910" xr:uid="{00000000-0005-0000-0000-0000F2530000}"/>
    <cellStyle name="40% - Énfasis2 2 2 4 2 2 3 4" xfId="22697" xr:uid="{00000000-0005-0000-0000-0000F3530000}"/>
    <cellStyle name="40% - Énfasis2 2 2 4 2 2 3 5" xfId="48954" xr:uid="{00000000-0005-0000-0000-0000F4530000}"/>
    <cellStyle name="40% - Énfasis2 2 2 4 2 2 4" xfId="9616" xr:uid="{00000000-0005-0000-0000-0000F5530000}"/>
    <cellStyle name="40% - Énfasis2 2 2 4 2 2 4 2" xfId="31499" xr:uid="{00000000-0005-0000-0000-0000F6530000}"/>
    <cellStyle name="40% - Énfasis2 2 2 4 2 2 4 3" xfId="39396" xr:uid="{00000000-0005-0000-0000-0000F7530000}"/>
    <cellStyle name="40% - Énfasis2 2 2 4 2 2 4 4" xfId="24181" xr:uid="{00000000-0005-0000-0000-0000F8530000}"/>
    <cellStyle name="40% - Énfasis2 2 2 4 2 2 4 5" xfId="50597" xr:uid="{00000000-0005-0000-0000-0000F9530000}"/>
    <cellStyle name="40% - Énfasis2 2 2 4 2 2 5" xfId="12315" xr:uid="{00000000-0005-0000-0000-0000FA530000}"/>
    <cellStyle name="40% - Énfasis2 2 2 4 2 2 5 2" xfId="32984" xr:uid="{00000000-0005-0000-0000-0000FB530000}"/>
    <cellStyle name="40% - Énfasis2 2 2 4 2 2 5 3" xfId="40881" xr:uid="{00000000-0005-0000-0000-0000FC530000}"/>
    <cellStyle name="40% - Énfasis2 2 2 4 2 2 6" xfId="26568" xr:uid="{00000000-0005-0000-0000-0000FD530000}"/>
    <cellStyle name="40% - Énfasis2 2 2 4 2 2 7" xfId="34468" xr:uid="{00000000-0005-0000-0000-0000FE530000}"/>
    <cellStyle name="40% - Énfasis2 2 2 4 2 2 8" xfId="19730" xr:uid="{00000000-0005-0000-0000-0000FF530000}"/>
    <cellStyle name="40% - Énfasis2 2 2 4 2 2 9" xfId="42415" xr:uid="{00000000-0005-0000-0000-000000540000}"/>
    <cellStyle name="40% - Énfasis2 2 2 4 2 3" xfId="4949" xr:uid="{00000000-0005-0000-0000-000001540000}"/>
    <cellStyle name="40% - Énfasis2 2 2 4 2 3 2" xfId="14927" xr:uid="{00000000-0005-0000-0000-000002540000}"/>
    <cellStyle name="40% - Énfasis2 2 2 4 2 3 2 2" xfId="28058" xr:uid="{00000000-0005-0000-0000-000003540000}"/>
    <cellStyle name="40% - Énfasis2 2 2 4 2 3 3" xfId="35953" xr:uid="{00000000-0005-0000-0000-000004540000}"/>
    <cellStyle name="40% - Énfasis2 2 2 4 2 3 4" xfId="20742" xr:uid="{00000000-0005-0000-0000-000005540000}"/>
    <cellStyle name="40% - Énfasis2 2 2 4 2 3 5" xfId="46149" xr:uid="{00000000-0005-0000-0000-000006540000}"/>
    <cellStyle name="40% - Énfasis2 2 2 4 2 4" xfId="8394" xr:uid="{00000000-0005-0000-0000-000007540000}"/>
    <cellStyle name="40% - Énfasis2 2 2 4 2 4 2" xfId="17361" xr:uid="{00000000-0005-0000-0000-000008540000}"/>
    <cellStyle name="40% - Énfasis2 2 2 4 2 4 2 2" xfId="29542" xr:uid="{00000000-0005-0000-0000-000009540000}"/>
    <cellStyle name="40% - Énfasis2 2 2 4 2 4 3" xfId="37438" xr:uid="{00000000-0005-0000-0000-00000A540000}"/>
    <cellStyle name="40% - Énfasis2 2 2 4 2 4 4" xfId="22226" xr:uid="{00000000-0005-0000-0000-00000B540000}"/>
    <cellStyle name="40% - Énfasis2 2 2 4 2 4 5" xfId="48586" xr:uid="{00000000-0005-0000-0000-00000C540000}"/>
    <cellStyle name="40% - Énfasis2 2 2 4 2 5" xfId="9617" xr:uid="{00000000-0005-0000-0000-00000D540000}"/>
    <cellStyle name="40% - Énfasis2 2 2 4 2 5 2" xfId="31027" xr:uid="{00000000-0005-0000-0000-00000E540000}"/>
    <cellStyle name="40% - Énfasis2 2 2 4 2 5 3" xfId="38924" xr:uid="{00000000-0005-0000-0000-00000F540000}"/>
    <cellStyle name="40% - Énfasis2 2 2 4 2 5 4" xfId="23710" xr:uid="{00000000-0005-0000-0000-000010540000}"/>
    <cellStyle name="40% - Énfasis2 2 2 4 2 5 5" xfId="50229" xr:uid="{00000000-0005-0000-0000-000011540000}"/>
    <cellStyle name="40% - Énfasis2 2 2 4 2 6" xfId="12091" xr:uid="{00000000-0005-0000-0000-000012540000}"/>
    <cellStyle name="40% - Énfasis2 2 2 4 2 6 2" xfId="32512" xr:uid="{00000000-0005-0000-0000-000013540000}"/>
    <cellStyle name="40% - Énfasis2 2 2 4 2 6 3" xfId="40409" xr:uid="{00000000-0005-0000-0000-000014540000}"/>
    <cellStyle name="40% - Énfasis2 2 2 4 2 7" xfId="26096" xr:uid="{00000000-0005-0000-0000-000015540000}"/>
    <cellStyle name="40% - Énfasis2 2 2 4 2 8" xfId="33996" xr:uid="{00000000-0005-0000-0000-000016540000}"/>
    <cellStyle name="40% - Énfasis2 2 2 4 2 9" xfId="19258" xr:uid="{00000000-0005-0000-0000-000017540000}"/>
    <cellStyle name="40% - Énfasis2 2 2 4 3" xfId="2214" xr:uid="{00000000-0005-0000-0000-000018540000}"/>
    <cellStyle name="40% - Énfasis2 2 2 4 3 2" xfId="4109" xr:uid="{00000000-0005-0000-0000-000019540000}"/>
    <cellStyle name="40% - Énfasis2 2 2 4 3 2 2" xfId="14090" xr:uid="{00000000-0005-0000-0000-00001A540000}"/>
    <cellStyle name="40% - Énfasis2 2 2 4 3 2 2 2" xfId="28529" xr:uid="{00000000-0005-0000-0000-00001B540000}"/>
    <cellStyle name="40% - Énfasis2 2 2 4 3 2 3" xfId="36424" xr:uid="{00000000-0005-0000-0000-00001C540000}"/>
    <cellStyle name="40% - Énfasis2 2 2 4 3 2 4" xfId="21213" xr:uid="{00000000-0005-0000-0000-00001D540000}"/>
    <cellStyle name="40% - Énfasis2 2 2 4 3 2 5" xfId="45312" xr:uid="{00000000-0005-0000-0000-00001E540000}"/>
    <cellStyle name="40% - Énfasis2 2 2 4 3 3" xfId="8761" xr:uid="{00000000-0005-0000-0000-00001F540000}"/>
    <cellStyle name="40% - Énfasis2 2 2 4 3 3 2" xfId="17728" xr:uid="{00000000-0005-0000-0000-000020540000}"/>
    <cellStyle name="40% - Énfasis2 2 2 4 3 3 2 2" xfId="30013" xr:uid="{00000000-0005-0000-0000-000021540000}"/>
    <cellStyle name="40% - Énfasis2 2 2 4 3 3 3" xfId="37909" xr:uid="{00000000-0005-0000-0000-000022540000}"/>
    <cellStyle name="40% - Énfasis2 2 2 4 3 3 4" xfId="22696" xr:uid="{00000000-0005-0000-0000-000023540000}"/>
    <cellStyle name="40% - Énfasis2 2 2 4 3 3 5" xfId="48953" xr:uid="{00000000-0005-0000-0000-000024540000}"/>
    <cellStyle name="40% - Énfasis2 2 2 4 3 4" xfId="9618" xr:uid="{00000000-0005-0000-0000-000025540000}"/>
    <cellStyle name="40% - Énfasis2 2 2 4 3 4 2" xfId="31498" xr:uid="{00000000-0005-0000-0000-000026540000}"/>
    <cellStyle name="40% - Énfasis2 2 2 4 3 4 3" xfId="39395" xr:uid="{00000000-0005-0000-0000-000027540000}"/>
    <cellStyle name="40% - Énfasis2 2 2 4 3 4 4" xfId="24180" xr:uid="{00000000-0005-0000-0000-000028540000}"/>
    <cellStyle name="40% - Énfasis2 2 2 4 3 4 5" xfId="50596" xr:uid="{00000000-0005-0000-0000-000029540000}"/>
    <cellStyle name="40% - Énfasis2 2 2 4 3 5" xfId="12314" xr:uid="{00000000-0005-0000-0000-00002A540000}"/>
    <cellStyle name="40% - Énfasis2 2 2 4 3 5 2" xfId="32983" xr:uid="{00000000-0005-0000-0000-00002B540000}"/>
    <cellStyle name="40% - Énfasis2 2 2 4 3 5 3" xfId="40880" xr:uid="{00000000-0005-0000-0000-00002C540000}"/>
    <cellStyle name="40% - Énfasis2 2 2 4 3 6" xfId="26567" xr:uid="{00000000-0005-0000-0000-00002D540000}"/>
    <cellStyle name="40% - Énfasis2 2 2 4 3 7" xfId="34467" xr:uid="{00000000-0005-0000-0000-00002E540000}"/>
    <cellStyle name="40% - Énfasis2 2 2 4 3 8" xfId="19729" xr:uid="{00000000-0005-0000-0000-00002F540000}"/>
    <cellStyle name="40% - Énfasis2 2 2 4 3 9" xfId="42414" xr:uid="{00000000-0005-0000-0000-000030540000}"/>
    <cellStyle name="40% - Énfasis2 2 2 4 4" xfId="1720" xr:uid="{00000000-0005-0000-0000-000031540000}"/>
    <cellStyle name="40% - Énfasis2 2 2 4 4 2" xfId="10860" xr:uid="{00000000-0005-0000-0000-000032540000}"/>
    <cellStyle name="40% - Énfasis2 2 2 4 4 2 2" xfId="27738" xr:uid="{00000000-0005-0000-0000-000033540000}"/>
    <cellStyle name="40% - Énfasis2 2 2 4 4 3" xfId="35633" xr:uid="{00000000-0005-0000-0000-000034540000}"/>
    <cellStyle name="40% - Énfasis2 2 2 4 4 4" xfId="20422" xr:uid="{00000000-0005-0000-0000-000035540000}"/>
    <cellStyle name="40% - Énfasis2 2 2 4 4 5" xfId="43536" xr:uid="{00000000-0005-0000-0000-000036540000}"/>
    <cellStyle name="40% - Énfasis2 2 2 4 5" xfId="2945" xr:uid="{00000000-0005-0000-0000-000037540000}"/>
    <cellStyle name="40% - Énfasis2 2 2 4 5 2" xfId="12929" xr:uid="{00000000-0005-0000-0000-000038540000}"/>
    <cellStyle name="40% - Énfasis2 2 2 4 5 2 2" xfId="29222" xr:uid="{00000000-0005-0000-0000-000039540000}"/>
    <cellStyle name="40% - Énfasis2 2 2 4 5 3" xfId="37118" xr:uid="{00000000-0005-0000-0000-00003A540000}"/>
    <cellStyle name="40% - Énfasis2 2 2 4 5 4" xfId="21906" xr:uid="{00000000-0005-0000-0000-00003B540000}"/>
    <cellStyle name="40% - Énfasis2 2 2 4 5 5" xfId="44150" xr:uid="{00000000-0005-0000-0000-00003C540000}"/>
    <cellStyle name="40% - Énfasis2 2 2 4 6" xfId="8276" xr:uid="{00000000-0005-0000-0000-00003D540000}"/>
    <cellStyle name="40% - Énfasis2 2 2 4 6 2" xfId="17243" xr:uid="{00000000-0005-0000-0000-00003E540000}"/>
    <cellStyle name="40% - Énfasis2 2 2 4 6 2 2" xfId="30707" xr:uid="{00000000-0005-0000-0000-00003F540000}"/>
    <cellStyle name="40% - Énfasis2 2 2 4 6 3" xfId="38604" xr:uid="{00000000-0005-0000-0000-000040540000}"/>
    <cellStyle name="40% - Énfasis2 2 2 4 6 4" xfId="23390" xr:uid="{00000000-0005-0000-0000-000041540000}"/>
    <cellStyle name="40% - Énfasis2 2 2 4 6 5" xfId="48468" xr:uid="{00000000-0005-0000-0000-000042540000}"/>
    <cellStyle name="40% - Énfasis2 2 2 4 7" xfId="10861" xr:uid="{00000000-0005-0000-0000-000043540000}"/>
    <cellStyle name="40% - Énfasis2 2 2 4 7 2" xfId="32192" xr:uid="{00000000-0005-0000-0000-000044540000}"/>
    <cellStyle name="40% - Énfasis2 2 2 4 7 3" xfId="40089" xr:uid="{00000000-0005-0000-0000-000045540000}"/>
    <cellStyle name="40% - Énfasis2 2 2 4 7 4" xfId="24824" xr:uid="{00000000-0005-0000-0000-000046540000}"/>
    <cellStyle name="40% - Énfasis2 2 2 4 7 5" xfId="50111" xr:uid="{00000000-0005-0000-0000-000047540000}"/>
    <cellStyle name="40% - Énfasis2 2 2 4 8" xfId="25777" xr:uid="{00000000-0005-0000-0000-000048540000}"/>
    <cellStyle name="40% - Énfasis2 2 2 4 9" xfId="33676" xr:uid="{00000000-0005-0000-0000-000049540000}"/>
    <cellStyle name="40% - Énfasis2 2 2 5" xfId="1761" xr:uid="{00000000-0005-0000-0000-00004A540000}"/>
    <cellStyle name="40% - Énfasis2 2 2 5 10" xfId="41962" xr:uid="{00000000-0005-0000-0000-00004B540000}"/>
    <cellStyle name="40% - Énfasis2 2 2 5 2" xfId="2216" xr:uid="{00000000-0005-0000-0000-00004C540000}"/>
    <cellStyle name="40% - Énfasis2 2 2 5 2 2" xfId="7555" xr:uid="{00000000-0005-0000-0000-00004D540000}"/>
    <cellStyle name="40% - Énfasis2 2 2 5 2 2 2" xfId="16530" xr:uid="{00000000-0005-0000-0000-00004E540000}"/>
    <cellStyle name="40% - Énfasis2 2 2 5 2 2 2 2" xfId="28531" xr:uid="{00000000-0005-0000-0000-00004F540000}"/>
    <cellStyle name="40% - Énfasis2 2 2 5 2 2 3" xfId="36426" xr:uid="{00000000-0005-0000-0000-000050540000}"/>
    <cellStyle name="40% - Énfasis2 2 2 5 2 2 4" xfId="21215" xr:uid="{00000000-0005-0000-0000-000051540000}"/>
    <cellStyle name="40% - Énfasis2 2 2 5 2 2 5" xfId="47755" xr:uid="{00000000-0005-0000-0000-000052540000}"/>
    <cellStyle name="40% - Énfasis2 2 2 5 2 3" xfId="8763" xr:uid="{00000000-0005-0000-0000-000053540000}"/>
    <cellStyle name="40% - Énfasis2 2 2 5 2 3 2" xfId="17730" xr:uid="{00000000-0005-0000-0000-000054540000}"/>
    <cellStyle name="40% - Énfasis2 2 2 5 2 3 2 2" xfId="30015" xr:uid="{00000000-0005-0000-0000-000055540000}"/>
    <cellStyle name="40% - Énfasis2 2 2 5 2 3 3" xfId="37911" xr:uid="{00000000-0005-0000-0000-000056540000}"/>
    <cellStyle name="40% - Énfasis2 2 2 5 2 3 4" xfId="22698" xr:uid="{00000000-0005-0000-0000-000057540000}"/>
    <cellStyle name="40% - Énfasis2 2 2 5 2 3 5" xfId="48955" xr:uid="{00000000-0005-0000-0000-000058540000}"/>
    <cellStyle name="40% - Énfasis2 2 2 5 2 4" xfId="9619" xr:uid="{00000000-0005-0000-0000-000059540000}"/>
    <cellStyle name="40% - Énfasis2 2 2 5 2 4 2" xfId="31500" xr:uid="{00000000-0005-0000-0000-00005A540000}"/>
    <cellStyle name="40% - Énfasis2 2 2 5 2 4 3" xfId="39397" xr:uid="{00000000-0005-0000-0000-00005B540000}"/>
    <cellStyle name="40% - Énfasis2 2 2 5 2 4 4" xfId="24182" xr:uid="{00000000-0005-0000-0000-00005C540000}"/>
    <cellStyle name="40% - Énfasis2 2 2 5 2 4 5" xfId="50598" xr:uid="{00000000-0005-0000-0000-00005D540000}"/>
    <cellStyle name="40% - Énfasis2 2 2 5 2 5" xfId="12316" xr:uid="{00000000-0005-0000-0000-00005E540000}"/>
    <cellStyle name="40% - Énfasis2 2 2 5 2 5 2" xfId="32985" xr:uid="{00000000-0005-0000-0000-00005F540000}"/>
    <cellStyle name="40% - Énfasis2 2 2 5 2 5 3" xfId="40882" xr:uid="{00000000-0005-0000-0000-000060540000}"/>
    <cellStyle name="40% - Énfasis2 2 2 5 2 6" xfId="26569" xr:uid="{00000000-0005-0000-0000-000061540000}"/>
    <cellStyle name="40% - Énfasis2 2 2 5 2 7" xfId="34469" xr:uid="{00000000-0005-0000-0000-000062540000}"/>
    <cellStyle name="40% - Énfasis2 2 2 5 2 8" xfId="19731" xr:uid="{00000000-0005-0000-0000-000063540000}"/>
    <cellStyle name="40% - Énfasis2 2 2 5 2 9" xfId="42416" xr:uid="{00000000-0005-0000-0000-000064540000}"/>
    <cellStyle name="40% - Énfasis2 2 2 5 3" xfId="4670" xr:uid="{00000000-0005-0000-0000-000065540000}"/>
    <cellStyle name="40% - Énfasis2 2 2 5 3 2" xfId="14648" xr:uid="{00000000-0005-0000-0000-000066540000}"/>
    <cellStyle name="40% - Énfasis2 2 2 5 3 2 2" xfId="27915" xr:uid="{00000000-0005-0000-0000-000067540000}"/>
    <cellStyle name="40% - Énfasis2 2 2 5 3 3" xfId="35810" xr:uid="{00000000-0005-0000-0000-000068540000}"/>
    <cellStyle name="40% - Énfasis2 2 2 5 3 4" xfId="20599" xr:uid="{00000000-0005-0000-0000-000069540000}"/>
    <cellStyle name="40% - Énfasis2 2 2 5 3 5" xfId="45870" xr:uid="{00000000-0005-0000-0000-00006A540000}"/>
    <cellStyle name="40% - Énfasis2 2 2 5 4" xfId="8309" xr:uid="{00000000-0005-0000-0000-00006B540000}"/>
    <cellStyle name="40% - Énfasis2 2 2 5 4 2" xfId="17276" xr:uid="{00000000-0005-0000-0000-00006C540000}"/>
    <cellStyle name="40% - Énfasis2 2 2 5 4 2 2" xfId="29399" xr:uid="{00000000-0005-0000-0000-00006D540000}"/>
    <cellStyle name="40% - Énfasis2 2 2 5 4 3" xfId="37295" xr:uid="{00000000-0005-0000-0000-00006E540000}"/>
    <cellStyle name="40% - Énfasis2 2 2 5 4 4" xfId="22083" xr:uid="{00000000-0005-0000-0000-00006F540000}"/>
    <cellStyle name="40% - Énfasis2 2 2 5 4 5" xfId="48501" xr:uid="{00000000-0005-0000-0000-000070540000}"/>
    <cellStyle name="40% - Énfasis2 2 2 5 5" xfId="9620" xr:uid="{00000000-0005-0000-0000-000071540000}"/>
    <cellStyle name="40% - Énfasis2 2 2 5 5 2" xfId="30884" xr:uid="{00000000-0005-0000-0000-000072540000}"/>
    <cellStyle name="40% - Énfasis2 2 2 5 5 3" xfId="38781" xr:uid="{00000000-0005-0000-0000-000073540000}"/>
    <cellStyle name="40% - Énfasis2 2 2 5 5 4" xfId="23567" xr:uid="{00000000-0005-0000-0000-000074540000}"/>
    <cellStyle name="40% - Énfasis2 2 2 5 5 5" xfId="50144" xr:uid="{00000000-0005-0000-0000-000075540000}"/>
    <cellStyle name="40% - Énfasis2 2 2 5 6" xfId="12076" xr:uid="{00000000-0005-0000-0000-000076540000}"/>
    <cellStyle name="40% - Énfasis2 2 2 5 6 2" xfId="32369" xr:uid="{00000000-0005-0000-0000-000077540000}"/>
    <cellStyle name="40% - Énfasis2 2 2 5 6 3" xfId="40266" xr:uid="{00000000-0005-0000-0000-000078540000}"/>
    <cellStyle name="40% - Énfasis2 2 2 5 7" xfId="25953" xr:uid="{00000000-0005-0000-0000-000079540000}"/>
    <cellStyle name="40% - Énfasis2 2 2 5 8" xfId="33853" xr:uid="{00000000-0005-0000-0000-00007A540000}"/>
    <cellStyle name="40% - Énfasis2 2 2 5 9" xfId="19115" xr:uid="{00000000-0005-0000-0000-00007B540000}"/>
    <cellStyle name="40% - Énfasis2 2 2 6" xfId="2209" xr:uid="{00000000-0005-0000-0000-00007C540000}"/>
    <cellStyle name="40% - Énfasis2 2 2 6 2" xfId="5268" xr:uid="{00000000-0005-0000-0000-00007D540000}"/>
    <cellStyle name="40% - Énfasis2 2 2 6 2 2" xfId="15245" xr:uid="{00000000-0005-0000-0000-00007E540000}"/>
    <cellStyle name="40% - Énfasis2 2 2 6 2 2 2" xfId="28524" xr:uid="{00000000-0005-0000-0000-00007F540000}"/>
    <cellStyle name="40% - Énfasis2 2 2 6 2 3" xfId="36419" xr:uid="{00000000-0005-0000-0000-000080540000}"/>
    <cellStyle name="40% - Énfasis2 2 2 6 2 4" xfId="21208" xr:uid="{00000000-0005-0000-0000-000081540000}"/>
    <cellStyle name="40% - Énfasis2 2 2 6 2 5" xfId="46468" xr:uid="{00000000-0005-0000-0000-000082540000}"/>
    <cellStyle name="40% - Énfasis2 2 2 6 3" xfId="8756" xr:uid="{00000000-0005-0000-0000-000083540000}"/>
    <cellStyle name="40% - Énfasis2 2 2 6 3 2" xfId="17723" xr:uid="{00000000-0005-0000-0000-000084540000}"/>
    <cellStyle name="40% - Énfasis2 2 2 6 3 2 2" xfId="30008" xr:uid="{00000000-0005-0000-0000-000085540000}"/>
    <cellStyle name="40% - Énfasis2 2 2 6 3 3" xfId="37904" xr:uid="{00000000-0005-0000-0000-000086540000}"/>
    <cellStyle name="40% - Énfasis2 2 2 6 3 4" xfId="22691" xr:uid="{00000000-0005-0000-0000-000087540000}"/>
    <cellStyle name="40% - Énfasis2 2 2 6 3 5" xfId="48948" xr:uid="{00000000-0005-0000-0000-000088540000}"/>
    <cellStyle name="40% - Énfasis2 2 2 6 4" xfId="9621" xr:uid="{00000000-0005-0000-0000-000089540000}"/>
    <cellStyle name="40% - Énfasis2 2 2 6 4 2" xfId="31493" xr:uid="{00000000-0005-0000-0000-00008A540000}"/>
    <cellStyle name="40% - Énfasis2 2 2 6 4 3" xfId="39390" xr:uid="{00000000-0005-0000-0000-00008B540000}"/>
    <cellStyle name="40% - Énfasis2 2 2 6 4 4" xfId="24175" xr:uid="{00000000-0005-0000-0000-00008C540000}"/>
    <cellStyle name="40% - Énfasis2 2 2 6 4 5" xfId="50591" xr:uid="{00000000-0005-0000-0000-00008D540000}"/>
    <cellStyle name="40% - Énfasis2 2 2 6 5" xfId="12309" xr:uid="{00000000-0005-0000-0000-00008E540000}"/>
    <cellStyle name="40% - Énfasis2 2 2 6 5 2" xfId="32978" xr:uid="{00000000-0005-0000-0000-00008F540000}"/>
    <cellStyle name="40% - Énfasis2 2 2 6 5 3" xfId="40875" xr:uid="{00000000-0005-0000-0000-000090540000}"/>
    <cellStyle name="40% - Énfasis2 2 2 6 6" xfId="26562" xr:uid="{00000000-0005-0000-0000-000091540000}"/>
    <cellStyle name="40% - Énfasis2 2 2 6 7" xfId="34462" xr:uid="{00000000-0005-0000-0000-000092540000}"/>
    <cellStyle name="40% - Énfasis2 2 2 6 8" xfId="19724" xr:uid="{00000000-0005-0000-0000-000093540000}"/>
    <cellStyle name="40% - Énfasis2 2 2 6 9" xfId="42409" xr:uid="{00000000-0005-0000-0000-000094540000}"/>
    <cellStyle name="40% - Énfasis2 2 2 7" xfId="1149" xr:uid="{00000000-0005-0000-0000-000095540000}"/>
    <cellStyle name="40% - Énfasis2 2 2 7 2" xfId="4374" xr:uid="{00000000-0005-0000-0000-000096540000}"/>
    <cellStyle name="40% - Énfasis2 2 2 7 2 2" xfId="14354" xr:uid="{00000000-0005-0000-0000-000097540000}"/>
    <cellStyle name="40% - Énfasis2 2 2 7 2 3" xfId="27123" xr:uid="{00000000-0005-0000-0000-000098540000}"/>
    <cellStyle name="40% - Énfasis2 2 2 7 2 4" xfId="45576" xr:uid="{00000000-0005-0000-0000-000099540000}"/>
    <cellStyle name="40% - Énfasis2 2 2 7 3" xfId="10862" xr:uid="{00000000-0005-0000-0000-00009A540000}"/>
    <cellStyle name="40% - Énfasis2 2 2 7 3 2" xfId="35018" xr:uid="{00000000-0005-0000-0000-00009B540000}"/>
    <cellStyle name="40% - Énfasis2 2 2 7 4" xfId="18816" xr:uid="{00000000-0005-0000-0000-00009C540000}"/>
    <cellStyle name="40% - Énfasis2 2 2 7 5" xfId="43022" xr:uid="{00000000-0005-0000-0000-00009D540000}"/>
    <cellStyle name="40% - Énfasis2 2 2 8" xfId="5823" xr:uid="{00000000-0005-0000-0000-00009E540000}"/>
    <cellStyle name="40% - Énfasis2 2 2 8 2" xfId="27616" xr:uid="{00000000-0005-0000-0000-00009F540000}"/>
    <cellStyle name="40% - Énfasis2 2 2 8 2 2" xfId="51415" xr:uid="{00000000-0005-0000-0000-0000A0540000}"/>
    <cellStyle name="40% - Énfasis2 2 2 8 3" xfId="35511" xr:uid="{00000000-0005-0000-0000-0000A1540000}"/>
    <cellStyle name="40% - Énfasis2 2 2 8 3 2" xfId="51141" xr:uid="{00000000-0005-0000-0000-0000A2540000}"/>
    <cellStyle name="40% - Énfasis2 2 2 8 4" xfId="20300" xr:uid="{00000000-0005-0000-0000-0000A3540000}"/>
    <cellStyle name="40% - Énfasis2 2 2 9" xfId="6498" xr:uid="{00000000-0005-0000-0000-0000A4540000}"/>
    <cellStyle name="40% - Énfasis2 2 2 9 2" xfId="15480" xr:uid="{00000000-0005-0000-0000-0000A5540000}"/>
    <cellStyle name="40% - Énfasis2 2 2 9 2 2" xfId="29100" xr:uid="{00000000-0005-0000-0000-0000A6540000}"/>
    <cellStyle name="40% - Énfasis2 2 2 9 3" xfId="36996" xr:uid="{00000000-0005-0000-0000-0000A7540000}"/>
    <cellStyle name="40% - Énfasis2 2 2 9 4" xfId="21784" xr:uid="{00000000-0005-0000-0000-0000A8540000}"/>
    <cellStyle name="40% - Énfasis2 2 2 9 5" xfId="46703" xr:uid="{00000000-0005-0000-0000-0000A9540000}"/>
    <cellStyle name="40% - Énfasis2 2 3" xfId="112" xr:uid="{00000000-0005-0000-0000-0000AA540000}"/>
    <cellStyle name="40% - Énfasis2 2 3 10" xfId="2844" xr:uid="{00000000-0005-0000-0000-0000AB540000}"/>
    <cellStyle name="40% - Énfasis2 2 3 10 2" xfId="12828" xr:uid="{00000000-0005-0000-0000-0000AC540000}"/>
    <cellStyle name="40% - Énfasis2 2 3 10 3" xfId="33679" xr:uid="{00000000-0005-0000-0000-0000AD540000}"/>
    <cellStyle name="40% - Énfasis2 2 3 10 4" xfId="44049" xr:uid="{00000000-0005-0000-0000-0000AE540000}"/>
    <cellStyle name="40% - Énfasis2 2 3 11" xfId="7776" xr:uid="{00000000-0005-0000-0000-0000AF540000}"/>
    <cellStyle name="40% - Énfasis2 2 3 11 2" xfId="16743" xr:uid="{00000000-0005-0000-0000-0000B0540000}"/>
    <cellStyle name="40% - Énfasis2 2 3 11 3" xfId="47968" xr:uid="{00000000-0005-0000-0000-0000B1540000}"/>
    <cellStyle name="40% - Énfasis2 2 3 12" xfId="10863" xr:uid="{00000000-0005-0000-0000-0000B2540000}"/>
    <cellStyle name="40% - Énfasis2 2 3 12 2" xfId="49611" xr:uid="{00000000-0005-0000-0000-0000B3540000}"/>
    <cellStyle name="40% - Énfasis2 2 3 13" xfId="18409" xr:uid="{00000000-0005-0000-0000-0000B4540000}"/>
    <cellStyle name="40% - Énfasis2 2 3 14" xfId="41429" xr:uid="{00000000-0005-0000-0000-0000B5540000}"/>
    <cellStyle name="40% - Énfasis2 2 3 2" xfId="220" xr:uid="{00000000-0005-0000-0000-0000B6540000}"/>
    <cellStyle name="40% - Énfasis2 2 3 2 10" xfId="41545" xr:uid="{00000000-0005-0000-0000-0000B7540000}"/>
    <cellStyle name="40% - Énfasis2 2 3 2 2" xfId="638" xr:uid="{00000000-0005-0000-0000-0000B8540000}"/>
    <cellStyle name="40% - Énfasis2 2 3 2 2 2" xfId="2217" xr:uid="{00000000-0005-0000-0000-0000B9540000}"/>
    <cellStyle name="40% - Énfasis2 2 3 2 2 2 2" xfId="5080" xr:uid="{00000000-0005-0000-0000-0000BA540000}"/>
    <cellStyle name="40% - Énfasis2 2 3 2 2 2 2 2" xfId="15058" xr:uid="{00000000-0005-0000-0000-0000BB540000}"/>
    <cellStyle name="40% - Énfasis2 2 3 2 2 2 2 3" xfId="28533" xr:uid="{00000000-0005-0000-0000-0000BC540000}"/>
    <cellStyle name="40% - Énfasis2 2 3 2 2 2 2 4" xfId="46280" xr:uid="{00000000-0005-0000-0000-0000BD540000}"/>
    <cellStyle name="40% - Énfasis2 2 3 2 2 2 3" xfId="10864" xr:uid="{00000000-0005-0000-0000-0000BE540000}"/>
    <cellStyle name="40% - Énfasis2 2 3 2 2 2 3 2" xfId="36428" xr:uid="{00000000-0005-0000-0000-0000BF540000}"/>
    <cellStyle name="40% - Énfasis2 2 3 2 2 2 4" xfId="21217" xr:uid="{00000000-0005-0000-0000-0000C0540000}"/>
    <cellStyle name="40% - Énfasis2 2 3 2 2 2 5" xfId="43740" xr:uid="{00000000-0005-0000-0000-0000C1540000}"/>
    <cellStyle name="40% - Énfasis2 2 3 2 2 3" xfId="3551" xr:uid="{00000000-0005-0000-0000-0000C2540000}"/>
    <cellStyle name="40% - Énfasis2 2 3 2 2 3 2" xfId="13535" xr:uid="{00000000-0005-0000-0000-0000C3540000}"/>
    <cellStyle name="40% - Énfasis2 2 3 2 2 3 2 2" xfId="30017" xr:uid="{00000000-0005-0000-0000-0000C4540000}"/>
    <cellStyle name="40% - Énfasis2 2 3 2 2 3 3" xfId="37913" xr:uid="{00000000-0005-0000-0000-0000C5540000}"/>
    <cellStyle name="40% - Énfasis2 2 3 2 2 3 4" xfId="22700" xr:uid="{00000000-0005-0000-0000-0000C6540000}"/>
    <cellStyle name="40% - Énfasis2 2 3 2 2 3 5" xfId="44756" xr:uid="{00000000-0005-0000-0000-0000C7540000}"/>
    <cellStyle name="40% - Énfasis2 2 3 2 2 4" xfId="8764" xr:uid="{00000000-0005-0000-0000-0000C8540000}"/>
    <cellStyle name="40% - Énfasis2 2 3 2 2 4 2" xfId="17731" xr:uid="{00000000-0005-0000-0000-0000C9540000}"/>
    <cellStyle name="40% - Énfasis2 2 3 2 2 4 2 2" xfId="31502" xr:uid="{00000000-0005-0000-0000-0000CA540000}"/>
    <cellStyle name="40% - Énfasis2 2 3 2 2 4 3" xfId="39399" xr:uid="{00000000-0005-0000-0000-0000CB540000}"/>
    <cellStyle name="40% - Énfasis2 2 3 2 2 4 4" xfId="24184" xr:uid="{00000000-0005-0000-0000-0000CC540000}"/>
    <cellStyle name="40% - Énfasis2 2 3 2 2 4 5" xfId="48956" xr:uid="{00000000-0005-0000-0000-0000CD540000}"/>
    <cellStyle name="40% - Énfasis2 2 3 2 2 5" xfId="10865" xr:uid="{00000000-0005-0000-0000-0000CE540000}"/>
    <cellStyle name="40% - Énfasis2 2 3 2 2 5 2" xfId="32987" xr:uid="{00000000-0005-0000-0000-0000CF540000}"/>
    <cellStyle name="40% - Énfasis2 2 3 2 2 5 3" xfId="40884" xr:uid="{00000000-0005-0000-0000-0000D0540000}"/>
    <cellStyle name="40% - Énfasis2 2 3 2 2 5 4" xfId="25370" xr:uid="{00000000-0005-0000-0000-0000D1540000}"/>
    <cellStyle name="40% - Énfasis2 2 3 2 2 5 5" xfId="50599" xr:uid="{00000000-0005-0000-0000-0000D2540000}"/>
    <cellStyle name="40% - Énfasis2 2 3 2 2 6" xfId="26571" xr:uid="{00000000-0005-0000-0000-0000D3540000}"/>
    <cellStyle name="40% - Énfasis2 2 3 2 2 7" xfId="34471" xr:uid="{00000000-0005-0000-0000-0000D4540000}"/>
    <cellStyle name="40% - Énfasis2 2 3 2 2 8" xfId="19733" xr:uid="{00000000-0005-0000-0000-0000D5540000}"/>
    <cellStyle name="40% - Énfasis2 2 3 2 2 9" xfId="42417" xr:uid="{00000000-0005-0000-0000-0000D6540000}"/>
    <cellStyle name="40% - Énfasis2 2 3 2 3" xfId="1330" xr:uid="{00000000-0005-0000-0000-0000D7540000}"/>
    <cellStyle name="40% - Énfasis2 2 3 2 3 2" xfId="6681" xr:uid="{00000000-0005-0000-0000-0000D8540000}"/>
    <cellStyle name="40% - Énfasis2 2 3 2 3 2 2" xfId="15660" xr:uid="{00000000-0005-0000-0000-0000D9540000}"/>
    <cellStyle name="40% - Énfasis2 2 3 2 3 2 3" xfId="28059" xr:uid="{00000000-0005-0000-0000-0000DA540000}"/>
    <cellStyle name="40% - Énfasis2 2 3 2 3 2 4" xfId="46884" xr:uid="{00000000-0005-0000-0000-0000DB540000}"/>
    <cellStyle name="40% - Énfasis2 2 3 2 3 3" xfId="10866" xr:uid="{00000000-0005-0000-0000-0000DC540000}"/>
    <cellStyle name="40% - Énfasis2 2 3 2 3 3 2" xfId="35954" xr:uid="{00000000-0005-0000-0000-0000DD540000}"/>
    <cellStyle name="40% - Énfasis2 2 3 2 3 4" xfId="20743" xr:uid="{00000000-0005-0000-0000-0000DE540000}"/>
    <cellStyle name="40% - Énfasis2 2 3 2 3 5" xfId="43202" xr:uid="{00000000-0005-0000-0000-0000DF540000}"/>
    <cellStyle name="40% - Énfasis2 2 3 2 4" xfId="4241" xr:uid="{00000000-0005-0000-0000-0000E0540000}"/>
    <cellStyle name="40% - Énfasis2 2 3 2 4 2" xfId="14221" xr:uid="{00000000-0005-0000-0000-0000E1540000}"/>
    <cellStyle name="40% - Énfasis2 2 3 2 4 2 2" xfId="29543" xr:uid="{00000000-0005-0000-0000-0000E2540000}"/>
    <cellStyle name="40% - Énfasis2 2 3 2 4 3" xfId="37439" xr:uid="{00000000-0005-0000-0000-0000E3540000}"/>
    <cellStyle name="40% - Énfasis2 2 3 2 4 4" xfId="22227" xr:uid="{00000000-0005-0000-0000-0000E4540000}"/>
    <cellStyle name="40% - Énfasis2 2 3 2 4 5" xfId="45443" xr:uid="{00000000-0005-0000-0000-0000E5540000}"/>
    <cellStyle name="40% - Énfasis2 2 3 2 5" xfId="7218" xr:uid="{00000000-0005-0000-0000-0000E6540000}"/>
    <cellStyle name="40% - Énfasis2 2 3 2 5 2" xfId="16195" xr:uid="{00000000-0005-0000-0000-0000E7540000}"/>
    <cellStyle name="40% - Énfasis2 2 3 2 5 2 2" xfId="31028" xr:uid="{00000000-0005-0000-0000-0000E8540000}"/>
    <cellStyle name="40% - Énfasis2 2 3 2 5 3" xfId="38925" xr:uid="{00000000-0005-0000-0000-0000E9540000}"/>
    <cellStyle name="40% - Énfasis2 2 3 2 5 4" xfId="23711" xr:uid="{00000000-0005-0000-0000-0000EA540000}"/>
    <cellStyle name="40% - Énfasis2 2 3 2 5 5" xfId="47420" xr:uid="{00000000-0005-0000-0000-0000EB540000}"/>
    <cellStyle name="40% - Énfasis2 2 3 2 6" xfId="3126" xr:uid="{00000000-0005-0000-0000-0000EC540000}"/>
    <cellStyle name="40% - Énfasis2 2 3 2 6 2" xfId="13110" xr:uid="{00000000-0005-0000-0000-0000ED540000}"/>
    <cellStyle name="40% - Énfasis2 2 3 2 6 2 2" xfId="32513" xr:uid="{00000000-0005-0000-0000-0000EE540000}"/>
    <cellStyle name="40% - Énfasis2 2 3 2 6 3" xfId="40410" xr:uid="{00000000-0005-0000-0000-0000EF540000}"/>
    <cellStyle name="40% - Énfasis2 2 3 2 6 4" xfId="25121" xr:uid="{00000000-0005-0000-0000-0000F0540000}"/>
    <cellStyle name="40% - Énfasis2 2 3 2 6 5" xfId="44331" xr:uid="{00000000-0005-0000-0000-0000F1540000}"/>
    <cellStyle name="40% - Énfasis2 2 3 2 7" xfId="7892" xr:uid="{00000000-0005-0000-0000-0000F2540000}"/>
    <cellStyle name="40% - Énfasis2 2 3 2 7 2" xfId="16859" xr:uid="{00000000-0005-0000-0000-0000F3540000}"/>
    <cellStyle name="40% - Énfasis2 2 3 2 7 3" xfId="26097" xr:uid="{00000000-0005-0000-0000-0000F4540000}"/>
    <cellStyle name="40% - Énfasis2 2 3 2 7 4" xfId="48084" xr:uid="{00000000-0005-0000-0000-0000F5540000}"/>
    <cellStyle name="40% - Énfasis2 2 3 2 8" xfId="10867" xr:uid="{00000000-0005-0000-0000-0000F6540000}"/>
    <cellStyle name="40% - Énfasis2 2 3 2 8 2" xfId="33997" xr:uid="{00000000-0005-0000-0000-0000F7540000}"/>
    <cellStyle name="40% - Énfasis2 2 3 2 8 3" xfId="49727" xr:uid="{00000000-0005-0000-0000-0000F8540000}"/>
    <cellStyle name="40% - Énfasis2 2 3 2 9" xfId="19259" xr:uid="{00000000-0005-0000-0000-0000F9540000}"/>
    <cellStyle name="40% - Énfasis2 2 3 3" xfId="328" xr:uid="{00000000-0005-0000-0000-0000FA540000}"/>
    <cellStyle name="40% - Énfasis2 2 3 3 2" xfId="813" xr:uid="{00000000-0005-0000-0000-0000FB540000}"/>
    <cellStyle name="40% - Énfasis2 2 3 3 2 2" xfId="2680" xr:uid="{00000000-0005-0000-0000-0000FC540000}"/>
    <cellStyle name="40% - Énfasis2 2 3 3 2 2 2" xfId="6856" xr:uid="{00000000-0005-0000-0000-0000FD540000}"/>
    <cellStyle name="40% - Énfasis2 2 3 3 2 2 2 2" xfId="15834" xr:uid="{00000000-0005-0000-0000-0000FE540000}"/>
    <cellStyle name="40% - Énfasis2 2 3 3 2 2 2 3" xfId="47058" xr:uid="{00000000-0005-0000-0000-0000FF540000}"/>
    <cellStyle name="40% - Énfasis2 2 3 3 2 2 3" xfId="10868" xr:uid="{00000000-0005-0000-0000-000000550000}"/>
    <cellStyle name="40% - Énfasis2 2 3 3 2 2 4" xfId="28532" xr:uid="{00000000-0005-0000-0000-000001550000}"/>
    <cellStyle name="40% - Énfasis2 2 3 3 2 2 5" xfId="43890" xr:uid="{00000000-0005-0000-0000-000002550000}"/>
    <cellStyle name="40% - Énfasis2 2 3 3 2 3" xfId="3552" xr:uid="{00000000-0005-0000-0000-000003550000}"/>
    <cellStyle name="40% - Énfasis2 2 3 3 2 3 2" xfId="13536" xr:uid="{00000000-0005-0000-0000-000004550000}"/>
    <cellStyle name="40% - Énfasis2 2 3 3 2 3 3" xfId="36427" xr:uid="{00000000-0005-0000-0000-000005550000}"/>
    <cellStyle name="40% - Énfasis2 2 3 3 2 3 4" xfId="44757" xr:uid="{00000000-0005-0000-0000-000006550000}"/>
    <cellStyle name="40% - Énfasis2 2 3 3 2 4" xfId="10869" xr:uid="{00000000-0005-0000-0000-000007550000}"/>
    <cellStyle name="40% - Énfasis2 2 3 3 2 5" xfId="21216" xr:uid="{00000000-0005-0000-0000-000008550000}"/>
    <cellStyle name="40% - Énfasis2 2 3 3 2 6" xfId="42936" xr:uid="{00000000-0005-0000-0000-000009550000}"/>
    <cellStyle name="40% - Énfasis2 2 3 3 3" xfId="1504" xr:uid="{00000000-0005-0000-0000-00000A550000}"/>
    <cellStyle name="40% - Énfasis2 2 3 3 3 2" xfId="4801" xr:uid="{00000000-0005-0000-0000-00000B550000}"/>
    <cellStyle name="40% - Énfasis2 2 3 3 3 2 2" xfId="14779" xr:uid="{00000000-0005-0000-0000-00000C550000}"/>
    <cellStyle name="40% - Énfasis2 2 3 3 3 2 3" xfId="30016" xr:uid="{00000000-0005-0000-0000-00000D550000}"/>
    <cellStyle name="40% - Énfasis2 2 3 3 3 2 4" xfId="46001" xr:uid="{00000000-0005-0000-0000-00000E550000}"/>
    <cellStyle name="40% - Énfasis2 2 3 3 3 3" xfId="10870" xr:uid="{00000000-0005-0000-0000-00000F550000}"/>
    <cellStyle name="40% - Énfasis2 2 3 3 3 3 2" xfId="37912" xr:uid="{00000000-0005-0000-0000-000010550000}"/>
    <cellStyle name="40% - Énfasis2 2 3 3 3 4" xfId="22699" xr:uid="{00000000-0005-0000-0000-000011550000}"/>
    <cellStyle name="40% - Énfasis2 2 3 3 3 5" xfId="43376" xr:uid="{00000000-0005-0000-0000-000012550000}"/>
    <cellStyle name="40% - Énfasis2 2 3 3 4" xfId="7392" xr:uid="{00000000-0005-0000-0000-000013550000}"/>
    <cellStyle name="40% - Énfasis2 2 3 3 4 2" xfId="16368" xr:uid="{00000000-0005-0000-0000-000014550000}"/>
    <cellStyle name="40% - Énfasis2 2 3 3 4 2 2" xfId="31501" xr:uid="{00000000-0005-0000-0000-000015550000}"/>
    <cellStyle name="40% - Énfasis2 2 3 3 4 3" xfId="39398" xr:uid="{00000000-0005-0000-0000-000016550000}"/>
    <cellStyle name="40% - Énfasis2 2 3 3 4 4" xfId="24183" xr:uid="{00000000-0005-0000-0000-000017550000}"/>
    <cellStyle name="40% - Énfasis2 2 3 3 4 5" xfId="47593" xr:uid="{00000000-0005-0000-0000-000018550000}"/>
    <cellStyle name="40% - Énfasis2 2 3 3 5" xfId="3300" xr:uid="{00000000-0005-0000-0000-000019550000}"/>
    <cellStyle name="40% - Énfasis2 2 3 3 5 2" xfId="13284" xr:uid="{00000000-0005-0000-0000-00001A550000}"/>
    <cellStyle name="40% - Énfasis2 2 3 3 5 2 2" xfId="32986" xr:uid="{00000000-0005-0000-0000-00001B550000}"/>
    <cellStyle name="40% - Énfasis2 2 3 3 5 3" xfId="40883" xr:uid="{00000000-0005-0000-0000-00001C550000}"/>
    <cellStyle name="40% - Énfasis2 2 3 3 5 4" xfId="25369" xr:uid="{00000000-0005-0000-0000-00001D550000}"/>
    <cellStyle name="40% - Énfasis2 2 3 3 5 5" xfId="44505" xr:uid="{00000000-0005-0000-0000-00001E550000}"/>
    <cellStyle name="40% - Énfasis2 2 3 3 6" xfId="8066" xr:uid="{00000000-0005-0000-0000-00001F550000}"/>
    <cellStyle name="40% - Énfasis2 2 3 3 6 2" xfId="17033" xr:uid="{00000000-0005-0000-0000-000020550000}"/>
    <cellStyle name="40% - Énfasis2 2 3 3 6 3" xfId="26570" xr:uid="{00000000-0005-0000-0000-000021550000}"/>
    <cellStyle name="40% - Énfasis2 2 3 3 6 4" xfId="48258" xr:uid="{00000000-0005-0000-0000-000022550000}"/>
    <cellStyle name="40% - Énfasis2 2 3 3 7" xfId="10871" xr:uid="{00000000-0005-0000-0000-000023550000}"/>
    <cellStyle name="40% - Énfasis2 2 3 3 7 2" xfId="34470" xr:uid="{00000000-0005-0000-0000-000024550000}"/>
    <cellStyle name="40% - Énfasis2 2 3 3 7 3" xfId="49901" xr:uid="{00000000-0005-0000-0000-000025550000}"/>
    <cellStyle name="40% - Énfasis2 2 3 3 8" xfId="19732" xr:uid="{00000000-0005-0000-0000-000026550000}"/>
    <cellStyle name="40% - Énfasis2 2 3 3 9" xfId="41719" xr:uid="{00000000-0005-0000-0000-000027550000}"/>
    <cellStyle name="40% - Énfasis2 2 3 4" xfId="522" xr:uid="{00000000-0005-0000-0000-000028550000}"/>
    <cellStyle name="40% - Énfasis2 2 3 4 2" xfId="2633" xr:uid="{00000000-0005-0000-0000-000029550000}"/>
    <cellStyle name="40% - Énfasis2 2 3 4 2 2" xfId="5223" xr:uid="{00000000-0005-0000-0000-00002A550000}"/>
    <cellStyle name="40% - Énfasis2 2 3 4 2 2 2" xfId="15200" xr:uid="{00000000-0005-0000-0000-00002B550000}"/>
    <cellStyle name="40% - Énfasis2 2 3 4 2 2 3" xfId="46423" xr:uid="{00000000-0005-0000-0000-00002C550000}"/>
    <cellStyle name="40% - Énfasis2 2 3 4 2 3" xfId="10872" xr:uid="{00000000-0005-0000-0000-00002D550000}"/>
    <cellStyle name="40% - Énfasis2 2 3 4 2 4" xfId="27231" xr:uid="{00000000-0005-0000-0000-00002E550000}"/>
    <cellStyle name="40% - Énfasis2 2 3 4 2 5" xfId="43843" xr:uid="{00000000-0005-0000-0000-00002F550000}"/>
    <cellStyle name="40% - Énfasis2 2 3 4 3" xfId="3010" xr:uid="{00000000-0005-0000-0000-000030550000}"/>
    <cellStyle name="40% - Énfasis2 2 3 4 3 2" xfId="12994" xr:uid="{00000000-0005-0000-0000-000031550000}"/>
    <cellStyle name="40% - Énfasis2 2 3 4 3 3" xfId="35126" xr:uid="{00000000-0005-0000-0000-000032550000}"/>
    <cellStyle name="40% - Énfasis2 2 3 4 3 4" xfId="44215" xr:uid="{00000000-0005-0000-0000-000033550000}"/>
    <cellStyle name="40% - Énfasis2 2 3 4 4" xfId="9188" xr:uid="{00000000-0005-0000-0000-000034550000}"/>
    <cellStyle name="40% - Énfasis2 2 3 4 4 2" xfId="18154" xr:uid="{00000000-0005-0000-0000-000035550000}"/>
    <cellStyle name="40% - Énfasis2 2 3 4 4 3" xfId="49380" xr:uid="{00000000-0005-0000-0000-000036550000}"/>
    <cellStyle name="40% - Énfasis2 2 3 4 5" xfId="10873" xr:uid="{00000000-0005-0000-0000-000037550000}"/>
    <cellStyle name="40% - Énfasis2 2 3 4 5 2" xfId="51023" xr:uid="{00000000-0005-0000-0000-000038550000}"/>
    <cellStyle name="40% - Énfasis2 2 3 4 6" xfId="18941" xr:uid="{00000000-0005-0000-0000-000039550000}"/>
    <cellStyle name="40% - Énfasis2 2 3 4 7" xfId="42841" xr:uid="{00000000-0005-0000-0000-00003A550000}"/>
    <cellStyle name="40% - Énfasis2 2 3 5" xfId="1214" xr:uid="{00000000-0005-0000-0000-00003B550000}"/>
    <cellStyle name="40% - Énfasis2 2 3 5 2" xfId="4422" xr:uid="{00000000-0005-0000-0000-00003C550000}"/>
    <cellStyle name="40% - Énfasis2 2 3 5 2 2" xfId="14401" xr:uid="{00000000-0005-0000-0000-00003D550000}"/>
    <cellStyle name="40% - Énfasis2 2 3 5 2 3" xfId="27741" xr:uid="{00000000-0005-0000-0000-00003E550000}"/>
    <cellStyle name="40% - Énfasis2 2 3 5 2 4" xfId="45623" xr:uid="{00000000-0005-0000-0000-00003F550000}"/>
    <cellStyle name="40% - Énfasis2 2 3 5 3" xfId="10874" xr:uid="{00000000-0005-0000-0000-000040550000}"/>
    <cellStyle name="40% - Énfasis2 2 3 5 3 2" xfId="35636" xr:uid="{00000000-0005-0000-0000-000041550000}"/>
    <cellStyle name="40% - Énfasis2 2 3 5 4" xfId="20425" xr:uid="{00000000-0005-0000-0000-000042550000}"/>
    <cellStyle name="40% - Énfasis2 2 3 5 5" xfId="43086" xr:uid="{00000000-0005-0000-0000-000043550000}"/>
    <cellStyle name="40% - Énfasis2 2 3 6" xfId="5590" xr:uid="{00000000-0005-0000-0000-000044550000}"/>
    <cellStyle name="40% - Énfasis2 2 3 6 2" xfId="29225" xr:uid="{00000000-0005-0000-0000-000045550000}"/>
    <cellStyle name="40% - Énfasis2 2 3 6 2 2" xfId="51375" xr:uid="{00000000-0005-0000-0000-000046550000}"/>
    <cellStyle name="40% - Énfasis2 2 3 6 3" xfId="37121" xr:uid="{00000000-0005-0000-0000-000047550000}"/>
    <cellStyle name="40% - Énfasis2 2 3 6 3 2" xfId="51275" xr:uid="{00000000-0005-0000-0000-000048550000}"/>
    <cellStyle name="40% - Énfasis2 2 3 6 4" xfId="21909" xr:uid="{00000000-0005-0000-0000-000049550000}"/>
    <cellStyle name="40% - Énfasis2 2 3 7" xfId="6565" xr:uid="{00000000-0005-0000-0000-00004A550000}"/>
    <cellStyle name="40% - Énfasis2 2 3 7 2" xfId="15545" xr:uid="{00000000-0005-0000-0000-00004B550000}"/>
    <cellStyle name="40% - Énfasis2 2 3 7 2 2" xfId="30710" xr:uid="{00000000-0005-0000-0000-00004C550000}"/>
    <cellStyle name="40% - Énfasis2 2 3 7 3" xfId="38607" xr:uid="{00000000-0005-0000-0000-00004D550000}"/>
    <cellStyle name="40% - Énfasis2 2 3 7 4" xfId="23393" xr:uid="{00000000-0005-0000-0000-00004E550000}"/>
    <cellStyle name="40% - Énfasis2 2 3 7 5" xfId="46768" xr:uid="{00000000-0005-0000-0000-00004F550000}"/>
    <cellStyle name="40% - Énfasis2 2 3 8" xfId="3960" xr:uid="{00000000-0005-0000-0000-000050550000}"/>
    <cellStyle name="40% - Énfasis2 2 3 8 2" xfId="13942" xr:uid="{00000000-0005-0000-0000-000051550000}"/>
    <cellStyle name="40% - Énfasis2 2 3 8 2 2" xfId="32195" xr:uid="{00000000-0005-0000-0000-000052550000}"/>
    <cellStyle name="40% - Énfasis2 2 3 8 3" xfId="40092" xr:uid="{00000000-0005-0000-0000-000053550000}"/>
    <cellStyle name="40% - Énfasis2 2 3 8 4" xfId="24827" xr:uid="{00000000-0005-0000-0000-000054550000}"/>
    <cellStyle name="40% - Énfasis2 2 3 8 5" xfId="45164" xr:uid="{00000000-0005-0000-0000-000055550000}"/>
    <cellStyle name="40% - Énfasis2 2 3 9" xfId="7102" xr:uid="{00000000-0005-0000-0000-000056550000}"/>
    <cellStyle name="40% - Énfasis2 2 3 9 2" xfId="16079" xr:uid="{00000000-0005-0000-0000-000057550000}"/>
    <cellStyle name="40% - Énfasis2 2 3 9 3" xfId="25780" xr:uid="{00000000-0005-0000-0000-000058550000}"/>
    <cellStyle name="40% - Énfasis2 2 3 9 4" xfId="47304" xr:uid="{00000000-0005-0000-0000-000059550000}"/>
    <cellStyle name="40% - Énfasis2 2 4" xfId="174" xr:uid="{00000000-0005-0000-0000-00005A550000}"/>
    <cellStyle name="40% - Énfasis2 2 4 10" xfId="7890" xr:uid="{00000000-0005-0000-0000-00005B550000}"/>
    <cellStyle name="40% - Énfasis2 2 4 10 2" xfId="16857" xr:uid="{00000000-0005-0000-0000-00005C550000}"/>
    <cellStyle name="40% - Énfasis2 2 4 10 3" xfId="33680" xr:uid="{00000000-0005-0000-0000-00005D550000}"/>
    <cellStyle name="40% - Énfasis2 2 4 10 4" xfId="48082" xr:uid="{00000000-0005-0000-0000-00005E550000}"/>
    <cellStyle name="40% - Énfasis2 2 4 11" xfId="10875" xr:uid="{00000000-0005-0000-0000-00005F550000}"/>
    <cellStyle name="40% - Énfasis2 2 4 11 2" xfId="49725" xr:uid="{00000000-0005-0000-0000-000060550000}"/>
    <cellStyle name="40% - Énfasis2 2 4 12" xfId="18556" xr:uid="{00000000-0005-0000-0000-000061550000}"/>
    <cellStyle name="40% - Énfasis2 2 4 13" xfId="41543" xr:uid="{00000000-0005-0000-0000-000062550000}"/>
    <cellStyle name="40% - Énfasis2 2 4 2" xfId="636" xr:uid="{00000000-0005-0000-0000-000063550000}"/>
    <cellStyle name="40% - Énfasis2 2 4 2 10" xfId="42048" xr:uid="{00000000-0005-0000-0000-000064550000}"/>
    <cellStyle name="40% - Énfasis2 2 4 2 2" xfId="2219" xr:uid="{00000000-0005-0000-0000-000065550000}"/>
    <cellStyle name="40% - Énfasis2 2 4 2 2 2" xfId="5000" xr:uid="{00000000-0005-0000-0000-000066550000}"/>
    <cellStyle name="40% - Énfasis2 2 4 2 2 2 2" xfId="14978" xr:uid="{00000000-0005-0000-0000-000067550000}"/>
    <cellStyle name="40% - Énfasis2 2 4 2 2 2 2 2" xfId="28535" xr:uid="{00000000-0005-0000-0000-000068550000}"/>
    <cellStyle name="40% - Énfasis2 2 4 2 2 2 3" xfId="36430" xr:uid="{00000000-0005-0000-0000-000069550000}"/>
    <cellStyle name="40% - Énfasis2 2 4 2 2 2 4" xfId="21219" xr:uid="{00000000-0005-0000-0000-00006A550000}"/>
    <cellStyle name="40% - Énfasis2 2 4 2 2 2 5" xfId="46200" xr:uid="{00000000-0005-0000-0000-00006B550000}"/>
    <cellStyle name="40% - Énfasis2 2 4 2 2 3" xfId="8766" xr:uid="{00000000-0005-0000-0000-00006C550000}"/>
    <cellStyle name="40% - Énfasis2 2 4 2 2 3 2" xfId="17733" xr:uid="{00000000-0005-0000-0000-00006D550000}"/>
    <cellStyle name="40% - Énfasis2 2 4 2 2 3 2 2" xfId="30019" xr:uid="{00000000-0005-0000-0000-00006E550000}"/>
    <cellStyle name="40% - Énfasis2 2 4 2 2 3 3" xfId="37915" xr:uid="{00000000-0005-0000-0000-00006F550000}"/>
    <cellStyle name="40% - Énfasis2 2 4 2 2 3 4" xfId="22702" xr:uid="{00000000-0005-0000-0000-000070550000}"/>
    <cellStyle name="40% - Énfasis2 2 4 2 2 3 5" xfId="48958" xr:uid="{00000000-0005-0000-0000-000071550000}"/>
    <cellStyle name="40% - Énfasis2 2 4 2 2 4" xfId="9622" xr:uid="{00000000-0005-0000-0000-000072550000}"/>
    <cellStyle name="40% - Énfasis2 2 4 2 2 4 2" xfId="31504" xr:uid="{00000000-0005-0000-0000-000073550000}"/>
    <cellStyle name="40% - Énfasis2 2 4 2 2 4 3" xfId="39401" xr:uid="{00000000-0005-0000-0000-000074550000}"/>
    <cellStyle name="40% - Énfasis2 2 4 2 2 4 4" xfId="24186" xr:uid="{00000000-0005-0000-0000-000075550000}"/>
    <cellStyle name="40% - Énfasis2 2 4 2 2 4 5" xfId="50601" xr:uid="{00000000-0005-0000-0000-000076550000}"/>
    <cellStyle name="40% - Énfasis2 2 4 2 2 5" xfId="12318" xr:uid="{00000000-0005-0000-0000-000077550000}"/>
    <cellStyle name="40% - Énfasis2 2 4 2 2 5 2" xfId="32989" xr:uid="{00000000-0005-0000-0000-000078550000}"/>
    <cellStyle name="40% - Énfasis2 2 4 2 2 5 3" xfId="40886" xr:uid="{00000000-0005-0000-0000-000079550000}"/>
    <cellStyle name="40% - Énfasis2 2 4 2 2 6" xfId="26573" xr:uid="{00000000-0005-0000-0000-00007A550000}"/>
    <cellStyle name="40% - Énfasis2 2 4 2 2 7" xfId="34473" xr:uid="{00000000-0005-0000-0000-00007B550000}"/>
    <cellStyle name="40% - Énfasis2 2 4 2 2 8" xfId="19735" xr:uid="{00000000-0005-0000-0000-00007C550000}"/>
    <cellStyle name="40% - Énfasis2 2 4 2 2 9" xfId="42419" xr:uid="{00000000-0005-0000-0000-00007D550000}"/>
    <cellStyle name="40% - Énfasis2 2 4 2 3" xfId="1847" xr:uid="{00000000-0005-0000-0000-00007E550000}"/>
    <cellStyle name="40% - Énfasis2 2 4 2 3 2" xfId="4161" xr:uid="{00000000-0005-0000-0000-00007F550000}"/>
    <cellStyle name="40% - Énfasis2 2 4 2 3 2 2" xfId="14141" xr:uid="{00000000-0005-0000-0000-000080550000}"/>
    <cellStyle name="40% - Énfasis2 2 4 2 3 2 3" xfId="28060" xr:uid="{00000000-0005-0000-0000-000081550000}"/>
    <cellStyle name="40% - Énfasis2 2 4 2 3 2 4" xfId="45363" xr:uid="{00000000-0005-0000-0000-000082550000}"/>
    <cellStyle name="40% - Énfasis2 2 4 2 3 3" xfId="10876" xr:uid="{00000000-0005-0000-0000-000083550000}"/>
    <cellStyle name="40% - Énfasis2 2 4 2 3 3 2" xfId="35955" xr:uid="{00000000-0005-0000-0000-000084550000}"/>
    <cellStyle name="40% - Énfasis2 2 4 2 3 4" xfId="20744" xr:uid="{00000000-0005-0000-0000-000085550000}"/>
    <cellStyle name="40% - Énfasis2 2 4 2 3 5" xfId="43627" xr:uid="{00000000-0005-0000-0000-000086550000}"/>
    <cellStyle name="40% - Énfasis2 2 4 2 4" xfId="3553" xr:uid="{00000000-0005-0000-0000-000087550000}"/>
    <cellStyle name="40% - Énfasis2 2 4 2 4 2" xfId="13537" xr:uid="{00000000-0005-0000-0000-000088550000}"/>
    <cellStyle name="40% - Énfasis2 2 4 2 4 2 2" xfId="29544" xr:uid="{00000000-0005-0000-0000-000089550000}"/>
    <cellStyle name="40% - Énfasis2 2 4 2 4 3" xfId="37440" xr:uid="{00000000-0005-0000-0000-00008A550000}"/>
    <cellStyle name="40% - Énfasis2 2 4 2 4 4" xfId="22228" xr:uid="{00000000-0005-0000-0000-00008B550000}"/>
    <cellStyle name="40% - Énfasis2 2 4 2 4 5" xfId="44758" xr:uid="{00000000-0005-0000-0000-00008C550000}"/>
    <cellStyle name="40% - Énfasis2 2 4 2 5" xfId="8395" xr:uid="{00000000-0005-0000-0000-00008D550000}"/>
    <cellStyle name="40% - Énfasis2 2 4 2 5 2" xfId="17362" xr:uid="{00000000-0005-0000-0000-00008E550000}"/>
    <cellStyle name="40% - Énfasis2 2 4 2 5 2 2" xfId="31029" xr:uid="{00000000-0005-0000-0000-00008F550000}"/>
    <cellStyle name="40% - Énfasis2 2 4 2 5 3" xfId="38926" xr:uid="{00000000-0005-0000-0000-000090550000}"/>
    <cellStyle name="40% - Énfasis2 2 4 2 5 4" xfId="23712" xr:uid="{00000000-0005-0000-0000-000091550000}"/>
    <cellStyle name="40% - Énfasis2 2 4 2 5 5" xfId="48587" xr:uid="{00000000-0005-0000-0000-000092550000}"/>
    <cellStyle name="40% - Énfasis2 2 4 2 6" xfId="10877" xr:uid="{00000000-0005-0000-0000-000093550000}"/>
    <cellStyle name="40% - Énfasis2 2 4 2 6 2" xfId="32514" xr:uid="{00000000-0005-0000-0000-000094550000}"/>
    <cellStyle name="40% - Énfasis2 2 4 2 6 3" xfId="40411" xr:uid="{00000000-0005-0000-0000-000095550000}"/>
    <cellStyle name="40% - Énfasis2 2 4 2 6 4" xfId="25122" xr:uid="{00000000-0005-0000-0000-000096550000}"/>
    <cellStyle name="40% - Énfasis2 2 4 2 6 5" xfId="50230" xr:uid="{00000000-0005-0000-0000-000097550000}"/>
    <cellStyle name="40% - Énfasis2 2 4 2 7" xfId="26098" xr:uid="{00000000-0005-0000-0000-000098550000}"/>
    <cellStyle name="40% - Énfasis2 2 4 2 8" xfId="33998" xr:uid="{00000000-0005-0000-0000-000099550000}"/>
    <cellStyle name="40% - Énfasis2 2 4 2 9" xfId="19260" xr:uid="{00000000-0005-0000-0000-00009A550000}"/>
    <cellStyle name="40% - Énfasis2 2 4 3" xfId="2218" xr:uid="{00000000-0005-0000-0000-00009B550000}"/>
    <cellStyle name="40% - Énfasis2 2 4 3 2" xfId="4721" xr:uid="{00000000-0005-0000-0000-00009C550000}"/>
    <cellStyle name="40% - Énfasis2 2 4 3 2 2" xfId="14699" xr:uid="{00000000-0005-0000-0000-00009D550000}"/>
    <cellStyle name="40% - Énfasis2 2 4 3 2 2 2" xfId="28534" xr:uid="{00000000-0005-0000-0000-00009E550000}"/>
    <cellStyle name="40% - Énfasis2 2 4 3 2 3" xfId="36429" xr:uid="{00000000-0005-0000-0000-00009F550000}"/>
    <cellStyle name="40% - Énfasis2 2 4 3 2 4" xfId="21218" xr:uid="{00000000-0005-0000-0000-0000A0550000}"/>
    <cellStyle name="40% - Énfasis2 2 4 3 2 5" xfId="45921" xr:uid="{00000000-0005-0000-0000-0000A1550000}"/>
    <cellStyle name="40% - Énfasis2 2 4 3 3" xfId="8765" xr:uid="{00000000-0005-0000-0000-0000A2550000}"/>
    <cellStyle name="40% - Énfasis2 2 4 3 3 2" xfId="17732" xr:uid="{00000000-0005-0000-0000-0000A3550000}"/>
    <cellStyle name="40% - Énfasis2 2 4 3 3 2 2" xfId="30018" xr:uid="{00000000-0005-0000-0000-0000A4550000}"/>
    <cellStyle name="40% - Énfasis2 2 4 3 3 3" xfId="37914" xr:uid="{00000000-0005-0000-0000-0000A5550000}"/>
    <cellStyle name="40% - Énfasis2 2 4 3 3 4" xfId="22701" xr:uid="{00000000-0005-0000-0000-0000A6550000}"/>
    <cellStyle name="40% - Énfasis2 2 4 3 3 5" xfId="48957" xr:uid="{00000000-0005-0000-0000-0000A7550000}"/>
    <cellStyle name="40% - Énfasis2 2 4 3 4" xfId="9623" xr:uid="{00000000-0005-0000-0000-0000A8550000}"/>
    <cellStyle name="40% - Énfasis2 2 4 3 4 2" xfId="31503" xr:uid="{00000000-0005-0000-0000-0000A9550000}"/>
    <cellStyle name="40% - Énfasis2 2 4 3 4 3" xfId="39400" xr:uid="{00000000-0005-0000-0000-0000AA550000}"/>
    <cellStyle name="40% - Énfasis2 2 4 3 4 4" xfId="24185" xr:uid="{00000000-0005-0000-0000-0000AB550000}"/>
    <cellStyle name="40% - Énfasis2 2 4 3 4 5" xfId="50600" xr:uid="{00000000-0005-0000-0000-0000AC550000}"/>
    <cellStyle name="40% - Énfasis2 2 4 3 5" xfId="12317" xr:uid="{00000000-0005-0000-0000-0000AD550000}"/>
    <cellStyle name="40% - Énfasis2 2 4 3 5 2" xfId="32988" xr:uid="{00000000-0005-0000-0000-0000AE550000}"/>
    <cellStyle name="40% - Énfasis2 2 4 3 5 3" xfId="40885" xr:uid="{00000000-0005-0000-0000-0000AF550000}"/>
    <cellStyle name="40% - Énfasis2 2 4 3 6" xfId="26572" xr:uid="{00000000-0005-0000-0000-0000B0550000}"/>
    <cellStyle name="40% - Énfasis2 2 4 3 7" xfId="34472" xr:uid="{00000000-0005-0000-0000-0000B1550000}"/>
    <cellStyle name="40% - Énfasis2 2 4 3 8" xfId="19734" xr:uid="{00000000-0005-0000-0000-0000B2550000}"/>
    <cellStyle name="40% - Énfasis2 2 4 3 9" xfId="42418" xr:uid="{00000000-0005-0000-0000-0000B3550000}"/>
    <cellStyle name="40% - Énfasis2 2 4 4" xfId="1328" xr:uid="{00000000-0005-0000-0000-0000B4550000}"/>
    <cellStyle name="40% - Énfasis2 2 4 4 2" xfId="4542" xr:uid="{00000000-0005-0000-0000-0000B5550000}"/>
    <cellStyle name="40% - Énfasis2 2 4 4 2 2" xfId="14520" xr:uid="{00000000-0005-0000-0000-0000B6550000}"/>
    <cellStyle name="40% - Énfasis2 2 4 4 2 3" xfId="27232" xr:uid="{00000000-0005-0000-0000-0000B7550000}"/>
    <cellStyle name="40% - Énfasis2 2 4 4 2 4" xfId="45742" xr:uid="{00000000-0005-0000-0000-0000B8550000}"/>
    <cellStyle name="40% - Énfasis2 2 4 4 3" xfId="10878" xr:uid="{00000000-0005-0000-0000-0000B9550000}"/>
    <cellStyle name="40% - Énfasis2 2 4 4 3 2" xfId="35127" xr:uid="{00000000-0005-0000-0000-0000BA550000}"/>
    <cellStyle name="40% - Énfasis2 2 4 4 4" xfId="18942" xr:uid="{00000000-0005-0000-0000-0000BB550000}"/>
    <cellStyle name="40% - Énfasis2 2 4 4 5" xfId="43200" xr:uid="{00000000-0005-0000-0000-0000BC550000}"/>
    <cellStyle name="40% - Énfasis2 2 4 5" xfId="5357" xr:uid="{00000000-0005-0000-0000-0000BD550000}"/>
    <cellStyle name="40% - Énfasis2 2 4 5 2" xfId="27742" xr:uid="{00000000-0005-0000-0000-0000BE550000}"/>
    <cellStyle name="40% - Énfasis2 2 4 5 2 2" xfId="51353" xr:uid="{00000000-0005-0000-0000-0000BF550000}"/>
    <cellStyle name="40% - Énfasis2 2 4 5 3" xfId="35637" xr:uid="{00000000-0005-0000-0000-0000C0550000}"/>
    <cellStyle name="40% - Énfasis2 2 4 5 3 2" xfId="51173" xr:uid="{00000000-0005-0000-0000-0000C1550000}"/>
    <cellStyle name="40% - Énfasis2 2 4 5 4" xfId="20426" xr:uid="{00000000-0005-0000-0000-0000C2550000}"/>
    <cellStyle name="40% - Énfasis2 2 4 6" xfId="6679" xr:uid="{00000000-0005-0000-0000-0000C3550000}"/>
    <cellStyle name="40% - Énfasis2 2 4 6 2" xfId="15658" xr:uid="{00000000-0005-0000-0000-0000C4550000}"/>
    <cellStyle name="40% - Énfasis2 2 4 6 2 2" xfId="29226" xr:uid="{00000000-0005-0000-0000-0000C5550000}"/>
    <cellStyle name="40% - Énfasis2 2 4 6 3" xfId="37122" xr:uid="{00000000-0005-0000-0000-0000C6550000}"/>
    <cellStyle name="40% - Énfasis2 2 4 6 4" xfId="21910" xr:uid="{00000000-0005-0000-0000-0000C7550000}"/>
    <cellStyle name="40% - Énfasis2 2 4 6 5" xfId="46882" xr:uid="{00000000-0005-0000-0000-0000C8550000}"/>
    <cellStyle name="40% - Énfasis2 2 4 7" xfId="3880" xr:uid="{00000000-0005-0000-0000-0000C9550000}"/>
    <cellStyle name="40% - Énfasis2 2 4 7 2" xfId="13862" xr:uid="{00000000-0005-0000-0000-0000CA550000}"/>
    <cellStyle name="40% - Énfasis2 2 4 7 2 2" xfId="30711" xr:uid="{00000000-0005-0000-0000-0000CB550000}"/>
    <cellStyle name="40% - Énfasis2 2 4 7 3" xfId="38608" xr:uid="{00000000-0005-0000-0000-0000CC550000}"/>
    <cellStyle name="40% - Énfasis2 2 4 7 4" xfId="23394" xr:uid="{00000000-0005-0000-0000-0000CD550000}"/>
    <cellStyle name="40% - Énfasis2 2 4 7 5" xfId="45084" xr:uid="{00000000-0005-0000-0000-0000CE550000}"/>
    <cellStyle name="40% - Énfasis2 2 4 8" xfId="7216" xr:uid="{00000000-0005-0000-0000-0000CF550000}"/>
    <cellStyle name="40% - Énfasis2 2 4 8 2" xfId="16193" xr:uid="{00000000-0005-0000-0000-0000D0550000}"/>
    <cellStyle name="40% - Énfasis2 2 4 8 2 2" xfId="32196" xr:uid="{00000000-0005-0000-0000-0000D1550000}"/>
    <cellStyle name="40% - Énfasis2 2 4 8 3" xfId="40093" xr:uid="{00000000-0005-0000-0000-0000D2550000}"/>
    <cellStyle name="40% - Énfasis2 2 4 8 4" xfId="24828" xr:uid="{00000000-0005-0000-0000-0000D3550000}"/>
    <cellStyle name="40% - Énfasis2 2 4 8 5" xfId="47418" xr:uid="{00000000-0005-0000-0000-0000D4550000}"/>
    <cellStyle name="40% - Énfasis2 2 4 9" xfId="3124" xr:uid="{00000000-0005-0000-0000-0000D5550000}"/>
    <cellStyle name="40% - Énfasis2 2 4 9 2" xfId="13108" xr:uid="{00000000-0005-0000-0000-0000D6550000}"/>
    <cellStyle name="40% - Énfasis2 2 4 9 3" xfId="25781" xr:uid="{00000000-0005-0000-0000-0000D7550000}"/>
    <cellStyle name="40% - Énfasis2 2 4 9 4" xfId="44329" xr:uid="{00000000-0005-0000-0000-0000D8550000}"/>
    <cellStyle name="40% - Énfasis2 2 5" xfId="282" xr:uid="{00000000-0005-0000-0000-0000D9550000}"/>
    <cellStyle name="40% - Énfasis2 2 5 10" xfId="18937" xr:uid="{00000000-0005-0000-0000-0000DA550000}"/>
    <cellStyle name="40% - Énfasis2 2 5 11" xfId="41717" xr:uid="{00000000-0005-0000-0000-0000DB550000}"/>
    <cellStyle name="40% - Énfasis2 2 5 2" xfId="811" xr:uid="{00000000-0005-0000-0000-0000DC550000}"/>
    <cellStyle name="40% - Énfasis2 2 5 2 10" xfId="42049" xr:uid="{00000000-0005-0000-0000-0000DD550000}"/>
    <cellStyle name="40% - Énfasis2 2 5 2 2" xfId="2221" xr:uid="{00000000-0005-0000-0000-0000DE550000}"/>
    <cellStyle name="40% - Énfasis2 2 5 2 2 2" xfId="4901" xr:uid="{00000000-0005-0000-0000-0000DF550000}"/>
    <cellStyle name="40% - Énfasis2 2 5 2 2 2 2" xfId="14879" xr:uid="{00000000-0005-0000-0000-0000E0550000}"/>
    <cellStyle name="40% - Énfasis2 2 5 2 2 2 2 2" xfId="28537" xr:uid="{00000000-0005-0000-0000-0000E1550000}"/>
    <cellStyle name="40% - Énfasis2 2 5 2 2 2 3" xfId="36432" xr:uid="{00000000-0005-0000-0000-0000E2550000}"/>
    <cellStyle name="40% - Énfasis2 2 5 2 2 2 4" xfId="21221" xr:uid="{00000000-0005-0000-0000-0000E3550000}"/>
    <cellStyle name="40% - Énfasis2 2 5 2 2 2 5" xfId="46101" xr:uid="{00000000-0005-0000-0000-0000E4550000}"/>
    <cellStyle name="40% - Énfasis2 2 5 2 2 3" xfId="8768" xr:uid="{00000000-0005-0000-0000-0000E5550000}"/>
    <cellStyle name="40% - Énfasis2 2 5 2 2 3 2" xfId="17735" xr:uid="{00000000-0005-0000-0000-0000E6550000}"/>
    <cellStyle name="40% - Énfasis2 2 5 2 2 3 2 2" xfId="30021" xr:uid="{00000000-0005-0000-0000-0000E7550000}"/>
    <cellStyle name="40% - Énfasis2 2 5 2 2 3 3" xfId="37917" xr:uid="{00000000-0005-0000-0000-0000E8550000}"/>
    <cellStyle name="40% - Énfasis2 2 5 2 2 3 4" xfId="22704" xr:uid="{00000000-0005-0000-0000-0000E9550000}"/>
    <cellStyle name="40% - Énfasis2 2 5 2 2 3 5" xfId="48960" xr:uid="{00000000-0005-0000-0000-0000EA550000}"/>
    <cellStyle name="40% - Énfasis2 2 5 2 2 4" xfId="9624" xr:uid="{00000000-0005-0000-0000-0000EB550000}"/>
    <cellStyle name="40% - Énfasis2 2 5 2 2 4 2" xfId="31506" xr:uid="{00000000-0005-0000-0000-0000EC550000}"/>
    <cellStyle name="40% - Énfasis2 2 5 2 2 4 3" xfId="39403" xr:uid="{00000000-0005-0000-0000-0000ED550000}"/>
    <cellStyle name="40% - Énfasis2 2 5 2 2 4 4" xfId="24188" xr:uid="{00000000-0005-0000-0000-0000EE550000}"/>
    <cellStyle name="40% - Énfasis2 2 5 2 2 4 5" xfId="50603" xr:uid="{00000000-0005-0000-0000-0000EF550000}"/>
    <cellStyle name="40% - Énfasis2 2 5 2 2 5" xfId="12320" xr:uid="{00000000-0005-0000-0000-0000F0550000}"/>
    <cellStyle name="40% - Énfasis2 2 5 2 2 5 2" xfId="32991" xr:uid="{00000000-0005-0000-0000-0000F1550000}"/>
    <cellStyle name="40% - Énfasis2 2 5 2 2 5 3" xfId="40888" xr:uid="{00000000-0005-0000-0000-0000F2550000}"/>
    <cellStyle name="40% - Énfasis2 2 5 2 2 6" xfId="26575" xr:uid="{00000000-0005-0000-0000-0000F3550000}"/>
    <cellStyle name="40% - Énfasis2 2 5 2 2 7" xfId="34475" xr:uid="{00000000-0005-0000-0000-0000F4550000}"/>
    <cellStyle name="40% - Énfasis2 2 5 2 2 8" xfId="19737" xr:uid="{00000000-0005-0000-0000-0000F5550000}"/>
    <cellStyle name="40% - Énfasis2 2 5 2 2 9" xfId="42421" xr:uid="{00000000-0005-0000-0000-0000F6550000}"/>
    <cellStyle name="40% - Énfasis2 2 5 2 3" xfId="1848" xr:uid="{00000000-0005-0000-0000-0000F7550000}"/>
    <cellStyle name="40% - Énfasis2 2 5 2 3 2" xfId="10879" xr:uid="{00000000-0005-0000-0000-0000F8550000}"/>
    <cellStyle name="40% - Énfasis2 2 5 2 3 2 2" xfId="28061" xr:uid="{00000000-0005-0000-0000-0000F9550000}"/>
    <cellStyle name="40% - Énfasis2 2 5 2 3 3" xfId="35956" xr:uid="{00000000-0005-0000-0000-0000FA550000}"/>
    <cellStyle name="40% - Énfasis2 2 5 2 3 4" xfId="20745" xr:uid="{00000000-0005-0000-0000-0000FB550000}"/>
    <cellStyle name="40% - Énfasis2 2 5 2 3 5" xfId="43628" xr:uid="{00000000-0005-0000-0000-0000FC550000}"/>
    <cellStyle name="40% - Énfasis2 2 5 2 4" xfId="3554" xr:uid="{00000000-0005-0000-0000-0000FD550000}"/>
    <cellStyle name="40% - Énfasis2 2 5 2 4 2" xfId="13538" xr:uid="{00000000-0005-0000-0000-0000FE550000}"/>
    <cellStyle name="40% - Énfasis2 2 5 2 4 2 2" xfId="29545" xr:uid="{00000000-0005-0000-0000-0000FF550000}"/>
    <cellStyle name="40% - Énfasis2 2 5 2 4 3" xfId="37441" xr:uid="{00000000-0005-0000-0000-000000560000}"/>
    <cellStyle name="40% - Énfasis2 2 5 2 4 4" xfId="22229" xr:uid="{00000000-0005-0000-0000-000001560000}"/>
    <cellStyle name="40% - Énfasis2 2 5 2 4 5" xfId="44759" xr:uid="{00000000-0005-0000-0000-000002560000}"/>
    <cellStyle name="40% - Énfasis2 2 5 2 5" xfId="8396" xr:uid="{00000000-0005-0000-0000-000003560000}"/>
    <cellStyle name="40% - Énfasis2 2 5 2 5 2" xfId="17363" xr:uid="{00000000-0005-0000-0000-000004560000}"/>
    <cellStyle name="40% - Énfasis2 2 5 2 5 2 2" xfId="31030" xr:uid="{00000000-0005-0000-0000-000005560000}"/>
    <cellStyle name="40% - Énfasis2 2 5 2 5 3" xfId="38927" xr:uid="{00000000-0005-0000-0000-000006560000}"/>
    <cellStyle name="40% - Énfasis2 2 5 2 5 4" xfId="23713" xr:uid="{00000000-0005-0000-0000-000007560000}"/>
    <cellStyle name="40% - Énfasis2 2 5 2 5 5" xfId="48588" xr:uid="{00000000-0005-0000-0000-000008560000}"/>
    <cellStyle name="40% - Énfasis2 2 5 2 6" xfId="10880" xr:uid="{00000000-0005-0000-0000-000009560000}"/>
    <cellStyle name="40% - Énfasis2 2 5 2 6 2" xfId="32515" xr:uid="{00000000-0005-0000-0000-00000A560000}"/>
    <cellStyle name="40% - Énfasis2 2 5 2 6 3" xfId="40412" xr:uid="{00000000-0005-0000-0000-00000B560000}"/>
    <cellStyle name="40% - Énfasis2 2 5 2 6 4" xfId="25123" xr:uid="{00000000-0005-0000-0000-00000C560000}"/>
    <cellStyle name="40% - Énfasis2 2 5 2 6 5" xfId="50231" xr:uid="{00000000-0005-0000-0000-00000D560000}"/>
    <cellStyle name="40% - Énfasis2 2 5 2 7" xfId="26099" xr:uid="{00000000-0005-0000-0000-00000E560000}"/>
    <cellStyle name="40% - Énfasis2 2 5 2 8" xfId="33999" xr:uid="{00000000-0005-0000-0000-00000F560000}"/>
    <cellStyle name="40% - Énfasis2 2 5 2 9" xfId="19261" xr:uid="{00000000-0005-0000-0000-000010560000}"/>
    <cellStyle name="40% - Énfasis2 2 5 3" xfId="2220" xr:uid="{00000000-0005-0000-0000-000011560000}"/>
    <cellStyle name="40% - Énfasis2 2 5 3 2" xfId="6854" xr:uid="{00000000-0005-0000-0000-000012560000}"/>
    <cellStyle name="40% - Énfasis2 2 5 3 2 2" xfId="15832" xr:uid="{00000000-0005-0000-0000-000013560000}"/>
    <cellStyle name="40% - Énfasis2 2 5 3 2 2 2" xfId="28536" xr:uid="{00000000-0005-0000-0000-000014560000}"/>
    <cellStyle name="40% - Énfasis2 2 5 3 2 3" xfId="36431" xr:uid="{00000000-0005-0000-0000-000015560000}"/>
    <cellStyle name="40% - Énfasis2 2 5 3 2 4" xfId="21220" xr:uid="{00000000-0005-0000-0000-000016560000}"/>
    <cellStyle name="40% - Énfasis2 2 5 3 2 5" xfId="47056" xr:uid="{00000000-0005-0000-0000-000017560000}"/>
    <cellStyle name="40% - Énfasis2 2 5 3 3" xfId="8767" xr:uid="{00000000-0005-0000-0000-000018560000}"/>
    <cellStyle name="40% - Énfasis2 2 5 3 3 2" xfId="17734" xr:uid="{00000000-0005-0000-0000-000019560000}"/>
    <cellStyle name="40% - Énfasis2 2 5 3 3 2 2" xfId="30020" xr:uid="{00000000-0005-0000-0000-00001A560000}"/>
    <cellStyle name="40% - Énfasis2 2 5 3 3 3" xfId="37916" xr:uid="{00000000-0005-0000-0000-00001B560000}"/>
    <cellStyle name="40% - Énfasis2 2 5 3 3 4" xfId="22703" xr:uid="{00000000-0005-0000-0000-00001C560000}"/>
    <cellStyle name="40% - Énfasis2 2 5 3 3 5" xfId="48959" xr:uid="{00000000-0005-0000-0000-00001D560000}"/>
    <cellStyle name="40% - Énfasis2 2 5 3 4" xfId="9625" xr:uid="{00000000-0005-0000-0000-00001E560000}"/>
    <cellStyle name="40% - Énfasis2 2 5 3 4 2" xfId="31505" xr:uid="{00000000-0005-0000-0000-00001F560000}"/>
    <cellStyle name="40% - Énfasis2 2 5 3 4 3" xfId="39402" xr:uid="{00000000-0005-0000-0000-000020560000}"/>
    <cellStyle name="40% - Énfasis2 2 5 3 4 4" xfId="24187" xr:uid="{00000000-0005-0000-0000-000021560000}"/>
    <cellStyle name="40% - Énfasis2 2 5 3 4 5" xfId="50602" xr:uid="{00000000-0005-0000-0000-000022560000}"/>
    <cellStyle name="40% - Énfasis2 2 5 3 5" xfId="12319" xr:uid="{00000000-0005-0000-0000-000023560000}"/>
    <cellStyle name="40% - Énfasis2 2 5 3 5 2" xfId="32990" xr:uid="{00000000-0005-0000-0000-000024560000}"/>
    <cellStyle name="40% - Énfasis2 2 5 3 5 3" xfId="40887" xr:uid="{00000000-0005-0000-0000-000025560000}"/>
    <cellStyle name="40% - Énfasis2 2 5 3 6" xfId="26574" xr:uid="{00000000-0005-0000-0000-000026560000}"/>
    <cellStyle name="40% - Énfasis2 2 5 3 7" xfId="34474" xr:uid="{00000000-0005-0000-0000-000027560000}"/>
    <cellStyle name="40% - Énfasis2 2 5 3 8" xfId="19736" xr:uid="{00000000-0005-0000-0000-000028560000}"/>
    <cellStyle name="40% - Énfasis2 2 5 3 9" xfId="42420" xr:uid="{00000000-0005-0000-0000-000029560000}"/>
    <cellStyle name="40% - Énfasis2 2 5 4" xfId="1502" xr:uid="{00000000-0005-0000-0000-00002A560000}"/>
    <cellStyle name="40% - Énfasis2 2 5 4 2" xfId="4061" xr:uid="{00000000-0005-0000-0000-00002B560000}"/>
    <cellStyle name="40% - Énfasis2 2 5 4 2 2" xfId="14042" xr:uid="{00000000-0005-0000-0000-00002C560000}"/>
    <cellStyle name="40% - Énfasis2 2 5 4 2 3" xfId="27737" xr:uid="{00000000-0005-0000-0000-00002D560000}"/>
    <cellStyle name="40% - Énfasis2 2 5 4 2 4" xfId="45264" xr:uid="{00000000-0005-0000-0000-00002E560000}"/>
    <cellStyle name="40% - Énfasis2 2 5 4 3" xfId="10881" xr:uid="{00000000-0005-0000-0000-00002F560000}"/>
    <cellStyle name="40% - Énfasis2 2 5 4 3 2" xfId="35632" xr:uid="{00000000-0005-0000-0000-000030560000}"/>
    <cellStyle name="40% - Énfasis2 2 5 4 4" xfId="20421" xr:uid="{00000000-0005-0000-0000-000031560000}"/>
    <cellStyle name="40% - Énfasis2 2 5 4 5" xfId="43374" xr:uid="{00000000-0005-0000-0000-000032560000}"/>
    <cellStyle name="40% - Énfasis2 2 5 5" xfId="7390" xr:uid="{00000000-0005-0000-0000-000033560000}"/>
    <cellStyle name="40% - Énfasis2 2 5 5 2" xfId="16366" xr:uid="{00000000-0005-0000-0000-000034560000}"/>
    <cellStyle name="40% - Énfasis2 2 5 5 2 2" xfId="29221" xr:uid="{00000000-0005-0000-0000-000035560000}"/>
    <cellStyle name="40% - Énfasis2 2 5 5 3" xfId="37117" xr:uid="{00000000-0005-0000-0000-000036560000}"/>
    <cellStyle name="40% - Énfasis2 2 5 5 4" xfId="21905" xr:uid="{00000000-0005-0000-0000-000037560000}"/>
    <cellStyle name="40% - Énfasis2 2 5 5 5" xfId="47591" xr:uid="{00000000-0005-0000-0000-000038560000}"/>
    <cellStyle name="40% - Énfasis2 2 5 6" xfId="3298" xr:uid="{00000000-0005-0000-0000-000039560000}"/>
    <cellStyle name="40% - Énfasis2 2 5 6 2" xfId="13282" xr:uid="{00000000-0005-0000-0000-00003A560000}"/>
    <cellStyle name="40% - Énfasis2 2 5 6 2 2" xfId="30706" xr:uid="{00000000-0005-0000-0000-00003B560000}"/>
    <cellStyle name="40% - Énfasis2 2 5 6 3" xfId="38603" xr:uid="{00000000-0005-0000-0000-00003C560000}"/>
    <cellStyle name="40% - Énfasis2 2 5 6 4" xfId="23389" xr:uid="{00000000-0005-0000-0000-00003D560000}"/>
    <cellStyle name="40% - Énfasis2 2 5 6 5" xfId="44503" xr:uid="{00000000-0005-0000-0000-00003E560000}"/>
    <cellStyle name="40% - Énfasis2 2 5 7" xfId="8064" xr:uid="{00000000-0005-0000-0000-00003F560000}"/>
    <cellStyle name="40% - Énfasis2 2 5 7 2" xfId="17031" xr:uid="{00000000-0005-0000-0000-000040560000}"/>
    <cellStyle name="40% - Énfasis2 2 5 7 2 2" xfId="32191" xr:uid="{00000000-0005-0000-0000-000041560000}"/>
    <cellStyle name="40% - Énfasis2 2 5 7 3" xfId="40088" xr:uid="{00000000-0005-0000-0000-000042560000}"/>
    <cellStyle name="40% - Énfasis2 2 5 7 4" xfId="24823" xr:uid="{00000000-0005-0000-0000-000043560000}"/>
    <cellStyle name="40% - Énfasis2 2 5 7 5" xfId="48256" xr:uid="{00000000-0005-0000-0000-000044560000}"/>
    <cellStyle name="40% - Énfasis2 2 5 8" xfId="10882" xr:uid="{00000000-0005-0000-0000-000045560000}"/>
    <cellStyle name="40% - Énfasis2 2 5 8 2" xfId="25776" xr:uid="{00000000-0005-0000-0000-000046560000}"/>
    <cellStyle name="40% - Énfasis2 2 5 8 3" xfId="49899" xr:uid="{00000000-0005-0000-0000-000047560000}"/>
    <cellStyle name="40% - Énfasis2 2 5 9" xfId="33675" xr:uid="{00000000-0005-0000-0000-000048560000}"/>
    <cellStyle name="40% - Énfasis2 2 6" xfId="404" xr:uid="{00000000-0005-0000-0000-000049560000}"/>
    <cellStyle name="40% - Énfasis2 2 6 10" xfId="41961" xr:uid="{00000000-0005-0000-0000-00004A560000}"/>
    <cellStyle name="40% - Énfasis2 2 6 2" xfId="2222" xr:uid="{00000000-0005-0000-0000-00004B560000}"/>
    <cellStyle name="40% - Énfasis2 2 6 2 2" xfId="4622" xr:uid="{00000000-0005-0000-0000-00004C560000}"/>
    <cellStyle name="40% - Énfasis2 2 6 2 2 2" xfId="14600" xr:uid="{00000000-0005-0000-0000-00004D560000}"/>
    <cellStyle name="40% - Énfasis2 2 6 2 2 2 2" xfId="28538" xr:uid="{00000000-0005-0000-0000-00004E560000}"/>
    <cellStyle name="40% - Énfasis2 2 6 2 2 3" xfId="36433" xr:uid="{00000000-0005-0000-0000-00004F560000}"/>
    <cellStyle name="40% - Énfasis2 2 6 2 2 4" xfId="21222" xr:uid="{00000000-0005-0000-0000-000050560000}"/>
    <cellStyle name="40% - Énfasis2 2 6 2 2 5" xfId="45822" xr:uid="{00000000-0005-0000-0000-000051560000}"/>
    <cellStyle name="40% - Énfasis2 2 6 2 3" xfId="8769" xr:uid="{00000000-0005-0000-0000-000052560000}"/>
    <cellStyle name="40% - Énfasis2 2 6 2 3 2" xfId="17736" xr:uid="{00000000-0005-0000-0000-000053560000}"/>
    <cellStyle name="40% - Énfasis2 2 6 2 3 2 2" xfId="30022" xr:uid="{00000000-0005-0000-0000-000054560000}"/>
    <cellStyle name="40% - Énfasis2 2 6 2 3 3" xfId="37918" xr:uid="{00000000-0005-0000-0000-000055560000}"/>
    <cellStyle name="40% - Énfasis2 2 6 2 3 4" xfId="22705" xr:uid="{00000000-0005-0000-0000-000056560000}"/>
    <cellStyle name="40% - Énfasis2 2 6 2 3 5" xfId="48961" xr:uid="{00000000-0005-0000-0000-000057560000}"/>
    <cellStyle name="40% - Énfasis2 2 6 2 4" xfId="9626" xr:uid="{00000000-0005-0000-0000-000058560000}"/>
    <cellStyle name="40% - Énfasis2 2 6 2 4 2" xfId="31507" xr:uid="{00000000-0005-0000-0000-000059560000}"/>
    <cellStyle name="40% - Énfasis2 2 6 2 4 3" xfId="39404" xr:uid="{00000000-0005-0000-0000-00005A560000}"/>
    <cellStyle name="40% - Énfasis2 2 6 2 4 4" xfId="24189" xr:uid="{00000000-0005-0000-0000-00005B560000}"/>
    <cellStyle name="40% - Énfasis2 2 6 2 4 5" xfId="50604" xr:uid="{00000000-0005-0000-0000-00005C560000}"/>
    <cellStyle name="40% - Énfasis2 2 6 2 5" xfId="12321" xr:uid="{00000000-0005-0000-0000-00005D560000}"/>
    <cellStyle name="40% - Énfasis2 2 6 2 5 2" xfId="32992" xr:uid="{00000000-0005-0000-0000-00005E560000}"/>
    <cellStyle name="40% - Énfasis2 2 6 2 5 3" xfId="40889" xr:uid="{00000000-0005-0000-0000-00005F560000}"/>
    <cellStyle name="40% - Énfasis2 2 6 2 6" xfId="26576" xr:uid="{00000000-0005-0000-0000-000060560000}"/>
    <cellStyle name="40% - Énfasis2 2 6 2 7" xfId="34476" xr:uid="{00000000-0005-0000-0000-000061560000}"/>
    <cellStyle name="40% - Énfasis2 2 6 2 8" xfId="19738" xr:uid="{00000000-0005-0000-0000-000062560000}"/>
    <cellStyle name="40% - Énfasis2 2 6 2 9" xfId="42422" xr:uid="{00000000-0005-0000-0000-000063560000}"/>
    <cellStyle name="40% - Énfasis2 2 6 3" xfId="1760" xr:uid="{00000000-0005-0000-0000-000064560000}"/>
    <cellStyle name="40% - Énfasis2 2 6 3 2" xfId="10883" xr:uid="{00000000-0005-0000-0000-000065560000}"/>
    <cellStyle name="40% - Énfasis2 2 6 3 2 2" xfId="27914" xr:uid="{00000000-0005-0000-0000-000066560000}"/>
    <cellStyle name="40% - Énfasis2 2 6 3 3" xfId="35809" xr:uid="{00000000-0005-0000-0000-000067560000}"/>
    <cellStyle name="40% - Énfasis2 2 6 3 4" xfId="20598" xr:uid="{00000000-0005-0000-0000-000068560000}"/>
    <cellStyle name="40% - Énfasis2 2 6 3 5" xfId="43557" xr:uid="{00000000-0005-0000-0000-000069560000}"/>
    <cellStyle name="40% - Énfasis2 2 6 4" xfId="2898" xr:uid="{00000000-0005-0000-0000-00006A560000}"/>
    <cellStyle name="40% - Énfasis2 2 6 4 2" xfId="12882" xr:uid="{00000000-0005-0000-0000-00006B560000}"/>
    <cellStyle name="40% - Énfasis2 2 6 4 2 2" xfId="29398" xr:uid="{00000000-0005-0000-0000-00006C560000}"/>
    <cellStyle name="40% - Énfasis2 2 6 4 3" xfId="37294" xr:uid="{00000000-0005-0000-0000-00006D560000}"/>
    <cellStyle name="40% - Énfasis2 2 6 4 4" xfId="22082" xr:uid="{00000000-0005-0000-0000-00006E560000}"/>
    <cellStyle name="40% - Énfasis2 2 6 4 5" xfId="44103" xr:uid="{00000000-0005-0000-0000-00006F560000}"/>
    <cellStyle name="40% - Énfasis2 2 6 5" xfId="8308" xr:uid="{00000000-0005-0000-0000-000070560000}"/>
    <cellStyle name="40% - Énfasis2 2 6 5 2" xfId="17275" xr:uid="{00000000-0005-0000-0000-000071560000}"/>
    <cellStyle name="40% - Énfasis2 2 6 5 2 2" xfId="30883" xr:uid="{00000000-0005-0000-0000-000072560000}"/>
    <cellStyle name="40% - Énfasis2 2 6 5 3" xfId="38780" xr:uid="{00000000-0005-0000-0000-000073560000}"/>
    <cellStyle name="40% - Énfasis2 2 6 5 4" xfId="23566" xr:uid="{00000000-0005-0000-0000-000074560000}"/>
    <cellStyle name="40% - Énfasis2 2 6 5 5" xfId="48500" xr:uid="{00000000-0005-0000-0000-000075560000}"/>
    <cellStyle name="40% - Énfasis2 2 6 6" xfId="10884" xr:uid="{00000000-0005-0000-0000-000076560000}"/>
    <cellStyle name="40% - Énfasis2 2 6 6 2" xfId="32368" xr:uid="{00000000-0005-0000-0000-000077560000}"/>
    <cellStyle name="40% - Énfasis2 2 6 6 3" xfId="40265" xr:uid="{00000000-0005-0000-0000-000078560000}"/>
    <cellStyle name="40% - Énfasis2 2 6 6 4" xfId="24992" xr:uid="{00000000-0005-0000-0000-000079560000}"/>
    <cellStyle name="40% - Énfasis2 2 6 6 5" xfId="50143" xr:uid="{00000000-0005-0000-0000-00007A560000}"/>
    <cellStyle name="40% - Énfasis2 2 6 7" xfId="25952" xr:uid="{00000000-0005-0000-0000-00007B560000}"/>
    <cellStyle name="40% - Énfasis2 2 6 8" xfId="33852" xr:uid="{00000000-0005-0000-0000-00007C560000}"/>
    <cellStyle name="40% - Énfasis2 2 6 9" xfId="19114" xr:uid="{00000000-0005-0000-0000-00007D560000}"/>
    <cellStyle name="40% - Énfasis2 2 7" xfId="1678" xr:uid="{00000000-0005-0000-0000-00007E560000}"/>
    <cellStyle name="40% - Énfasis2 2 7 10" xfId="41889" xr:uid="{00000000-0005-0000-0000-00007F560000}"/>
    <cellStyle name="40% - Énfasis2 2 7 2" xfId="2223" xr:uid="{00000000-0005-0000-0000-000080560000}"/>
    <cellStyle name="40% - Énfasis2 2 7 2 2" xfId="7556" xr:uid="{00000000-0005-0000-0000-000081560000}"/>
    <cellStyle name="40% - Énfasis2 2 7 2 2 2" xfId="16531" xr:uid="{00000000-0005-0000-0000-000082560000}"/>
    <cellStyle name="40% - Énfasis2 2 7 2 2 2 2" xfId="28539" xr:uid="{00000000-0005-0000-0000-000083560000}"/>
    <cellStyle name="40% - Énfasis2 2 7 2 2 3" xfId="36434" xr:uid="{00000000-0005-0000-0000-000084560000}"/>
    <cellStyle name="40% - Énfasis2 2 7 2 2 4" xfId="21223" xr:uid="{00000000-0005-0000-0000-000085560000}"/>
    <cellStyle name="40% - Énfasis2 2 7 2 2 5" xfId="47756" xr:uid="{00000000-0005-0000-0000-000086560000}"/>
    <cellStyle name="40% - Énfasis2 2 7 2 3" xfId="8770" xr:uid="{00000000-0005-0000-0000-000087560000}"/>
    <cellStyle name="40% - Énfasis2 2 7 2 3 2" xfId="17737" xr:uid="{00000000-0005-0000-0000-000088560000}"/>
    <cellStyle name="40% - Énfasis2 2 7 2 3 2 2" xfId="30023" xr:uid="{00000000-0005-0000-0000-000089560000}"/>
    <cellStyle name="40% - Énfasis2 2 7 2 3 3" xfId="37919" xr:uid="{00000000-0005-0000-0000-00008A560000}"/>
    <cellStyle name="40% - Énfasis2 2 7 2 3 4" xfId="22706" xr:uid="{00000000-0005-0000-0000-00008B560000}"/>
    <cellStyle name="40% - Énfasis2 2 7 2 3 5" xfId="48962" xr:uid="{00000000-0005-0000-0000-00008C560000}"/>
    <cellStyle name="40% - Énfasis2 2 7 2 4" xfId="9627" xr:uid="{00000000-0005-0000-0000-00008D560000}"/>
    <cellStyle name="40% - Énfasis2 2 7 2 4 2" xfId="31508" xr:uid="{00000000-0005-0000-0000-00008E560000}"/>
    <cellStyle name="40% - Énfasis2 2 7 2 4 3" xfId="39405" xr:uid="{00000000-0005-0000-0000-00008F560000}"/>
    <cellStyle name="40% - Énfasis2 2 7 2 4 4" xfId="24190" xr:uid="{00000000-0005-0000-0000-000090560000}"/>
    <cellStyle name="40% - Énfasis2 2 7 2 4 5" xfId="50605" xr:uid="{00000000-0005-0000-0000-000091560000}"/>
    <cellStyle name="40% - Énfasis2 2 7 2 5" xfId="12322" xr:uid="{00000000-0005-0000-0000-000092560000}"/>
    <cellStyle name="40% - Énfasis2 2 7 2 5 2" xfId="32993" xr:uid="{00000000-0005-0000-0000-000093560000}"/>
    <cellStyle name="40% - Énfasis2 2 7 2 5 3" xfId="40890" xr:uid="{00000000-0005-0000-0000-000094560000}"/>
    <cellStyle name="40% - Énfasis2 2 7 2 6" xfId="26577" xr:uid="{00000000-0005-0000-0000-000095560000}"/>
    <cellStyle name="40% - Énfasis2 2 7 2 7" xfId="34477" xr:uid="{00000000-0005-0000-0000-000096560000}"/>
    <cellStyle name="40% - Énfasis2 2 7 2 8" xfId="19739" xr:uid="{00000000-0005-0000-0000-000097560000}"/>
    <cellStyle name="40% - Énfasis2 2 7 2 9" xfId="42423" xr:uid="{00000000-0005-0000-0000-000098560000}"/>
    <cellStyle name="40% - Énfasis2 2 7 3" xfId="5193" xr:uid="{00000000-0005-0000-0000-000099560000}"/>
    <cellStyle name="40% - Énfasis2 2 7 3 2" xfId="15170" xr:uid="{00000000-0005-0000-0000-00009A560000}"/>
    <cellStyle name="40% - Énfasis2 2 7 3 2 2" xfId="27584" xr:uid="{00000000-0005-0000-0000-00009B560000}"/>
    <cellStyle name="40% - Énfasis2 2 7 3 3" xfId="35479" xr:uid="{00000000-0005-0000-0000-00009C560000}"/>
    <cellStyle name="40% - Énfasis2 2 7 3 4" xfId="20268" xr:uid="{00000000-0005-0000-0000-00009D560000}"/>
    <cellStyle name="40% - Énfasis2 2 7 3 5" xfId="46393" xr:uid="{00000000-0005-0000-0000-00009E560000}"/>
    <cellStyle name="40% - Énfasis2 2 7 4" xfId="8236" xr:uid="{00000000-0005-0000-0000-00009F560000}"/>
    <cellStyle name="40% - Énfasis2 2 7 4 2" xfId="17203" xr:uid="{00000000-0005-0000-0000-0000A0560000}"/>
    <cellStyle name="40% - Énfasis2 2 7 4 2 2" xfId="29068" xr:uid="{00000000-0005-0000-0000-0000A1560000}"/>
    <cellStyle name="40% - Énfasis2 2 7 4 3" xfId="36964" xr:uid="{00000000-0005-0000-0000-0000A2560000}"/>
    <cellStyle name="40% - Énfasis2 2 7 4 4" xfId="21752" xr:uid="{00000000-0005-0000-0000-0000A3560000}"/>
    <cellStyle name="40% - Énfasis2 2 7 4 5" xfId="48428" xr:uid="{00000000-0005-0000-0000-0000A4560000}"/>
    <cellStyle name="40% - Énfasis2 2 7 5" xfId="9628" xr:uid="{00000000-0005-0000-0000-0000A5560000}"/>
    <cellStyle name="40% - Énfasis2 2 7 5 2" xfId="30553" xr:uid="{00000000-0005-0000-0000-0000A6560000}"/>
    <cellStyle name="40% - Énfasis2 2 7 5 3" xfId="38450" xr:uid="{00000000-0005-0000-0000-0000A7560000}"/>
    <cellStyle name="40% - Énfasis2 2 7 5 4" xfId="23236" xr:uid="{00000000-0005-0000-0000-0000A8560000}"/>
    <cellStyle name="40% - Énfasis2 2 7 5 5" xfId="50071" xr:uid="{00000000-0005-0000-0000-0000A9560000}"/>
    <cellStyle name="40% - Énfasis2 2 7 6" xfId="12058" xr:uid="{00000000-0005-0000-0000-0000AA560000}"/>
    <cellStyle name="40% - Énfasis2 2 7 6 2" xfId="32038" xr:uid="{00000000-0005-0000-0000-0000AB560000}"/>
    <cellStyle name="40% - Énfasis2 2 7 6 3" xfId="39935" xr:uid="{00000000-0005-0000-0000-0000AC560000}"/>
    <cellStyle name="40% - Énfasis2 2 7 7" xfId="25623" xr:uid="{00000000-0005-0000-0000-0000AD560000}"/>
    <cellStyle name="40% - Énfasis2 2 7 8" xfId="33522" xr:uid="{00000000-0005-0000-0000-0000AE560000}"/>
    <cellStyle name="40% - Énfasis2 2 7 9" xfId="18784" xr:uid="{00000000-0005-0000-0000-0000AF560000}"/>
    <cellStyle name="40% - Énfasis2 2 8" xfId="1646" xr:uid="{00000000-0005-0000-0000-0000B0560000}"/>
    <cellStyle name="40% - Énfasis2 2 8 10" xfId="41857" xr:uid="{00000000-0005-0000-0000-0000B1560000}"/>
    <cellStyle name="40% - Énfasis2 2 8 2" xfId="2224" xr:uid="{00000000-0005-0000-0000-0000B2560000}"/>
    <cellStyle name="40% - Énfasis2 2 8 2 2" xfId="7557" xr:uid="{00000000-0005-0000-0000-0000B3560000}"/>
    <cellStyle name="40% - Énfasis2 2 8 2 2 2" xfId="16532" xr:uid="{00000000-0005-0000-0000-0000B4560000}"/>
    <cellStyle name="40% - Énfasis2 2 8 2 2 2 2" xfId="28540" xr:uid="{00000000-0005-0000-0000-0000B5560000}"/>
    <cellStyle name="40% - Énfasis2 2 8 2 2 3" xfId="36435" xr:uid="{00000000-0005-0000-0000-0000B6560000}"/>
    <cellStyle name="40% - Énfasis2 2 8 2 2 4" xfId="21224" xr:uid="{00000000-0005-0000-0000-0000B7560000}"/>
    <cellStyle name="40% - Énfasis2 2 8 2 2 5" xfId="47757" xr:uid="{00000000-0005-0000-0000-0000B8560000}"/>
    <cellStyle name="40% - Énfasis2 2 8 2 3" xfId="8771" xr:uid="{00000000-0005-0000-0000-0000B9560000}"/>
    <cellStyle name="40% - Énfasis2 2 8 2 3 2" xfId="17738" xr:uid="{00000000-0005-0000-0000-0000BA560000}"/>
    <cellStyle name="40% - Énfasis2 2 8 2 3 2 2" xfId="30024" xr:uid="{00000000-0005-0000-0000-0000BB560000}"/>
    <cellStyle name="40% - Énfasis2 2 8 2 3 3" xfId="37920" xr:uid="{00000000-0005-0000-0000-0000BC560000}"/>
    <cellStyle name="40% - Énfasis2 2 8 2 3 4" xfId="22707" xr:uid="{00000000-0005-0000-0000-0000BD560000}"/>
    <cellStyle name="40% - Énfasis2 2 8 2 3 5" xfId="48963" xr:uid="{00000000-0005-0000-0000-0000BE560000}"/>
    <cellStyle name="40% - Énfasis2 2 8 2 4" xfId="9629" xr:uid="{00000000-0005-0000-0000-0000BF560000}"/>
    <cellStyle name="40% - Énfasis2 2 8 2 4 2" xfId="31509" xr:uid="{00000000-0005-0000-0000-0000C0560000}"/>
    <cellStyle name="40% - Énfasis2 2 8 2 4 3" xfId="39406" xr:uid="{00000000-0005-0000-0000-0000C1560000}"/>
    <cellStyle name="40% - Énfasis2 2 8 2 4 4" xfId="24191" xr:uid="{00000000-0005-0000-0000-0000C2560000}"/>
    <cellStyle name="40% - Énfasis2 2 8 2 4 5" xfId="50606" xr:uid="{00000000-0005-0000-0000-0000C3560000}"/>
    <cellStyle name="40% - Énfasis2 2 8 2 5" xfId="12323" xr:uid="{00000000-0005-0000-0000-0000C4560000}"/>
    <cellStyle name="40% - Énfasis2 2 8 2 5 2" xfId="32994" xr:uid="{00000000-0005-0000-0000-0000C5560000}"/>
    <cellStyle name="40% - Énfasis2 2 8 2 5 3" xfId="40891" xr:uid="{00000000-0005-0000-0000-0000C6560000}"/>
    <cellStyle name="40% - Énfasis2 2 8 2 6" xfId="26578" xr:uid="{00000000-0005-0000-0000-0000C7560000}"/>
    <cellStyle name="40% - Énfasis2 2 8 2 7" xfId="34478" xr:uid="{00000000-0005-0000-0000-0000C8560000}"/>
    <cellStyle name="40% - Énfasis2 2 8 2 8" xfId="19740" xr:uid="{00000000-0005-0000-0000-0000C9560000}"/>
    <cellStyle name="40% - Énfasis2 2 8 2 9" xfId="42424" xr:uid="{00000000-0005-0000-0000-0000CA560000}"/>
    <cellStyle name="40% - Énfasis2 2 8 3" xfId="4341" xr:uid="{00000000-0005-0000-0000-0000CB560000}"/>
    <cellStyle name="40% - Énfasis2 2 8 3 2" xfId="14321" xr:uid="{00000000-0005-0000-0000-0000CC560000}"/>
    <cellStyle name="40% - Énfasis2 2 8 3 2 2" xfId="27551" xr:uid="{00000000-0005-0000-0000-0000CD560000}"/>
    <cellStyle name="40% - Énfasis2 2 8 3 3" xfId="35446" xr:uid="{00000000-0005-0000-0000-0000CE560000}"/>
    <cellStyle name="40% - Énfasis2 2 8 3 4" xfId="20236" xr:uid="{00000000-0005-0000-0000-0000CF560000}"/>
    <cellStyle name="40% - Énfasis2 2 8 3 5" xfId="45543" xr:uid="{00000000-0005-0000-0000-0000D0560000}"/>
    <cellStyle name="40% - Énfasis2 2 8 4" xfId="8204" xr:uid="{00000000-0005-0000-0000-0000D1560000}"/>
    <cellStyle name="40% - Énfasis2 2 8 4 2" xfId="17171" xr:uid="{00000000-0005-0000-0000-0000D2560000}"/>
    <cellStyle name="40% - Énfasis2 2 8 4 2 2" xfId="29035" xr:uid="{00000000-0005-0000-0000-0000D3560000}"/>
    <cellStyle name="40% - Énfasis2 2 8 4 3" xfId="36931" xr:uid="{00000000-0005-0000-0000-0000D4560000}"/>
    <cellStyle name="40% - Énfasis2 2 8 4 4" xfId="21720" xr:uid="{00000000-0005-0000-0000-0000D5560000}"/>
    <cellStyle name="40% - Énfasis2 2 8 4 5" xfId="48396" xr:uid="{00000000-0005-0000-0000-0000D6560000}"/>
    <cellStyle name="40% - Énfasis2 2 8 5" xfId="9630" xr:uid="{00000000-0005-0000-0000-0000D7560000}"/>
    <cellStyle name="40% - Énfasis2 2 8 5 2" xfId="30520" xr:uid="{00000000-0005-0000-0000-0000D8560000}"/>
    <cellStyle name="40% - Énfasis2 2 8 5 3" xfId="38417" xr:uid="{00000000-0005-0000-0000-0000D9560000}"/>
    <cellStyle name="40% - Énfasis2 2 8 5 4" xfId="23204" xr:uid="{00000000-0005-0000-0000-0000DA560000}"/>
    <cellStyle name="40% - Énfasis2 2 8 5 5" xfId="50039" xr:uid="{00000000-0005-0000-0000-0000DB560000}"/>
    <cellStyle name="40% - Énfasis2 2 8 6" xfId="12041" xr:uid="{00000000-0005-0000-0000-0000DC560000}"/>
    <cellStyle name="40% - Énfasis2 2 8 6 2" xfId="32005" xr:uid="{00000000-0005-0000-0000-0000DD560000}"/>
    <cellStyle name="40% - Énfasis2 2 8 6 3" xfId="39902" xr:uid="{00000000-0005-0000-0000-0000DE560000}"/>
    <cellStyle name="40% - Énfasis2 2 8 7" xfId="25590" xr:uid="{00000000-0005-0000-0000-0000DF560000}"/>
    <cellStyle name="40% - Énfasis2 2 8 8" xfId="33489" xr:uid="{00000000-0005-0000-0000-0000E0560000}"/>
    <cellStyle name="40% - Énfasis2 2 8 9" xfId="18751" xr:uid="{00000000-0005-0000-0000-0000E1560000}"/>
    <cellStyle name="40% - Énfasis2 2 9" xfId="2208" xr:uid="{00000000-0005-0000-0000-0000E2560000}"/>
    <cellStyle name="40% - Énfasis2 2 9 2" xfId="5298" xr:uid="{00000000-0005-0000-0000-0000E3560000}"/>
    <cellStyle name="40% - Énfasis2 2 9 2 2" xfId="15275" xr:uid="{00000000-0005-0000-0000-0000E4560000}"/>
    <cellStyle name="40% - Énfasis2 2 9 2 2 2" xfId="28523" xr:uid="{00000000-0005-0000-0000-0000E5560000}"/>
    <cellStyle name="40% - Énfasis2 2 9 2 3" xfId="36418" xr:uid="{00000000-0005-0000-0000-0000E6560000}"/>
    <cellStyle name="40% - Énfasis2 2 9 2 4" xfId="21207" xr:uid="{00000000-0005-0000-0000-0000E7560000}"/>
    <cellStyle name="40% - Énfasis2 2 9 2 5" xfId="46498" xr:uid="{00000000-0005-0000-0000-0000E8560000}"/>
    <cellStyle name="40% - Énfasis2 2 9 3" xfId="8755" xr:uid="{00000000-0005-0000-0000-0000E9560000}"/>
    <cellStyle name="40% - Énfasis2 2 9 3 2" xfId="17722" xr:uid="{00000000-0005-0000-0000-0000EA560000}"/>
    <cellStyle name="40% - Énfasis2 2 9 3 2 2" xfId="30007" xr:uid="{00000000-0005-0000-0000-0000EB560000}"/>
    <cellStyle name="40% - Énfasis2 2 9 3 3" xfId="37903" xr:uid="{00000000-0005-0000-0000-0000EC560000}"/>
    <cellStyle name="40% - Énfasis2 2 9 3 4" xfId="22690" xr:uid="{00000000-0005-0000-0000-0000ED560000}"/>
    <cellStyle name="40% - Énfasis2 2 9 3 5" xfId="48947" xr:uid="{00000000-0005-0000-0000-0000EE560000}"/>
    <cellStyle name="40% - Énfasis2 2 9 4" xfId="9631" xr:uid="{00000000-0005-0000-0000-0000EF560000}"/>
    <cellStyle name="40% - Énfasis2 2 9 4 2" xfId="31492" xr:uid="{00000000-0005-0000-0000-0000F0560000}"/>
    <cellStyle name="40% - Énfasis2 2 9 4 3" xfId="39389" xr:uid="{00000000-0005-0000-0000-0000F1560000}"/>
    <cellStyle name="40% - Énfasis2 2 9 4 4" xfId="24174" xr:uid="{00000000-0005-0000-0000-0000F2560000}"/>
    <cellStyle name="40% - Énfasis2 2 9 4 5" xfId="50590" xr:uid="{00000000-0005-0000-0000-0000F3560000}"/>
    <cellStyle name="40% - Énfasis2 2 9 5" xfId="12308" xr:uid="{00000000-0005-0000-0000-0000F4560000}"/>
    <cellStyle name="40% - Énfasis2 2 9 5 2" xfId="32977" xr:uid="{00000000-0005-0000-0000-0000F5560000}"/>
    <cellStyle name="40% - Énfasis2 2 9 5 3" xfId="40874" xr:uid="{00000000-0005-0000-0000-0000F6560000}"/>
    <cellStyle name="40% - Énfasis2 2 9 6" xfId="26561" xr:uid="{00000000-0005-0000-0000-0000F7560000}"/>
    <cellStyle name="40% - Énfasis2 2 9 7" xfId="34461" xr:uid="{00000000-0005-0000-0000-0000F8560000}"/>
    <cellStyle name="40% - Énfasis2 2 9 8" xfId="19723" xr:uid="{00000000-0005-0000-0000-0000F9560000}"/>
    <cellStyle name="40% - Énfasis2 2 9 9" xfId="42408" xr:uid="{00000000-0005-0000-0000-0000FA560000}"/>
    <cellStyle name="40% - Énfasis2 20" xfId="9313" xr:uid="{00000000-0005-0000-0000-0000FB560000}"/>
    <cellStyle name="40% - Énfasis2 21" xfId="9327" xr:uid="{00000000-0005-0000-0000-0000FC560000}"/>
    <cellStyle name="40% - Énfasis2 22" xfId="9341" xr:uid="{00000000-0005-0000-0000-0000FD560000}"/>
    <cellStyle name="40% - Énfasis2 23" xfId="12709" xr:uid="{00000000-0005-0000-0000-0000FE560000}"/>
    <cellStyle name="40% - Énfasis2 24" xfId="51534" xr:uid="{00000000-0005-0000-0000-0000FF560000}"/>
    <cellStyle name="40% - Énfasis2 25" xfId="51547" xr:uid="{00000000-0005-0000-0000-000000570000}"/>
    <cellStyle name="40% - Énfasis2 26" xfId="51560" xr:uid="{00000000-0005-0000-0000-000001570000}"/>
    <cellStyle name="40% - Énfasis2 27" xfId="51573" xr:uid="{00000000-0005-0000-0000-000002570000}"/>
    <cellStyle name="40% - Énfasis2 28" xfId="51587" xr:uid="{00000000-0005-0000-0000-000003570000}"/>
    <cellStyle name="40% - Énfasis2 3" xfId="97" xr:uid="{00000000-0005-0000-0000-000004570000}"/>
    <cellStyle name="40% - Énfasis2 3 10" xfId="3841" xr:uid="{00000000-0005-0000-0000-000005570000}"/>
    <cellStyle name="40% - Énfasis2 3 10 2" xfId="13824" xr:uid="{00000000-0005-0000-0000-000006570000}"/>
    <cellStyle name="40% - Énfasis2 3 10 2 2" xfId="27485" xr:uid="{00000000-0005-0000-0000-000007570000}"/>
    <cellStyle name="40% - Énfasis2 3 10 3" xfId="35380" xr:uid="{00000000-0005-0000-0000-000008570000}"/>
    <cellStyle name="40% - Énfasis2 3 10 4" xfId="20170" xr:uid="{00000000-0005-0000-0000-000009570000}"/>
    <cellStyle name="40% - Énfasis2 3 10 5" xfId="45046" xr:uid="{00000000-0005-0000-0000-00000A570000}"/>
    <cellStyle name="40% - Énfasis2 3 11" xfId="7003" xr:uid="{00000000-0005-0000-0000-00000B570000}"/>
    <cellStyle name="40% - Énfasis2 3 11 2" xfId="15981" xr:uid="{00000000-0005-0000-0000-00000C570000}"/>
    <cellStyle name="40% - Énfasis2 3 11 2 2" xfId="28969" xr:uid="{00000000-0005-0000-0000-00000D570000}"/>
    <cellStyle name="40% - Énfasis2 3 11 3" xfId="36865" xr:uid="{00000000-0005-0000-0000-00000E570000}"/>
    <cellStyle name="40% - Énfasis2 3 11 4" xfId="21654" xr:uid="{00000000-0005-0000-0000-00000F570000}"/>
    <cellStyle name="40% - Énfasis2 3 11 5" xfId="47205" xr:uid="{00000000-0005-0000-0000-000010570000}"/>
    <cellStyle name="40% - Énfasis2 3 12" xfId="2799" xr:uid="{00000000-0005-0000-0000-000011570000}"/>
    <cellStyle name="40% - Énfasis2 3 12 2" xfId="12783" xr:uid="{00000000-0005-0000-0000-000012570000}"/>
    <cellStyle name="40% - Énfasis2 3 12 2 2" xfId="30454" xr:uid="{00000000-0005-0000-0000-000013570000}"/>
    <cellStyle name="40% - Énfasis2 3 12 3" xfId="38351" xr:uid="{00000000-0005-0000-0000-000014570000}"/>
    <cellStyle name="40% - Énfasis2 3 12 4" xfId="23138" xr:uid="{00000000-0005-0000-0000-000015570000}"/>
    <cellStyle name="40% - Énfasis2 3 12 5" xfId="44004" xr:uid="{00000000-0005-0000-0000-000016570000}"/>
    <cellStyle name="40% - Énfasis2 3 13" xfId="7677" xr:uid="{00000000-0005-0000-0000-000017570000}"/>
    <cellStyle name="40% - Énfasis2 3 13 2" xfId="16644" xr:uid="{00000000-0005-0000-0000-000018570000}"/>
    <cellStyle name="40% - Énfasis2 3 13 2 2" xfId="31939" xr:uid="{00000000-0005-0000-0000-000019570000}"/>
    <cellStyle name="40% - Énfasis2 3 13 3" xfId="39836" xr:uid="{00000000-0005-0000-0000-00001A570000}"/>
    <cellStyle name="40% - Énfasis2 3 13 4" xfId="24621" xr:uid="{00000000-0005-0000-0000-00001B570000}"/>
    <cellStyle name="40% - Énfasis2 3 13 5" xfId="47869" xr:uid="{00000000-0005-0000-0000-00001C570000}"/>
    <cellStyle name="40% - Énfasis2 3 14" xfId="10885" xr:uid="{00000000-0005-0000-0000-00001D570000}"/>
    <cellStyle name="40% - Énfasis2 3 14 2" xfId="25524" xr:uid="{00000000-0005-0000-0000-00001E570000}"/>
    <cellStyle name="40% - Énfasis2 3 14 3" xfId="49512" xr:uid="{00000000-0005-0000-0000-00001F570000}"/>
    <cellStyle name="40% - Énfasis2 3 15" xfId="33423" xr:uid="{00000000-0005-0000-0000-000020570000}"/>
    <cellStyle name="40% - Énfasis2 3 16" xfId="18272" xr:uid="{00000000-0005-0000-0000-000021570000}"/>
    <cellStyle name="40% - Énfasis2 3 17" xfId="41330" xr:uid="{00000000-0005-0000-0000-000022570000}"/>
    <cellStyle name="40% - Énfasis2 3 2" xfId="205" xr:uid="{00000000-0005-0000-0000-000023570000}"/>
    <cellStyle name="40% - Énfasis2 3 2 10" xfId="2859" xr:uid="{00000000-0005-0000-0000-000024570000}"/>
    <cellStyle name="40% - Énfasis2 3 2 10 2" xfId="12843" xr:uid="{00000000-0005-0000-0000-000025570000}"/>
    <cellStyle name="40% - Énfasis2 3 2 10 3" xfId="33682" xr:uid="{00000000-0005-0000-0000-000026570000}"/>
    <cellStyle name="40% - Énfasis2 3 2 10 4" xfId="44064" xr:uid="{00000000-0005-0000-0000-000027570000}"/>
    <cellStyle name="40% - Énfasis2 3 2 11" xfId="7726" xr:uid="{00000000-0005-0000-0000-000028570000}"/>
    <cellStyle name="40% - Énfasis2 3 2 11 2" xfId="16693" xr:uid="{00000000-0005-0000-0000-000029570000}"/>
    <cellStyle name="40% - Énfasis2 3 2 11 3" xfId="47918" xr:uid="{00000000-0005-0000-0000-00002A570000}"/>
    <cellStyle name="40% - Énfasis2 3 2 12" xfId="10886" xr:uid="{00000000-0005-0000-0000-00002B570000}"/>
    <cellStyle name="40% - Énfasis2 3 2 12 2" xfId="49561" xr:uid="{00000000-0005-0000-0000-00002C570000}"/>
    <cellStyle name="40% - Énfasis2 3 2 13" xfId="18349" xr:uid="{00000000-0005-0000-0000-00002D570000}"/>
    <cellStyle name="40% - Énfasis2 3 2 14" xfId="41379" xr:uid="{00000000-0005-0000-0000-00002E570000}"/>
    <cellStyle name="40% - Énfasis2 3 2 2" xfId="640" xr:uid="{00000000-0005-0000-0000-00002F570000}"/>
    <cellStyle name="40% - Énfasis2 3 2 2 10" xfId="18458" xr:uid="{00000000-0005-0000-0000-000030570000}"/>
    <cellStyle name="40% - Énfasis2 3 2 2 11" xfId="41547" xr:uid="{00000000-0005-0000-0000-000031570000}"/>
    <cellStyle name="40% - Énfasis2 3 2 2 2" xfId="971" xr:uid="{00000000-0005-0000-0000-000032570000}"/>
    <cellStyle name="40% - Énfasis2 3 2 2 2 2" xfId="2226" xr:uid="{00000000-0005-0000-0000-000033570000}"/>
    <cellStyle name="40% - Énfasis2 3 2 2 2 2 2" xfId="5141" xr:uid="{00000000-0005-0000-0000-000034570000}"/>
    <cellStyle name="40% - Énfasis2 3 2 2 2 2 2 2" xfId="15119" xr:uid="{00000000-0005-0000-0000-000035570000}"/>
    <cellStyle name="40% - Énfasis2 3 2 2 2 2 2 3" xfId="28543" xr:uid="{00000000-0005-0000-0000-000036570000}"/>
    <cellStyle name="40% - Énfasis2 3 2 2 2 2 2 4" xfId="46341" xr:uid="{00000000-0005-0000-0000-000037570000}"/>
    <cellStyle name="40% - Énfasis2 3 2 2 2 2 3" xfId="10887" xr:uid="{00000000-0005-0000-0000-000038570000}"/>
    <cellStyle name="40% - Énfasis2 3 2 2 2 2 3 2" xfId="36438" xr:uid="{00000000-0005-0000-0000-000039570000}"/>
    <cellStyle name="40% - Énfasis2 3 2 2 2 2 4" xfId="21227" xr:uid="{00000000-0005-0000-0000-00003A570000}"/>
    <cellStyle name="40% - Énfasis2 3 2 2 2 2 5" xfId="43741" xr:uid="{00000000-0005-0000-0000-00003B570000}"/>
    <cellStyle name="40% - Énfasis2 3 2 2 2 3" xfId="3555" xr:uid="{00000000-0005-0000-0000-00003C570000}"/>
    <cellStyle name="40% - Énfasis2 3 2 2 2 3 2" xfId="13539" xr:uid="{00000000-0005-0000-0000-00003D570000}"/>
    <cellStyle name="40% - Énfasis2 3 2 2 2 3 2 2" xfId="30027" xr:uid="{00000000-0005-0000-0000-00003E570000}"/>
    <cellStyle name="40% - Énfasis2 3 2 2 2 3 3" xfId="37923" xr:uid="{00000000-0005-0000-0000-00003F570000}"/>
    <cellStyle name="40% - Énfasis2 3 2 2 2 3 4" xfId="22710" xr:uid="{00000000-0005-0000-0000-000040570000}"/>
    <cellStyle name="40% - Énfasis2 3 2 2 2 3 5" xfId="44760" xr:uid="{00000000-0005-0000-0000-000041570000}"/>
    <cellStyle name="40% - Énfasis2 3 2 2 2 4" xfId="8773" xr:uid="{00000000-0005-0000-0000-000042570000}"/>
    <cellStyle name="40% - Énfasis2 3 2 2 2 4 2" xfId="17740" xr:uid="{00000000-0005-0000-0000-000043570000}"/>
    <cellStyle name="40% - Énfasis2 3 2 2 2 4 2 2" xfId="31512" xr:uid="{00000000-0005-0000-0000-000044570000}"/>
    <cellStyle name="40% - Énfasis2 3 2 2 2 4 3" xfId="39409" xr:uid="{00000000-0005-0000-0000-000045570000}"/>
    <cellStyle name="40% - Énfasis2 3 2 2 2 4 4" xfId="24194" xr:uid="{00000000-0005-0000-0000-000046570000}"/>
    <cellStyle name="40% - Énfasis2 3 2 2 2 4 5" xfId="48965" xr:uid="{00000000-0005-0000-0000-000047570000}"/>
    <cellStyle name="40% - Énfasis2 3 2 2 2 5" xfId="10888" xr:uid="{00000000-0005-0000-0000-000048570000}"/>
    <cellStyle name="40% - Énfasis2 3 2 2 2 5 2" xfId="32997" xr:uid="{00000000-0005-0000-0000-000049570000}"/>
    <cellStyle name="40% - Énfasis2 3 2 2 2 5 3" xfId="40894" xr:uid="{00000000-0005-0000-0000-00004A570000}"/>
    <cellStyle name="40% - Énfasis2 3 2 2 2 5 4" xfId="25373" xr:uid="{00000000-0005-0000-0000-00004B570000}"/>
    <cellStyle name="40% - Énfasis2 3 2 2 2 5 5" xfId="50608" xr:uid="{00000000-0005-0000-0000-00004C570000}"/>
    <cellStyle name="40% - Énfasis2 3 2 2 2 6" xfId="26581" xr:uid="{00000000-0005-0000-0000-00004D570000}"/>
    <cellStyle name="40% - Énfasis2 3 2 2 2 7" xfId="34481" xr:uid="{00000000-0005-0000-0000-00004E570000}"/>
    <cellStyle name="40% - Énfasis2 3 2 2 2 8" xfId="19743" xr:uid="{00000000-0005-0000-0000-00004F570000}"/>
    <cellStyle name="40% - Énfasis2 3 2 2 2 9" xfId="42426" xr:uid="{00000000-0005-0000-0000-000050570000}"/>
    <cellStyle name="40% - Énfasis2 3 2 2 3" xfId="1332" xr:uid="{00000000-0005-0000-0000-000051570000}"/>
    <cellStyle name="40% - Énfasis2 3 2 2 3 2" xfId="6683" xr:uid="{00000000-0005-0000-0000-000052570000}"/>
    <cellStyle name="40% - Énfasis2 3 2 2 3 2 2" xfId="15662" xr:uid="{00000000-0005-0000-0000-000053570000}"/>
    <cellStyle name="40% - Énfasis2 3 2 2 3 2 3" xfId="27396" xr:uid="{00000000-0005-0000-0000-000054570000}"/>
    <cellStyle name="40% - Énfasis2 3 2 2 3 2 4" xfId="46886" xr:uid="{00000000-0005-0000-0000-000055570000}"/>
    <cellStyle name="40% - Énfasis2 3 2 2 3 3" xfId="10889" xr:uid="{00000000-0005-0000-0000-000056570000}"/>
    <cellStyle name="40% - Énfasis2 3 2 2 3 3 2" xfId="35291" xr:uid="{00000000-0005-0000-0000-000057570000}"/>
    <cellStyle name="40% - Énfasis2 3 2 2 3 4" xfId="19262" xr:uid="{00000000-0005-0000-0000-000058570000}"/>
    <cellStyle name="40% - Énfasis2 3 2 2 3 5" xfId="43204" xr:uid="{00000000-0005-0000-0000-000059570000}"/>
    <cellStyle name="40% - Énfasis2 3 2 2 4" xfId="4302" xr:uid="{00000000-0005-0000-0000-00005A570000}"/>
    <cellStyle name="40% - Énfasis2 3 2 2 4 2" xfId="14282" xr:uid="{00000000-0005-0000-0000-00005B570000}"/>
    <cellStyle name="40% - Énfasis2 3 2 2 4 2 2" xfId="28062" xr:uid="{00000000-0005-0000-0000-00005C570000}"/>
    <cellStyle name="40% - Énfasis2 3 2 2 4 3" xfId="35957" xr:uid="{00000000-0005-0000-0000-00005D570000}"/>
    <cellStyle name="40% - Énfasis2 3 2 2 4 4" xfId="20746" xr:uid="{00000000-0005-0000-0000-00005E570000}"/>
    <cellStyle name="40% - Énfasis2 3 2 2 4 5" xfId="45504" xr:uid="{00000000-0005-0000-0000-00005F570000}"/>
    <cellStyle name="40% - Énfasis2 3 2 2 5" xfId="7220" xr:uid="{00000000-0005-0000-0000-000060570000}"/>
    <cellStyle name="40% - Énfasis2 3 2 2 5 2" xfId="16197" xr:uid="{00000000-0005-0000-0000-000061570000}"/>
    <cellStyle name="40% - Énfasis2 3 2 2 5 2 2" xfId="29546" xr:uid="{00000000-0005-0000-0000-000062570000}"/>
    <cellStyle name="40% - Énfasis2 3 2 2 5 3" xfId="37442" xr:uid="{00000000-0005-0000-0000-000063570000}"/>
    <cellStyle name="40% - Énfasis2 3 2 2 5 4" xfId="22230" xr:uid="{00000000-0005-0000-0000-000064570000}"/>
    <cellStyle name="40% - Énfasis2 3 2 2 5 5" xfId="47422" xr:uid="{00000000-0005-0000-0000-000065570000}"/>
    <cellStyle name="40% - Énfasis2 3 2 2 6" xfId="3128" xr:uid="{00000000-0005-0000-0000-000066570000}"/>
    <cellStyle name="40% - Énfasis2 3 2 2 6 2" xfId="13112" xr:uid="{00000000-0005-0000-0000-000067570000}"/>
    <cellStyle name="40% - Énfasis2 3 2 2 6 2 2" xfId="31031" xr:uid="{00000000-0005-0000-0000-000068570000}"/>
    <cellStyle name="40% - Énfasis2 3 2 2 6 3" xfId="38928" xr:uid="{00000000-0005-0000-0000-000069570000}"/>
    <cellStyle name="40% - Énfasis2 3 2 2 6 4" xfId="23714" xr:uid="{00000000-0005-0000-0000-00006A570000}"/>
    <cellStyle name="40% - Énfasis2 3 2 2 6 5" xfId="44333" xr:uid="{00000000-0005-0000-0000-00006B570000}"/>
    <cellStyle name="40% - Énfasis2 3 2 2 7" xfId="7894" xr:uid="{00000000-0005-0000-0000-00006C570000}"/>
    <cellStyle name="40% - Énfasis2 3 2 2 7 2" xfId="16861" xr:uid="{00000000-0005-0000-0000-00006D570000}"/>
    <cellStyle name="40% - Énfasis2 3 2 2 7 2 2" xfId="32516" xr:uid="{00000000-0005-0000-0000-00006E570000}"/>
    <cellStyle name="40% - Énfasis2 3 2 2 7 3" xfId="40413" xr:uid="{00000000-0005-0000-0000-00006F570000}"/>
    <cellStyle name="40% - Énfasis2 3 2 2 7 4" xfId="25124" xr:uid="{00000000-0005-0000-0000-000070570000}"/>
    <cellStyle name="40% - Énfasis2 3 2 2 7 5" xfId="48086" xr:uid="{00000000-0005-0000-0000-000071570000}"/>
    <cellStyle name="40% - Énfasis2 3 2 2 8" xfId="10890" xr:uid="{00000000-0005-0000-0000-000072570000}"/>
    <cellStyle name="40% - Énfasis2 3 2 2 8 2" xfId="26100" xr:uid="{00000000-0005-0000-0000-000073570000}"/>
    <cellStyle name="40% - Énfasis2 3 2 2 8 3" xfId="49729" xr:uid="{00000000-0005-0000-0000-000074570000}"/>
    <cellStyle name="40% - Énfasis2 3 2 2 9" xfId="34000" xr:uid="{00000000-0005-0000-0000-000075570000}"/>
    <cellStyle name="40% - Énfasis2 3 2 3" xfId="815" xr:uid="{00000000-0005-0000-0000-000076570000}"/>
    <cellStyle name="40% - Énfasis2 3 2 3 10" xfId="41721" xr:uid="{00000000-0005-0000-0000-000077570000}"/>
    <cellStyle name="40% - Énfasis2 3 2 3 2" xfId="972" xr:uid="{00000000-0005-0000-0000-000078570000}"/>
    <cellStyle name="40% - Énfasis2 3 2 3 2 2" xfId="2711" xr:uid="{00000000-0005-0000-0000-000079570000}"/>
    <cellStyle name="40% - Énfasis2 3 2 3 2 2 2" xfId="6858" xr:uid="{00000000-0005-0000-0000-00007A570000}"/>
    <cellStyle name="40% - Énfasis2 3 2 3 2 2 2 2" xfId="15836" xr:uid="{00000000-0005-0000-0000-00007B570000}"/>
    <cellStyle name="40% - Énfasis2 3 2 3 2 2 2 3" xfId="47060" xr:uid="{00000000-0005-0000-0000-00007C570000}"/>
    <cellStyle name="40% - Énfasis2 3 2 3 2 2 3" xfId="10891" xr:uid="{00000000-0005-0000-0000-00007D570000}"/>
    <cellStyle name="40% - Énfasis2 3 2 3 2 2 4" xfId="27450" xr:uid="{00000000-0005-0000-0000-00007E570000}"/>
    <cellStyle name="40% - Énfasis2 3 2 3 2 2 5" xfId="43921" xr:uid="{00000000-0005-0000-0000-00007F570000}"/>
    <cellStyle name="40% - Énfasis2 3 2 3 2 3" xfId="3556" xr:uid="{00000000-0005-0000-0000-000080570000}"/>
    <cellStyle name="40% - Énfasis2 3 2 3 2 3 2" xfId="13540" xr:uid="{00000000-0005-0000-0000-000081570000}"/>
    <cellStyle name="40% - Énfasis2 3 2 3 2 3 3" xfId="35345" xr:uid="{00000000-0005-0000-0000-000082570000}"/>
    <cellStyle name="40% - Énfasis2 3 2 3 2 3 4" xfId="44761" xr:uid="{00000000-0005-0000-0000-000083570000}"/>
    <cellStyle name="40% - Énfasis2 3 2 3 2 4" xfId="9189" xr:uid="{00000000-0005-0000-0000-000084570000}"/>
    <cellStyle name="40% - Énfasis2 3 2 3 2 4 2" xfId="18155" xr:uid="{00000000-0005-0000-0000-000085570000}"/>
    <cellStyle name="40% - Énfasis2 3 2 3 2 4 3" xfId="49381" xr:uid="{00000000-0005-0000-0000-000086570000}"/>
    <cellStyle name="40% - Énfasis2 3 2 3 2 5" xfId="10892" xr:uid="{00000000-0005-0000-0000-000087570000}"/>
    <cellStyle name="40% - Énfasis2 3 2 3 2 5 2" xfId="51024" xr:uid="{00000000-0005-0000-0000-000088570000}"/>
    <cellStyle name="40% - Énfasis2 3 2 3 2 6" xfId="19742" xr:uid="{00000000-0005-0000-0000-000089570000}"/>
    <cellStyle name="40% - Énfasis2 3 2 3 2 7" xfId="42842" xr:uid="{00000000-0005-0000-0000-00008A570000}"/>
    <cellStyle name="40% - Énfasis2 3 2 3 3" xfId="1506" xr:uid="{00000000-0005-0000-0000-00008B570000}"/>
    <cellStyle name="40% - Énfasis2 3 2 3 3 2" xfId="4862" xr:uid="{00000000-0005-0000-0000-00008C570000}"/>
    <cellStyle name="40% - Énfasis2 3 2 3 3 2 2" xfId="14840" xr:uid="{00000000-0005-0000-0000-00008D570000}"/>
    <cellStyle name="40% - Énfasis2 3 2 3 3 2 3" xfId="28542" xr:uid="{00000000-0005-0000-0000-00008E570000}"/>
    <cellStyle name="40% - Énfasis2 3 2 3 3 2 4" xfId="46062" xr:uid="{00000000-0005-0000-0000-00008F570000}"/>
    <cellStyle name="40% - Énfasis2 3 2 3 3 3" xfId="10893" xr:uid="{00000000-0005-0000-0000-000090570000}"/>
    <cellStyle name="40% - Énfasis2 3 2 3 3 3 2" xfId="36437" xr:uid="{00000000-0005-0000-0000-000091570000}"/>
    <cellStyle name="40% - Énfasis2 3 2 3 3 4" xfId="21226" xr:uid="{00000000-0005-0000-0000-000092570000}"/>
    <cellStyle name="40% - Énfasis2 3 2 3 3 5" xfId="43378" xr:uid="{00000000-0005-0000-0000-000093570000}"/>
    <cellStyle name="40% - Énfasis2 3 2 3 4" xfId="7394" xr:uid="{00000000-0005-0000-0000-000094570000}"/>
    <cellStyle name="40% - Énfasis2 3 2 3 4 2" xfId="16370" xr:uid="{00000000-0005-0000-0000-000095570000}"/>
    <cellStyle name="40% - Énfasis2 3 2 3 4 2 2" xfId="30026" xr:uid="{00000000-0005-0000-0000-000096570000}"/>
    <cellStyle name="40% - Énfasis2 3 2 3 4 3" xfId="37922" xr:uid="{00000000-0005-0000-0000-000097570000}"/>
    <cellStyle name="40% - Énfasis2 3 2 3 4 4" xfId="22709" xr:uid="{00000000-0005-0000-0000-000098570000}"/>
    <cellStyle name="40% - Énfasis2 3 2 3 4 5" xfId="47595" xr:uid="{00000000-0005-0000-0000-000099570000}"/>
    <cellStyle name="40% - Énfasis2 3 2 3 5" xfId="3302" xr:uid="{00000000-0005-0000-0000-00009A570000}"/>
    <cellStyle name="40% - Énfasis2 3 2 3 5 2" xfId="13286" xr:uid="{00000000-0005-0000-0000-00009B570000}"/>
    <cellStyle name="40% - Énfasis2 3 2 3 5 2 2" xfId="31511" xr:uid="{00000000-0005-0000-0000-00009C570000}"/>
    <cellStyle name="40% - Énfasis2 3 2 3 5 3" xfId="39408" xr:uid="{00000000-0005-0000-0000-00009D570000}"/>
    <cellStyle name="40% - Énfasis2 3 2 3 5 4" xfId="24193" xr:uid="{00000000-0005-0000-0000-00009E570000}"/>
    <cellStyle name="40% - Énfasis2 3 2 3 5 5" xfId="44507" xr:uid="{00000000-0005-0000-0000-00009F570000}"/>
    <cellStyle name="40% - Énfasis2 3 2 3 6" xfId="8068" xr:uid="{00000000-0005-0000-0000-0000A0570000}"/>
    <cellStyle name="40% - Énfasis2 3 2 3 6 2" xfId="17035" xr:uid="{00000000-0005-0000-0000-0000A1570000}"/>
    <cellStyle name="40% - Énfasis2 3 2 3 6 2 2" xfId="32996" xr:uid="{00000000-0005-0000-0000-0000A2570000}"/>
    <cellStyle name="40% - Énfasis2 3 2 3 6 3" xfId="40893" xr:uid="{00000000-0005-0000-0000-0000A3570000}"/>
    <cellStyle name="40% - Énfasis2 3 2 3 6 4" xfId="25372" xr:uid="{00000000-0005-0000-0000-0000A4570000}"/>
    <cellStyle name="40% - Énfasis2 3 2 3 6 5" xfId="48260" xr:uid="{00000000-0005-0000-0000-0000A5570000}"/>
    <cellStyle name="40% - Énfasis2 3 2 3 7" xfId="10894" xr:uid="{00000000-0005-0000-0000-0000A6570000}"/>
    <cellStyle name="40% - Énfasis2 3 2 3 7 2" xfId="26580" xr:uid="{00000000-0005-0000-0000-0000A7570000}"/>
    <cellStyle name="40% - Énfasis2 3 2 3 7 3" xfId="49903" xr:uid="{00000000-0005-0000-0000-0000A8570000}"/>
    <cellStyle name="40% - Énfasis2 3 2 3 8" xfId="34480" xr:uid="{00000000-0005-0000-0000-0000A9570000}"/>
    <cellStyle name="40% - Énfasis2 3 2 3 9" xfId="18616" xr:uid="{00000000-0005-0000-0000-0000AA570000}"/>
    <cellStyle name="40% - Énfasis2 3 2 4" xfId="470" xr:uid="{00000000-0005-0000-0000-0000AB570000}"/>
    <cellStyle name="40% - Énfasis2 3 2 4 2" xfId="2598" xr:uid="{00000000-0005-0000-0000-0000AC570000}"/>
    <cellStyle name="40% - Énfasis2 3 2 4 2 2" xfId="5253" xr:uid="{00000000-0005-0000-0000-0000AD570000}"/>
    <cellStyle name="40% - Énfasis2 3 2 4 2 2 2" xfId="15230" xr:uid="{00000000-0005-0000-0000-0000AE570000}"/>
    <cellStyle name="40% - Énfasis2 3 2 4 2 2 3" xfId="46453" xr:uid="{00000000-0005-0000-0000-0000AF570000}"/>
    <cellStyle name="40% - Énfasis2 3 2 4 2 3" xfId="10895" xr:uid="{00000000-0005-0000-0000-0000B0570000}"/>
    <cellStyle name="40% - Énfasis2 3 2 4 2 4" xfId="27234" xr:uid="{00000000-0005-0000-0000-0000B1570000}"/>
    <cellStyle name="40% - Énfasis2 3 2 4 2 5" xfId="43808" xr:uid="{00000000-0005-0000-0000-0000B2570000}"/>
    <cellStyle name="40% - Énfasis2 3 2 4 3" xfId="2960" xr:uid="{00000000-0005-0000-0000-0000B3570000}"/>
    <cellStyle name="40% - Énfasis2 3 2 4 3 2" xfId="12944" xr:uid="{00000000-0005-0000-0000-0000B4570000}"/>
    <cellStyle name="40% - Énfasis2 3 2 4 3 3" xfId="35129" xr:uid="{00000000-0005-0000-0000-0000B5570000}"/>
    <cellStyle name="40% - Énfasis2 3 2 4 3 4" xfId="44165" xr:uid="{00000000-0005-0000-0000-0000B6570000}"/>
    <cellStyle name="40% - Énfasis2 3 2 4 4" xfId="9190" xr:uid="{00000000-0005-0000-0000-0000B7570000}"/>
    <cellStyle name="40% - Énfasis2 3 2 4 4 2" xfId="18156" xr:uid="{00000000-0005-0000-0000-0000B8570000}"/>
    <cellStyle name="40% - Énfasis2 3 2 4 4 3" xfId="49382" xr:uid="{00000000-0005-0000-0000-0000B9570000}"/>
    <cellStyle name="40% - Énfasis2 3 2 4 5" xfId="10896" xr:uid="{00000000-0005-0000-0000-0000BA570000}"/>
    <cellStyle name="40% - Énfasis2 3 2 4 5 2" xfId="51025" xr:uid="{00000000-0005-0000-0000-0000BB570000}"/>
    <cellStyle name="40% - Énfasis2 3 2 4 6" xfId="18944" xr:uid="{00000000-0005-0000-0000-0000BC570000}"/>
    <cellStyle name="40% - Énfasis2 3 2 4 7" xfId="42843" xr:uid="{00000000-0005-0000-0000-0000BD570000}"/>
    <cellStyle name="40% - Énfasis2 3 2 5" xfId="1164" xr:uid="{00000000-0005-0000-0000-0000BE570000}"/>
    <cellStyle name="40% - Énfasis2 3 2 5 2" xfId="4483" xr:uid="{00000000-0005-0000-0000-0000BF570000}"/>
    <cellStyle name="40% - Énfasis2 3 2 5 2 2" xfId="14462" xr:uid="{00000000-0005-0000-0000-0000C0570000}"/>
    <cellStyle name="40% - Énfasis2 3 2 5 2 3" xfId="27744" xr:uid="{00000000-0005-0000-0000-0000C1570000}"/>
    <cellStyle name="40% - Énfasis2 3 2 5 2 4" xfId="45684" xr:uid="{00000000-0005-0000-0000-0000C2570000}"/>
    <cellStyle name="40% - Énfasis2 3 2 5 3" xfId="10897" xr:uid="{00000000-0005-0000-0000-0000C3570000}"/>
    <cellStyle name="40% - Énfasis2 3 2 5 3 2" xfId="35639" xr:uid="{00000000-0005-0000-0000-0000C4570000}"/>
    <cellStyle name="40% - Énfasis2 3 2 5 4" xfId="20428" xr:uid="{00000000-0005-0000-0000-0000C5570000}"/>
    <cellStyle name="40% - Énfasis2 3 2 5 5" xfId="43037" xr:uid="{00000000-0005-0000-0000-0000C6570000}"/>
    <cellStyle name="40% - Énfasis2 3 2 6" xfId="5824" xr:uid="{00000000-0005-0000-0000-0000C7570000}"/>
    <cellStyle name="40% - Énfasis2 3 2 6 2" xfId="29228" xr:uid="{00000000-0005-0000-0000-0000C8570000}"/>
    <cellStyle name="40% - Énfasis2 3 2 6 2 2" xfId="51416" xr:uid="{00000000-0005-0000-0000-0000C9570000}"/>
    <cellStyle name="40% - Énfasis2 3 2 6 3" xfId="37124" xr:uid="{00000000-0005-0000-0000-0000CA570000}"/>
    <cellStyle name="40% - Énfasis2 3 2 6 3 2" xfId="51276" xr:uid="{00000000-0005-0000-0000-0000CB570000}"/>
    <cellStyle name="40% - Énfasis2 3 2 6 4" xfId="21912" xr:uid="{00000000-0005-0000-0000-0000CC570000}"/>
    <cellStyle name="40% - Énfasis2 3 2 7" xfId="6513" xr:uid="{00000000-0005-0000-0000-0000CD570000}"/>
    <cellStyle name="40% - Énfasis2 3 2 7 2" xfId="15495" xr:uid="{00000000-0005-0000-0000-0000CE570000}"/>
    <cellStyle name="40% - Énfasis2 3 2 7 2 2" xfId="30713" xr:uid="{00000000-0005-0000-0000-0000CF570000}"/>
    <cellStyle name="40% - Énfasis2 3 2 7 3" xfId="38610" xr:uid="{00000000-0005-0000-0000-0000D0570000}"/>
    <cellStyle name="40% - Énfasis2 3 2 7 4" xfId="23396" xr:uid="{00000000-0005-0000-0000-0000D1570000}"/>
    <cellStyle name="40% - Énfasis2 3 2 7 5" xfId="46718" xr:uid="{00000000-0005-0000-0000-0000D2570000}"/>
    <cellStyle name="40% - Énfasis2 3 2 8" xfId="4022" xr:uid="{00000000-0005-0000-0000-0000D3570000}"/>
    <cellStyle name="40% - Énfasis2 3 2 8 2" xfId="14003" xr:uid="{00000000-0005-0000-0000-0000D4570000}"/>
    <cellStyle name="40% - Énfasis2 3 2 8 2 2" xfId="32198" xr:uid="{00000000-0005-0000-0000-0000D5570000}"/>
    <cellStyle name="40% - Énfasis2 3 2 8 3" xfId="40095" xr:uid="{00000000-0005-0000-0000-0000D6570000}"/>
    <cellStyle name="40% - Énfasis2 3 2 8 4" xfId="24830" xr:uid="{00000000-0005-0000-0000-0000D7570000}"/>
    <cellStyle name="40% - Énfasis2 3 2 8 5" xfId="45225" xr:uid="{00000000-0005-0000-0000-0000D8570000}"/>
    <cellStyle name="40% - Énfasis2 3 2 9" xfId="7052" xr:uid="{00000000-0005-0000-0000-0000D9570000}"/>
    <cellStyle name="40% - Énfasis2 3 2 9 2" xfId="16029" xr:uid="{00000000-0005-0000-0000-0000DA570000}"/>
    <cellStyle name="40% - Énfasis2 3 2 9 3" xfId="25783" xr:uid="{00000000-0005-0000-0000-0000DB570000}"/>
    <cellStyle name="40% - Énfasis2 3 2 9 4" xfId="47254" xr:uid="{00000000-0005-0000-0000-0000DC570000}"/>
    <cellStyle name="40% - Énfasis2 3 3" xfId="313" xr:uid="{00000000-0005-0000-0000-0000DD570000}"/>
    <cellStyle name="40% - Énfasis2 3 3 10" xfId="7791" xr:uid="{00000000-0005-0000-0000-0000DE570000}"/>
    <cellStyle name="40% - Énfasis2 3 3 10 2" xfId="16758" xr:uid="{00000000-0005-0000-0000-0000DF570000}"/>
    <cellStyle name="40% - Énfasis2 3 3 10 3" xfId="33683" xr:uid="{00000000-0005-0000-0000-0000E0570000}"/>
    <cellStyle name="40% - Énfasis2 3 3 10 4" xfId="47983" xr:uid="{00000000-0005-0000-0000-0000E1570000}"/>
    <cellStyle name="40% - Énfasis2 3 3 11" xfId="10898" xr:uid="{00000000-0005-0000-0000-0000E2570000}"/>
    <cellStyle name="40% - Énfasis2 3 3 11 2" xfId="49626" xr:uid="{00000000-0005-0000-0000-0000E3570000}"/>
    <cellStyle name="40% - Énfasis2 3 3 12" xfId="18397" xr:uid="{00000000-0005-0000-0000-0000E4570000}"/>
    <cellStyle name="40% - Énfasis2 3 3 13" xfId="41444" xr:uid="{00000000-0005-0000-0000-0000E5570000}"/>
    <cellStyle name="40% - Énfasis2 3 3 2" xfId="641" xr:uid="{00000000-0005-0000-0000-0000E6570000}"/>
    <cellStyle name="40% - Énfasis2 3 3 2 10" xfId="41548" xr:uid="{00000000-0005-0000-0000-0000E7570000}"/>
    <cellStyle name="40% - Énfasis2 3 3 2 2" xfId="2227" xr:uid="{00000000-0005-0000-0000-0000E8570000}"/>
    <cellStyle name="40% - Énfasis2 3 3 2 2 2" xfId="5046" xr:uid="{00000000-0005-0000-0000-0000E9570000}"/>
    <cellStyle name="40% - Énfasis2 3 3 2 2 2 2" xfId="15024" xr:uid="{00000000-0005-0000-0000-0000EA570000}"/>
    <cellStyle name="40% - Énfasis2 3 3 2 2 2 2 2" xfId="28545" xr:uid="{00000000-0005-0000-0000-0000EB570000}"/>
    <cellStyle name="40% - Énfasis2 3 3 2 2 2 3" xfId="36440" xr:uid="{00000000-0005-0000-0000-0000EC570000}"/>
    <cellStyle name="40% - Énfasis2 3 3 2 2 2 4" xfId="21229" xr:uid="{00000000-0005-0000-0000-0000ED570000}"/>
    <cellStyle name="40% - Énfasis2 3 3 2 2 2 5" xfId="46246" xr:uid="{00000000-0005-0000-0000-0000EE570000}"/>
    <cellStyle name="40% - Énfasis2 3 3 2 2 3" xfId="8774" xr:uid="{00000000-0005-0000-0000-0000EF570000}"/>
    <cellStyle name="40% - Énfasis2 3 3 2 2 3 2" xfId="17741" xr:uid="{00000000-0005-0000-0000-0000F0570000}"/>
    <cellStyle name="40% - Énfasis2 3 3 2 2 3 2 2" xfId="30029" xr:uid="{00000000-0005-0000-0000-0000F1570000}"/>
    <cellStyle name="40% - Énfasis2 3 3 2 2 3 3" xfId="37925" xr:uid="{00000000-0005-0000-0000-0000F2570000}"/>
    <cellStyle name="40% - Énfasis2 3 3 2 2 3 4" xfId="22712" xr:uid="{00000000-0005-0000-0000-0000F3570000}"/>
    <cellStyle name="40% - Énfasis2 3 3 2 2 3 5" xfId="48966" xr:uid="{00000000-0005-0000-0000-0000F4570000}"/>
    <cellStyle name="40% - Énfasis2 3 3 2 2 4" xfId="9632" xr:uid="{00000000-0005-0000-0000-0000F5570000}"/>
    <cellStyle name="40% - Énfasis2 3 3 2 2 4 2" xfId="31514" xr:uid="{00000000-0005-0000-0000-0000F6570000}"/>
    <cellStyle name="40% - Énfasis2 3 3 2 2 4 3" xfId="39411" xr:uid="{00000000-0005-0000-0000-0000F7570000}"/>
    <cellStyle name="40% - Énfasis2 3 3 2 2 4 4" xfId="24196" xr:uid="{00000000-0005-0000-0000-0000F8570000}"/>
    <cellStyle name="40% - Énfasis2 3 3 2 2 4 5" xfId="50609" xr:uid="{00000000-0005-0000-0000-0000F9570000}"/>
    <cellStyle name="40% - Énfasis2 3 3 2 2 5" xfId="12324" xr:uid="{00000000-0005-0000-0000-0000FA570000}"/>
    <cellStyle name="40% - Énfasis2 3 3 2 2 5 2" xfId="32999" xr:uid="{00000000-0005-0000-0000-0000FB570000}"/>
    <cellStyle name="40% - Énfasis2 3 3 2 2 5 3" xfId="40896" xr:uid="{00000000-0005-0000-0000-0000FC570000}"/>
    <cellStyle name="40% - Énfasis2 3 3 2 2 6" xfId="26583" xr:uid="{00000000-0005-0000-0000-0000FD570000}"/>
    <cellStyle name="40% - Énfasis2 3 3 2 2 7" xfId="34483" xr:uid="{00000000-0005-0000-0000-0000FE570000}"/>
    <cellStyle name="40% - Énfasis2 3 3 2 2 8" xfId="19745" xr:uid="{00000000-0005-0000-0000-0000FF570000}"/>
    <cellStyle name="40% - Énfasis2 3 3 2 2 9" xfId="42427" xr:uid="{00000000-0005-0000-0000-000000580000}"/>
    <cellStyle name="40% - Énfasis2 3 3 2 3" xfId="1333" xr:uid="{00000000-0005-0000-0000-000001580000}"/>
    <cellStyle name="40% - Énfasis2 3 3 2 3 2" xfId="6684" xr:uid="{00000000-0005-0000-0000-000002580000}"/>
    <cellStyle name="40% - Énfasis2 3 3 2 3 2 2" xfId="15663" xr:uid="{00000000-0005-0000-0000-000003580000}"/>
    <cellStyle name="40% - Énfasis2 3 3 2 3 2 3" xfId="28063" xr:uid="{00000000-0005-0000-0000-000004580000}"/>
    <cellStyle name="40% - Énfasis2 3 3 2 3 2 4" xfId="46887" xr:uid="{00000000-0005-0000-0000-000005580000}"/>
    <cellStyle name="40% - Énfasis2 3 3 2 3 3" xfId="10899" xr:uid="{00000000-0005-0000-0000-000006580000}"/>
    <cellStyle name="40% - Énfasis2 3 3 2 3 3 2" xfId="35958" xr:uid="{00000000-0005-0000-0000-000007580000}"/>
    <cellStyle name="40% - Énfasis2 3 3 2 3 4" xfId="20747" xr:uid="{00000000-0005-0000-0000-000008580000}"/>
    <cellStyle name="40% - Énfasis2 3 3 2 3 5" xfId="43205" xr:uid="{00000000-0005-0000-0000-000009580000}"/>
    <cellStyle name="40% - Énfasis2 3 3 2 4" xfId="4207" xr:uid="{00000000-0005-0000-0000-00000A580000}"/>
    <cellStyle name="40% - Énfasis2 3 3 2 4 2" xfId="14187" xr:uid="{00000000-0005-0000-0000-00000B580000}"/>
    <cellStyle name="40% - Énfasis2 3 3 2 4 2 2" xfId="29547" xr:uid="{00000000-0005-0000-0000-00000C580000}"/>
    <cellStyle name="40% - Énfasis2 3 3 2 4 3" xfId="37443" xr:uid="{00000000-0005-0000-0000-00000D580000}"/>
    <cellStyle name="40% - Énfasis2 3 3 2 4 4" xfId="22231" xr:uid="{00000000-0005-0000-0000-00000E580000}"/>
    <cellStyle name="40% - Énfasis2 3 3 2 4 5" xfId="45409" xr:uid="{00000000-0005-0000-0000-00000F580000}"/>
    <cellStyle name="40% - Énfasis2 3 3 2 5" xfId="7221" xr:uid="{00000000-0005-0000-0000-000010580000}"/>
    <cellStyle name="40% - Énfasis2 3 3 2 5 2" xfId="16198" xr:uid="{00000000-0005-0000-0000-000011580000}"/>
    <cellStyle name="40% - Énfasis2 3 3 2 5 2 2" xfId="31032" xr:uid="{00000000-0005-0000-0000-000012580000}"/>
    <cellStyle name="40% - Énfasis2 3 3 2 5 3" xfId="38929" xr:uid="{00000000-0005-0000-0000-000013580000}"/>
    <cellStyle name="40% - Énfasis2 3 3 2 5 4" xfId="23715" xr:uid="{00000000-0005-0000-0000-000014580000}"/>
    <cellStyle name="40% - Énfasis2 3 3 2 5 5" xfId="47423" xr:uid="{00000000-0005-0000-0000-000015580000}"/>
    <cellStyle name="40% - Énfasis2 3 3 2 6" xfId="3129" xr:uid="{00000000-0005-0000-0000-000016580000}"/>
    <cellStyle name="40% - Énfasis2 3 3 2 6 2" xfId="13113" xr:uid="{00000000-0005-0000-0000-000017580000}"/>
    <cellStyle name="40% - Énfasis2 3 3 2 6 2 2" xfId="32517" xr:uid="{00000000-0005-0000-0000-000018580000}"/>
    <cellStyle name="40% - Énfasis2 3 3 2 6 3" xfId="40414" xr:uid="{00000000-0005-0000-0000-000019580000}"/>
    <cellStyle name="40% - Énfasis2 3 3 2 6 4" xfId="25125" xr:uid="{00000000-0005-0000-0000-00001A580000}"/>
    <cellStyle name="40% - Énfasis2 3 3 2 6 5" xfId="44334" xr:uid="{00000000-0005-0000-0000-00001B580000}"/>
    <cellStyle name="40% - Énfasis2 3 3 2 7" xfId="7895" xr:uid="{00000000-0005-0000-0000-00001C580000}"/>
    <cellStyle name="40% - Énfasis2 3 3 2 7 2" xfId="16862" xr:uid="{00000000-0005-0000-0000-00001D580000}"/>
    <cellStyle name="40% - Énfasis2 3 3 2 7 3" xfId="26101" xr:uid="{00000000-0005-0000-0000-00001E580000}"/>
    <cellStyle name="40% - Énfasis2 3 3 2 7 4" xfId="48087" xr:uid="{00000000-0005-0000-0000-00001F580000}"/>
    <cellStyle name="40% - Énfasis2 3 3 2 8" xfId="10900" xr:uid="{00000000-0005-0000-0000-000020580000}"/>
    <cellStyle name="40% - Énfasis2 3 3 2 8 2" xfId="34001" xr:uid="{00000000-0005-0000-0000-000021580000}"/>
    <cellStyle name="40% - Énfasis2 3 3 2 8 3" xfId="49730" xr:uid="{00000000-0005-0000-0000-000022580000}"/>
    <cellStyle name="40% - Énfasis2 3 3 2 9" xfId="19263" xr:uid="{00000000-0005-0000-0000-000023580000}"/>
    <cellStyle name="40% - Énfasis2 3 3 3" xfId="816" xr:uid="{00000000-0005-0000-0000-000024580000}"/>
    <cellStyle name="40% - Énfasis2 3 3 3 2" xfId="1507" xr:uid="{00000000-0005-0000-0000-000025580000}"/>
    <cellStyle name="40% - Énfasis2 3 3 3 2 2" xfId="6859" xr:uid="{00000000-0005-0000-0000-000026580000}"/>
    <cellStyle name="40% - Énfasis2 3 3 3 2 2 2" xfId="15837" xr:uid="{00000000-0005-0000-0000-000027580000}"/>
    <cellStyle name="40% - Énfasis2 3 3 3 2 2 3" xfId="28544" xr:uid="{00000000-0005-0000-0000-000028580000}"/>
    <cellStyle name="40% - Énfasis2 3 3 3 2 2 4" xfId="47061" xr:uid="{00000000-0005-0000-0000-000029580000}"/>
    <cellStyle name="40% - Énfasis2 3 3 3 2 3" xfId="10901" xr:uid="{00000000-0005-0000-0000-00002A580000}"/>
    <cellStyle name="40% - Énfasis2 3 3 3 2 3 2" xfId="36439" xr:uid="{00000000-0005-0000-0000-00002B580000}"/>
    <cellStyle name="40% - Énfasis2 3 3 3 2 4" xfId="21228" xr:uid="{00000000-0005-0000-0000-00002C580000}"/>
    <cellStyle name="40% - Énfasis2 3 3 3 2 5" xfId="43379" xr:uid="{00000000-0005-0000-0000-00002D580000}"/>
    <cellStyle name="40% - Énfasis2 3 3 3 3" xfId="4767" xr:uid="{00000000-0005-0000-0000-00002E580000}"/>
    <cellStyle name="40% - Énfasis2 3 3 3 3 2" xfId="14745" xr:uid="{00000000-0005-0000-0000-00002F580000}"/>
    <cellStyle name="40% - Énfasis2 3 3 3 3 2 2" xfId="30028" xr:uid="{00000000-0005-0000-0000-000030580000}"/>
    <cellStyle name="40% - Énfasis2 3 3 3 3 3" xfId="37924" xr:uid="{00000000-0005-0000-0000-000031580000}"/>
    <cellStyle name="40% - Énfasis2 3 3 3 3 4" xfId="22711" xr:uid="{00000000-0005-0000-0000-000032580000}"/>
    <cellStyle name="40% - Énfasis2 3 3 3 3 5" xfId="45967" xr:uid="{00000000-0005-0000-0000-000033580000}"/>
    <cellStyle name="40% - Énfasis2 3 3 3 4" xfId="7395" xr:uid="{00000000-0005-0000-0000-000034580000}"/>
    <cellStyle name="40% - Énfasis2 3 3 3 4 2" xfId="16371" xr:uid="{00000000-0005-0000-0000-000035580000}"/>
    <cellStyle name="40% - Énfasis2 3 3 3 4 2 2" xfId="31513" xr:uid="{00000000-0005-0000-0000-000036580000}"/>
    <cellStyle name="40% - Énfasis2 3 3 3 4 3" xfId="39410" xr:uid="{00000000-0005-0000-0000-000037580000}"/>
    <cellStyle name="40% - Énfasis2 3 3 3 4 4" xfId="24195" xr:uid="{00000000-0005-0000-0000-000038580000}"/>
    <cellStyle name="40% - Énfasis2 3 3 3 4 5" xfId="47596" xr:uid="{00000000-0005-0000-0000-000039580000}"/>
    <cellStyle name="40% - Énfasis2 3 3 3 5" xfId="3303" xr:uid="{00000000-0005-0000-0000-00003A580000}"/>
    <cellStyle name="40% - Énfasis2 3 3 3 5 2" xfId="13287" xr:uid="{00000000-0005-0000-0000-00003B580000}"/>
    <cellStyle name="40% - Énfasis2 3 3 3 5 2 2" xfId="32998" xr:uid="{00000000-0005-0000-0000-00003C580000}"/>
    <cellStyle name="40% - Énfasis2 3 3 3 5 3" xfId="40895" xr:uid="{00000000-0005-0000-0000-00003D580000}"/>
    <cellStyle name="40% - Énfasis2 3 3 3 5 4" xfId="25374" xr:uid="{00000000-0005-0000-0000-00003E580000}"/>
    <cellStyle name="40% - Énfasis2 3 3 3 5 5" xfId="44508" xr:uid="{00000000-0005-0000-0000-00003F580000}"/>
    <cellStyle name="40% - Énfasis2 3 3 3 6" xfId="8069" xr:uid="{00000000-0005-0000-0000-000040580000}"/>
    <cellStyle name="40% - Énfasis2 3 3 3 6 2" xfId="17036" xr:uid="{00000000-0005-0000-0000-000041580000}"/>
    <cellStyle name="40% - Énfasis2 3 3 3 6 3" xfId="26582" xr:uid="{00000000-0005-0000-0000-000042580000}"/>
    <cellStyle name="40% - Énfasis2 3 3 3 6 4" xfId="48261" xr:uid="{00000000-0005-0000-0000-000043580000}"/>
    <cellStyle name="40% - Énfasis2 3 3 3 7" xfId="10902" xr:uid="{00000000-0005-0000-0000-000044580000}"/>
    <cellStyle name="40% - Énfasis2 3 3 3 7 2" xfId="34482" xr:uid="{00000000-0005-0000-0000-000045580000}"/>
    <cellStyle name="40% - Énfasis2 3 3 3 7 3" xfId="49904" xr:uid="{00000000-0005-0000-0000-000046580000}"/>
    <cellStyle name="40% - Énfasis2 3 3 3 8" xfId="19744" xr:uid="{00000000-0005-0000-0000-000047580000}"/>
    <cellStyle name="40% - Énfasis2 3 3 3 9" xfId="41722" xr:uid="{00000000-0005-0000-0000-000048580000}"/>
    <cellStyle name="40% - Énfasis2 3 3 4" xfId="537" xr:uid="{00000000-0005-0000-0000-000049580000}"/>
    <cellStyle name="40% - Énfasis2 3 3 4 2" xfId="2648" xr:uid="{00000000-0005-0000-0000-00004A580000}"/>
    <cellStyle name="40% - Énfasis2 3 3 4 2 2" xfId="4543" xr:uid="{00000000-0005-0000-0000-00004B580000}"/>
    <cellStyle name="40% - Énfasis2 3 3 4 2 2 2" xfId="14521" xr:uid="{00000000-0005-0000-0000-00004C580000}"/>
    <cellStyle name="40% - Énfasis2 3 3 4 2 2 3" xfId="45743" xr:uid="{00000000-0005-0000-0000-00004D580000}"/>
    <cellStyle name="40% - Énfasis2 3 3 4 2 3" xfId="10903" xr:uid="{00000000-0005-0000-0000-00004E580000}"/>
    <cellStyle name="40% - Énfasis2 3 3 4 2 4" xfId="27235" xr:uid="{00000000-0005-0000-0000-00004F580000}"/>
    <cellStyle name="40% - Énfasis2 3 3 4 2 5" xfId="43858" xr:uid="{00000000-0005-0000-0000-000050580000}"/>
    <cellStyle name="40% - Énfasis2 3 3 4 3" xfId="3557" xr:uid="{00000000-0005-0000-0000-000051580000}"/>
    <cellStyle name="40% - Énfasis2 3 3 4 3 2" xfId="13541" xr:uid="{00000000-0005-0000-0000-000052580000}"/>
    <cellStyle name="40% - Énfasis2 3 3 4 3 3" xfId="35130" xr:uid="{00000000-0005-0000-0000-000053580000}"/>
    <cellStyle name="40% - Énfasis2 3 3 4 3 4" xfId="44762" xr:uid="{00000000-0005-0000-0000-000054580000}"/>
    <cellStyle name="40% - Énfasis2 3 3 4 4" xfId="9191" xr:uid="{00000000-0005-0000-0000-000055580000}"/>
    <cellStyle name="40% - Énfasis2 3 3 4 4 2" xfId="18157" xr:uid="{00000000-0005-0000-0000-000056580000}"/>
    <cellStyle name="40% - Énfasis2 3 3 4 4 3" xfId="49383" xr:uid="{00000000-0005-0000-0000-000057580000}"/>
    <cellStyle name="40% - Énfasis2 3 3 4 5" xfId="10904" xr:uid="{00000000-0005-0000-0000-000058580000}"/>
    <cellStyle name="40% - Énfasis2 3 3 4 5 2" xfId="51026" xr:uid="{00000000-0005-0000-0000-000059580000}"/>
    <cellStyle name="40% - Énfasis2 3 3 4 6" xfId="18945" xr:uid="{00000000-0005-0000-0000-00005A580000}"/>
    <cellStyle name="40% - Énfasis2 3 3 4 7" xfId="42844" xr:uid="{00000000-0005-0000-0000-00005B580000}"/>
    <cellStyle name="40% - Énfasis2 3 3 5" xfId="1229" xr:uid="{00000000-0005-0000-0000-00005C580000}"/>
    <cellStyle name="40% - Énfasis2 3 3 5 2" xfId="5647" xr:uid="{00000000-0005-0000-0000-00005D580000}"/>
    <cellStyle name="40% - Énfasis2 3 3 5 2 2" xfId="27745" xr:uid="{00000000-0005-0000-0000-00005E580000}"/>
    <cellStyle name="40% - Énfasis2 3 3 5 3" xfId="10905" xr:uid="{00000000-0005-0000-0000-00005F580000}"/>
    <cellStyle name="40% - Énfasis2 3 3 5 3 2" xfId="35640" xr:uid="{00000000-0005-0000-0000-000060580000}"/>
    <cellStyle name="40% - Énfasis2 3 3 5 4" xfId="20429" xr:uid="{00000000-0005-0000-0000-000061580000}"/>
    <cellStyle name="40% - Énfasis2 3 3 5 5" xfId="43101" xr:uid="{00000000-0005-0000-0000-000062580000}"/>
    <cellStyle name="40% - Énfasis2 3 3 6" xfId="6580" xr:uid="{00000000-0005-0000-0000-000063580000}"/>
    <cellStyle name="40% - Énfasis2 3 3 6 2" xfId="15560" xr:uid="{00000000-0005-0000-0000-000064580000}"/>
    <cellStyle name="40% - Énfasis2 3 3 6 2 2" xfId="29229" xr:uid="{00000000-0005-0000-0000-000065580000}"/>
    <cellStyle name="40% - Énfasis2 3 3 6 3" xfId="37125" xr:uid="{00000000-0005-0000-0000-000066580000}"/>
    <cellStyle name="40% - Énfasis2 3 3 6 4" xfId="21913" xr:uid="{00000000-0005-0000-0000-000067580000}"/>
    <cellStyle name="40% - Énfasis2 3 3 6 5" xfId="46783" xr:uid="{00000000-0005-0000-0000-000068580000}"/>
    <cellStyle name="40% - Énfasis2 3 3 7" xfId="3926" xr:uid="{00000000-0005-0000-0000-000069580000}"/>
    <cellStyle name="40% - Énfasis2 3 3 7 2" xfId="13908" xr:uid="{00000000-0005-0000-0000-00006A580000}"/>
    <cellStyle name="40% - Énfasis2 3 3 7 2 2" xfId="30714" xr:uid="{00000000-0005-0000-0000-00006B580000}"/>
    <cellStyle name="40% - Énfasis2 3 3 7 3" xfId="38611" xr:uid="{00000000-0005-0000-0000-00006C580000}"/>
    <cellStyle name="40% - Énfasis2 3 3 7 4" xfId="23397" xr:uid="{00000000-0005-0000-0000-00006D580000}"/>
    <cellStyle name="40% - Énfasis2 3 3 7 5" xfId="45130" xr:uid="{00000000-0005-0000-0000-00006E580000}"/>
    <cellStyle name="40% - Énfasis2 3 3 8" xfId="7117" xr:uid="{00000000-0005-0000-0000-00006F580000}"/>
    <cellStyle name="40% - Énfasis2 3 3 8 2" xfId="16094" xr:uid="{00000000-0005-0000-0000-000070580000}"/>
    <cellStyle name="40% - Énfasis2 3 3 8 2 2" xfId="32199" xr:uid="{00000000-0005-0000-0000-000071580000}"/>
    <cellStyle name="40% - Énfasis2 3 3 8 3" xfId="40096" xr:uid="{00000000-0005-0000-0000-000072580000}"/>
    <cellStyle name="40% - Énfasis2 3 3 8 4" xfId="24831" xr:uid="{00000000-0005-0000-0000-000073580000}"/>
    <cellStyle name="40% - Énfasis2 3 3 8 5" xfId="47319" xr:uid="{00000000-0005-0000-0000-000074580000}"/>
    <cellStyle name="40% - Énfasis2 3 3 9" xfId="3025" xr:uid="{00000000-0005-0000-0000-000075580000}"/>
    <cellStyle name="40% - Énfasis2 3 3 9 2" xfId="13009" xr:uid="{00000000-0005-0000-0000-000076580000}"/>
    <cellStyle name="40% - Énfasis2 3 3 9 3" xfId="25784" xr:uid="{00000000-0005-0000-0000-000077580000}"/>
    <cellStyle name="40% - Énfasis2 3 3 9 4" xfId="44230" xr:uid="{00000000-0005-0000-0000-000078580000}"/>
    <cellStyle name="40% - Énfasis2 3 4" xfId="639" xr:uid="{00000000-0005-0000-0000-000079580000}"/>
    <cellStyle name="40% - Énfasis2 3 4 10" xfId="33681" xr:uid="{00000000-0005-0000-0000-00007A580000}"/>
    <cellStyle name="40% - Énfasis2 3 4 11" xfId="18541" xr:uid="{00000000-0005-0000-0000-00007B580000}"/>
    <cellStyle name="40% - Énfasis2 3 4 12" xfId="41546" xr:uid="{00000000-0005-0000-0000-00007C580000}"/>
    <cellStyle name="40% - Énfasis2 3 4 2" xfId="973" xr:uid="{00000000-0005-0000-0000-00007D580000}"/>
    <cellStyle name="40% - Énfasis2 3 4 2 10" xfId="42050" xr:uid="{00000000-0005-0000-0000-00007E580000}"/>
    <cellStyle name="40% - Énfasis2 3 4 2 2" xfId="2229" xr:uid="{00000000-0005-0000-0000-00007F580000}"/>
    <cellStyle name="40% - Énfasis2 3 4 2 2 2" xfId="4962" xr:uid="{00000000-0005-0000-0000-000080580000}"/>
    <cellStyle name="40% - Énfasis2 3 4 2 2 2 2" xfId="14940" xr:uid="{00000000-0005-0000-0000-000081580000}"/>
    <cellStyle name="40% - Énfasis2 3 4 2 2 2 2 2" xfId="28547" xr:uid="{00000000-0005-0000-0000-000082580000}"/>
    <cellStyle name="40% - Énfasis2 3 4 2 2 2 3" xfId="36442" xr:uid="{00000000-0005-0000-0000-000083580000}"/>
    <cellStyle name="40% - Énfasis2 3 4 2 2 2 4" xfId="21231" xr:uid="{00000000-0005-0000-0000-000084580000}"/>
    <cellStyle name="40% - Énfasis2 3 4 2 2 2 5" xfId="46162" xr:uid="{00000000-0005-0000-0000-000085580000}"/>
    <cellStyle name="40% - Énfasis2 3 4 2 2 3" xfId="8776" xr:uid="{00000000-0005-0000-0000-000086580000}"/>
    <cellStyle name="40% - Énfasis2 3 4 2 2 3 2" xfId="17743" xr:uid="{00000000-0005-0000-0000-000087580000}"/>
    <cellStyle name="40% - Énfasis2 3 4 2 2 3 2 2" xfId="30031" xr:uid="{00000000-0005-0000-0000-000088580000}"/>
    <cellStyle name="40% - Énfasis2 3 4 2 2 3 3" xfId="37927" xr:uid="{00000000-0005-0000-0000-000089580000}"/>
    <cellStyle name="40% - Énfasis2 3 4 2 2 3 4" xfId="22714" xr:uid="{00000000-0005-0000-0000-00008A580000}"/>
    <cellStyle name="40% - Énfasis2 3 4 2 2 3 5" xfId="48968" xr:uid="{00000000-0005-0000-0000-00008B580000}"/>
    <cellStyle name="40% - Énfasis2 3 4 2 2 4" xfId="9633" xr:uid="{00000000-0005-0000-0000-00008C580000}"/>
    <cellStyle name="40% - Énfasis2 3 4 2 2 4 2" xfId="31516" xr:uid="{00000000-0005-0000-0000-00008D580000}"/>
    <cellStyle name="40% - Énfasis2 3 4 2 2 4 3" xfId="39413" xr:uid="{00000000-0005-0000-0000-00008E580000}"/>
    <cellStyle name="40% - Énfasis2 3 4 2 2 4 4" xfId="24198" xr:uid="{00000000-0005-0000-0000-00008F580000}"/>
    <cellStyle name="40% - Énfasis2 3 4 2 2 4 5" xfId="50611" xr:uid="{00000000-0005-0000-0000-000090580000}"/>
    <cellStyle name="40% - Énfasis2 3 4 2 2 5" xfId="12326" xr:uid="{00000000-0005-0000-0000-000091580000}"/>
    <cellStyle name="40% - Énfasis2 3 4 2 2 5 2" xfId="33001" xr:uid="{00000000-0005-0000-0000-000092580000}"/>
    <cellStyle name="40% - Énfasis2 3 4 2 2 5 3" xfId="40898" xr:uid="{00000000-0005-0000-0000-000093580000}"/>
    <cellStyle name="40% - Énfasis2 3 4 2 2 6" xfId="26585" xr:uid="{00000000-0005-0000-0000-000094580000}"/>
    <cellStyle name="40% - Énfasis2 3 4 2 2 7" xfId="34485" xr:uid="{00000000-0005-0000-0000-000095580000}"/>
    <cellStyle name="40% - Énfasis2 3 4 2 2 8" xfId="19747" xr:uid="{00000000-0005-0000-0000-000096580000}"/>
    <cellStyle name="40% - Énfasis2 3 4 2 2 9" xfId="42429" xr:uid="{00000000-0005-0000-0000-000097580000}"/>
    <cellStyle name="40% - Énfasis2 3 4 2 3" xfId="1849" xr:uid="{00000000-0005-0000-0000-000098580000}"/>
    <cellStyle name="40% - Énfasis2 3 4 2 3 2" xfId="10906" xr:uid="{00000000-0005-0000-0000-000099580000}"/>
    <cellStyle name="40% - Énfasis2 3 4 2 3 2 2" xfId="28064" xr:uid="{00000000-0005-0000-0000-00009A580000}"/>
    <cellStyle name="40% - Énfasis2 3 4 2 3 3" xfId="35959" xr:uid="{00000000-0005-0000-0000-00009B580000}"/>
    <cellStyle name="40% - Énfasis2 3 4 2 3 4" xfId="20748" xr:uid="{00000000-0005-0000-0000-00009C580000}"/>
    <cellStyle name="40% - Énfasis2 3 4 2 3 5" xfId="43629" xr:uid="{00000000-0005-0000-0000-00009D580000}"/>
    <cellStyle name="40% - Énfasis2 3 4 2 4" xfId="3558" xr:uid="{00000000-0005-0000-0000-00009E580000}"/>
    <cellStyle name="40% - Énfasis2 3 4 2 4 2" xfId="13542" xr:uid="{00000000-0005-0000-0000-00009F580000}"/>
    <cellStyle name="40% - Énfasis2 3 4 2 4 2 2" xfId="29548" xr:uid="{00000000-0005-0000-0000-0000A0580000}"/>
    <cellStyle name="40% - Énfasis2 3 4 2 4 3" xfId="37444" xr:uid="{00000000-0005-0000-0000-0000A1580000}"/>
    <cellStyle name="40% - Énfasis2 3 4 2 4 4" xfId="22232" xr:uid="{00000000-0005-0000-0000-0000A2580000}"/>
    <cellStyle name="40% - Énfasis2 3 4 2 4 5" xfId="44763" xr:uid="{00000000-0005-0000-0000-0000A3580000}"/>
    <cellStyle name="40% - Énfasis2 3 4 2 5" xfId="8397" xr:uid="{00000000-0005-0000-0000-0000A4580000}"/>
    <cellStyle name="40% - Énfasis2 3 4 2 5 2" xfId="17364" xr:uid="{00000000-0005-0000-0000-0000A5580000}"/>
    <cellStyle name="40% - Énfasis2 3 4 2 5 2 2" xfId="31033" xr:uid="{00000000-0005-0000-0000-0000A6580000}"/>
    <cellStyle name="40% - Énfasis2 3 4 2 5 3" xfId="38930" xr:uid="{00000000-0005-0000-0000-0000A7580000}"/>
    <cellStyle name="40% - Énfasis2 3 4 2 5 4" xfId="23716" xr:uid="{00000000-0005-0000-0000-0000A8580000}"/>
    <cellStyle name="40% - Énfasis2 3 4 2 5 5" xfId="48589" xr:uid="{00000000-0005-0000-0000-0000A9580000}"/>
    <cellStyle name="40% - Énfasis2 3 4 2 6" xfId="10907" xr:uid="{00000000-0005-0000-0000-0000AA580000}"/>
    <cellStyle name="40% - Énfasis2 3 4 2 6 2" xfId="32518" xr:uid="{00000000-0005-0000-0000-0000AB580000}"/>
    <cellStyle name="40% - Énfasis2 3 4 2 6 3" xfId="40415" xr:uid="{00000000-0005-0000-0000-0000AC580000}"/>
    <cellStyle name="40% - Énfasis2 3 4 2 6 4" xfId="25126" xr:uid="{00000000-0005-0000-0000-0000AD580000}"/>
    <cellStyle name="40% - Énfasis2 3 4 2 6 5" xfId="50232" xr:uid="{00000000-0005-0000-0000-0000AE580000}"/>
    <cellStyle name="40% - Énfasis2 3 4 2 7" xfId="26102" xr:uid="{00000000-0005-0000-0000-0000AF580000}"/>
    <cellStyle name="40% - Énfasis2 3 4 2 8" xfId="34002" xr:uid="{00000000-0005-0000-0000-0000B0580000}"/>
    <cellStyle name="40% - Énfasis2 3 4 2 9" xfId="19264" xr:uid="{00000000-0005-0000-0000-0000B1580000}"/>
    <cellStyle name="40% - Énfasis2 3 4 3" xfId="2228" xr:uid="{00000000-0005-0000-0000-0000B2580000}"/>
    <cellStyle name="40% - Énfasis2 3 4 3 2" xfId="6682" xr:uid="{00000000-0005-0000-0000-0000B3580000}"/>
    <cellStyle name="40% - Énfasis2 3 4 3 2 2" xfId="15661" xr:uid="{00000000-0005-0000-0000-0000B4580000}"/>
    <cellStyle name="40% - Énfasis2 3 4 3 2 2 2" xfId="28546" xr:uid="{00000000-0005-0000-0000-0000B5580000}"/>
    <cellStyle name="40% - Énfasis2 3 4 3 2 3" xfId="36441" xr:uid="{00000000-0005-0000-0000-0000B6580000}"/>
    <cellStyle name="40% - Énfasis2 3 4 3 2 4" xfId="21230" xr:uid="{00000000-0005-0000-0000-0000B7580000}"/>
    <cellStyle name="40% - Énfasis2 3 4 3 2 5" xfId="46885" xr:uid="{00000000-0005-0000-0000-0000B8580000}"/>
    <cellStyle name="40% - Énfasis2 3 4 3 3" xfId="8775" xr:uid="{00000000-0005-0000-0000-0000B9580000}"/>
    <cellStyle name="40% - Énfasis2 3 4 3 3 2" xfId="17742" xr:uid="{00000000-0005-0000-0000-0000BA580000}"/>
    <cellStyle name="40% - Énfasis2 3 4 3 3 2 2" xfId="30030" xr:uid="{00000000-0005-0000-0000-0000BB580000}"/>
    <cellStyle name="40% - Énfasis2 3 4 3 3 3" xfId="37926" xr:uid="{00000000-0005-0000-0000-0000BC580000}"/>
    <cellStyle name="40% - Énfasis2 3 4 3 3 4" xfId="22713" xr:uid="{00000000-0005-0000-0000-0000BD580000}"/>
    <cellStyle name="40% - Énfasis2 3 4 3 3 5" xfId="48967" xr:uid="{00000000-0005-0000-0000-0000BE580000}"/>
    <cellStyle name="40% - Énfasis2 3 4 3 4" xfId="9634" xr:uid="{00000000-0005-0000-0000-0000BF580000}"/>
    <cellStyle name="40% - Énfasis2 3 4 3 4 2" xfId="31515" xr:uid="{00000000-0005-0000-0000-0000C0580000}"/>
    <cellStyle name="40% - Énfasis2 3 4 3 4 3" xfId="39412" xr:uid="{00000000-0005-0000-0000-0000C1580000}"/>
    <cellStyle name="40% - Énfasis2 3 4 3 4 4" xfId="24197" xr:uid="{00000000-0005-0000-0000-0000C2580000}"/>
    <cellStyle name="40% - Énfasis2 3 4 3 4 5" xfId="50610" xr:uid="{00000000-0005-0000-0000-0000C3580000}"/>
    <cellStyle name="40% - Énfasis2 3 4 3 5" xfId="12325" xr:uid="{00000000-0005-0000-0000-0000C4580000}"/>
    <cellStyle name="40% - Énfasis2 3 4 3 5 2" xfId="33000" xr:uid="{00000000-0005-0000-0000-0000C5580000}"/>
    <cellStyle name="40% - Énfasis2 3 4 3 5 3" xfId="40897" xr:uid="{00000000-0005-0000-0000-0000C6580000}"/>
    <cellStyle name="40% - Énfasis2 3 4 3 6" xfId="26584" xr:uid="{00000000-0005-0000-0000-0000C7580000}"/>
    <cellStyle name="40% - Énfasis2 3 4 3 7" xfId="34484" xr:uid="{00000000-0005-0000-0000-0000C8580000}"/>
    <cellStyle name="40% - Énfasis2 3 4 3 8" xfId="19746" xr:uid="{00000000-0005-0000-0000-0000C9580000}"/>
    <cellStyle name="40% - Énfasis2 3 4 3 9" xfId="42428" xr:uid="{00000000-0005-0000-0000-0000CA580000}"/>
    <cellStyle name="40% - Énfasis2 3 4 4" xfId="1331" xr:uid="{00000000-0005-0000-0000-0000CB580000}"/>
    <cellStyle name="40% - Énfasis2 3 4 4 2" xfId="4122" xr:uid="{00000000-0005-0000-0000-0000CC580000}"/>
    <cellStyle name="40% - Énfasis2 3 4 4 2 2" xfId="14103" xr:uid="{00000000-0005-0000-0000-0000CD580000}"/>
    <cellStyle name="40% - Énfasis2 3 4 4 2 3" xfId="27233" xr:uid="{00000000-0005-0000-0000-0000CE580000}"/>
    <cellStyle name="40% - Énfasis2 3 4 4 2 4" xfId="45325" xr:uid="{00000000-0005-0000-0000-0000CF580000}"/>
    <cellStyle name="40% - Énfasis2 3 4 4 3" xfId="10908" xr:uid="{00000000-0005-0000-0000-0000D0580000}"/>
    <cellStyle name="40% - Énfasis2 3 4 4 3 2" xfId="35128" xr:uid="{00000000-0005-0000-0000-0000D1580000}"/>
    <cellStyle name="40% - Énfasis2 3 4 4 4" xfId="18943" xr:uid="{00000000-0005-0000-0000-0000D2580000}"/>
    <cellStyle name="40% - Énfasis2 3 4 4 5" xfId="43203" xr:uid="{00000000-0005-0000-0000-0000D3580000}"/>
    <cellStyle name="40% - Énfasis2 3 4 5" xfId="7219" xr:uid="{00000000-0005-0000-0000-0000D4580000}"/>
    <cellStyle name="40% - Énfasis2 3 4 5 2" xfId="16196" xr:uid="{00000000-0005-0000-0000-0000D5580000}"/>
    <cellStyle name="40% - Énfasis2 3 4 5 2 2" xfId="27743" xr:uid="{00000000-0005-0000-0000-0000D6580000}"/>
    <cellStyle name="40% - Énfasis2 3 4 5 3" xfId="35638" xr:uid="{00000000-0005-0000-0000-0000D7580000}"/>
    <cellStyle name="40% - Énfasis2 3 4 5 4" xfId="20427" xr:uid="{00000000-0005-0000-0000-0000D8580000}"/>
    <cellStyle name="40% - Énfasis2 3 4 5 5" xfId="47421" xr:uid="{00000000-0005-0000-0000-0000D9580000}"/>
    <cellStyle name="40% - Énfasis2 3 4 6" xfId="3127" xr:uid="{00000000-0005-0000-0000-0000DA580000}"/>
    <cellStyle name="40% - Énfasis2 3 4 6 2" xfId="13111" xr:uid="{00000000-0005-0000-0000-0000DB580000}"/>
    <cellStyle name="40% - Énfasis2 3 4 6 2 2" xfId="29227" xr:uid="{00000000-0005-0000-0000-0000DC580000}"/>
    <cellStyle name="40% - Énfasis2 3 4 6 3" xfId="37123" xr:uid="{00000000-0005-0000-0000-0000DD580000}"/>
    <cellStyle name="40% - Énfasis2 3 4 6 4" xfId="21911" xr:uid="{00000000-0005-0000-0000-0000DE580000}"/>
    <cellStyle name="40% - Énfasis2 3 4 6 5" xfId="44332" xr:uid="{00000000-0005-0000-0000-0000DF580000}"/>
    <cellStyle name="40% - Énfasis2 3 4 7" xfId="7893" xr:uid="{00000000-0005-0000-0000-0000E0580000}"/>
    <cellStyle name="40% - Énfasis2 3 4 7 2" xfId="16860" xr:uid="{00000000-0005-0000-0000-0000E1580000}"/>
    <cellStyle name="40% - Énfasis2 3 4 7 2 2" xfId="30712" xr:uid="{00000000-0005-0000-0000-0000E2580000}"/>
    <cellStyle name="40% - Énfasis2 3 4 7 3" xfId="38609" xr:uid="{00000000-0005-0000-0000-0000E3580000}"/>
    <cellStyle name="40% - Énfasis2 3 4 7 4" xfId="23395" xr:uid="{00000000-0005-0000-0000-0000E4580000}"/>
    <cellStyle name="40% - Énfasis2 3 4 7 5" xfId="48085" xr:uid="{00000000-0005-0000-0000-0000E5580000}"/>
    <cellStyle name="40% - Énfasis2 3 4 8" xfId="10909" xr:uid="{00000000-0005-0000-0000-0000E6580000}"/>
    <cellStyle name="40% - Énfasis2 3 4 8 2" xfId="32197" xr:uid="{00000000-0005-0000-0000-0000E7580000}"/>
    <cellStyle name="40% - Énfasis2 3 4 8 3" xfId="40094" xr:uid="{00000000-0005-0000-0000-0000E8580000}"/>
    <cellStyle name="40% - Énfasis2 3 4 8 4" xfId="24829" xr:uid="{00000000-0005-0000-0000-0000E9580000}"/>
    <cellStyle name="40% - Énfasis2 3 4 8 5" xfId="49728" xr:uid="{00000000-0005-0000-0000-0000EA580000}"/>
    <cellStyle name="40% - Énfasis2 3 4 9" xfId="25782" xr:uid="{00000000-0005-0000-0000-0000EB580000}"/>
    <cellStyle name="40% - Énfasis2 3 5" xfId="814" xr:uid="{00000000-0005-0000-0000-0000EC580000}"/>
    <cellStyle name="40% - Énfasis2 3 5 10" xfId="41720" xr:uid="{00000000-0005-0000-0000-0000ED580000}"/>
    <cellStyle name="40% - Énfasis2 3 5 2" xfId="2230" xr:uid="{00000000-0005-0000-0000-0000EE580000}"/>
    <cellStyle name="40% - Énfasis2 3 5 2 2" xfId="6857" xr:uid="{00000000-0005-0000-0000-0000EF580000}"/>
    <cellStyle name="40% - Énfasis2 3 5 2 2 2" xfId="15835" xr:uid="{00000000-0005-0000-0000-0000F0580000}"/>
    <cellStyle name="40% - Énfasis2 3 5 2 2 2 2" xfId="28548" xr:uid="{00000000-0005-0000-0000-0000F1580000}"/>
    <cellStyle name="40% - Énfasis2 3 5 2 2 3" xfId="36443" xr:uid="{00000000-0005-0000-0000-0000F2580000}"/>
    <cellStyle name="40% - Énfasis2 3 5 2 2 4" xfId="21232" xr:uid="{00000000-0005-0000-0000-0000F3580000}"/>
    <cellStyle name="40% - Énfasis2 3 5 2 2 5" xfId="47059" xr:uid="{00000000-0005-0000-0000-0000F4580000}"/>
    <cellStyle name="40% - Énfasis2 3 5 2 3" xfId="8777" xr:uid="{00000000-0005-0000-0000-0000F5580000}"/>
    <cellStyle name="40% - Énfasis2 3 5 2 3 2" xfId="17744" xr:uid="{00000000-0005-0000-0000-0000F6580000}"/>
    <cellStyle name="40% - Énfasis2 3 5 2 3 2 2" xfId="30032" xr:uid="{00000000-0005-0000-0000-0000F7580000}"/>
    <cellStyle name="40% - Énfasis2 3 5 2 3 3" xfId="37928" xr:uid="{00000000-0005-0000-0000-0000F8580000}"/>
    <cellStyle name="40% - Énfasis2 3 5 2 3 4" xfId="22715" xr:uid="{00000000-0005-0000-0000-0000F9580000}"/>
    <cellStyle name="40% - Énfasis2 3 5 2 3 5" xfId="48969" xr:uid="{00000000-0005-0000-0000-0000FA580000}"/>
    <cellStyle name="40% - Énfasis2 3 5 2 4" xfId="9635" xr:uid="{00000000-0005-0000-0000-0000FB580000}"/>
    <cellStyle name="40% - Énfasis2 3 5 2 4 2" xfId="31517" xr:uid="{00000000-0005-0000-0000-0000FC580000}"/>
    <cellStyle name="40% - Énfasis2 3 5 2 4 3" xfId="39414" xr:uid="{00000000-0005-0000-0000-0000FD580000}"/>
    <cellStyle name="40% - Énfasis2 3 5 2 4 4" xfId="24199" xr:uid="{00000000-0005-0000-0000-0000FE580000}"/>
    <cellStyle name="40% - Énfasis2 3 5 2 4 5" xfId="50612" xr:uid="{00000000-0005-0000-0000-0000FF580000}"/>
    <cellStyle name="40% - Énfasis2 3 5 2 5" xfId="12327" xr:uid="{00000000-0005-0000-0000-000000590000}"/>
    <cellStyle name="40% - Énfasis2 3 5 2 5 2" xfId="33002" xr:uid="{00000000-0005-0000-0000-000001590000}"/>
    <cellStyle name="40% - Énfasis2 3 5 2 5 3" xfId="40899" xr:uid="{00000000-0005-0000-0000-000002590000}"/>
    <cellStyle name="40% - Énfasis2 3 5 2 6" xfId="26586" xr:uid="{00000000-0005-0000-0000-000003590000}"/>
    <cellStyle name="40% - Énfasis2 3 5 2 7" xfId="34486" xr:uid="{00000000-0005-0000-0000-000004590000}"/>
    <cellStyle name="40% - Énfasis2 3 5 2 8" xfId="19748" xr:uid="{00000000-0005-0000-0000-000005590000}"/>
    <cellStyle name="40% - Énfasis2 3 5 2 9" xfId="42430" xr:uid="{00000000-0005-0000-0000-000006590000}"/>
    <cellStyle name="40% - Énfasis2 3 5 3" xfId="1505" xr:uid="{00000000-0005-0000-0000-000007590000}"/>
    <cellStyle name="40% - Énfasis2 3 5 3 2" xfId="4683" xr:uid="{00000000-0005-0000-0000-000008590000}"/>
    <cellStyle name="40% - Énfasis2 3 5 3 2 2" xfId="14661" xr:uid="{00000000-0005-0000-0000-000009590000}"/>
    <cellStyle name="40% - Énfasis2 3 5 3 2 3" xfId="27916" xr:uid="{00000000-0005-0000-0000-00000A590000}"/>
    <cellStyle name="40% - Énfasis2 3 5 3 2 4" xfId="45883" xr:uid="{00000000-0005-0000-0000-00000B590000}"/>
    <cellStyle name="40% - Énfasis2 3 5 3 3" xfId="10910" xr:uid="{00000000-0005-0000-0000-00000C590000}"/>
    <cellStyle name="40% - Énfasis2 3 5 3 3 2" xfId="35811" xr:uid="{00000000-0005-0000-0000-00000D590000}"/>
    <cellStyle name="40% - Énfasis2 3 5 3 4" xfId="20600" xr:uid="{00000000-0005-0000-0000-00000E590000}"/>
    <cellStyle name="40% - Énfasis2 3 5 3 5" xfId="43377" xr:uid="{00000000-0005-0000-0000-00000F590000}"/>
    <cellStyle name="40% - Énfasis2 3 5 4" xfId="7393" xr:uid="{00000000-0005-0000-0000-000010590000}"/>
    <cellStyle name="40% - Énfasis2 3 5 4 2" xfId="16369" xr:uid="{00000000-0005-0000-0000-000011590000}"/>
    <cellStyle name="40% - Énfasis2 3 5 4 2 2" xfId="29400" xr:uid="{00000000-0005-0000-0000-000012590000}"/>
    <cellStyle name="40% - Énfasis2 3 5 4 3" xfId="37296" xr:uid="{00000000-0005-0000-0000-000013590000}"/>
    <cellStyle name="40% - Énfasis2 3 5 4 4" xfId="22084" xr:uid="{00000000-0005-0000-0000-000014590000}"/>
    <cellStyle name="40% - Énfasis2 3 5 4 5" xfId="47594" xr:uid="{00000000-0005-0000-0000-000015590000}"/>
    <cellStyle name="40% - Énfasis2 3 5 5" xfId="3301" xr:uid="{00000000-0005-0000-0000-000016590000}"/>
    <cellStyle name="40% - Énfasis2 3 5 5 2" xfId="13285" xr:uid="{00000000-0005-0000-0000-000017590000}"/>
    <cellStyle name="40% - Énfasis2 3 5 5 2 2" xfId="30885" xr:uid="{00000000-0005-0000-0000-000018590000}"/>
    <cellStyle name="40% - Énfasis2 3 5 5 3" xfId="38782" xr:uid="{00000000-0005-0000-0000-000019590000}"/>
    <cellStyle name="40% - Énfasis2 3 5 5 4" xfId="23568" xr:uid="{00000000-0005-0000-0000-00001A590000}"/>
    <cellStyle name="40% - Énfasis2 3 5 5 5" xfId="44506" xr:uid="{00000000-0005-0000-0000-00001B590000}"/>
    <cellStyle name="40% - Énfasis2 3 5 6" xfId="8067" xr:uid="{00000000-0005-0000-0000-00001C590000}"/>
    <cellStyle name="40% - Énfasis2 3 5 6 2" xfId="17034" xr:uid="{00000000-0005-0000-0000-00001D590000}"/>
    <cellStyle name="40% - Énfasis2 3 5 6 2 2" xfId="32370" xr:uid="{00000000-0005-0000-0000-00001E590000}"/>
    <cellStyle name="40% - Énfasis2 3 5 6 3" xfId="40267" xr:uid="{00000000-0005-0000-0000-00001F590000}"/>
    <cellStyle name="40% - Énfasis2 3 5 6 4" xfId="24993" xr:uid="{00000000-0005-0000-0000-000020590000}"/>
    <cellStyle name="40% - Énfasis2 3 5 6 5" xfId="48259" xr:uid="{00000000-0005-0000-0000-000021590000}"/>
    <cellStyle name="40% - Énfasis2 3 5 7" xfId="10911" xr:uid="{00000000-0005-0000-0000-000022590000}"/>
    <cellStyle name="40% - Énfasis2 3 5 7 2" xfId="25954" xr:uid="{00000000-0005-0000-0000-000023590000}"/>
    <cellStyle name="40% - Énfasis2 3 5 7 3" xfId="49902" xr:uid="{00000000-0005-0000-0000-000024590000}"/>
    <cellStyle name="40% - Énfasis2 3 5 8" xfId="33854" xr:uid="{00000000-0005-0000-0000-000025590000}"/>
    <cellStyle name="40% - Énfasis2 3 5 9" xfId="19116" xr:uid="{00000000-0005-0000-0000-000026590000}"/>
    <cellStyle name="40% - Énfasis2 3 6" xfId="418" xr:uid="{00000000-0005-0000-0000-000027590000}"/>
    <cellStyle name="40% - Énfasis2 3 6 10" xfId="41902" xr:uid="{00000000-0005-0000-0000-000028590000}"/>
    <cellStyle name="40% - Énfasis2 3 6 2" xfId="2231" xr:uid="{00000000-0005-0000-0000-000029590000}"/>
    <cellStyle name="40% - Énfasis2 3 6 2 2" xfId="5178" xr:uid="{00000000-0005-0000-0000-00002A590000}"/>
    <cellStyle name="40% - Énfasis2 3 6 2 2 2" xfId="15155" xr:uid="{00000000-0005-0000-0000-00002B590000}"/>
    <cellStyle name="40% - Énfasis2 3 6 2 2 2 2" xfId="28549" xr:uid="{00000000-0005-0000-0000-00002C590000}"/>
    <cellStyle name="40% - Énfasis2 3 6 2 2 3" xfId="36444" xr:uid="{00000000-0005-0000-0000-00002D590000}"/>
    <cellStyle name="40% - Énfasis2 3 6 2 2 4" xfId="21233" xr:uid="{00000000-0005-0000-0000-00002E590000}"/>
    <cellStyle name="40% - Énfasis2 3 6 2 2 5" xfId="46378" xr:uid="{00000000-0005-0000-0000-00002F590000}"/>
    <cellStyle name="40% - Énfasis2 3 6 2 3" xfId="8778" xr:uid="{00000000-0005-0000-0000-000030590000}"/>
    <cellStyle name="40% - Énfasis2 3 6 2 3 2" xfId="17745" xr:uid="{00000000-0005-0000-0000-000031590000}"/>
    <cellStyle name="40% - Énfasis2 3 6 2 3 2 2" xfId="30033" xr:uid="{00000000-0005-0000-0000-000032590000}"/>
    <cellStyle name="40% - Énfasis2 3 6 2 3 3" xfId="37929" xr:uid="{00000000-0005-0000-0000-000033590000}"/>
    <cellStyle name="40% - Énfasis2 3 6 2 3 4" xfId="22716" xr:uid="{00000000-0005-0000-0000-000034590000}"/>
    <cellStyle name="40% - Énfasis2 3 6 2 3 5" xfId="48970" xr:uid="{00000000-0005-0000-0000-000035590000}"/>
    <cellStyle name="40% - Énfasis2 3 6 2 4" xfId="9636" xr:uid="{00000000-0005-0000-0000-000036590000}"/>
    <cellStyle name="40% - Énfasis2 3 6 2 4 2" xfId="31518" xr:uid="{00000000-0005-0000-0000-000037590000}"/>
    <cellStyle name="40% - Énfasis2 3 6 2 4 3" xfId="39415" xr:uid="{00000000-0005-0000-0000-000038590000}"/>
    <cellStyle name="40% - Énfasis2 3 6 2 4 4" xfId="24200" xr:uid="{00000000-0005-0000-0000-000039590000}"/>
    <cellStyle name="40% - Énfasis2 3 6 2 4 5" xfId="50613" xr:uid="{00000000-0005-0000-0000-00003A590000}"/>
    <cellStyle name="40% - Énfasis2 3 6 2 5" xfId="12328" xr:uid="{00000000-0005-0000-0000-00003B590000}"/>
    <cellStyle name="40% - Énfasis2 3 6 2 5 2" xfId="33003" xr:uid="{00000000-0005-0000-0000-00003C590000}"/>
    <cellStyle name="40% - Énfasis2 3 6 2 5 3" xfId="40900" xr:uid="{00000000-0005-0000-0000-00003D590000}"/>
    <cellStyle name="40% - Énfasis2 3 6 2 6" xfId="26587" xr:uid="{00000000-0005-0000-0000-00003E590000}"/>
    <cellStyle name="40% - Énfasis2 3 6 2 7" xfId="34487" xr:uid="{00000000-0005-0000-0000-00003F590000}"/>
    <cellStyle name="40% - Énfasis2 3 6 2 8" xfId="19749" xr:uid="{00000000-0005-0000-0000-000040590000}"/>
    <cellStyle name="40% - Énfasis2 3 6 2 9" xfId="42431" xr:uid="{00000000-0005-0000-0000-000041590000}"/>
    <cellStyle name="40% - Énfasis2 3 6 3" xfId="1691" xr:uid="{00000000-0005-0000-0000-000042590000}"/>
    <cellStyle name="40% - Énfasis2 3 6 3 2" xfId="10912" xr:uid="{00000000-0005-0000-0000-000043590000}"/>
    <cellStyle name="40% - Énfasis2 3 6 3 2 2" xfId="27597" xr:uid="{00000000-0005-0000-0000-000044590000}"/>
    <cellStyle name="40% - Énfasis2 3 6 3 3" xfId="35492" xr:uid="{00000000-0005-0000-0000-000045590000}"/>
    <cellStyle name="40% - Énfasis2 3 6 3 4" xfId="20281" xr:uid="{00000000-0005-0000-0000-000046590000}"/>
    <cellStyle name="40% - Énfasis2 3 6 3 5" xfId="43510" xr:uid="{00000000-0005-0000-0000-000047590000}"/>
    <cellStyle name="40% - Énfasis2 3 6 4" xfId="2911" xr:uid="{00000000-0005-0000-0000-000048590000}"/>
    <cellStyle name="40% - Énfasis2 3 6 4 2" xfId="12895" xr:uid="{00000000-0005-0000-0000-000049590000}"/>
    <cellStyle name="40% - Énfasis2 3 6 4 2 2" xfId="29081" xr:uid="{00000000-0005-0000-0000-00004A590000}"/>
    <cellStyle name="40% - Énfasis2 3 6 4 3" xfId="36977" xr:uid="{00000000-0005-0000-0000-00004B590000}"/>
    <cellStyle name="40% - Énfasis2 3 6 4 4" xfId="21765" xr:uid="{00000000-0005-0000-0000-00004C590000}"/>
    <cellStyle name="40% - Énfasis2 3 6 4 5" xfId="44116" xr:uid="{00000000-0005-0000-0000-00004D590000}"/>
    <cellStyle name="40% - Énfasis2 3 6 5" xfId="8249" xr:uid="{00000000-0005-0000-0000-00004E590000}"/>
    <cellStyle name="40% - Énfasis2 3 6 5 2" xfId="17216" xr:uid="{00000000-0005-0000-0000-00004F590000}"/>
    <cellStyle name="40% - Énfasis2 3 6 5 2 2" xfId="30566" xr:uid="{00000000-0005-0000-0000-000050590000}"/>
    <cellStyle name="40% - Énfasis2 3 6 5 3" xfId="38463" xr:uid="{00000000-0005-0000-0000-000051590000}"/>
    <cellStyle name="40% - Énfasis2 3 6 5 4" xfId="23249" xr:uid="{00000000-0005-0000-0000-000052590000}"/>
    <cellStyle name="40% - Énfasis2 3 6 5 5" xfId="48441" xr:uid="{00000000-0005-0000-0000-000053590000}"/>
    <cellStyle name="40% - Énfasis2 3 6 6" xfId="10913" xr:uid="{00000000-0005-0000-0000-000054590000}"/>
    <cellStyle name="40% - Énfasis2 3 6 6 2" xfId="32051" xr:uid="{00000000-0005-0000-0000-000055590000}"/>
    <cellStyle name="40% - Énfasis2 3 6 6 3" xfId="39948" xr:uid="{00000000-0005-0000-0000-000056590000}"/>
    <cellStyle name="40% - Énfasis2 3 6 6 4" xfId="24684" xr:uid="{00000000-0005-0000-0000-000057590000}"/>
    <cellStyle name="40% - Énfasis2 3 6 6 5" xfId="50084" xr:uid="{00000000-0005-0000-0000-000058590000}"/>
    <cellStyle name="40% - Énfasis2 3 6 7" xfId="25636" xr:uid="{00000000-0005-0000-0000-000059590000}"/>
    <cellStyle name="40% - Énfasis2 3 6 8" xfId="33535" xr:uid="{00000000-0005-0000-0000-00005A590000}"/>
    <cellStyle name="40% - Énfasis2 3 6 9" xfId="18797" xr:uid="{00000000-0005-0000-0000-00005B590000}"/>
    <cellStyle name="40% - Énfasis2 3 7" xfId="1627" xr:uid="{00000000-0005-0000-0000-00005C590000}"/>
    <cellStyle name="40% - Énfasis2 3 7 10" xfId="41838" xr:uid="{00000000-0005-0000-0000-00005D590000}"/>
    <cellStyle name="40% - Énfasis2 3 7 2" xfId="2232" xr:uid="{00000000-0005-0000-0000-00005E590000}"/>
    <cellStyle name="40% - Énfasis2 3 7 2 2" xfId="7559" xr:uid="{00000000-0005-0000-0000-00005F590000}"/>
    <cellStyle name="40% - Énfasis2 3 7 2 2 2" xfId="16534" xr:uid="{00000000-0005-0000-0000-000060590000}"/>
    <cellStyle name="40% - Énfasis2 3 7 2 2 2 2" xfId="28550" xr:uid="{00000000-0005-0000-0000-000061590000}"/>
    <cellStyle name="40% - Énfasis2 3 7 2 2 3" xfId="36445" xr:uid="{00000000-0005-0000-0000-000062590000}"/>
    <cellStyle name="40% - Énfasis2 3 7 2 2 4" xfId="21234" xr:uid="{00000000-0005-0000-0000-000063590000}"/>
    <cellStyle name="40% - Énfasis2 3 7 2 2 5" xfId="47759" xr:uid="{00000000-0005-0000-0000-000064590000}"/>
    <cellStyle name="40% - Énfasis2 3 7 2 3" xfId="8779" xr:uid="{00000000-0005-0000-0000-000065590000}"/>
    <cellStyle name="40% - Énfasis2 3 7 2 3 2" xfId="17746" xr:uid="{00000000-0005-0000-0000-000066590000}"/>
    <cellStyle name="40% - Énfasis2 3 7 2 3 2 2" xfId="30034" xr:uid="{00000000-0005-0000-0000-000067590000}"/>
    <cellStyle name="40% - Énfasis2 3 7 2 3 3" xfId="37930" xr:uid="{00000000-0005-0000-0000-000068590000}"/>
    <cellStyle name="40% - Énfasis2 3 7 2 3 4" xfId="22717" xr:uid="{00000000-0005-0000-0000-000069590000}"/>
    <cellStyle name="40% - Énfasis2 3 7 2 3 5" xfId="48971" xr:uid="{00000000-0005-0000-0000-00006A590000}"/>
    <cellStyle name="40% - Énfasis2 3 7 2 4" xfId="9637" xr:uid="{00000000-0005-0000-0000-00006B590000}"/>
    <cellStyle name="40% - Énfasis2 3 7 2 4 2" xfId="31519" xr:uid="{00000000-0005-0000-0000-00006C590000}"/>
    <cellStyle name="40% - Énfasis2 3 7 2 4 3" xfId="39416" xr:uid="{00000000-0005-0000-0000-00006D590000}"/>
    <cellStyle name="40% - Énfasis2 3 7 2 4 4" xfId="24201" xr:uid="{00000000-0005-0000-0000-00006E590000}"/>
    <cellStyle name="40% - Énfasis2 3 7 2 4 5" xfId="50614" xr:uid="{00000000-0005-0000-0000-00006F590000}"/>
    <cellStyle name="40% - Énfasis2 3 7 2 5" xfId="12329" xr:uid="{00000000-0005-0000-0000-000070590000}"/>
    <cellStyle name="40% - Énfasis2 3 7 2 5 2" xfId="33004" xr:uid="{00000000-0005-0000-0000-000071590000}"/>
    <cellStyle name="40% - Énfasis2 3 7 2 5 3" xfId="40901" xr:uid="{00000000-0005-0000-0000-000072590000}"/>
    <cellStyle name="40% - Énfasis2 3 7 2 6" xfId="26588" xr:uid="{00000000-0005-0000-0000-000073590000}"/>
    <cellStyle name="40% - Énfasis2 3 7 2 7" xfId="34488" xr:uid="{00000000-0005-0000-0000-000074590000}"/>
    <cellStyle name="40% - Énfasis2 3 7 2 8" xfId="19750" xr:uid="{00000000-0005-0000-0000-000075590000}"/>
    <cellStyle name="40% - Énfasis2 3 7 2 9" xfId="42432" xr:uid="{00000000-0005-0000-0000-000076590000}"/>
    <cellStyle name="40% - Énfasis2 3 7 3" xfId="4388" xr:uid="{00000000-0005-0000-0000-000077590000}"/>
    <cellStyle name="40% - Énfasis2 3 7 3 2" xfId="14367" xr:uid="{00000000-0005-0000-0000-000078590000}"/>
    <cellStyle name="40% - Énfasis2 3 7 3 2 2" xfId="27532" xr:uid="{00000000-0005-0000-0000-000079590000}"/>
    <cellStyle name="40% - Énfasis2 3 7 3 3" xfId="35427" xr:uid="{00000000-0005-0000-0000-00007A590000}"/>
    <cellStyle name="40% - Énfasis2 3 7 3 4" xfId="20217" xr:uid="{00000000-0005-0000-0000-00007B590000}"/>
    <cellStyle name="40% - Énfasis2 3 7 3 5" xfId="45589" xr:uid="{00000000-0005-0000-0000-00007C590000}"/>
    <cellStyle name="40% - Énfasis2 3 7 4" xfId="8185" xr:uid="{00000000-0005-0000-0000-00007D590000}"/>
    <cellStyle name="40% - Énfasis2 3 7 4 2" xfId="17152" xr:uid="{00000000-0005-0000-0000-00007E590000}"/>
    <cellStyle name="40% - Énfasis2 3 7 4 2 2" xfId="29016" xr:uid="{00000000-0005-0000-0000-00007F590000}"/>
    <cellStyle name="40% - Énfasis2 3 7 4 3" xfId="36912" xr:uid="{00000000-0005-0000-0000-000080590000}"/>
    <cellStyle name="40% - Énfasis2 3 7 4 4" xfId="21701" xr:uid="{00000000-0005-0000-0000-000081590000}"/>
    <cellStyle name="40% - Énfasis2 3 7 4 5" xfId="48377" xr:uid="{00000000-0005-0000-0000-000082590000}"/>
    <cellStyle name="40% - Énfasis2 3 7 5" xfId="9638" xr:uid="{00000000-0005-0000-0000-000083590000}"/>
    <cellStyle name="40% - Énfasis2 3 7 5 2" xfId="30501" xr:uid="{00000000-0005-0000-0000-000084590000}"/>
    <cellStyle name="40% - Énfasis2 3 7 5 3" xfId="38398" xr:uid="{00000000-0005-0000-0000-000085590000}"/>
    <cellStyle name="40% - Énfasis2 3 7 5 4" xfId="23185" xr:uid="{00000000-0005-0000-0000-000086590000}"/>
    <cellStyle name="40% - Énfasis2 3 7 5 5" xfId="50020" xr:uid="{00000000-0005-0000-0000-000087590000}"/>
    <cellStyle name="40% - Énfasis2 3 7 6" xfId="12022" xr:uid="{00000000-0005-0000-0000-000088590000}"/>
    <cellStyle name="40% - Énfasis2 3 7 6 2" xfId="31986" xr:uid="{00000000-0005-0000-0000-000089590000}"/>
    <cellStyle name="40% - Énfasis2 3 7 6 3" xfId="39883" xr:uid="{00000000-0005-0000-0000-00008A590000}"/>
    <cellStyle name="40% - Énfasis2 3 7 7" xfId="25571" xr:uid="{00000000-0005-0000-0000-00008B590000}"/>
    <cellStyle name="40% - Énfasis2 3 7 8" xfId="33470" xr:uid="{00000000-0005-0000-0000-00008C590000}"/>
    <cellStyle name="40% - Énfasis2 3 7 9" xfId="18732" xr:uid="{00000000-0005-0000-0000-00008D590000}"/>
    <cellStyle name="40% - Énfasis2 3 8" xfId="2225" xr:uid="{00000000-0005-0000-0000-00008E590000}"/>
    <cellStyle name="40% - Énfasis2 3 8 2" xfId="5314" xr:uid="{00000000-0005-0000-0000-00008F590000}"/>
    <cellStyle name="40% - Énfasis2 3 8 2 2" xfId="28541" xr:uid="{00000000-0005-0000-0000-000090590000}"/>
    <cellStyle name="40% - Énfasis2 3 8 2 2 2" xfId="51341" xr:uid="{00000000-0005-0000-0000-000091590000}"/>
    <cellStyle name="40% - Énfasis2 3 8 2 3" xfId="36436" xr:uid="{00000000-0005-0000-0000-000092590000}"/>
    <cellStyle name="40% - Énfasis2 3 8 2 3 2" xfId="51223" xr:uid="{00000000-0005-0000-0000-000093590000}"/>
    <cellStyle name="40% - Énfasis2 3 8 2 4" xfId="21225" xr:uid="{00000000-0005-0000-0000-000094590000}"/>
    <cellStyle name="40% - Énfasis2 3 8 3" xfId="7558" xr:uid="{00000000-0005-0000-0000-000095590000}"/>
    <cellStyle name="40% - Énfasis2 3 8 3 2" xfId="16533" xr:uid="{00000000-0005-0000-0000-000096590000}"/>
    <cellStyle name="40% - Énfasis2 3 8 3 2 2" xfId="30025" xr:uid="{00000000-0005-0000-0000-000097590000}"/>
    <cellStyle name="40% - Énfasis2 3 8 3 3" xfId="37921" xr:uid="{00000000-0005-0000-0000-000098590000}"/>
    <cellStyle name="40% - Énfasis2 3 8 3 4" xfId="22708" xr:uid="{00000000-0005-0000-0000-000099590000}"/>
    <cellStyle name="40% - Énfasis2 3 8 3 5" xfId="47758" xr:uid="{00000000-0005-0000-0000-00009A590000}"/>
    <cellStyle name="40% - Énfasis2 3 8 4" xfId="8772" xr:uid="{00000000-0005-0000-0000-00009B590000}"/>
    <cellStyle name="40% - Énfasis2 3 8 4 2" xfId="17739" xr:uid="{00000000-0005-0000-0000-00009C590000}"/>
    <cellStyle name="40% - Énfasis2 3 8 4 2 2" xfId="31510" xr:uid="{00000000-0005-0000-0000-00009D590000}"/>
    <cellStyle name="40% - Énfasis2 3 8 4 3" xfId="39407" xr:uid="{00000000-0005-0000-0000-00009E590000}"/>
    <cellStyle name="40% - Énfasis2 3 8 4 4" xfId="24192" xr:uid="{00000000-0005-0000-0000-00009F590000}"/>
    <cellStyle name="40% - Énfasis2 3 8 4 5" xfId="48964" xr:uid="{00000000-0005-0000-0000-0000A0590000}"/>
    <cellStyle name="40% - Énfasis2 3 8 5" xfId="10914" xr:uid="{00000000-0005-0000-0000-0000A1590000}"/>
    <cellStyle name="40% - Énfasis2 3 8 5 2" xfId="32995" xr:uid="{00000000-0005-0000-0000-0000A2590000}"/>
    <cellStyle name="40% - Énfasis2 3 8 5 3" xfId="40892" xr:uid="{00000000-0005-0000-0000-0000A3590000}"/>
    <cellStyle name="40% - Énfasis2 3 8 5 4" xfId="25371" xr:uid="{00000000-0005-0000-0000-0000A4590000}"/>
    <cellStyle name="40% - Énfasis2 3 8 5 5" xfId="50607" xr:uid="{00000000-0005-0000-0000-0000A5590000}"/>
    <cellStyle name="40% - Énfasis2 3 8 6" xfId="26579" xr:uid="{00000000-0005-0000-0000-0000A6590000}"/>
    <cellStyle name="40% - Énfasis2 3 8 7" xfId="34479" xr:uid="{00000000-0005-0000-0000-0000A7590000}"/>
    <cellStyle name="40% - Énfasis2 3 8 8" xfId="19741" xr:uid="{00000000-0005-0000-0000-0000A8590000}"/>
    <cellStyle name="40% - Énfasis2 3 8 9" xfId="42425" xr:uid="{00000000-0005-0000-0000-0000A9590000}"/>
    <cellStyle name="40% - Énfasis2 3 9" xfId="1115" xr:uid="{00000000-0005-0000-0000-0000AA590000}"/>
    <cellStyle name="40% - Énfasis2 3 9 2" xfId="6464" xr:uid="{00000000-0005-0000-0000-0000AB590000}"/>
    <cellStyle name="40% - Énfasis2 3 9 2 2" xfId="15446" xr:uid="{00000000-0005-0000-0000-0000AC590000}"/>
    <cellStyle name="40% - Énfasis2 3 9 2 3" xfId="27057" xr:uid="{00000000-0005-0000-0000-0000AD590000}"/>
    <cellStyle name="40% - Énfasis2 3 9 2 4" xfId="46669" xr:uid="{00000000-0005-0000-0000-0000AE590000}"/>
    <cellStyle name="40% - Énfasis2 3 9 3" xfId="10915" xr:uid="{00000000-0005-0000-0000-0000AF590000}"/>
    <cellStyle name="40% - Énfasis2 3 9 3 2" xfId="34952" xr:uid="{00000000-0005-0000-0000-0000B0590000}"/>
    <cellStyle name="40% - Énfasis2 3 9 4" xfId="18684" xr:uid="{00000000-0005-0000-0000-0000B1590000}"/>
    <cellStyle name="40% - Énfasis2 3 9 5" xfId="42988" xr:uid="{00000000-0005-0000-0000-0000B2590000}"/>
    <cellStyle name="40% - Énfasis2 4" xfId="128" xr:uid="{00000000-0005-0000-0000-0000B3590000}"/>
    <cellStyle name="40% - Énfasis2 4 10" xfId="3808" xr:uid="{00000000-0005-0000-0000-0000B4590000}"/>
    <cellStyle name="40% - Énfasis2 4 10 2" xfId="13791" xr:uid="{00000000-0005-0000-0000-0000B5590000}"/>
    <cellStyle name="40% - Énfasis2 4 10 2 2" xfId="32200" xr:uid="{00000000-0005-0000-0000-0000B6590000}"/>
    <cellStyle name="40% - Énfasis2 4 10 3" xfId="40097" xr:uid="{00000000-0005-0000-0000-0000B7590000}"/>
    <cellStyle name="40% - Énfasis2 4 10 4" xfId="24832" xr:uid="{00000000-0005-0000-0000-0000B8590000}"/>
    <cellStyle name="40% - Énfasis2 4 10 5" xfId="45013" xr:uid="{00000000-0005-0000-0000-0000B9590000}"/>
    <cellStyle name="40% - Énfasis2 4 11" xfId="7068" xr:uid="{00000000-0005-0000-0000-0000BA590000}"/>
    <cellStyle name="40% - Énfasis2 4 11 2" xfId="16045" xr:uid="{00000000-0005-0000-0000-0000BB590000}"/>
    <cellStyle name="40% - Énfasis2 4 11 3" xfId="25785" xr:uid="{00000000-0005-0000-0000-0000BC590000}"/>
    <cellStyle name="40% - Énfasis2 4 11 4" xfId="47270" xr:uid="{00000000-0005-0000-0000-0000BD590000}"/>
    <cellStyle name="40% - Énfasis2 4 12" xfId="2784" xr:uid="{00000000-0005-0000-0000-0000BE590000}"/>
    <cellStyle name="40% - Énfasis2 4 12 2" xfId="12768" xr:uid="{00000000-0005-0000-0000-0000BF590000}"/>
    <cellStyle name="40% - Énfasis2 4 12 3" xfId="33684" xr:uid="{00000000-0005-0000-0000-0000C0590000}"/>
    <cellStyle name="40% - Énfasis2 4 12 4" xfId="43989" xr:uid="{00000000-0005-0000-0000-0000C1590000}"/>
    <cellStyle name="40% - Énfasis2 4 13" xfId="7742" xr:uid="{00000000-0005-0000-0000-0000C2590000}"/>
    <cellStyle name="40% - Énfasis2 4 13 2" xfId="16709" xr:uid="{00000000-0005-0000-0000-0000C3590000}"/>
    <cellStyle name="40% - Énfasis2 4 13 3" xfId="47934" xr:uid="{00000000-0005-0000-0000-0000C4590000}"/>
    <cellStyle name="40% - Énfasis2 4 14" xfId="10916" xr:uid="{00000000-0005-0000-0000-0000C5590000}"/>
    <cellStyle name="40% - Énfasis2 4 14 2" xfId="49577" xr:uid="{00000000-0005-0000-0000-0000C6590000}"/>
    <cellStyle name="40% - Énfasis2 4 15" xfId="18290" xr:uid="{00000000-0005-0000-0000-0000C7590000}"/>
    <cellStyle name="40% - Énfasis2 4 16" xfId="41395" xr:uid="{00000000-0005-0000-0000-0000C8590000}"/>
    <cellStyle name="40% - Énfasis2 4 2" xfId="236" xr:uid="{00000000-0005-0000-0000-0000C9590000}"/>
    <cellStyle name="40% - Énfasis2 4 2 10" xfId="10917" xr:uid="{00000000-0005-0000-0000-0000CA590000}"/>
    <cellStyle name="40% - Énfasis2 4 2 10 2" xfId="33685" xr:uid="{00000000-0005-0000-0000-0000CB590000}"/>
    <cellStyle name="40% - Énfasis2 4 2 10 3" xfId="49642" xr:uid="{00000000-0005-0000-0000-0000CC590000}"/>
    <cellStyle name="40% - Énfasis2 4 2 11" xfId="18459" xr:uid="{00000000-0005-0000-0000-0000CD590000}"/>
    <cellStyle name="40% - Énfasis2 4 2 12" xfId="41460" xr:uid="{00000000-0005-0000-0000-0000CE590000}"/>
    <cellStyle name="40% - Énfasis2 4 2 2" xfId="643" xr:uid="{00000000-0005-0000-0000-0000CF590000}"/>
    <cellStyle name="40% - Énfasis2 4 2 2 10" xfId="41550" xr:uid="{00000000-0005-0000-0000-0000D0590000}"/>
    <cellStyle name="40% - Énfasis2 4 2 2 2" xfId="2234" xr:uid="{00000000-0005-0000-0000-0000D1590000}"/>
    <cellStyle name="40% - Énfasis2 4 2 2 2 2" xfId="5108" xr:uid="{00000000-0005-0000-0000-0000D2590000}"/>
    <cellStyle name="40% - Énfasis2 4 2 2 2 2 2" xfId="15086" xr:uid="{00000000-0005-0000-0000-0000D3590000}"/>
    <cellStyle name="40% - Énfasis2 4 2 2 2 2 2 2" xfId="28553" xr:uid="{00000000-0005-0000-0000-0000D4590000}"/>
    <cellStyle name="40% - Énfasis2 4 2 2 2 2 3" xfId="36448" xr:uid="{00000000-0005-0000-0000-0000D5590000}"/>
    <cellStyle name="40% - Énfasis2 4 2 2 2 2 4" xfId="21237" xr:uid="{00000000-0005-0000-0000-0000D6590000}"/>
    <cellStyle name="40% - Énfasis2 4 2 2 2 2 5" xfId="46308" xr:uid="{00000000-0005-0000-0000-0000D7590000}"/>
    <cellStyle name="40% - Énfasis2 4 2 2 2 3" xfId="8781" xr:uid="{00000000-0005-0000-0000-0000D8590000}"/>
    <cellStyle name="40% - Énfasis2 4 2 2 2 3 2" xfId="17748" xr:uid="{00000000-0005-0000-0000-0000D9590000}"/>
    <cellStyle name="40% - Énfasis2 4 2 2 2 3 2 2" xfId="30037" xr:uid="{00000000-0005-0000-0000-0000DA590000}"/>
    <cellStyle name="40% - Énfasis2 4 2 2 2 3 3" xfId="37933" xr:uid="{00000000-0005-0000-0000-0000DB590000}"/>
    <cellStyle name="40% - Énfasis2 4 2 2 2 3 4" xfId="22720" xr:uid="{00000000-0005-0000-0000-0000DC590000}"/>
    <cellStyle name="40% - Énfasis2 4 2 2 2 3 5" xfId="48973" xr:uid="{00000000-0005-0000-0000-0000DD590000}"/>
    <cellStyle name="40% - Énfasis2 4 2 2 2 4" xfId="9639" xr:uid="{00000000-0005-0000-0000-0000DE590000}"/>
    <cellStyle name="40% - Énfasis2 4 2 2 2 4 2" xfId="31522" xr:uid="{00000000-0005-0000-0000-0000DF590000}"/>
    <cellStyle name="40% - Énfasis2 4 2 2 2 4 3" xfId="39419" xr:uid="{00000000-0005-0000-0000-0000E0590000}"/>
    <cellStyle name="40% - Énfasis2 4 2 2 2 4 4" xfId="24204" xr:uid="{00000000-0005-0000-0000-0000E1590000}"/>
    <cellStyle name="40% - Énfasis2 4 2 2 2 4 5" xfId="50616" xr:uid="{00000000-0005-0000-0000-0000E2590000}"/>
    <cellStyle name="40% - Énfasis2 4 2 2 2 5" xfId="12330" xr:uid="{00000000-0005-0000-0000-0000E3590000}"/>
    <cellStyle name="40% - Énfasis2 4 2 2 2 5 2" xfId="33007" xr:uid="{00000000-0005-0000-0000-0000E4590000}"/>
    <cellStyle name="40% - Énfasis2 4 2 2 2 5 3" xfId="40904" xr:uid="{00000000-0005-0000-0000-0000E5590000}"/>
    <cellStyle name="40% - Énfasis2 4 2 2 2 6" xfId="26591" xr:uid="{00000000-0005-0000-0000-0000E6590000}"/>
    <cellStyle name="40% - Énfasis2 4 2 2 2 7" xfId="34491" xr:uid="{00000000-0005-0000-0000-0000E7590000}"/>
    <cellStyle name="40% - Énfasis2 4 2 2 2 8" xfId="19753" xr:uid="{00000000-0005-0000-0000-0000E8590000}"/>
    <cellStyle name="40% - Énfasis2 4 2 2 2 9" xfId="42434" xr:uid="{00000000-0005-0000-0000-0000E9590000}"/>
    <cellStyle name="40% - Énfasis2 4 2 2 3" xfId="1335" xr:uid="{00000000-0005-0000-0000-0000EA590000}"/>
    <cellStyle name="40% - Énfasis2 4 2 2 3 2" xfId="6686" xr:uid="{00000000-0005-0000-0000-0000EB590000}"/>
    <cellStyle name="40% - Énfasis2 4 2 2 3 2 2" xfId="15665" xr:uid="{00000000-0005-0000-0000-0000EC590000}"/>
    <cellStyle name="40% - Énfasis2 4 2 2 3 2 3" xfId="28066" xr:uid="{00000000-0005-0000-0000-0000ED590000}"/>
    <cellStyle name="40% - Énfasis2 4 2 2 3 2 4" xfId="46889" xr:uid="{00000000-0005-0000-0000-0000EE590000}"/>
    <cellStyle name="40% - Énfasis2 4 2 2 3 3" xfId="10918" xr:uid="{00000000-0005-0000-0000-0000EF590000}"/>
    <cellStyle name="40% - Énfasis2 4 2 2 3 3 2" xfId="35961" xr:uid="{00000000-0005-0000-0000-0000F0590000}"/>
    <cellStyle name="40% - Énfasis2 4 2 2 3 4" xfId="20750" xr:uid="{00000000-0005-0000-0000-0000F1590000}"/>
    <cellStyle name="40% - Énfasis2 4 2 2 3 5" xfId="43207" xr:uid="{00000000-0005-0000-0000-0000F2590000}"/>
    <cellStyle name="40% - Énfasis2 4 2 2 4" xfId="4269" xr:uid="{00000000-0005-0000-0000-0000F3590000}"/>
    <cellStyle name="40% - Énfasis2 4 2 2 4 2" xfId="14249" xr:uid="{00000000-0005-0000-0000-0000F4590000}"/>
    <cellStyle name="40% - Énfasis2 4 2 2 4 2 2" xfId="29550" xr:uid="{00000000-0005-0000-0000-0000F5590000}"/>
    <cellStyle name="40% - Énfasis2 4 2 2 4 3" xfId="37446" xr:uid="{00000000-0005-0000-0000-0000F6590000}"/>
    <cellStyle name="40% - Énfasis2 4 2 2 4 4" xfId="22234" xr:uid="{00000000-0005-0000-0000-0000F7590000}"/>
    <cellStyle name="40% - Énfasis2 4 2 2 4 5" xfId="45471" xr:uid="{00000000-0005-0000-0000-0000F8590000}"/>
    <cellStyle name="40% - Énfasis2 4 2 2 5" xfId="7223" xr:uid="{00000000-0005-0000-0000-0000F9590000}"/>
    <cellStyle name="40% - Énfasis2 4 2 2 5 2" xfId="16200" xr:uid="{00000000-0005-0000-0000-0000FA590000}"/>
    <cellStyle name="40% - Énfasis2 4 2 2 5 2 2" xfId="31035" xr:uid="{00000000-0005-0000-0000-0000FB590000}"/>
    <cellStyle name="40% - Énfasis2 4 2 2 5 3" xfId="38932" xr:uid="{00000000-0005-0000-0000-0000FC590000}"/>
    <cellStyle name="40% - Énfasis2 4 2 2 5 4" xfId="23718" xr:uid="{00000000-0005-0000-0000-0000FD590000}"/>
    <cellStyle name="40% - Énfasis2 4 2 2 5 5" xfId="47425" xr:uid="{00000000-0005-0000-0000-0000FE590000}"/>
    <cellStyle name="40% - Énfasis2 4 2 2 6" xfId="3131" xr:uid="{00000000-0005-0000-0000-0000FF590000}"/>
    <cellStyle name="40% - Énfasis2 4 2 2 6 2" xfId="13115" xr:uid="{00000000-0005-0000-0000-0000005A0000}"/>
    <cellStyle name="40% - Énfasis2 4 2 2 6 2 2" xfId="32520" xr:uid="{00000000-0005-0000-0000-0000015A0000}"/>
    <cellStyle name="40% - Énfasis2 4 2 2 6 3" xfId="40417" xr:uid="{00000000-0005-0000-0000-0000025A0000}"/>
    <cellStyle name="40% - Énfasis2 4 2 2 6 4" xfId="25128" xr:uid="{00000000-0005-0000-0000-0000035A0000}"/>
    <cellStyle name="40% - Énfasis2 4 2 2 6 5" xfId="44336" xr:uid="{00000000-0005-0000-0000-0000045A0000}"/>
    <cellStyle name="40% - Énfasis2 4 2 2 7" xfId="7897" xr:uid="{00000000-0005-0000-0000-0000055A0000}"/>
    <cellStyle name="40% - Énfasis2 4 2 2 7 2" xfId="16864" xr:uid="{00000000-0005-0000-0000-0000065A0000}"/>
    <cellStyle name="40% - Énfasis2 4 2 2 7 3" xfId="26104" xr:uid="{00000000-0005-0000-0000-0000075A0000}"/>
    <cellStyle name="40% - Énfasis2 4 2 2 7 4" xfId="48089" xr:uid="{00000000-0005-0000-0000-0000085A0000}"/>
    <cellStyle name="40% - Énfasis2 4 2 2 8" xfId="10919" xr:uid="{00000000-0005-0000-0000-0000095A0000}"/>
    <cellStyle name="40% - Énfasis2 4 2 2 8 2" xfId="34004" xr:uid="{00000000-0005-0000-0000-00000A5A0000}"/>
    <cellStyle name="40% - Énfasis2 4 2 2 8 3" xfId="49732" xr:uid="{00000000-0005-0000-0000-00000B5A0000}"/>
    <cellStyle name="40% - Énfasis2 4 2 2 9" xfId="19266" xr:uid="{00000000-0005-0000-0000-00000C5A0000}"/>
    <cellStyle name="40% - Énfasis2 4 2 3" xfId="818" xr:uid="{00000000-0005-0000-0000-00000D5A0000}"/>
    <cellStyle name="40% - Énfasis2 4 2 3 2" xfId="1509" xr:uid="{00000000-0005-0000-0000-00000E5A0000}"/>
    <cellStyle name="40% - Énfasis2 4 2 3 2 2" xfId="6861" xr:uid="{00000000-0005-0000-0000-00000F5A0000}"/>
    <cellStyle name="40% - Énfasis2 4 2 3 2 2 2" xfId="15839" xr:uid="{00000000-0005-0000-0000-0000105A0000}"/>
    <cellStyle name="40% - Énfasis2 4 2 3 2 2 3" xfId="28552" xr:uid="{00000000-0005-0000-0000-0000115A0000}"/>
    <cellStyle name="40% - Énfasis2 4 2 3 2 2 4" xfId="47063" xr:uid="{00000000-0005-0000-0000-0000125A0000}"/>
    <cellStyle name="40% - Énfasis2 4 2 3 2 3" xfId="10920" xr:uid="{00000000-0005-0000-0000-0000135A0000}"/>
    <cellStyle name="40% - Énfasis2 4 2 3 2 3 2" xfId="36447" xr:uid="{00000000-0005-0000-0000-0000145A0000}"/>
    <cellStyle name="40% - Énfasis2 4 2 3 2 4" xfId="21236" xr:uid="{00000000-0005-0000-0000-0000155A0000}"/>
    <cellStyle name="40% - Énfasis2 4 2 3 2 5" xfId="43381" xr:uid="{00000000-0005-0000-0000-0000165A0000}"/>
    <cellStyle name="40% - Énfasis2 4 2 3 3" xfId="4829" xr:uid="{00000000-0005-0000-0000-0000175A0000}"/>
    <cellStyle name="40% - Énfasis2 4 2 3 3 2" xfId="14807" xr:uid="{00000000-0005-0000-0000-0000185A0000}"/>
    <cellStyle name="40% - Énfasis2 4 2 3 3 2 2" xfId="30036" xr:uid="{00000000-0005-0000-0000-0000195A0000}"/>
    <cellStyle name="40% - Énfasis2 4 2 3 3 3" xfId="37932" xr:uid="{00000000-0005-0000-0000-00001A5A0000}"/>
    <cellStyle name="40% - Énfasis2 4 2 3 3 4" xfId="22719" xr:uid="{00000000-0005-0000-0000-00001B5A0000}"/>
    <cellStyle name="40% - Énfasis2 4 2 3 3 5" xfId="46029" xr:uid="{00000000-0005-0000-0000-00001C5A0000}"/>
    <cellStyle name="40% - Énfasis2 4 2 3 4" xfId="7397" xr:uid="{00000000-0005-0000-0000-00001D5A0000}"/>
    <cellStyle name="40% - Énfasis2 4 2 3 4 2" xfId="16373" xr:uid="{00000000-0005-0000-0000-00001E5A0000}"/>
    <cellStyle name="40% - Énfasis2 4 2 3 4 2 2" xfId="31521" xr:uid="{00000000-0005-0000-0000-00001F5A0000}"/>
    <cellStyle name="40% - Énfasis2 4 2 3 4 3" xfId="39418" xr:uid="{00000000-0005-0000-0000-0000205A0000}"/>
    <cellStyle name="40% - Énfasis2 4 2 3 4 4" xfId="24203" xr:uid="{00000000-0005-0000-0000-0000215A0000}"/>
    <cellStyle name="40% - Énfasis2 4 2 3 4 5" xfId="47598" xr:uid="{00000000-0005-0000-0000-0000225A0000}"/>
    <cellStyle name="40% - Énfasis2 4 2 3 5" xfId="3305" xr:uid="{00000000-0005-0000-0000-0000235A0000}"/>
    <cellStyle name="40% - Énfasis2 4 2 3 5 2" xfId="13289" xr:uid="{00000000-0005-0000-0000-0000245A0000}"/>
    <cellStyle name="40% - Énfasis2 4 2 3 5 2 2" xfId="33006" xr:uid="{00000000-0005-0000-0000-0000255A0000}"/>
    <cellStyle name="40% - Énfasis2 4 2 3 5 3" xfId="40903" xr:uid="{00000000-0005-0000-0000-0000265A0000}"/>
    <cellStyle name="40% - Énfasis2 4 2 3 5 4" xfId="25376" xr:uid="{00000000-0005-0000-0000-0000275A0000}"/>
    <cellStyle name="40% - Énfasis2 4 2 3 5 5" xfId="44510" xr:uid="{00000000-0005-0000-0000-0000285A0000}"/>
    <cellStyle name="40% - Énfasis2 4 2 3 6" xfId="8071" xr:uid="{00000000-0005-0000-0000-0000295A0000}"/>
    <cellStyle name="40% - Énfasis2 4 2 3 6 2" xfId="17038" xr:uid="{00000000-0005-0000-0000-00002A5A0000}"/>
    <cellStyle name="40% - Énfasis2 4 2 3 6 3" xfId="26590" xr:uid="{00000000-0005-0000-0000-00002B5A0000}"/>
    <cellStyle name="40% - Énfasis2 4 2 3 6 4" xfId="48263" xr:uid="{00000000-0005-0000-0000-00002C5A0000}"/>
    <cellStyle name="40% - Énfasis2 4 2 3 7" xfId="10921" xr:uid="{00000000-0005-0000-0000-00002D5A0000}"/>
    <cellStyle name="40% - Énfasis2 4 2 3 7 2" xfId="34490" xr:uid="{00000000-0005-0000-0000-00002E5A0000}"/>
    <cellStyle name="40% - Énfasis2 4 2 3 7 3" xfId="49906" xr:uid="{00000000-0005-0000-0000-00002F5A0000}"/>
    <cellStyle name="40% - Énfasis2 4 2 3 8" xfId="19752" xr:uid="{00000000-0005-0000-0000-0000305A0000}"/>
    <cellStyle name="40% - Énfasis2 4 2 3 9" xfId="41724" xr:uid="{00000000-0005-0000-0000-0000315A0000}"/>
    <cellStyle name="40% - Énfasis2 4 2 4" xfId="553" xr:uid="{00000000-0005-0000-0000-0000325A0000}"/>
    <cellStyle name="40% - Énfasis2 4 2 4 2" xfId="2664" xr:uid="{00000000-0005-0000-0000-0000335A0000}"/>
    <cellStyle name="40% - Énfasis2 4 2 4 2 2" xfId="4450" xr:uid="{00000000-0005-0000-0000-0000345A0000}"/>
    <cellStyle name="40% - Énfasis2 4 2 4 2 2 2" xfId="14429" xr:uid="{00000000-0005-0000-0000-0000355A0000}"/>
    <cellStyle name="40% - Énfasis2 4 2 4 2 2 3" xfId="45651" xr:uid="{00000000-0005-0000-0000-0000365A0000}"/>
    <cellStyle name="40% - Énfasis2 4 2 4 2 3" xfId="10922" xr:uid="{00000000-0005-0000-0000-0000375A0000}"/>
    <cellStyle name="40% - Énfasis2 4 2 4 2 4" xfId="27237" xr:uid="{00000000-0005-0000-0000-0000385A0000}"/>
    <cellStyle name="40% - Énfasis2 4 2 4 2 5" xfId="43874" xr:uid="{00000000-0005-0000-0000-0000395A0000}"/>
    <cellStyle name="40% - Énfasis2 4 2 4 3" xfId="3559" xr:uid="{00000000-0005-0000-0000-00003A5A0000}"/>
    <cellStyle name="40% - Énfasis2 4 2 4 3 2" xfId="13543" xr:uid="{00000000-0005-0000-0000-00003B5A0000}"/>
    <cellStyle name="40% - Énfasis2 4 2 4 3 3" xfId="35132" xr:uid="{00000000-0005-0000-0000-00003C5A0000}"/>
    <cellStyle name="40% - Énfasis2 4 2 4 3 4" xfId="44764" xr:uid="{00000000-0005-0000-0000-00003D5A0000}"/>
    <cellStyle name="40% - Énfasis2 4 2 4 4" xfId="9192" xr:uid="{00000000-0005-0000-0000-00003E5A0000}"/>
    <cellStyle name="40% - Énfasis2 4 2 4 4 2" xfId="18158" xr:uid="{00000000-0005-0000-0000-00003F5A0000}"/>
    <cellStyle name="40% - Énfasis2 4 2 4 4 3" xfId="49384" xr:uid="{00000000-0005-0000-0000-0000405A0000}"/>
    <cellStyle name="40% - Énfasis2 4 2 4 5" xfId="10923" xr:uid="{00000000-0005-0000-0000-0000415A0000}"/>
    <cellStyle name="40% - Énfasis2 4 2 4 5 2" xfId="51027" xr:uid="{00000000-0005-0000-0000-0000425A0000}"/>
    <cellStyle name="40% - Énfasis2 4 2 4 6" xfId="18947" xr:uid="{00000000-0005-0000-0000-0000435A0000}"/>
    <cellStyle name="40% - Énfasis2 4 2 4 7" xfId="42845" xr:uid="{00000000-0005-0000-0000-0000445A0000}"/>
    <cellStyle name="40% - Énfasis2 4 2 5" xfId="1245" xr:uid="{00000000-0005-0000-0000-0000455A0000}"/>
    <cellStyle name="40% - Énfasis2 4 2 5 2" xfId="6596" xr:uid="{00000000-0005-0000-0000-0000465A0000}"/>
    <cellStyle name="40% - Énfasis2 4 2 5 2 2" xfId="15576" xr:uid="{00000000-0005-0000-0000-0000475A0000}"/>
    <cellStyle name="40% - Énfasis2 4 2 5 2 3" xfId="27747" xr:uid="{00000000-0005-0000-0000-0000485A0000}"/>
    <cellStyle name="40% - Énfasis2 4 2 5 2 4" xfId="46799" xr:uid="{00000000-0005-0000-0000-0000495A0000}"/>
    <cellStyle name="40% - Énfasis2 4 2 5 3" xfId="10924" xr:uid="{00000000-0005-0000-0000-00004A5A0000}"/>
    <cellStyle name="40% - Énfasis2 4 2 5 3 2" xfId="35642" xr:uid="{00000000-0005-0000-0000-00004B5A0000}"/>
    <cellStyle name="40% - Énfasis2 4 2 5 4" xfId="20431" xr:uid="{00000000-0005-0000-0000-00004C5A0000}"/>
    <cellStyle name="40% - Énfasis2 4 2 5 5" xfId="43117" xr:uid="{00000000-0005-0000-0000-00004D5A0000}"/>
    <cellStyle name="40% - Énfasis2 4 2 6" xfId="3989" xr:uid="{00000000-0005-0000-0000-00004E5A0000}"/>
    <cellStyle name="40% - Énfasis2 4 2 6 2" xfId="13970" xr:uid="{00000000-0005-0000-0000-00004F5A0000}"/>
    <cellStyle name="40% - Énfasis2 4 2 6 2 2" xfId="29231" xr:uid="{00000000-0005-0000-0000-0000505A0000}"/>
    <cellStyle name="40% - Énfasis2 4 2 6 3" xfId="37127" xr:uid="{00000000-0005-0000-0000-0000515A0000}"/>
    <cellStyle name="40% - Énfasis2 4 2 6 4" xfId="21915" xr:uid="{00000000-0005-0000-0000-0000525A0000}"/>
    <cellStyle name="40% - Énfasis2 4 2 6 5" xfId="45192" xr:uid="{00000000-0005-0000-0000-0000535A0000}"/>
    <cellStyle name="40% - Énfasis2 4 2 7" xfId="7133" xr:uid="{00000000-0005-0000-0000-0000545A0000}"/>
    <cellStyle name="40% - Énfasis2 4 2 7 2" xfId="16110" xr:uid="{00000000-0005-0000-0000-0000555A0000}"/>
    <cellStyle name="40% - Énfasis2 4 2 7 2 2" xfId="30716" xr:uid="{00000000-0005-0000-0000-0000565A0000}"/>
    <cellStyle name="40% - Énfasis2 4 2 7 3" xfId="38613" xr:uid="{00000000-0005-0000-0000-0000575A0000}"/>
    <cellStyle name="40% - Énfasis2 4 2 7 4" xfId="23399" xr:uid="{00000000-0005-0000-0000-0000585A0000}"/>
    <cellStyle name="40% - Énfasis2 4 2 7 5" xfId="47335" xr:uid="{00000000-0005-0000-0000-0000595A0000}"/>
    <cellStyle name="40% - Énfasis2 4 2 8" xfId="3041" xr:uid="{00000000-0005-0000-0000-00005A5A0000}"/>
    <cellStyle name="40% - Énfasis2 4 2 8 2" xfId="13025" xr:uid="{00000000-0005-0000-0000-00005B5A0000}"/>
    <cellStyle name="40% - Énfasis2 4 2 8 2 2" xfId="32201" xr:uid="{00000000-0005-0000-0000-00005C5A0000}"/>
    <cellStyle name="40% - Énfasis2 4 2 8 3" xfId="40098" xr:uid="{00000000-0005-0000-0000-00005D5A0000}"/>
    <cellStyle name="40% - Énfasis2 4 2 8 4" xfId="24833" xr:uid="{00000000-0005-0000-0000-00005E5A0000}"/>
    <cellStyle name="40% - Énfasis2 4 2 8 5" xfId="44246" xr:uid="{00000000-0005-0000-0000-00005F5A0000}"/>
    <cellStyle name="40% - Énfasis2 4 2 9" xfId="7807" xr:uid="{00000000-0005-0000-0000-0000605A0000}"/>
    <cellStyle name="40% - Énfasis2 4 2 9 2" xfId="16774" xr:uid="{00000000-0005-0000-0000-0000615A0000}"/>
    <cellStyle name="40% - Énfasis2 4 2 9 3" xfId="25786" xr:uid="{00000000-0005-0000-0000-0000625A0000}"/>
    <cellStyle name="40% - Énfasis2 4 2 9 4" xfId="47999" xr:uid="{00000000-0005-0000-0000-0000635A0000}"/>
    <cellStyle name="40% - Énfasis2 4 3" xfId="344" xr:uid="{00000000-0005-0000-0000-0000645A0000}"/>
    <cellStyle name="40% - Énfasis2 4 3 10" xfId="10925" xr:uid="{00000000-0005-0000-0000-0000655A0000}"/>
    <cellStyle name="40% - Énfasis2 4 3 10 2" xfId="33686" xr:uid="{00000000-0005-0000-0000-0000665A0000}"/>
    <cellStyle name="40% - Énfasis2 4 3 10 3" xfId="49731" xr:uid="{00000000-0005-0000-0000-0000675A0000}"/>
    <cellStyle name="40% - Énfasis2 4 3 11" xfId="18583" xr:uid="{00000000-0005-0000-0000-0000685A0000}"/>
    <cellStyle name="40% - Énfasis2 4 3 12" xfId="41549" xr:uid="{00000000-0005-0000-0000-0000695A0000}"/>
    <cellStyle name="40% - Énfasis2 4 3 2" xfId="642" xr:uid="{00000000-0005-0000-0000-00006A5A0000}"/>
    <cellStyle name="40% - Énfasis2 4 3 2 10" xfId="42051" xr:uid="{00000000-0005-0000-0000-00006B5A0000}"/>
    <cellStyle name="40% - Énfasis2 4 3 2 2" xfId="2236" xr:uid="{00000000-0005-0000-0000-00006C5A0000}"/>
    <cellStyle name="40% - Énfasis2 4 3 2 2 2" xfId="5013" xr:uid="{00000000-0005-0000-0000-00006D5A0000}"/>
    <cellStyle name="40% - Énfasis2 4 3 2 2 2 2" xfId="14991" xr:uid="{00000000-0005-0000-0000-00006E5A0000}"/>
    <cellStyle name="40% - Énfasis2 4 3 2 2 2 2 2" xfId="28555" xr:uid="{00000000-0005-0000-0000-00006F5A0000}"/>
    <cellStyle name="40% - Énfasis2 4 3 2 2 2 3" xfId="36450" xr:uid="{00000000-0005-0000-0000-0000705A0000}"/>
    <cellStyle name="40% - Énfasis2 4 3 2 2 2 4" xfId="21239" xr:uid="{00000000-0005-0000-0000-0000715A0000}"/>
    <cellStyle name="40% - Énfasis2 4 3 2 2 2 5" xfId="46213" xr:uid="{00000000-0005-0000-0000-0000725A0000}"/>
    <cellStyle name="40% - Énfasis2 4 3 2 2 3" xfId="8783" xr:uid="{00000000-0005-0000-0000-0000735A0000}"/>
    <cellStyle name="40% - Énfasis2 4 3 2 2 3 2" xfId="17750" xr:uid="{00000000-0005-0000-0000-0000745A0000}"/>
    <cellStyle name="40% - Énfasis2 4 3 2 2 3 2 2" xfId="30039" xr:uid="{00000000-0005-0000-0000-0000755A0000}"/>
    <cellStyle name="40% - Énfasis2 4 3 2 2 3 3" xfId="37935" xr:uid="{00000000-0005-0000-0000-0000765A0000}"/>
    <cellStyle name="40% - Énfasis2 4 3 2 2 3 4" xfId="22722" xr:uid="{00000000-0005-0000-0000-0000775A0000}"/>
    <cellStyle name="40% - Énfasis2 4 3 2 2 3 5" xfId="48975" xr:uid="{00000000-0005-0000-0000-0000785A0000}"/>
    <cellStyle name="40% - Énfasis2 4 3 2 2 4" xfId="9640" xr:uid="{00000000-0005-0000-0000-0000795A0000}"/>
    <cellStyle name="40% - Énfasis2 4 3 2 2 4 2" xfId="31524" xr:uid="{00000000-0005-0000-0000-00007A5A0000}"/>
    <cellStyle name="40% - Énfasis2 4 3 2 2 4 3" xfId="39421" xr:uid="{00000000-0005-0000-0000-00007B5A0000}"/>
    <cellStyle name="40% - Énfasis2 4 3 2 2 4 4" xfId="24206" xr:uid="{00000000-0005-0000-0000-00007C5A0000}"/>
    <cellStyle name="40% - Énfasis2 4 3 2 2 4 5" xfId="50618" xr:uid="{00000000-0005-0000-0000-00007D5A0000}"/>
    <cellStyle name="40% - Énfasis2 4 3 2 2 5" xfId="12332" xr:uid="{00000000-0005-0000-0000-00007E5A0000}"/>
    <cellStyle name="40% - Énfasis2 4 3 2 2 5 2" xfId="33009" xr:uid="{00000000-0005-0000-0000-00007F5A0000}"/>
    <cellStyle name="40% - Énfasis2 4 3 2 2 5 3" xfId="40906" xr:uid="{00000000-0005-0000-0000-0000805A0000}"/>
    <cellStyle name="40% - Énfasis2 4 3 2 2 6" xfId="26593" xr:uid="{00000000-0005-0000-0000-0000815A0000}"/>
    <cellStyle name="40% - Énfasis2 4 3 2 2 7" xfId="34493" xr:uid="{00000000-0005-0000-0000-0000825A0000}"/>
    <cellStyle name="40% - Énfasis2 4 3 2 2 8" xfId="19755" xr:uid="{00000000-0005-0000-0000-0000835A0000}"/>
    <cellStyle name="40% - Énfasis2 4 3 2 2 9" xfId="42436" xr:uid="{00000000-0005-0000-0000-0000845A0000}"/>
    <cellStyle name="40% - Énfasis2 4 3 2 3" xfId="1850" xr:uid="{00000000-0005-0000-0000-0000855A0000}"/>
    <cellStyle name="40% - Énfasis2 4 3 2 3 2" xfId="4174" xr:uid="{00000000-0005-0000-0000-0000865A0000}"/>
    <cellStyle name="40% - Énfasis2 4 3 2 3 2 2" xfId="14154" xr:uid="{00000000-0005-0000-0000-0000875A0000}"/>
    <cellStyle name="40% - Énfasis2 4 3 2 3 2 3" xfId="28067" xr:uid="{00000000-0005-0000-0000-0000885A0000}"/>
    <cellStyle name="40% - Énfasis2 4 3 2 3 2 4" xfId="45376" xr:uid="{00000000-0005-0000-0000-0000895A0000}"/>
    <cellStyle name="40% - Énfasis2 4 3 2 3 3" xfId="10926" xr:uid="{00000000-0005-0000-0000-00008A5A0000}"/>
    <cellStyle name="40% - Énfasis2 4 3 2 3 3 2" xfId="35962" xr:uid="{00000000-0005-0000-0000-00008B5A0000}"/>
    <cellStyle name="40% - Énfasis2 4 3 2 3 4" xfId="20751" xr:uid="{00000000-0005-0000-0000-00008C5A0000}"/>
    <cellStyle name="40% - Énfasis2 4 3 2 3 5" xfId="43630" xr:uid="{00000000-0005-0000-0000-00008D5A0000}"/>
    <cellStyle name="40% - Énfasis2 4 3 2 4" xfId="3560" xr:uid="{00000000-0005-0000-0000-00008E5A0000}"/>
    <cellStyle name="40% - Énfasis2 4 3 2 4 2" xfId="13544" xr:uid="{00000000-0005-0000-0000-00008F5A0000}"/>
    <cellStyle name="40% - Énfasis2 4 3 2 4 2 2" xfId="29551" xr:uid="{00000000-0005-0000-0000-0000905A0000}"/>
    <cellStyle name="40% - Énfasis2 4 3 2 4 3" xfId="37447" xr:uid="{00000000-0005-0000-0000-0000915A0000}"/>
    <cellStyle name="40% - Énfasis2 4 3 2 4 4" xfId="22235" xr:uid="{00000000-0005-0000-0000-0000925A0000}"/>
    <cellStyle name="40% - Énfasis2 4 3 2 4 5" xfId="44765" xr:uid="{00000000-0005-0000-0000-0000935A0000}"/>
    <cellStyle name="40% - Énfasis2 4 3 2 5" xfId="8398" xr:uid="{00000000-0005-0000-0000-0000945A0000}"/>
    <cellStyle name="40% - Énfasis2 4 3 2 5 2" xfId="17365" xr:uid="{00000000-0005-0000-0000-0000955A0000}"/>
    <cellStyle name="40% - Énfasis2 4 3 2 5 2 2" xfId="31036" xr:uid="{00000000-0005-0000-0000-0000965A0000}"/>
    <cellStyle name="40% - Énfasis2 4 3 2 5 3" xfId="38933" xr:uid="{00000000-0005-0000-0000-0000975A0000}"/>
    <cellStyle name="40% - Énfasis2 4 3 2 5 4" xfId="23719" xr:uid="{00000000-0005-0000-0000-0000985A0000}"/>
    <cellStyle name="40% - Énfasis2 4 3 2 5 5" xfId="48590" xr:uid="{00000000-0005-0000-0000-0000995A0000}"/>
    <cellStyle name="40% - Énfasis2 4 3 2 6" xfId="10927" xr:uid="{00000000-0005-0000-0000-00009A5A0000}"/>
    <cellStyle name="40% - Énfasis2 4 3 2 6 2" xfId="32521" xr:uid="{00000000-0005-0000-0000-00009B5A0000}"/>
    <cellStyle name="40% - Énfasis2 4 3 2 6 3" xfId="40418" xr:uid="{00000000-0005-0000-0000-00009C5A0000}"/>
    <cellStyle name="40% - Énfasis2 4 3 2 6 4" xfId="25129" xr:uid="{00000000-0005-0000-0000-00009D5A0000}"/>
    <cellStyle name="40% - Énfasis2 4 3 2 6 5" xfId="50233" xr:uid="{00000000-0005-0000-0000-00009E5A0000}"/>
    <cellStyle name="40% - Énfasis2 4 3 2 7" xfId="26105" xr:uid="{00000000-0005-0000-0000-00009F5A0000}"/>
    <cellStyle name="40% - Énfasis2 4 3 2 8" xfId="34005" xr:uid="{00000000-0005-0000-0000-0000A05A0000}"/>
    <cellStyle name="40% - Énfasis2 4 3 2 9" xfId="19267" xr:uid="{00000000-0005-0000-0000-0000A15A0000}"/>
    <cellStyle name="40% - Énfasis2 4 3 3" xfId="2235" xr:uid="{00000000-0005-0000-0000-0000A25A0000}"/>
    <cellStyle name="40% - Énfasis2 4 3 3 2" xfId="4734" xr:uid="{00000000-0005-0000-0000-0000A35A0000}"/>
    <cellStyle name="40% - Énfasis2 4 3 3 2 2" xfId="14712" xr:uid="{00000000-0005-0000-0000-0000A45A0000}"/>
    <cellStyle name="40% - Énfasis2 4 3 3 2 2 2" xfId="28554" xr:uid="{00000000-0005-0000-0000-0000A55A0000}"/>
    <cellStyle name="40% - Énfasis2 4 3 3 2 3" xfId="36449" xr:uid="{00000000-0005-0000-0000-0000A65A0000}"/>
    <cellStyle name="40% - Énfasis2 4 3 3 2 4" xfId="21238" xr:uid="{00000000-0005-0000-0000-0000A75A0000}"/>
    <cellStyle name="40% - Énfasis2 4 3 3 2 5" xfId="45934" xr:uid="{00000000-0005-0000-0000-0000A85A0000}"/>
    <cellStyle name="40% - Énfasis2 4 3 3 3" xfId="8782" xr:uid="{00000000-0005-0000-0000-0000A95A0000}"/>
    <cellStyle name="40% - Énfasis2 4 3 3 3 2" xfId="17749" xr:uid="{00000000-0005-0000-0000-0000AA5A0000}"/>
    <cellStyle name="40% - Énfasis2 4 3 3 3 2 2" xfId="30038" xr:uid="{00000000-0005-0000-0000-0000AB5A0000}"/>
    <cellStyle name="40% - Énfasis2 4 3 3 3 3" xfId="37934" xr:uid="{00000000-0005-0000-0000-0000AC5A0000}"/>
    <cellStyle name="40% - Énfasis2 4 3 3 3 4" xfId="22721" xr:uid="{00000000-0005-0000-0000-0000AD5A0000}"/>
    <cellStyle name="40% - Énfasis2 4 3 3 3 5" xfId="48974" xr:uid="{00000000-0005-0000-0000-0000AE5A0000}"/>
    <cellStyle name="40% - Énfasis2 4 3 3 4" xfId="9641" xr:uid="{00000000-0005-0000-0000-0000AF5A0000}"/>
    <cellStyle name="40% - Énfasis2 4 3 3 4 2" xfId="31523" xr:uid="{00000000-0005-0000-0000-0000B05A0000}"/>
    <cellStyle name="40% - Énfasis2 4 3 3 4 3" xfId="39420" xr:uid="{00000000-0005-0000-0000-0000B15A0000}"/>
    <cellStyle name="40% - Énfasis2 4 3 3 4 4" xfId="24205" xr:uid="{00000000-0005-0000-0000-0000B25A0000}"/>
    <cellStyle name="40% - Énfasis2 4 3 3 4 5" xfId="50617" xr:uid="{00000000-0005-0000-0000-0000B35A0000}"/>
    <cellStyle name="40% - Énfasis2 4 3 3 5" xfId="12331" xr:uid="{00000000-0005-0000-0000-0000B45A0000}"/>
    <cellStyle name="40% - Énfasis2 4 3 3 5 2" xfId="33008" xr:uid="{00000000-0005-0000-0000-0000B55A0000}"/>
    <cellStyle name="40% - Énfasis2 4 3 3 5 3" xfId="40905" xr:uid="{00000000-0005-0000-0000-0000B65A0000}"/>
    <cellStyle name="40% - Énfasis2 4 3 3 6" xfId="26592" xr:uid="{00000000-0005-0000-0000-0000B75A0000}"/>
    <cellStyle name="40% - Énfasis2 4 3 3 7" xfId="34492" xr:uid="{00000000-0005-0000-0000-0000B85A0000}"/>
    <cellStyle name="40% - Énfasis2 4 3 3 8" xfId="19754" xr:uid="{00000000-0005-0000-0000-0000B95A0000}"/>
    <cellStyle name="40% - Énfasis2 4 3 3 9" xfId="42435" xr:uid="{00000000-0005-0000-0000-0000BA5A0000}"/>
    <cellStyle name="40% - Énfasis2 4 3 4" xfId="1334" xr:uid="{00000000-0005-0000-0000-0000BB5A0000}"/>
    <cellStyle name="40% - Énfasis2 4 3 4 2" xfId="4544" xr:uid="{00000000-0005-0000-0000-0000BC5A0000}"/>
    <cellStyle name="40% - Énfasis2 4 3 4 2 2" xfId="14522" xr:uid="{00000000-0005-0000-0000-0000BD5A0000}"/>
    <cellStyle name="40% - Énfasis2 4 3 4 2 3" xfId="27238" xr:uid="{00000000-0005-0000-0000-0000BE5A0000}"/>
    <cellStyle name="40% - Énfasis2 4 3 4 2 4" xfId="45744" xr:uid="{00000000-0005-0000-0000-0000BF5A0000}"/>
    <cellStyle name="40% - Énfasis2 4 3 4 3" xfId="10928" xr:uid="{00000000-0005-0000-0000-0000C05A0000}"/>
    <cellStyle name="40% - Énfasis2 4 3 4 3 2" xfId="35133" xr:uid="{00000000-0005-0000-0000-0000C15A0000}"/>
    <cellStyle name="40% - Énfasis2 4 3 4 4" xfId="18948" xr:uid="{00000000-0005-0000-0000-0000C25A0000}"/>
    <cellStyle name="40% - Énfasis2 4 3 4 5" xfId="43206" xr:uid="{00000000-0005-0000-0000-0000C35A0000}"/>
    <cellStyle name="40% - Énfasis2 4 3 5" xfId="6685" xr:uid="{00000000-0005-0000-0000-0000C45A0000}"/>
    <cellStyle name="40% - Énfasis2 4 3 5 2" xfId="15664" xr:uid="{00000000-0005-0000-0000-0000C55A0000}"/>
    <cellStyle name="40% - Énfasis2 4 3 5 2 2" xfId="27748" xr:uid="{00000000-0005-0000-0000-0000C65A0000}"/>
    <cellStyle name="40% - Énfasis2 4 3 5 3" xfId="35643" xr:uid="{00000000-0005-0000-0000-0000C75A0000}"/>
    <cellStyle name="40% - Énfasis2 4 3 5 4" xfId="20432" xr:uid="{00000000-0005-0000-0000-0000C85A0000}"/>
    <cellStyle name="40% - Énfasis2 4 3 5 5" xfId="46888" xr:uid="{00000000-0005-0000-0000-0000C95A0000}"/>
    <cellStyle name="40% - Énfasis2 4 3 6" xfId="3893" xr:uid="{00000000-0005-0000-0000-0000CA5A0000}"/>
    <cellStyle name="40% - Énfasis2 4 3 6 2" xfId="13875" xr:uid="{00000000-0005-0000-0000-0000CB5A0000}"/>
    <cellStyle name="40% - Énfasis2 4 3 6 2 2" xfId="29232" xr:uid="{00000000-0005-0000-0000-0000CC5A0000}"/>
    <cellStyle name="40% - Énfasis2 4 3 6 3" xfId="37128" xr:uid="{00000000-0005-0000-0000-0000CD5A0000}"/>
    <cellStyle name="40% - Énfasis2 4 3 6 4" xfId="21916" xr:uid="{00000000-0005-0000-0000-0000CE5A0000}"/>
    <cellStyle name="40% - Énfasis2 4 3 6 5" xfId="45097" xr:uid="{00000000-0005-0000-0000-0000CF5A0000}"/>
    <cellStyle name="40% - Énfasis2 4 3 7" xfId="7222" xr:uid="{00000000-0005-0000-0000-0000D05A0000}"/>
    <cellStyle name="40% - Énfasis2 4 3 7 2" xfId="16199" xr:uid="{00000000-0005-0000-0000-0000D15A0000}"/>
    <cellStyle name="40% - Énfasis2 4 3 7 2 2" xfId="30717" xr:uid="{00000000-0005-0000-0000-0000D25A0000}"/>
    <cellStyle name="40% - Énfasis2 4 3 7 3" xfId="38614" xr:uid="{00000000-0005-0000-0000-0000D35A0000}"/>
    <cellStyle name="40% - Énfasis2 4 3 7 4" xfId="23400" xr:uid="{00000000-0005-0000-0000-0000D45A0000}"/>
    <cellStyle name="40% - Énfasis2 4 3 7 5" xfId="47424" xr:uid="{00000000-0005-0000-0000-0000D55A0000}"/>
    <cellStyle name="40% - Énfasis2 4 3 8" xfId="3130" xr:uid="{00000000-0005-0000-0000-0000D65A0000}"/>
    <cellStyle name="40% - Énfasis2 4 3 8 2" xfId="13114" xr:uid="{00000000-0005-0000-0000-0000D75A0000}"/>
    <cellStyle name="40% - Énfasis2 4 3 8 2 2" xfId="32202" xr:uid="{00000000-0005-0000-0000-0000D85A0000}"/>
    <cellStyle name="40% - Énfasis2 4 3 8 3" xfId="40099" xr:uid="{00000000-0005-0000-0000-0000D95A0000}"/>
    <cellStyle name="40% - Énfasis2 4 3 8 4" xfId="24834" xr:uid="{00000000-0005-0000-0000-0000DA5A0000}"/>
    <cellStyle name="40% - Énfasis2 4 3 8 5" xfId="44335" xr:uid="{00000000-0005-0000-0000-0000DB5A0000}"/>
    <cellStyle name="40% - Énfasis2 4 3 9" xfId="7896" xr:uid="{00000000-0005-0000-0000-0000DC5A0000}"/>
    <cellStyle name="40% - Énfasis2 4 3 9 2" xfId="16863" xr:uid="{00000000-0005-0000-0000-0000DD5A0000}"/>
    <cellStyle name="40% - Énfasis2 4 3 9 3" xfId="25787" xr:uid="{00000000-0005-0000-0000-0000DE5A0000}"/>
    <cellStyle name="40% - Énfasis2 4 3 9 4" xfId="48088" xr:uid="{00000000-0005-0000-0000-0000DF5A0000}"/>
    <cellStyle name="40% - Énfasis2 4 4" xfId="817" xr:uid="{00000000-0005-0000-0000-0000E05A0000}"/>
    <cellStyle name="40% - Énfasis2 4 4 10" xfId="41723" xr:uid="{00000000-0005-0000-0000-0000E15A0000}"/>
    <cellStyle name="40% - Énfasis2 4 4 2" xfId="2237" xr:uid="{00000000-0005-0000-0000-0000E25A0000}"/>
    <cellStyle name="40% - Énfasis2 4 4 2 2" xfId="4929" xr:uid="{00000000-0005-0000-0000-0000E35A0000}"/>
    <cellStyle name="40% - Énfasis2 4 4 2 2 2" xfId="14907" xr:uid="{00000000-0005-0000-0000-0000E45A0000}"/>
    <cellStyle name="40% - Énfasis2 4 4 2 2 2 2" xfId="28556" xr:uid="{00000000-0005-0000-0000-0000E55A0000}"/>
    <cellStyle name="40% - Énfasis2 4 4 2 2 3" xfId="36451" xr:uid="{00000000-0005-0000-0000-0000E65A0000}"/>
    <cellStyle name="40% - Énfasis2 4 4 2 2 4" xfId="21240" xr:uid="{00000000-0005-0000-0000-0000E75A0000}"/>
    <cellStyle name="40% - Énfasis2 4 4 2 2 5" xfId="46129" xr:uid="{00000000-0005-0000-0000-0000E85A0000}"/>
    <cellStyle name="40% - Énfasis2 4 4 2 3" xfId="8784" xr:uid="{00000000-0005-0000-0000-0000E95A0000}"/>
    <cellStyle name="40% - Énfasis2 4 4 2 3 2" xfId="17751" xr:uid="{00000000-0005-0000-0000-0000EA5A0000}"/>
    <cellStyle name="40% - Énfasis2 4 4 2 3 2 2" xfId="30040" xr:uid="{00000000-0005-0000-0000-0000EB5A0000}"/>
    <cellStyle name="40% - Énfasis2 4 4 2 3 3" xfId="37936" xr:uid="{00000000-0005-0000-0000-0000EC5A0000}"/>
    <cellStyle name="40% - Énfasis2 4 4 2 3 4" xfId="22723" xr:uid="{00000000-0005-0000-0000-0000ED5A0000}"/>
    <cellStyle name="40% - Énfasis2 4 4 2 3 5" xfId="48976" xr:uid="{00000000-0005-0000-0000-0000EE5A0000}"/>
    <cellStyle name="40% - Énfasis2 4 4 2 4" xfId="9642" xr:uid="{00000000-0005-0000-0000-0000EF5A0000}"/>
    <cellStyle name="40% - Énfasis2 4 4 2 4 2" xfId="31525" xr:uid="{00000000-0005-0000-0000-0000F05A0000}"/>
    <cellStyle name="40% - Énfasis2 4 4 2 4 3" xfId="39422" xr:uid="{00000000-0005-0000-0000-0000F15A0000}"/>
    <cellStyle name="40% - Énfasis2 4 4 2 4 4" xfId="24207" xr:uid="{00000000-0005-0000-0000-0000F25A0000}"/>
    <cellStyle name="40% - Énfasis2 4 4 2 4 5" xfId="50619" xr:uid="{00000000-0005-0000-0000-0000F35A0000}"/>
    <cellStyle name="40% - Énfasis2 4 4 2 5" xfId="12333" xr:uid="{00000000-0005-0000-0000-0000F45A0000}"/>
    <cellStyle name="40% - Énfasis2 4 4 2 5 2" xfId="33010" xr:uid="{00000000-0005-0000-0000-0000F55A0000}"/>
    <cellStyle name="40% - Énfasis2 4 4 2 5 3" xfId="40907" xr:uid="{00000000-0005-0000-0000-0000F65A0000}"/>
    <cellStyle name="40% - Énfasis2 4 4 2 6" xfId="26594" xr:uid="{00000000-0005-0000-0000-0000F75A0000}"/>
    <cellStyle name="40% - Énfasis2 4 4 2 7" xfId="34494" xr:uid="{00000000-0005-0000-0000-0000F85A0000}"/>
    <cellStyle name="40% - Énfasis2 4 4 2 8" xfId="19756" xr:uid="{00000000-0005-0000-0000-0000F95A0000}"/>
    <cellStyle name="40% - Énfasis2 4 4 2 9" xfId="42437" xr:uid="{00000000-0005-0000-0000-0000FA5A0000}"/>
    <cellStyle name="40% - Énfasis2 4 4 3" xfId="1508" xr:uid="{00000000-0005-0000-0000-0000FB5A0000}"/>
    <cellStyle name="40% - Énfasis2 4 4 3 2" xfId="6860" xr:uid="{00000000-0005-0000-0000-0000FC5A0000}"/>
    <cellStyle name="40% - Énfasis2 4 4 3 2 2" xfId="15838" xr:uid="{00000000-0005-0000-0000-0000FD5A0000}"/>
    <cellStyle name="40% - Énfasis2 4 4 3 2 3" xfId="28065" xr:uid="{00000000-0005-0000-0000-0000FE5A0000}"/>
    <cellStyle name="40% - Énfasis2 4 4 3 2 4" xfId="47062" xr:uid="{00000000-0005-0000-0000-0000FF5A0000}"/>
    <cellStyle name="40% - Énfasis2 4 4 3 3" xfId="10929" xr:uid="{00000000-0005-0000-0000-0000005B0000}"/>
    <cellStyle name="40% - Énfasis2 4 4 3 3 2" xfId="35960" xr:uid="{00000000-0005-0000-0000-0000015B0000}"/>
    <cellStyle name="40% - Énfasis2 4 4 3 4" xfId="20749" xr:uid="{00000000-0005-0000-0000-0000025B0000}"/>
    <cellStyle name="40% - Énfasis2 4 4 3 5" xfId="43380" xr:uid="{00000000-0005-0000-0000-0000035B0000}"/>
    <cellStyle name="40% - Énfasis2 4 4 4" xfId="4089" xr:uid="{00000000-0005-0000-0000-0000045B0000}"/>
    <cellStyle name="40% - Énfasis2 4 4 4 2" xfId="14070" xr:uid="{00000000-0005-0000-0000-0000055B0000}"/>
    <cellStyle name="40% - Énfasis2 4 4 4 2 2" xfId="29549" xr:uid="{00000000-0005-0000-0000-0000065B0000}"/>
    <cellStyle name="40% - Énfasis2 4 4 4 3" xfId="37445" xr:uid="{00000000-0005-0000-0000-0000075B0000}"/>
    <cellStyle name="40% - Énfasis2 4 4 4 4" xfId="22233" xr:uid="{00000000-0005-0000-0000-0000085B0000}"/>
    <cellStyle name="40% - Énfasis2 4 4 4 5" xfId="45292" xr:uid="{00000000-0005-0000-0000-0000095B0000}"/>
    <cellStyle name="40% - Énfasis2 4 4 5" xfId="7396" xr:uid="{00000000-0005-0000-0000-00000A5B0000}"/>
    <cellStyle name="40% - Énfasis2 4 4 5 2" xfId="16372" xr:uid="{00000000-0005-0000-0000-00000B5B0000}"/>
    <cellStyle name="40% - Énfasis2 4 4 5 2 2" xfId="31034" xr:uid="{00000000-0005-0000-0000-00000C5B0000}"/>
    <cellStyle name="40% - Énfasis2 4 4 5 3" xfId="38931" xr:uid="{00000000-0005-0000-0000-00000D5B0000}"/>
    <cellStyle name="40% - Énfasis2 4 4 5 4" xfId="23717" xr:uid="{00000000-0005-0000-0000-00000E5B0000}"/>
    <cellStyle name="40% - Énfasis2 4 4 5 5" xfId="47597" xr:uid="{00000000-0005-0000-0000-00000F5B0000}"/>
    <cellStyle name="40% - Énfasis2 4 4 6" xfId="3304" xr:uid="{00000000-0005-0000-0000-0000105B0000}"/>
    <cellStyle name="40% - Énfasis2 4 4 6 2" xfId="13288" xr:uid="{00000000-0005-0000-0000-0000115B0000}"/>
    <cellStyle name="40% - Énfasis2 4 4 6 2 2" xfId="32519" xr:uid="{00000000-0005-0000-0000-0000125B0000}"/>
    <cellStyle name="40% - Énfasis2 4 4 6 3" xfId="40416" xr:uid="{00000000-0005-0000-0000-0000135B0000}"/>
    <cellStyle name="40% - Énfasis2 4 4 6 4" xfId="25127" xr:uid="{00000000-0005-0000-0000-0000145B0000}"/>
    <cellStyle name="40% - Énfasis2 4 4 6 5" xfId="44509" xr:uid="{00000000-0005-0000-0000-0000155B0000}"/>
    <cellStyle name="40% - Énfasis2 4 4 7" xfId="8070" xr:uid="{00000000-0005-0000-0000-0000165B0000}"/>
    <cellStyle name="40% - Énfasis2 4 4 7 2" xfId="17037" xr:uid="{00000000-0005-0000-0000-0000175B0000}"/>
    <cellStyle name="40% - Énfasis2 4 4 7 3" xfId="26103" xr:uid="{00000000-0005-0000-0000-0000185B0000}"/>
    <cellStyle name="40% - Énfasis2 4 4 7 4" xfId="48262" xr:uid="{00000000-0005-0000-0000-0000195B0000}"/>
    <cellStyle name="40% - Énfasis2 4 4 8" xfId="10930" xr:uid="{00000000-0005-0000-0000-00001A5B0000}"/>
    <cellStyle name="40% - Énfasis2 4 4 8 2" xfId="34003" xr:uid="{00000000-0005-0000-0000-00001B5B0000}"/>
    <cellStyle name="40% - Énfasis2 4 4 8 3" xfId="49905" xr:uid="{00000000-0005-0000-0000-00001C5B0000}"/>
    <cellStyle name="40% - Énfasis2 4 4 9" xfId="19265" xr:uid="{00000000-0005-0000-0000-00001D5B0000}"/>
    <cellStyle name="40% - Énfasis2 4 5" xfId="486" xr:uid="{00000000-0005-0000-0000-00001E5B0000}"/>
    <cellStyle name="40% - Énfasis2 4 5 2" xfId="2233" xr:uid="{00000000-0005-0000-0000-00001F5B0000}"/>
    <cellStyle name="40% - Énfasis2 4 5 2 2" xfId="4650" xr:uid="{00000000-0005-0000-0000-0000205B0000}"/>
    <cellStyle name="40% - Énfasis2 4 5 2 2 2" xfId="14628" xr:uid="{00000000-0005-0000-0000-0000215B0000}"/>
    <cellStyle name="40% - Énfasis2 4 5 2 2 3" xfId="28551" xr:uid="{00000000-0005-0000-0000-0000225B0000}"/>
    <cellStyle name="40% - Énfasis2 4 5 2 2 4" xfId="45850" xr:uid="{00000000-0005-0000-0000-0000235B0000}"/>
    <cellStyle name="40% - Énfasis2 4 5 2 3" xfId="10931" xr:uid="{00000000-0005-0000-0000-0000245B0000}"/>
    <cellStyle name="40% - Énfasis2 4 5 2 3 2" xfId="36446" xr:uid="{00000000-0005-0000-0000-0000255B0000}"/>
    <cellStyle name="40% - Énfasis2 4 5 2 4" xfId="21235" xr:uid="{00000000-0005-0000-0000-0000265B0000}"/>
    <cellStyle name="40% - Énfasis2 4 5 2 5" xfId="43742" xr:uid="{00000000-0005-0000-0000-0000275B0000}"/>
    <cellStyle name="40% - Énfasis2 4 5 3" xfId="2976" xr:uid="{00000000-0005-0000-0000-0000285B0000}"/>
    <cellStyle name="40% - Énfasis2 4 5 3 2" xfId="12960" xr:uid="{00000000-0005-0000-0000-0000295B0000}"/>
    <cellStyle name="40% - Énfasis2 4 5 3 2 2" xfId="30035" xr:uid="{00000000-0005-0000-0000-00002A5B0000}"/>
    <cellStyle name="40% - Énfasis2 4 5 3 3" xfId="37931" xr:uid="{00000000-0005-0000-0000-00002B5B0000}"/>
    <cellStyle name="40% - Énfasis2 4 5 3 4" xfId="22718" xr:uid="{00000000-0005-0000-0000-00002C5B0000}"/>
    <cellStyle name="40% - Énfasis2 4 5 3 5" xfId="44181" xr:uid="{00000000-0005-0000-0000-00002D5B0000}"/>
    <cellStyle name="40% - Énfasis2 4 5 4" xfId="8780" xr:uid="{00000000-0005-0000-0000-00002E5B0000}"/>
    <cellStyle name="40% - Énfasis2 4 5 4 2" xfId="17747" xr:uid="{00000000-0005-0000-0000-00002F5B0000}"/>
    <cellStyle name="40% - Énfasis2 4 5 4 2 2" xfId="31520" xr:uid="{00000000-0005-0000-0000-0000305B0000}"/>
    <cellStyle name="40% - Énfasis2 4 5 4 3" xfId="39417" xr:uid="{00000000-0005-0000-0000-0000315B0000}"/>
    <cellStyle name="40% - Énfasis2 4 5 4 4" xfId="24202" xr:uid="{00000000-0005-0000-0000-0000325B0000}"/>
    <cellStyle name="40% - Énfasis2 4 5 4 5" xfId="48972" xr:uid="{00000000-0005-0000-0000-0000335B0000}"/>
    <cellStyle name="40% - Énfasis2 4 5 5" xfId="10932" xr:uid="{00000000-0005-0000-0000-0000345B0000}"/>
    <cellStyle name="40% - Énfasis2 4 5 5 2" xfId="33005" xr:uid="{00000000-0005-0000-0000-0000355B0000}"/>
    <cellStyle name="40% - Énfasis2 4 5 5 3" xfId="40902" xr:uid="{00000000-0005-0000-0000-0000365B0000}"/>
    <cellStyle name="40% - Énfasis2 4 5 5 4" xfId="25375" xr:uid="{00000000-0005-0000-0000-0000375B0000}"/>
    <cellStyle name="40% - Énfasis2 4 5 5 5" xfId="50615" xr:uid="{00000000-0005-0000-0000-0000385B0000}"/>
    <cellStyle name="40% - Énfasis2 4 5 6" xfId="26589" xr:uid="{00000000-0005-0000-0000-0000395B0000}"/>
    <cellStyle name="40% - Énfasis2 4 5 7" xfId="34489" xr:uid="{00000000-0005-0000-0000-00003A5B0000}"/>
    <cellStyle name="40% - Énfasis2 4 5 8" xfId="19751" xr:uid="{00000000-0005-0000-0000-00003B5B0000}"/>
    <cellStyle name="40% - Énfasis2 4 5 9" xfId="42433" xr:uid="{00000000-0005-0000-0000-00003C5B0000}"/>
    <cellStyle name="40% - Énfasis2 4 6" xfId="1180" xr:uid="{00000000-0005-0000-0000-00003D5B0000}"/>
    <cellStyle name="40% - Énfasis2 4 6 2" xfId="5238" xr:uid="{00000000-0005-0000-0000-00003E5B0000}"/>
    <cellStyle name="40% - Énfasis2 4 6 2 2" xfId="15215" xr:uid="{00000000-0005-0000-0000-00003F5B0000}"/>
    <cellStyle name="40% - Énfasis2 4 6 2 3" xfId="27236" xr:uid="{00000000-0005-0000-0000-0000405B0000}"/>
    <cellStyle name="40% - Énfasis2 4 6 2 4" xfId="46438" xr:uid="{00000000-0005-0000-0000-0000415B0000}"/>
    <cellStyle name="40% - Énfasis2 4 6 3" xfId="10933" xr:uid="{00000000-0005-0000-0000-0000425B0000}"/>
    <cellStyle name="40% - Énfasis2 4 6 3 2" xfId="35131" xr:uid="{00000000-0005-0000-0000-0000435B0000}"/>
    <cellStyle name="40% - Énfasis2 4 6 4" xfId="18946" xr:uid="{00000000-0005-0000-0000-0000445B0000}"/>
    <cellStyle name="40% - Énfasis2 4 6 5" xfId="43053" xr:uid="{00000000-0005-0000-0000-0000455B0000}"/>
    <cellStyle name="40% - Énfasis2 4 7" xfId="4354" xr:uid="{00000000-0005-0000-0000-0000465B0000}"/>
    <cellStyle name="40% - Énfasis2 4 7 2" xfId="14334" xr:uid="{00000000-0005-0000-0000-0000475B0000}"/>
    <cellStyle name="40% - Énfasis2 4 7 2 2" xfId="27746" xr:uid="{00000000-0005-0000-0000-0000485B0000}"/>
    <cellStyle name="40% - Énfasis2 4 7 3" xfId="35641" xr:uid="{00000000-0005-0000-0000-0000495B0000}"/>
    <cellStyle name="40% - Énfasis2 4 7 4" xfId="20430" xr:uid="{00000000-0005-0000-0000-00004A5B0000}"/>
    <cellStyle name="40% - Énfasis2 4 7 5" xfId="45556" xr:uid="{00000000-0005-0000-0000-00004B5B0000}"/>
    <cellStyle name="40% - Énfasis2 4 8" xfId="5822" xr:uid="{00000000-0005-0000-0000-00004C5B0000}"/>
    <cellStyle name="40% - Énfasis2 4 8 2" xfId="29230" xr:uid="{00000000-0005-0000-0000-00004D5B0000}"/>
    <cellStyle name="40% - Énfasis2 4 8 2 2" xfId="51414" xr:uid="{00000000-0005-0000-0000-00004E5B0000}"/>
    <cellStyle name="40% - Énfasis2 4 8 3" xfId="37126" xr:uid="{00000000-0005-0000-0000-00004F5B0000}"/>
    <cellStyle name="40% - Énfasis2 4 8 3 2" xfId="51277" xr:uid="{00000000-0005-0000-0000-0000505B0000}"/>
    <cellStyle name="40% - Énfasis2 4 8 4" xfId="21914" xr:uid="{00000000-0005-0000-0000-0000515B0000}"/>
    <cellStyle name="40% - Énfasis2 4 9" xfId="6529" xr:uid="{00000000-0005-0000-0000-0000525B0000}"/>
    <cellStyle name="40% - Énfasis2 4 9 2" xfId="15511" xr:uid="{00000000-0005-0000-0000-0000535B0000}"/>
    <cellStyle name="40% - Énfasis2 4 9 2 2" xfId="30715" xr:uid="{00000000-0005-0000-0000-0000545B0000}"/>
    <cellStyle name="40% - Énfasis2 4 9 3" xfId="38612" xr:uid="{00000000-0005-0000-0000-0000555B0000}"/>
    <cellStyle name="40% - Énfasis2 4 9 4" xfId="23398" xr:uid="{00000000-0005-0000-0000-0000565B0000}"/>
    <cellStyle name="40% - Énfasis2 4 9 5" xfId="46734" xr:uid="{00000000-0005-0000-0000-0000575B0000}"/>
    <cellStyle name="40% - Énfasis2 5" xfId="82" xr:uid="{00000000-0005-0000-0000-0000585B0000}"/>
    <cellStyle name="40% - Énfasis2 5 10" xfId="7021" xr:uid="{00000000-0005-0000-0000-0000595B0000}"/>
    <cellStyle name="40% - Énfasis2 5 10 2" xfId="15998" xr:uid="{00000000-0005-0000-0000-00005A5B0000}"/>
    <cellStyle name="40% - Énfasis2 5 10 3" xfId="25788" xr:uid="{00000000-0005-0000-0000-00005B5B0000}"/>
    <cellStyle name="40% - Énfasis2 5 10 4" xfId="47223" xr:uid="{00000000-0005-0000-0000-00005C5B0000}"/>
    <cellStyle name="40% - Énfasis2 5 11" xfId="2829" xr:uid="{00000000-0005-0000-0000-00005D5B0000}"/>
    <cellStyle name="40% - Énfasis2 5 11 2" xfId="12813" xr:uid="{00000000-0005-0000-0000-00005E5B0000}"/>
    <cellStyle name="40% - Énfasis2 5 11 3" xfId="33687" xr:uid="{00000000-0005-0000-0000-00005F5B0000}"/>
    <cellStyle name="40% - Énfasis2 5 11 4" xfId="44034" xr:uid="{00000000-0005-0000-0000-0000605B0000}"/>
    <cellStyle name="40% - Énfasis2 5 12" xfId="7695" xr:uid="{00000000-0005-0000-0000-0000615B0000}"/>
    <cellStyle name="40% - Énfasis2 5 12 2" xfId="16662" xr:uid="{00000000-0005-0000-0000-0000625B0000}"/>
    <cellStyle name="40% - Énfasis2 5 12 3" xfId="47887" xr:uid="{00000000-0005-0000-0000-0000635B0000}"/>
    <cellStyle name="40% - Énfasis2 5 13" xfId="10934" xr:uid="{00000000-0005-0000-0000-0000645B0000}"/>
    <cellStyle name="40% - Énfasis2 5 13 2" xfId="49530" xr:uid="{00000000-0005-0000-0000-0000655B0000}"/>
    <cellStyle name="40% - Énfasis2 5 14" xfId="12656" xr:uid="{00000000-0005-0000-0000-0000665B0000}"/>
    <cellStyle name="40% - Énfasis2 5 15" xfId="41348" xr:uid="{00000000-0005-0000-0000-0000675B0000}"/>
    <cellStyle name="40% - Énfasis2 5 2" xfId="190" xr:uid="{00000000-0005-0000-0000-0000685B0000}"/>
    <cellStyle name="40% - Énfasis2 5 2 10" xfId="10935" xr:uid="{00000000-0005-0000-0000-0000695B0000}"/>
    <cellStyle name="40% - Énfasis2 5 2 10 2" xfId="33688" xr:uid="{00000000-0005-0000-0000-00006A5B0000}"/>
    <cellStyle name="40% - Énfasis2 5 2 10 3" xfId="49733" xr:uid="{00000000-0005-0000-0000-00006B5B0000}"/>
    <cellStyle name="40% - Énfasis2 5 2 11" xfId="18460" xr:uid="{00000000-0005-0000-0000-00006C5B0000}"/>
    <cellStyle name="40% - Énfasis2 5 2 12" xfId="41551" xr:uid="{00000000-0005-0000-0000-00006D5B0000}"/>
    <cellStyle name="40% - Énfasis2 5 2 2" xfId="644" xr:uid="{00000000-0005-0000-0000-00006E5B0000}"/>
    <cellStyle name="40% - Énfasis2 5 2 2 10" xfId="42052" xr:uid="{00000000-0005-0000-0000-00006F5B0000}"/>
    <cellStyle name="40% - Énfasis2 5 2 2 2" xfId="2240" xr:uid="{00000000-0005-0000-0000-0000705B0000}"/>
    <cellStyle name="40% - Énfasis2 5 2 2 2 2" xfId="5096" xr:uid="{00000000-0005-0000-0000-0000715B0000}"/>
    <cellStyle name="40% - Énfasis2 5 2 2 2 2 2" xfId="15074" xr:uid="{00000000-0005-0000-0000-0000725B0000}"/>
    <cellStyle name="40% - Énfasis2 5 2 2 2 2 2 2" xfId="28559" xr:uid="{00000000-0005-0000-0000-0000735B0000}"/>
    <cellStyle name="40% - Énfasis2 5 2 2 2 2 3" xfId="36454" xr:uid="{00000000-0005-0000-0000-0000745B0000}"/>
    <cellStyle name="40% - Énfasis2 5 2 2 2 2 4" xfId="21243" xr:uid="{00000000-0005-0000-0000-0000755B0000}"/>
    <cellStyle name="40% - Énfasis2 5 2 2 2 2 5" xfId="46296" xr:uid="{00000000-0005-0000-0000-0000765B0000}"/>
    <cellStyle name="40% - Énfasis2 5 2 2 2 3" xfId="8787" xr:uid="{00000000-0005-0000-0000-0000775B0000}"/>
    <cellStyle name="40% - Énfasis2 5 2 2 2 3 2" xfId="17754" xr:uid="{00000000-0005-0000-0000-0000785B0000}"/>
    <cellStyle name="40% - Énfasis2 5 2 2 2 3 2 2" xfId="30043" xr:uid="{00000000-0005-0000-0000-0000795B0000}"/>
    <cellStyle name="40% - Énfasis2 5 2 2 2 3 3" xfId="37939" xr:uid="{00000000-0005-0000-0000-00007A5B0000}"/>
    <cellStyle name="40% - Énfasis2 5 2 2 2 3 4" xfId="22726" xr:uid="{00000000-0005-0000-0000-00007B5B0000}"/>
    <cellStyle name="40% - Énfasis2 5 2 2 2 3 5" xfId="48979" xr:uid="{00000000-0005-0000-0000-00007C5B0000}"/>
    <cellStyle name="40% - Énfasis2 5 2 2 2 4" xfId="9643" xr:uid="{00000000-0005-0000-0000-00007D5B0000}"/>
    <cellStyle name="40% - Énfasis2 5 2 2 2 4 2" xfId="31528" xr:uid="{00000000-0005-0000-0000-00007E5B0000}"/>
    <cellStyle name="40% - Énfasis2 5 2 2 2 4 3" xfId="39425" xr:uid="{00000000-0005-0000-0000-00007F5B0000}"/>
    <cellStyle name="40% - Énfasis2 5 2 2 2 4 4" xfId="24210" xr:uid="{00000000-0005-0000-0000-0000805B0000}"/>
    <cellStyle name="40% - Énfasis2 5 2 2 2 4 5" xfId="50622" xr:uid="{00000000-0005-0000-0000-0000815B0000}"/>
    <cellStyle name="40% - Énfasis2 5 2 2 2 5" xfId="12335" xr:uid="{00000000-0005-0000-0000-0000825B0000}"/>
    <cellStyle name="40% - Énfasis2 5 2 2 2 5 2" xfId="33013" xr:uid="{00000000-0005-0000-0000-0000835B0000}"/>
    <cellStyle name="40% - Énfasis2 5 2 2 2 5 3" xfId="40910" xr:uid="{00000000-0005-0000-0000-0000845B0000}"/>
    <cellStyle name="40% - Énfasis2 5 2 2 2 6" xfId="26597" xr:uid="{00000000-0005-0000-0000-0000855B0000}"/>
    <cellStyle name="40% - Énfasis2 5 2 2 2 7" xfId="34497" xr:uid="{00000000-0005-0000-0000-0000865B0000}"/>
    <cellStyle name="40% - Énfasis2 5 2 2 2 8" xfId="19759" xr:uid="{00000000-0005-0000-0000-0000875B0000}"/>
    <cellStyle name="40% - Énfasis2 5 2 2 2 9" xfId="42440" xr:uid="{00000000-0005-0000-0000-0000885B0000}"/>
    <cellStyle name="40% - Énfasis2 5 2 2 3" xfId="1851" xr:uid="{00000000-0005-0000-0000-0000895B0000}"/>
    <cellStyle name="40% - Énfasis2 5 2 2 3 2" xfId="4257" xr:uid="{00000000-0005-0000-0000-00008A5B0000}"/>
    <cellStyle name="40% - Énfasis2 5 2 2 3 2 2" xfId="14237" xr:uid="{00000000-0005-0000-0000-00008B5B0000}"/>
    <cellStyle name="40% - Énfasis2 5 2 2 3 2 3" xfId="28069" xr:uid="{00000000-0005-0000-0000-00008C5B0000}"/>
    <cellStyle name="40% - Énfasis2 5 2 2 3 2 4" xfId="45459" xr:uid="{00000000-0005-0000-0000-00008D5B0000}"/>
    <cellStyle name="40% - Énfasis2 5 2 2 3 3" xfId="10936" xr:uid="{00000000-0005-0000-0000-00008E5B0000}"/>
    <cellStyle name="40% - Énfasis2 5 2 2 3 3 2" xfId="35964" xr:uid="{00000000-0005-0000-0000-00008F5B0000}"/>
    <cellStyle name="40% - Énfasis2 5 2 2 3 4" xfId="20753" xr:uid="{00000000-0005-0000-0000-0000905B0000}"/>
    <cellStyle name="40% - Énfasis2 5 2 2 3 5" xfId="43631" xr:uid="{00000000-0005-0000-0000-0000915B0000}"/>
    <cellStyle name="40% - Énfasis2 5 2 2 4" xfId="3561" xr:uid="{00000000-0005-0000-0000-0000925B0000}"/>
    <cellStyle name="40% - Énfasis2 5 2 2 4 2" xfId="13545" xr:uid="{00000000-0005-0000-0000-0000935B0000}"/>
    <cellStyle name="40% - Énfasis2 5 2 2 4 2 2" xfId="29553" xr:uid="{00000000-0005-0000-0000-0000945B0000}"/>
    <cellStyle name="40% - Énfasis2 5 2 2 4 3" xfId="37449" xr:uid="{00000000-0005-0000-0000-0000955B0000}"/>
    <cellStyle name="40% - Énfasis2 5 2 2 4 4" xfId="22237" xr:uid="{00000000-0005-0000-0000-0000965B0000}"/>
    <cellStyle name="40% - Énfasis2 5 2 2 4 5" xfId="44766" xr:uid="{00000000-0005-0000-0000-0000975B0000}"/>
    <cellStyle name="40% - Énfasis2 5 2 2 5" xfId="8399" xr:uid="{00000000-0005-0000-0000-0000985B0000}"/>
    <cellStyle name="40% - Énfasis2 5 2 2 5 2" xfId="17366" xr:uid="{00000000-0005-0000-0000-0000995B0000}"/>
    <cellStyle name="40% - Énfasis2 5 2 2 5 2 2" xfId="31038" xr:uid="{00000000-0005-0000-0000-00009A5B0000}"/>
    <cellStyle name="40% - Énfasis2 5 2 2 5 3" xfId="38935" xr:uid="{00000000-0005-0000-0000-00009B5B0000}"/>
    <cellStyle name="40% - Énfasis2 5 2 2 5 4" xfId="23721" xr:uid="{00000000-0005-0000-0000-00009C5B0000}"/>
    <cellStyle name="40% - Énfasis2 5 2 2 5 5" xfId="48591" xr:uid="{00000000-0005-0000-0000-00009D5B0000}"/>
    <cellStyle name="40% - Énfasis2 5 2 2 6" xfId="10937" xr:uid="{00000000-0005-0000-0000-00009E5B0000}"/>
    <cellStyle name="40% - Énfasis2 5 2 2 6 2" xfId="32523" xr:uid="{00000000-0005-0000-0000-00009F5B0000}"/>
    <cellStyle name="40% - Énfasis2 5 2 2 6 3" xfId="40420" xr:uid="{00000000-0005-0000-0000-0000A05B0000}"/>
    <cellStyle name="40% - Énfasis2 5 2 2 6 4" xfId="25131" xr:uid="{00000000-0005-0000-0000-0000A15B0000}"/>
    <cellStyle name="40% - Énfasis2 5 2 2 6 5" xfId="50234" xr:uid="{00000000-0005-0000-0000-0000A25B0000}"/>
    <cellStyle name="40% - Énfasis2 5 2 2 7" xfId="26107" xr:uid="{00000000-0005-0000-0000-0000A35B0000}"/>
    <cellStyle name="40% - Énfasis2 5 2 2 8" xfId="34007" xr:uid="{00000000-0005-0000-0000-0000A45B0000}"/>
    <cellStyle name="40% - Énfasis2 5 2 2 9" xfId="19269" xr:uid="{00000000-0005-0000-0000-0000A55B0000}"/>
    <cellStyle name="40% - Énfasis2 5 2 3" xfId="2239" xr:uid="{00000000-0005-0000-0000-0000A65B0000}"/>
    <cellStyle name="40% - Énfasis2 5 2 3 2" xfId="4817" xr:uid="{00000000-0005-0000-0000-0000A75B0000}"/>
    <cellStyle name="40% - Énfasis2 5 2 3 2 2" xfId="14795" xr:uid="{00000000-0005-0000-0000-0000A85B0000}"/>
    <cellStyle name="40% - Énfasis2 5 2 3 2 2 2" xfId="28558" xr:uid="{00000000-0005-0000-0000-0000A95B0000}"/>
    <cellStyle name="40% - Énfasis2 5 2 3 2 3" xfId="36453" xr:uid="{00000000-0005-0000-0000-0000AA5B0000}"/>
    <cellStyle name="40% - Énfasis2 5 2 3 2 4" xfId="21242" xr:uid="{00000000-0005-0000-0000-0000AB5B0000}"/>
    <cellStyle name="40% - Énfasis2 5 2 3 2 5" xfId="46017" xr:uid="{00000000-0005-0000-0000-0000AC5B0000}"/>
    <cellStyle name="40% - Énfasis2 5 2 3 3" xfId="8786" xr:uid="{00000000-0005-0000-0000-0000AD5B0000}"/>
    <cellStyle name="40% - Énfasis2 5 2 3 3 2" xfId="17753" xr:uid="{00000000-0005-0000-0000-0000AE5B0000}"/>
    <cellStyle name="40% - Énfasis2 5 2 3 3 2 2" xfId="30042" xr:uid="{00000000-0005-0000-0000-0000AF5B0000}"/>
    <cellStyle name="40% - Énfasis2 5 2 3 3 3" xfId="37938" xr:uid="{00000000-0005-0000-0000-0000B05B0000}"/>
    <cellStyle name="40% - Énfasis2 5 2 3 3 4" xfId="22725" xr:uid="{00000000-0005-0000-0000-0000B15B0000}"/>
    <cellStyle name="40% - Énfasis2 5 2 3 3 5" xfId="48978" xr:uid="{00000000-0005-0000-0000-0000B25B0000}"/>
    <cellStyle name="40% - Énfasis2 5 2 3 4" xfId="9644" xr:uid="{00000000-0005-0000-0000-0000B35B0000}"/>
    <cellStyle name="40% - Énfasis2 5 2 3 4 2" xfId="31527" xr:uid="{00000000-0005-0000-0000-0000B45B0000}"/>
    <cellStyle name="40% - Énfasis2 5 2 3 4 3" xfId="39424" xr:uid="{00000000-0005-0000-0000-0000B55B0000}"/>
    <cellStyle name="40% - Énfasis2 5 2 3 4 4" xfId="24209" xr:uid="{00000000-0005-0000-0000-0000B65B0000}"/>
    <cellStyle name="40% - Énfasis2 5 2 3 4 5" xfId="50621" xr:uid="{00000000-0005-0000-0000-0000B75B0000}"/>
    <cellStyle name="40% - Énfasis2 5 2 3 5" xfId="12334" xr:uid="{00000000-0005-0000-0000-0000B85B0000}"/>
    <cellStyle name="40% - Énfasis2 5 2 3 5 2" xfId="33012" xr:uid="{00000000-0005-0000-0000-0000B95B0000}"/>
    <cellStyle name="40% - Énfasis2 5 2 3 5 3" xfId="40909" xr:uid="{00000000-0005-0000-0000-0000BA5B0000}"/>
    <cellStyle name="40% - Énfasis2 5 2 3 6" xfId="26596" xr:uid="{00000000-0005-0000-0000-0000BB5B0000}"/>
    <cellStyle name="40% - Énfasis2 5 2 3 7" xfId="34496" xr:uid="{00000000-0005-0000-0000-0000BC5B0000}"/>
    <cellStyle name="40% - Énfasis2 5 2 3 8" xfId="19758" xr:uid="{00000000-0005-0000-0000-0000BD5B0000}"/>
    <cellStyle name="40% - Énfasis2 5 2 3 9" xfId="42439" xr:uid="{00000000-0005-0000-0000-0000BE5B0000}"/>
    <cellStyle name="40% - Énfasis2 5 2 4" xfId="1336" xr:uid="{00000000-0005-0000-0000-0000BF5B0000}"/>
    <cellStyle name="40% - Énfasis2 5 2 4 2" xfId="4545" xr:uid="{00000000-0005-0000-0000-0000C05B0000}"/>
    <cellStyle name="40% - Énfasis2 5 2 4 2 2" xfId="14523" xr:uid="{00000000-0005-0000-0000-0000C15B0000}"/>
    <cellStyle name="40% - Énfasis2 5 2 4 2 3" xfId="27240" xr:uid="{00000000-0005-0000-0000-0000C25B0000}"/>
    <cellStyle name="40% - Énfasis2 5 2 4 2 4" xfId="45745" xr:uid="{00000000-0005-0000-0000-0000C35B0000}"/>
    <cellStyle name="40% - Énfasis2 5 2 4 3" xfId="10938" xr:uid="{00000000-0005-0000-0000-0000C45B0000}"/>
    <cellStyle name="40% - Énfasis2 5 2 4 3 2" xfId="35135" xr:uid="{00000000-0005-0000-0000-0000C55B0000}"/>
    <cellStyle name="40% - Énfasis2 5 2 4 4" xfId="18950" xr:uid="{00000000-0005-0000-0000-0000C65B0000}"/>
    <cellStyle name="40% - Énfasis2 5 2 4 5" xfId="43208" xr:uid="{00000000-0005-0000-0000-0000C75B0000}"/>
    <cellStyle name="40% - Énfasis2 5 2 5" xfId="6687" xr:uid="{00000000-0005-0000-0000-0000C85B0000}"/>
    <cellStyle name="40% - Énfasis2 5 2 5 2" xfId="15666" xr:uid="{00000000-0005-0000-0000-0000C95B0000}"/>
    <cellStyle name="40% - Énfasis2 5 2 5 2 2" xfId="27750" xr:uid="{00000000-0005-0000-0000-0000CA5B0000}"/>
    <cellStyle name="40% - Énfasis2 5 2 5 3" xfId="35645" xr:uid="{00000000-0005-0000-0000-0000CB5B0000}"/>
    <cellStyle name="40% - Énfasis2 5 2 5 4" xfId="20434" xr:uid="{00000000-0005-0000-0000-0000CC5B0000}"/>
    <cellStyle name="40% - Énfasis2 5 2 5 5" xfId="46890" xr:uid="{00000000-0005-0000-0000-0000CD5B0000}"/>
    <cellStyle name="40% - Énfasis2 5 2 6" xfId="3977" xr:uid="{00000000-0005-0000-0000-0000CE5B0000}"/>
    <cellStyle name="40% - Énfasis2 5 2 6 2" xfId="13958" xr:uid="{00000000-0005-0000-0000-0000CF5B0000}"/>
    <cellStyle name="40% - Énfasis2 5 2 6 2 2" xfId="29234" xr:uid="{00000000-0005-0000-0000-0000D05B0000}"/>
    <cellStyle name="40% - Énfasis2 5 2 6 3" xfId="37130" xr:uid="{00000000-0005-0000-0000-0000D15B0000}"/>
    <cellStyle name="40% - Énfasis2 5 2 6 4" xfId="21918" xr:uid="{00000000-0005-0000-0000-0000D25B0000}"/>
    <cellStyle name="40% - Énfasis2 5 2 6 5" xfId="45180" xr:uid="{00000000-0005-0000-0000-0000D35B0000}"/>
    <cellStyle name="40% - Énfasis2 5 2 7" xfId="7224" xr:uid="{00000000-0005-0000-0000-0000D45B0000}"/>
    <cellStyle name="40% - Énfasis2 5 2 7 2" xfId="16201" xr:uid="{00000000-0005-0000-0000-0000D55B0000}"/>
    <cellStyle name="40% - Énfasis2 5 2 7 2 2" xfId="30719" xr:uid="{00000000-0005-0000-0000-0000D65B0000}"/>
    <cellStyle name="40% - Énfasis2 5 2 7 3" xfId="38616" xr:uid="{00000000-0005-0000-0000-0000D75B0000}"/>
    <cellStyle name="40% - Énfasis2 5 2 7 4" xfId="23402" xr:uid="{00000000-0005-0000-0000-0000D85B0000}"/>
    <cellStyle name="40% - Énfasis2 5 2 7 5" xfId="47426" xr:uid="{00000000-0005-0000-0000-0000D95B0000}"/>
    <cellStyle name="40% - Énfasis2 5 2 8" xfId="3132" xr:uid="{00000000-0005-0000-0000-0000DA5B0000}"/>
    <cellStyle name="40% - Énfasis2 5 2 8 2" xfId="13116" xr:uid="{00000000-0005-0000-0000-0000DB5B0000}"/>
    <cellStyle name="40% - Énfasis2 5 2 8 2 2" xfId="32204" xr:uid="{00000000-0005-0000-0000-0000DC5B0000}"/>
    <cellStyle name="40% - Énfasis2 5 2 8 3" xfId="40101" xr:uid="{00000000-0005-0000-0000-0000DD5B0000}"/>
    <cellStyle name="40% - Énfasis2 5 2 8 4" xfId="24836" xr:uid="{00000000-0005-0000-0000-0000DE5B0000}"/>
    <cellStyle name="40% - Énfasis2 5 2 8 5" xfId="44337" xr:uid="{00000000-0005-0000-0000-0000DF5B0000}"/>
    <cellStyle name="40% - Énfasis2 5 2 9" xfId="7898" xr:uid="{00000000-0005-0000-0000-0000E05B0000}"/>
    <cellStyle name="40% - Énfasis2 5 2 9 2" xfId="16865" xr:uid="{00000000-0005-0000-0000-0000E15B0000}"/>
    <cellStyle name="40% - Énfasis2 5 2 9 3" xfId="25789" xr:uid="{00000000-0005-0000-0000-0000E25B0000}"/>
    <cellStyle name="40% - Énfasis2 5 2 9 4" xfId="48090" xr:uid="{00000000-0005-0000-0000-0000E35B0000}"/>
    <cellStyle name="40% - Énfasis2 5 3" xfId="298" xr:uid="{00000000-0005-0000-0000-0000E45B0000}"/>
    <cellStyle name="40% - Énfasis2 5 3 10" xfId="18571" xr:uid="{00000000-0005-0000-0000-0000E55B0000}"/>
    <cellStyle name="40% - Énfasis2 5 3 11" xfId="41725" xr:uid="{00000000-0005-0000-0000-0000E65B0000}"/>
    <cellStyle name="40% - Énfasis2 5 3 2" xfId="819" xr:uid="{00000000-0005-0000-0000-0000E75B0000}"/>
    <cellStyle name="40% - Énfasis2 5 3 2 2" xfId="2241" xr:uid="{00000000-0005-0000-0000-0000E85B0000}"/>
    <cellStyle name="40% - Énfasis2 5 3 2 2 2" xfId="4917" xr:uid="{00000000-0005-0000-0000-0000E95B0000}"/>
    <cellStyle name="40% - Énfasis2 5 3 2 2 2 2" xfId="14895" xr:uid="{00000000-0005-0000-0000-0000EA5B0000}"/>
    <cellStyle name="40% - Énfasis2 5 3 2 2 2 3" xfId="28560" xr:uid="{00000000-0005-0000-0000-0000EB5B0000}"/>
    <cellStyle name="40% - Énfasis2 5 3 2 2 2 4" xfId="46117" xr:uid="{00000000-0005-0000-0000-0000EC5B0000}"/>
    <cellStyle name="40% - Énfasis2 5 3 2 2 3" xfId="10939" xr:uid="{00000000-0005-0000-0000-0000ED5B0000}"/>
    <cellStyle name="40% - Énfasis2 5 3 2 2 3 2" xfId="36455" xr:uid="{00000000-0005-0000-0000-0000EE5B0000}"/>
    <cellStyle name="40% - Énfasis2 5 3 2 2 4" xfId="21244" xr:uid="{00000000-0005-0000-0000-0000EF5B0000}"/>
    <cellStyle name="40% - Énfasis2 5 3 2 2 5" xfId="43744" xr:uid="{00000000-0005-0000-0000-0000F05B0000}"/>
    <cellStyle name="40% - Énfasis2 5 3 2 3" xfId="3562" xr:uid="{00000000-0005-0000-0000-0000F15B0000}"/>
    <cellStyle name="40% - Énfasis2 5 3 2 3 2" xfId="13546" xr:uid="{00000000-0005-0000-0000-0000F25B0000}"/>
    <cellStyle name="40% - Énfasis2 5 3 2 3 2 2" xfId="30044" xr:uid="{00000000-0005-0000-0000-0000F35B0000}"/>
    <cellStyle name="40% - Énfasis2 5 3 2 3 3" xfId="37940" xr:uid="{00000000-0005-0000-0000-0000F45B0000}"/>
    <cellStyle name="40% - Énfasis2 5 3 2 3 4" xfId="22727" xr:uid="{00000000-0005-0000-0000-0000F55B0000}"/>
    <cellStyle name="40% - Énfasis2 5 3 2 3 5" xfId="44767" xr:uid="{00000000-0005-0000-0000-0000F65B0000}"/>
    <cellStyle name="40% - Énfasis2 5 3 2 4" xfId="8788" xr:uid="{00000000-0005-0000-0000-0000F75B0000}"/>
    <cellStyle name="40% - Énfasis2 5 3 2 4 2" xfId="17755" xr:uid="{00000000-0005-0000-0000-0000F85B0000}"/>
    <cellStyle name="40% - Énfasis2 5 3 2 4 2 2" xfId="31529" xr:uid="{00000000-0005-0000-0000-0000F95B0000}"/>
    <cellStyle name="40% - Énfasis2 5 3 2 4 3" xfId="39426" xr:uid="{00000000-0005-0000-0000-0000FA5B0000}"/>
    <cellStyle name="40% - Énfasis2 5 3 2 4 4" xfId="24211" xr:uid="{00000000-0005-0000-0000-0000FB5B0000}"/>
    <cellStyle name="40% - Énfasis2 5 3 2 4 5" xfId="48980" xr:uid="{00000000-0005-0000-0000-0000FC5B0000}"/>
    <cellStyle name="40% - Énfasis2 5 3 2 5" xfId="10940" xr:uid="{00000000-0005-0000-0000-0000FD5B0000}"/>
    <cellStyle name="40% - Énfasis2 5 3 2 5 2" xfId="33014" xr:uid="{00000000-0005-0000-0000-0000FE5B0000}"/>
    <cellStyle name="40% - Énfasis2 5 3 2 5 3" xfId="40911" xr:uid="{00000000-0005-0000-0000-0000FF5B0000}"/>
    <cellStyle name="40% - Énfasis2 5 3 2 5 4" xfId="25378" xr:uid="{00000000-0005-0000-0000-0000005C0000}"/>
    <cellStyle name="40% - Énfasis2 5 3 2 5 5" xfId="50623" xr:uid="{00000000-0005-0000-0000-0000015C0000}"/>
    <cellStyle name="40% - Énfasis2 5 3 2 6" xfId="26598" xr:uid="{00000000-0005-0000-0000-0000025C0000}"/>
    <cellStyle name="40% - Énfasis2 5 3 2 7" xfId="34498" xr:uid="{00000000-0005-0000-0000-0000035C0000}"/>
    <cellStyle name="40% - Énfasis2 5 3 2 8" xfId="19760" xr:uid="{00000000-0005-0000-0000-0000045C0000}"/>
    <cellStyle name="40% - Énfasis2 5 3 2 9" xfId="42441" xr:uid="{00000000-0005-0000-0000-0000055C0000}"/>
    <cellStyle name="40% - Énfasis2 5 3 3" xfId="1510" xr:uid="{00000000-0005-0000-0000-0000065C0000}"/>
    <cellStyle name="40% - Énfasis2 5 3 3 2" xfId="6862" xr:uid="{00000000-0005-0000-0000-0000075C0000}"/>
    <cellStyle name="40% - Énfasis2 5 3 3 2 2" xfId="15840" xr:uid="{00000000-0005-0000-0000-0000085C0000}"/>
    <cellStyle name="40% - Énfasis2 5 3 3 2 3" xfId="27397" xr:uid="{00000000-0005-0000-0000-0000095C0000}"/>
    <cellStyle name="40% - Énfasis2 5 3 3 2 4" xfId="47064" xr:uid="{00000000-0005-0000-0000-00000A5C0000}"/>
    <cellStyle name="40% - Énfasis2 5 3 3 3" xfId="10941" xr:uid="{00000000-0005-0000-0000-00000B5C0000}"/>
    <cellStyle name="40% - Énfasis2 5 3 3 3 2" xfId="35292" xr:uid="{00000000-0005-0000-0000-00000C5C0000}"/>
    <cellStyle name="40% - Énfasis2 5 3 3 4" xfId="19268" xr:uid="{00000000-0005-0000-0000-00000D5C0000}"/>
    <cellStyle name="40% - Énfasis2 5 3 3 5" xfId="43382" xr:uid="{00000000-0005-0000-0000-00000E5C0000}"/>
    <cellStyle name="40% - Énfasis2 5 3 4" xfId="4077" xr:uid="{00000000-0005-0000-0000-00000F5C0000}"/>
    <cellStyle name="40% - Énfasis2 5 3 4 2" xfId="14058" xr:uid="{00000000-0005-0000-0000-0000105C0000}"/>
    <cellStyle name="40% - Énfasis2 5 3 4 2 2" xfId="28068" xr:uid="{00000000-0005-0000-0000-0000115C0000}"/>
    <cellStyle name="40% - Énfasis2 5 3 4 3" xfId="35963" xr:uid="{00000000-0005-0000-0000-0000125C0000}"/>
    <cellStyle name="40% - Énfasis2 5 3 4 4" xfId="20752" xr:uid="{00000000-0005-0000-0000-0000135C0000}"/>
    <cellStyle name="40% - Énfasis2 5 3 4 5" xfId="45280" xr:uid="{00000000-0005-0000-0000-0000145C0000}"/>
    <cellStyle name="40% - Énfasis2 5 3 5" xfId="7398" xr:uid="{00000000-0005-0000-0000-0000155C0000}"/>
    <cellStyle name="40% - Énfasis2 5 3 5 2" xfId="16374" xr:uid="{00000000-0005-0000-0000-0000165C0000}"/>
    <cellStyle name="40% - Énfasis2 5 3 5 2 2" xfId="29552" xr:uid="{00000000-0005-0000-0000-0000175C0000}"/>
    <cellStyle name="40% - Énfasis2 5 3 5 3" xfId="37448" xr:uid="{00000000-0005-0000-0000-0000185C0000}"/>
    <cellStyle name="40% - Énfasis2 5 3 5 4" xfId="22236" xr:uid="{00000000-0005-0000-0000-0000195C0000}"/>
    <cellStyle name="40% - Énfasis2 5 3 5 5" xfId="47599" xr:uid="{00000000-0005-0000-0000-00001A5C0000}"/>
    <cellStyle name="40% - Énfasis2 5 3 6" xfId="3306" xr:uid="{00000000-0005-0000-0000-00001B5C0000}"/>
    <cellStyle name="40% - Énfasis2 5 3 6 2" xfId="13290" xr:uid="{00000000-0005-0000-0000-00001C5C0000}"/>
    <cellStyle name="40% - Énfasis2 5 3 6 2 2" xfId="31037" xr:uid="{00000000-0005-0000-0000-00001D5C0000}"/>
    <cellStyle name="40% - Énfasis2 5 3 6 3" xfId="38934" xr:uid="{00000000-0005-0000-0000-00001E5C0000}"/>
    <cellStyle name="40% - Énfasis2 5 3 6 4" xfId="23720" xr:uid="{00000000-0005-0000-0000-00001F5C0000}"/>
    <cellStyle name="40% - Énfasis2 5 3 6 5" xfId="44511" xr:uid="{00000000-0005-0000-0000-0000205C0000}"/>
    <cellStyle name="40% - Énfasis2 5 3 7" xfId="8072" xr:uid="{00000000-0005-0000-0000-0000215C0000}"/>
    <cellStyle name="40% - Énfasis2 5 3 7 2" xfId="17039" xr:uid="{00000000-0005-0000-0000-0000225C0000}"/>
    <cellStyle name="40% - Énfasis2 5 3 7 2 2" xfId="32522" xr:uid="{00000000-0005-0000-0000-0000235C0000}"/>
    <cellStyle name="40% - Énfasis2 5 3 7 3" xfId="40419" xr:uid="{00000000-0005-0000-0000-0000245C0000}"/>
    <cellStyle name="40% - Énfasis2 5 3 7 4" xfId="25130" xr:uid="{00000000-0005-0000-0000-0000255C0000}"/>
    <cellStyle name="40% - Énfasis2 5 3 7 5" xfId="48264" xr:uid="{00000000-0005-0000-0000-0000265C0000}"/>
    <cellStyle name="40% - Énfasis2 5 3 8" xfId="10942" xr:uid="{00000000-0005-0000-0000-0000275C0000}"/>
    <cellStyle name="40% - Énfasis2 5 3 8 2" xfId="26106" xr:uid="{00000000-0005-0000-0000-0000285C0000}"/>
    <cellStyle name="40% - Énfasis2 5 3 8 3" xfId="49907" xr:uid="{00000000-0005-0000-0000-0000295C0000}"/>
    <cellStyle name="40% - Énfasis2 5 3 9" xfId="34006" xr:uid="{00000000-0005-0000-0000-00002A5C0000}"/>
    <cellStyle name="40% - Énfasis2 5 4" xfId="439" xr:uid="{00000000-0005-0000-0000-00002B5C0000}"/>
    <cellStyle name="40% - Énfasis2 5 4 2" xfId="2238" xr:uid="{00000000-0005-0000-0000-00002C5C0000}"/>
    <cellStyle name="40% - Énfasis2 5 4 2 2" xfId="4638" xr:uid="{00000000-0005-0000-0000-00002D5C0000}"/>
    <cellStyle name="40% - Énfasis2 5 4 2 2 2" xfId="14616" xr:uid="{00000000-0005-0000-0000-00002E5C0000}"/>
    <cellStyle name="40% - Énfasis2 5 4 2 2 3" xfId="28557" xr:uid="{00000000-0005-0000-0000-00002F5C0000}"/>
    <cellStyle name="40% - Énfasis2 5 4 2 2 4" xfId="45838" xr:uid="{00000000-0005-0000-0000-0000305C0000}"/>
    <cellStyle name="40% - Énfasis2 5 4 2 3" xfId="10943" xr:uid="{00000000-0005-0000-0000-0000315C0000}"/>
    <cellStyle name="40% - Énfasis2 5 4 2 3 2" xfId="36452" xr:uid="{00000000-0005-0000-0000-0000325C0000}"/>
    <cellStyle name="40% - Énfasis2 5 4 2 4" xfId="21241" xr:uid="{00000000-0005-0000-0000-0000335C0000}"/>
    <cellStyle name="40% - Énfasis2 5 4 2 5" xfId="43743" xr:uid="{00000000-0005-0000-0000-0000345C0000}"/>
    <cellStyle name="40% - Énfasis2 5 4 3" xfId="2929" xr:uid="{00000000-0005-0000-0000-0000355C0000}"/>
    <cellStyle name="40% - Énfasis2 5 4 3 2" xfId="12913" xr:uid="{00000000-0005-0000-0000-0000365C0000}"/>
    <cellStyle name="40% - Énfasis2 5 4 3 2 2" xfId="30041" xr:uid="{00000000-0005-0000-0000-0000375C0000}"/>
    <cellStyle name="40% - Énfasis2 5 4 3 3" xfId="37937" xr:uid="{00000000-0005-0000-0000-0000385C0000}"/>
    <cellStyle name="40% - Énfasis2 5 4 3 4" xfId="22724" xr:uid="{00000000-0005-0000-0000-0000395C0000}"/>
    <cellStyle name="40% - Énfasis2 5 4 3 5" xfId="44134" xr:uid="{00000000-0005-0000-0000-00003A5C0000}"/>
    <cellStyle name="40% - Énfasis2 5 4 4" xfId="8785" xr:uid="{00000000-0005-0000-0000-00003B5C0000}"/>
    <cellStyle name="40% - Énfasis2 5 4 4 2" xfId="17752" xr:uid="{00000000-0005-0000-0000-00003C5C0000}"/>
    <cellStyle name="40% - Énfasis2 5 4 4 2 2" xfId="31526" xr:uid="{00000000-0005-0000-0000-00003D5C0000}"/>
    <cellStyle name="40% - Énfasis2 5 4 4 3" xfId="39423" xr:uid="{00000000-0005-0000-0000-00003E5C0000}"/>
    <cellStyle name="40% - Énfasis2 5 4 4 4" xfId="24208" xr:uid="{00000000-0005-0000-0000-00003F5C0000}"/>
    <cellStyle name="40% - Énfasis2 5 4 4 5" xfId="48977" xr:uid="{00000000-0005-0000-0000-0000405C0000}"/>
    <cellStyle name="40% - Énfasis2 5 4 5" xfId="10944" xr:uid="{00000000-0005-0000-0000-0000415C0000}"/>
    <cellStyle name="40% - Énfasis2 5 4 5 2" xfId="33011" xr:uid="{00000000-0005-0000-0000-0000425C0000}"/>
    <cellStyle name="40% - Énfasis2 5 4 5 3" xfId="40908" xr:uid="{00000000-0005-0000-0000-0000435C0000}"/>
    <cellStyle name="40% - Énfasis2 5 4 5 4" xfId="25377" xr:uid="{00000000-0005-0000-0000-0000445C0000}"/>
    <cellStyle name="40% - Énfasis2 5 4 5 5" xfId="50620" xr:uid="{00000000-0005-0000-0000-0000455C0000}"/>
    <cellStyle name="40% - Énfasis2 5 4 6" xfId="26595" xr:uid="{00000000-0005-0000-0000-0000465C0000}"/>
    <cellStyle name="40% - Énfasis2 5 4 7" xfId="34495" xr:uid="{00000000-0005-0000-0000-0000475C0000}"/>
    <cellStyle name="40% - Énfasis2 5 4 8" xfId="19757" xr:uid="{00000000-0005-0000-0000-0000485C0000}"/>
    <cellStyle name="40% - Énfasis2 5 4 9" xfId="42438" xr:uid="{00000000-0005-0000-0000-0000495C0000}"/>
    <cellStyle name="40% - Énfasis2 5 5" xfId="1133" xr:uid="{00000000-0005-0000-0000-00004A5C0000}"/>
    <cellStyle name="40% - Énfasis2 5 5 2" xfId="5208" xr:uid="{00000000-0005-0000-0000-00004B5C0000}"/>
    <cellStyle name="40% - Énfasis2 5 5 2 2" xfId="15185" xr:uid="{00000000-0005-0000-0000-00004C5C0000}"/>
    <cellStyle name="40% - Énfasis2 5 5 2 3" xfId="27239" xr:uid="{00000000-0005-0000-0000-00004D5C0000}"/>
    <cellStyle name="40% - Énfasis2 5 5 2 4" xfId="46408" xr:uid="{00000000-0005-0000-0000-00004E5C0000}"/>
    <cellStyle name="40% - Énfasis2 5 5 3" xfId="10945" xr:uid="{00000000-0005-0000-0000-00004F5C0000}"/>
    <cellStyle name="40% - Énfasis2 5 5 3 2" xfId="35134" xr:uid="{00000000-0005-0000-0000-0000505C0000}"/>
    <cellStyle name="40% - Énfasis2 5 5 4" xfId="18949" xr:uid="{00000000-0005-0000-0000-0000515C0000}"/>
    <cellStyle name="40% - Énfasis2 5 5 5" xfId="43006" xr:uid="{00000000-0005-0000-0000-0000525C0000}"/>
    <cellStyle name="40% - Énfasis2 5 6" xfId="4438" xr:uid="{00000000-0005-0000-0000-0000535C0000}"/>
    <cellStyle name="40% - Énfasis2 5 6 2" xfId="14417" xr:uid="{00000000-0005-0000-0000-0000545C0000}"/>
    <cellStyle name="40% - Énfasis2 5 6 2 2" xfId="27749" xr:uid="{00000000-0005-0000-0000-0000555C0000}"/>
    <cellStyle name="40% - Énfasis2 5 6 3" xfId="35644" xr:uid="{00000000-0005-0000-0000-0000565C0000}"/>
    <cellStyle name="40% - Énfasis2 5 6 4" xfId="20433" xr:uid="{00000000-0005-0000-0000-0000575C0000}"/>
    <cellStyle name="40% - Énfasis2 5 6 5" xfId="45639" xr:uid="{00000000-0005-0000-0000-0000585C0000}"/>
    <cellStyle name="40% - Énfasis2 5 7" xfId="6026" xr:uid="{00000000-0005-0000-0000-0000595C0000}"/>
    <cellStyle name="40% - Énfasis2 5 7 2" xfId="29233" xr:uid="{00000000-0005-0000-0000-00005A5C0000}"/>
    <cellStyle name="40% - Énfasis2 5 7 2 2" xfId="51456" xr:uid="{00000000-0005-0000-0000-00005B5C0000}"/>
    <cellStyle name="40% - Énfasis2 5 7 3" xfId="37129" xr:uid="{00000000-0005-0000-0000-00005C5C0000}"/>
    <cellStyle name="40% - Énfasis2 5 7 3 2" xfId="51278" xr:uid="{00000000-0005-0000-0000-00005D5C0000}"/>
    <cellStyle name="40% - Énfasis2 5 7 4" xfId="21917" xr:uid="{00000000-0005-0000-0000-00005E5C0000}"/>
    <cellStyle name="40% - Énfasis2 5 8" xfId="6482" xr:uid="{00000000-0005-0000-0000-00005F5C0000}"/>
    <cellStyle name="40% - Énfasis2 5 8 2" xfId="15464" xr:uid="{00000000-0005-0000-0000-0000605C0000}"/>
    <cellStyle name="40% - Énfasis2 5 8 2 2" xfId="30718" xr:uid="{00000000-0005-0000-0000-0000615C0000}"/>
    <cellStyle name="40% - Énfasis2 5 8 3" xfId="38615" xr:uid="{00000000-0005-0000-0000-0000625C0000}"/>
    <cellStyle name="40% - Énfasis2 5 8 4" xfId="23401" xr:uid="{00000000-0005-0000-0000-0000635C0000}"/>
    <cellStyle name="40% - Énfasis2 5 8 5" xfId="46687" xr:uid="{00000000-0005-0000-0000-0000645C0000}"/>
    <cellStyle name="40% - Énfasis2 5 9" xfId="3796" xr:uid="{00000000-0005-0000-0000-0000655C0000}"/>
    <cellStyle name="40% - Énfasis2 5 9 2" xfId="13779" xr:uid="{00000000-0005-0000-0000-0000665C0000}"/>
    <cellStyle name="40% - Énfasis2 5 9 2 2" xfId="32203" xr:uid="{00000000-0005-0000-0000-0000675C0000}"/>
    <cellStyle name="40% - Énfasis2 5 9 3" xfId="40100" xr:uid="{00000000-0005-0000-0000-0000685C0000}"/>
    <cellStyle name="40% - Énfasis2 5 9 4" xfId="24835" xr:uid="{00000000-0005-0000-0000-0000695C0000}"/>
    <cellStyle name="40% - Énfasis2 5 9 5" xfId="45001" xr:uid="{00000000-0005-0000-0000-00006A5C0000}"/>
    <cellStyle name="40% - Énfasis2 6" xfId="159" xr:uid="{00000000-0005-0000-0000-00006B5C0000}"/>
    <cellStyle name="40% - Énfasis2 6 10" xfId="7760" xr:uid="{00000000-0005-0000-0000-00006C5C0000}"/>
    <cellStyle name="40% - Énfasis2 6 10 2" xfId="16727" xr:uid="{00000000-0005-0000-0000-00006D5C0000}"/>
    <cellStyle name="40% - Énfasis2 6 10 3" xfId="33689" xr:uid="{00000000-0005-0000-0000-00006E5C0000}"/>
    <cellStyle name="40% - Énfasis2 6 10 4" xfId="47952" xr:uid="{00000000-0005-0000-0000-00006F5C0000}"/>
    <cellStyle name="40% - Énfasis2 6 11" xfId="10946" xr:uid="{00000000-0005-0000-0000-0000705C0000}"/>
    <cellStyle name="40% - Énfasis2 6 11 2" xfId="49595" xr:uid="{00000000-0005-0000-0000-0000715C0000}"/>
    <cellStyle name="40% - Énfasis2 6 12" xfId="18313" xr:uid="{00000000-0005-0000-0000-0000725C0000}"/>
    <cellStyle name="40% - Énfasis2 6 13" xfId="41413" xr:uid="{00000000-0005-0000-0000-0000735C0000}"/>
    <cellStyle name="40% - Énfasis2 6 2" xfId="645" xr:uid="{00000000-0005-0000-0000-0000745C0000}"/>
    <cellStyle name="40% - Énfasis2 6 2 10" xfId="18461" xr:uid="{00000000-0005-0000-0000-0000755C0000}"/>
    <cellStyle name="40% - Énfasis2 6 2 11" xfId="41552" xr:uid="{00000000-0005-0000-0000-0000765C0000}"/>
    <cellStyle name="40% - Énfasis2 6 2 2" xfId="974" xr:uid="{00000000-0005-0000-0000-0000775C0000}"/>
    <cellStyle name="40% - Énfasis2 6 2 2 2" xfId="2242" xr:uid="{00000000-0005-0000-0000-0000785C0000}"/>
    <cellStyle name="40% - Énfasis2 6 2 2 2 2" xfId="5063" xr:uid="{00000000-0005-0000-0000-0000795C0000}"/>
    <cellStyle name="40% - Énfasis2 6 2 2 2 2 2" xfId="15041" xr:uid="{00000000-0005-0000-0000-00007A5C0000}"/>
    <cellStyle name="40% - Énfasis2 6 2 2 2 2 3" xfId="28562" xr:uid="{00000000-0005-0000-0000-00007B5C0000}"/>
    <cellStyle name="40% - Énfasis2 6 2 2 2 2 4" xfId="46263" xr:uid="{00000000-0005-0000-0000-00007C5C0000}"/>
    <cellStyle name="40% - Énfasis2 6 2 2 2 3" xfId="10947" xr:uid="{00000000-0005-0000-0000-00007D5C0000}"/>
    <cellStyle name="40% - Énfasis2 6 2 2 2 3 2" xfId="36457" xr:uid="{00000000-0005-0000-0000-00007E5C0000}"/>
    <cellStyle name="40% - Énfasis2 6 2 2 2 4" xfId="21246" xr:uid="{00000000-0005-0000-0000-00007F5C0000}"/>
    <cellStyle name="40% - Énfasis2 6 2 2 2 5" xfId="43745" xr:uid="{00000000-0005-0000-0000-0000805C0000}"/>
    <cellStyle name="40% - Énfasis2 6 2 2 3" xfId="3563" xr:uid="{00000000-0005-0000-0000-0000815C0000}"/>
    <cellStyle name="40% - Énfasis2 6 2 2 3 2" xfId="13547" xr:uid="{00000000-0005-0000-0000-0000825C0000}"/>
    <cellStyle name="40% - Énfasis2 6 2 2 3 2 2" xfId="30046" xr:uid="{00000000-0005-0000-0000-0000835C0000}"/>
    <cellStyle name="40% - Énfasis2 6 2 2 3 3" xfId="37942" xr:uid="{00000000-0005-0000-0000-0000845C0000}"/>
    <cellStyle name="40% - Énfasis2 6 2 2 3 4" xfId="22729" xr:uid="{00000000-0005-0000-0000-0000855C0000}"/>
    <cellStyle name="40% - Énfasis2 6 2 2 3 5" xfId="44768" xr:uid="{00000000-0005-0000-0000-0000865C0000}"/>
    <cellStyle name="40% - Énfasis2 6 2 2 4" xfId="8789" xr:uid="{00000000-0005-0000-0000-0000875C0000}"/>
    <cellStyle name="40% - Énfasis2 6 2 2 4 2" xfId="17756" xr:uid="{00000000-0005-0000-0000-0000885C0000}"/>
    <cellStyle name="40% - Énfasis2 6 2 2 4 2 2" xfId="31531" xr:uid="{00000000-0005-0000-0000-0000895C0000}"/>
    <cellStyle name="40% - Énfasis2 6 2 2 4 3" xfId="39428" xr:uid="{00000000-0005-0000-0000-00008A5C0000}"/>
    <cellStyle name="40% - Énfasis2 6 2 2 4 4" xfId="24213" xr:uid="{00000000-0005-0000-0000-00008B5C0000}"/>
    <cellStyle name="40% - Énfasis2 6 2 2 4 5" xfId="48981" xr:uid="{00000000-0005-0000-0000-00008C5C0000}"/>
    <cellStyle name="40% - Énfasis2 6 2 2 5" xfId="10948" xr:uid="{00000000-0005-0000-0000-00008D5C0000}"/>
    <cellStyle name="40% - Énfasis2 6 2 2 5 2" xfId="33016" xr:uid="{00000000-0005-0000-0000-00008E5C0000}"/>
    <cellStyle name="40% - Énfasis2 6 2 2 5 3" xfId="40913" xr:uid="{00000000-0005-0000-0000-00008F5C0000}"/>
    <cellStyle name="40% - Énfasis2 6 2 2 5 4" xfId="25380" xr:uid="{00000000-0005-0000-0000-0000905C0000}"/>
    <cellStyle name="40% - Énfasis2 6 2 2 5 5" xfId="50624" xr:uid="{00000000-0005-0000-0000-0000915C0000}"/>
    <cellStyle name="40% - Énfasis2 6 2 2 6" xfId="26600" xr:uid="{00000000-0005-0000-0000-0000925C0000}"/>
    <cellStyle name="40% - Énfasis2 6 2 2 7" xfId="34500" xr:uid="{00000000-0005-0000-0000-0000935C0000}"/>
    <cellStyle name="40% - Énfasis2 6 2 2 8" xfId="19762" xr:uid="{00000000-0005-0000-0000-0000945C0000}"/>
    <cellStyle name="40% - Énfasis2 6 2 2 9" xfId="42442" xr:uid="{00000000-0005-0000-0000-0000955C0000}"/>
    <cellStyle name="40% - Énfasis2 6 2 3" xfId="1337" xr:uid="{00000000-0005-0000-0000-0000965C0000}"/>
    <cellStyle name="40% - Énfasis2 6 2 3 2" xfId="6688" xr:uid="{00000000-0005-0000-0000-0000975C0000}"/>
    <cellStyle name="40% - Énfasis2 6 2 3 2 2" xfId="15667" xr:uid="{00000000-0005-0000-0000-0000985C0000}"/>
    <cellStyle name="40% - Énfasis2 6 2 3 2 3" xfId="27398" xr:uid="{00000000-0005-0000-0000-0000995C0000}"/>
    <cellStyle name="40% - Énfasis2 6 2 3 2 4" xfId="46891" xr:uid="{00000000-0005-0000-0000-00009A5C0000}"/>
    <cellStyle name="40% - Énfasis2 6 2 3 3" xfId="10949" xr:uid="{00000000-0005-0000-0000-00009B5C0000}"/>
    <cellStyle name="40% - Énfasis2 6 2 3 3 2" xfId="35293" xr:uid="{00000000-0005-0000-0000-00009C5C0000}"/>
    <cellStyle name="40% - Énfasis2 6 2 3 4" xfId="19270" xr:uid="{00000000-0005-0000-0000-00009D5C0000}"/>
    <cellStyle name="40% - Énfasis2 6 2 3 5" xfId="43209" xr:uid="{00000000-0005-0000-0000-00009E5C0000}"/>
    <cellStyle name="40% - Énfasis2 6 2 4" xfId="4224" xr:uid="{00000000-0005-0000-0000-00009F5C0000}"/>
    <cellStyle name="40% - Énfasis2 6 2 4 2" xfId="14204" xr:uid="{00000000-0005-0000-0000-0000A05C0000}"/>
    <cellStyle name="40% - Énfasis2 6 2 4 2 2" xfId="28070" xr:uid="{00000000-0005-0000-0000-0000A15C0000}"/>
    <cellStyle name="40% - Énfasis2 6 2 4 3" xfId="35965" xr:uid="{00000000-0005-0000-0000-0000A25C0000}"/>
    <cellStyle name="40% - Énfasis2 6 2 4 4" xfId="20754" xr:uid="{00000000-0005-0000-0000-0000A35C0000}"/>
    <cellStyle name="40% - Énfasis2 6 2 4 5" xfId="45426" xr:uid="{00000000-0005-0000-0000-0000A45C0000}"/>
    <cellStyle name="40% - Énfasis2 6 2 5" xfId="7225" xr:uid="{00000000-0005-0000-0000-0000A55C0000}"/>
    <cellStyle name="40% - Énfasis2 6 2 5 2" xfId="16202" xr:uid="{00000000-0005-0000-0000-0000A65C0000}"/>
    <cellStyle name="40% - Énfasis2 6 2 5 2 2" xfId="29554" xr:uid="{00000000-0005-0000-0000-0000A75C0000}"/>
    <cellStyle name="40% - Énfasis2 6 2 5 3" xfId="37450" xr:uid="{00000000-0005-0000-0000-0000A85C0000}"/>
    <cellStyle name="40% - Énfasis2 6 2 5 4" xfId="22238" xr:uid="{00000000-0005-0000-0000-0000A95C0000}"/>
    <cellStyle name="40% - Énfasis2 6 2 5 5" xfId="47427" xr:uid="{00000000-0005-0000-0000-0000AA5C0000}"/>
    <cellStyle name="40% - Énfasis2 6 2 6" xfId="3133" xr:uid="{00000000-0005-0000-0000-0000AB5C0000}"/>
    <cellStyle name="40% - Énfasis2 6 2 6 2" xfId="13117" xr:uid="{00000000-0005-0000-0000-0000AC5C0000}"/>
    <cellStyle name="40% - Énfasis2 6 2 6 2 2" xfId="31039" xr:uid="{00000000-0005-0000-0000-0000AD5C0000}"/>
    <cellStyle name="40% - Énfasis2 6 2 6 3" xfId="38936" xr:uid="{00000000-0005-0000-0000-0000AE5C0000}"/>
    <cellStyle name="40% - Énfasis2 6 2 6 4" xfId="23722" xr:uid="{00000000-0005-0000-0000-0000AF5C0000}"/>
    <cellStyle name="40% - Énfasis2 6 2 6 5" xfId="44338" xr:uid="{00000000-0005-0000-0000-0000B05C0000}"/>
    <cellStyle name="40% - Énfasis2 6 2 7" xfId="7899" xr:uid="{00000000-0005-0000-0000-0000B15C0000}"/>
    <cellStyle name="40% - Énfasis2 6 2 7 2" xfId="16866" xr:uid="{00000000-0005-0000-0000-0000B25C0000}"/>
    <cellStyle name="40% - Énfasis2 6 2 7 2 2" xfId="32524" xr:uid="{00000000-0005-0000-0000-0000B35C0000}"/>
    <cellStyle name="40% - Énfasis2 6 2 7 3" xfId="40421" xr:uid="{00000000-0005-0000-0000-0000B45C0000}"/>
    <cellStyle name="40% - Énfasis2 6 2 7 4" xfId="25132" xr:uid="{00000000-0005-0000-0000-0000B55C0000}"/>
    <cellStyle name="40% - Énfasis2 6 2 7 5" xfId="48091" xr:uid="{00000000-0005-0000-0000-0000B65C0000}"/>
    <cellStyle name="40% - Énfasis2 6 2 8" xfId="10950" xr:uid="{00000000-0005-0000-0000-0000B75C0000}"/>
    <cellStyle name="40% - Énfasis2 6 2 8 2" xfId="26108" xr:uid="{00000000-0005-0000-0000-0000B85C0000}"/>
    <cellStyle name="40% - Énfasis2 6 2 8 3" xfId="49734" xr:uid="{00000000-0005-0000-0000-0000B95C0000}"/>
    <cellStyle name="40% - Énfasis2 6 2 9" xfId="34008" xr:uid="{00000000-0005-0000-0000-0000BA5C0000}"/>
    <cellStyle name="40% - Énfasis2 6 3" xfId="820" xr:uid="{00000000-0005-0000-0000-0000BB5C0000}"/>
    <cellStyle name="40% - Énfasis2 6 3 2" xfId="1511" xr:uid="{00000000-0005-0000-0000-0000BC5C0000}"/>
    <cellStyle name="40% - Énfasis2 6 3 2 2" xfId="6863" xr:uid="{00000000-0005-0000-0000-0000BD5C0000}"/>
    <cellStyle name="40% - Énfasis2 6 3 2 2 2" xfId="15841" xr:uid="{00000000-0005-0000-0000-0000BE5C0000}"/>
    <cellStyle name="40% - Énfasis2 6 3 2 2 3" xfId="28561" xr:uid="{00000000-0005-0000-0000-0000BF5C0000}"/>
    <cellStyle name="40% - Énfasis2 6 3 2 2 4" xfId="47065" xr:uid="{00000000-0005-0000-0000-0000C05C0000}"/>
    <cellStyle name="40% - Énfasis2 6 3 2 3" xfId="10951" xr:uid="{00000000-0005-0000-0000-0000C15C0000}"/>
    <cellStyle name="40% - Énfasis2 6 3 2 3 2" xfId="36456" xr:uid="{00000000-0005-0000-0000-0000C25C0000}"/>
    <cellStyle name="40% - Énfasis2 6 3 2 4" xfId="21245" xr:uid="{00000000-0005-0000-0000-0000C35C0000}"/>
    <cellStyle name="40% - Énfasis2 6 3 2 5" xfId="43383" xr:uid="{00000000-0005-0000-0000-0000C45C0000}"/>
    <cellStyle name="40% - Énfasis2 6 3 3" xfId="4784" xr:uid="{00000000-0005-0000-0000-0000C55C0000}"/>
    <cellStyle name="40% - Énfasis2 6 3 3 2" xfId="14762" xr:uid="{00000000-0005-0000-0000-0000C65C0000}"/>
    <cellStyle name="40% - Énfasis2 6 3 3 2 2" xfId="30045" xr:uid="{00000000-0005-0000-0000-0000C75C0000}"/>
    <cellStyle name="40% - Énfasis2 6 3 3 3" xfId="37941" xr:uid="{00000000-0005-0000-0000-0000C85C0000}"/>
    <cellStyle name="40% - Énfasis2 6 3 3 4" xfId="22728" xr:uid="{00000000-0005-0000-0000-0000C95C0000}"/>
    <cellStyle name="40% - Énfasis2 6 3 3 5" xfId="45984" xr:uid="{00000000-0005-0000-0000-0000CA5C0000}"/>
    <cellStyle name="40% - Énfasis2 6 3 4" xfId="7399" xr:uid="{00000000-0005-0000-0000-0000CB5C0000}"/>
    <cellStyle name="40% - Énfasis2 6 3 4 2" xfId="16375" xr:uid="{00000000-0005-0000-0000-0000CC5C0000}"/>
    <cellStyle name="40% - Énfasis2 6 3 4 2 2" xfId="31530" xr:uid="{00000000-0005-0000-0000-0000CD5C0000}"/>
    <cellStyle name="40% - Énfasis2 6 3 4 3" xfId="39427" xr:uid="{00000000-0005-0000-0000-0000CE5C0000}"/>
    <cellStyle name="40% - Énfasis2 6 3 4 4" xfId="24212" xr:uid="{00000000-0005-0000-0000-0000CF5C0000}"/>
    <cellStyle name="40% - Énfasis2 6 3 4 5" xfId="47600" xr:uid="{00000000-0005-0000-0000-0000D05C0000}"/>
    <cellStyle name="40% - Énfasis2 6 3 5" xfId="3307" xr:uid="{00000000-0005-0000-0000-0000D15C0000}"/>
    <cellStyle name="40% - Énfasis2 6 3 5 2" xfId="13291" xr:uid="{00000000-0005-0000-0000-0000D25C0000}"/>
    <cellStyle name="40% - Énfasis2 6 3 5 2 2" xfId="33015" xr:uid="{00000000-0005-0000-0000-0000D35C0000}"/>
    <cellStyle name="40% - Énfasis2 6 3 5 3" xfId="40912" xr:uid="{00000000-0005-0000-0000-0000D45C0000}"/>
    <cellStyle name="40% - Énfasis2 6 3 5 4" xfId="25379" xr:uid="{00000000-0005-0000-0000-0000D55C0000}"/>
    <cellStyle name="40% - Énfasis2 6 3 5 5" xfId="44512" xr:uid="{00000000-0005-0000-0000-0000D65C0000}"/>
    <cellStyle name="40% - Énfasis2 6 3 6" xfId="8073" xr:uid="{00000000-0005-0000-0000-0000D75C0000}"/>
    <cellStyle name="40% - Énfasis2 6 3 6 2" xfId="17040" xr:uid="{00000000-0005-0000-0000-0000D85C0000}"/>
    <cellStyle name="40% - Énfasis2 6 3 6 3" xfId="26599" xr:uid="{00000000-0005-0000-0000-0000D95C0000}"/>
    <cellStyle name="40% - Énfasis2 6 3 6 4" xfId="48265" xr:uid="{00000000-0005-0000-0000-0000DA5C0000}"/>
    <cellStyle name="40% - Énfasis2 6 3 7" xfId="10952" xr:uid="{00000000-0005-0000-0000-0000DB5C0000}"/>
    <cellStyle name="40% - Énfasis2 6 3 7 2" xfId="34499" xr:uid="{00000000-0005-0000-0000-0000DC5C0000}"/>
    <cellStyle name="40% - Énfasis2 6 3 7 3" xfId="49908" xr:uid="{00000000-0005-0000-0000-0000DD5C0000}"/>
    <cellStyle name="40% - Énfasis2 6 3 8" xfId="19761" xr:uid="{00000000-0005-0000-0000-0000DE5C0000}"/>
    <cellStyle name="40% - Énfasis2 6 3 9" xfId="41726" xr:uid="{00000000-0005-0000-0000-0000DF5C0000}"/>
    <cellStyle name="40% - Énfasis2 6 4" xfId="506" xr:uid="{00000000-0005-0000-0000-0000E05C0000}"/>
    <cellStyle name="40% - Énfasis2 6 4 2" xfId="2617" xr:uid="{00000000-0005-0000-0000-0000E15C0000}"/>
    <cellStyle name="40% - Énfasis2 6 4 2 2" xfId="4405" xr:uid="{00000000-0005-0000-0000-0000E25C0000}"/>
    <cellStyle name="40% - Énfasis2 6 4 2 2 2" xfId="14384" xr:uid="{00000000-0005-0000-0000-0000E35C0000}"/>
    <cellStyle name="40% - Énfasis2 6 4 2 2 3" xfId="45606" xr:uid="{00000000-0005-0000-0000-0000E45C0000}"/>
    <cellStyle name="40% - Énfasis2 6 4 2 3" xfId="10953" xr:uid="{00000000-0005-0000-0000-0000E55C0000}"/>
    <cellStyle name="40% - Énfasis2 6 4 2 4" xfId="27241" xr:uid="{00000000-0005-0000-0000-0000E65C0000}"/>
    <cellStyle name="40% - Énfasis2 6 4 2 5" xfId="43827" xr:uid="{00000000-0005-0000-0000-0000E75C0000}"/>
    <cellStyle name="40% - Énfasis2 6 4 3" xfId="3564" xr:uid="{00000000-0005-0000-0000-0000E85C0000}"/>
    <cellStyle name="40% - Énfasis2 6 4 3 2" xfId="13548" xr:uid="{00000000-0005-0000-0000-0000E95C0000}"/>
    <cellStyle name="40% - Énfasis2 6 4 3 3" xfId="35136" xr:uid="{00000000-0005-0000-0000-0000EA5C0000}"/>
    <cellStyle name="40% - Énfasis2 6 4 3 4" xfId="44769" xr:uid="{00000000-0005-0000-0000-0000EB5C0000}"/>
    <cellStyle name="40% - Énfasis2 6 4 4" xfId="9193" xr:uid="{00000000-0005-0000-0000-0000EC5C0000}"/>
    <cellStyle name="40% - Énfasis2 6 4 4 2" xfId="18159" xr:uid="{00000000-0005-0000-0000-0000ED5C0000}"/>
    <cellStyle name="40% - Énfasis2 6 4 4 3" xfId="49385" xr:uid="{00000000-0005-0000-0000-0000EE5C0000}"/>
    <cellStyle name="40% - Énfasis2 6 4 5" xfId="10954" xr:uid="{00000000-0005-0000-0000-0000EF5C0000}"/>
    <cellStyle name="40% - Énfasis2 6 4 5 2" xfId="51028" xr:uid="{00000000-0005-0000-0000-0000F05C0000}"/>
    <cellStyle name="40% - Énfasis2 6 4 6" xfId="18951" xr:uid="{00000000-0005-0000-0000-0000F15C0000}"/>
    <cellStyle name="40% - Énfasis2 6 4 7" xfId="42846" xr:uid="{00000000-0005-0000-0000-0000F25C0000}"/>
    <cellStyle name="40% - Énfasis2 6 5" xfId="1198" xr:uid="{00000000-0005-0000-0000-0000F35C0000}"/>
    <cellStyle name="40% - Énfasis2 6 5 2" xfId="5559" xr:uid="{00000000-0005-0000-0000-0000F45C0000}"/>
    <cellStyle name="40% - Énfasis2 6 5 2 2" xfId="15321" xr:uid="{00000000-0005-0000-0000-0000F55C0000}"/>
    <cellStyle name="40% - Énfasis2 6 5 2 3" xfId="27751" xr:uid="{00000000-0005-0000-0000-0000F65C0000}"/>
    <cellStyle name="40% - Énfasis2 6 5 2 4" xfId="46544" xr:uid="{00000000-0005-0000-0000-0000F75C0000}"/>
    <cellStyle name="40% - Énfasis2 6 5 3" xfId="10955" xr:uid="{00000000-0005-0000-0000-0000F85C0000}"/>
    <cellStyle name="40% - Énfasis2 6 5 3 2" xfId="35646" xr:uid="{00000000-0005-0000-0000-0000F95C0000}"/>
    <cellStyle name="40% - Énfasis2 6 5 4" xfId="20435" xr:uid="{00000000-0005-0000-0000-0000FA5C0000}"/>
    <cellStyle name="40% - Énfasis2 6 5 5" xfId="43070" xr:uid="{00000000-0005-0000-0000-0000FB5C0000}"/>
    <cellStyle name="40% - Énfasis2 6 6" xfId="6549" xr:uid="{00000000-0005-0000-0000-0000FC5C0000}"/>
    <cellStyle name="40% - Énfasis2 6 6 2" xfId="15529" xr:uid="{00000000-0005-0000-0000-0000FD5C0000}"/>
    <cellStyle name="40% - Énfasis2 6 6 2 2" xfId="29235" xr:uid="{00000000-0005-0000-0000-0000FE5C0000}"/>
    <cellStyle name="40% - Énfasis2 6 6 3" xfId="37131" xr:uid="{00000000-0005-0000-0000-0000FF5C0000}"/>
    <cellStyle name="40% - Énfasis2 6 6 4" xfId="21919" xr:uid="{00000000-0005-0000-0000-0000005D0000}"/>
    <cellStyle name="40% - Énfasis2 6 6 5" xfId="46752" xr:uid="{00000000-0005-0000-0000-0000015D0000}"/>
    <cellStyle name="40% - Énfasis2 6 7" xfId="3943" xr:uid="{00000000-0005-0000-0000-0000025D0000}"/>
    <cellStyle name="40% - Énfasis2 6 7 2" xfId="13925" xr:uid="{00000000-0005-0000-0000-0000035D0000}"/>
    <cellStyle name="40% - Énfasis2 6 7 2 2" xfId="30720" xr:uid="{00000000-0005-0000-0000-0000045D0000}"/>
    <cellStyle name="40% - Énfasis2 6 7 3" xfId="38617" xr:uid="{00000000-0005-0000-0000-0000055D0000}"/>
    <cellStyle name="40% - Énfasis2 6 7 4" xfId="23403" xr:uid="{00000000-0005-0000-0000-0000065D0000}"/>
    <cellStyle name="40% - Énfasis2 6 7 5" xfId="45147" xr:uid="{00000000-0005-0000-0000-0000075D0000}"/>
    <cellStyle name="40% - Énfasis2 6 8" xfId="7086" xr:uid="{00000000-0005-0000-0000-0000085D0000}"/>
    <cellStyle name="40% - Énfasis2 6 8 2" xfId="16063" xr:uid="{00000000-0005-0000-0000-0000095D0000}"/>
    <cellStyle name="40% - Énfasis2 6 8 2 2" xfId="32205" xr:uid="{00000000-0005-0000-0000-00000A5D0000}"/>
    <cellStyle name="40% - Énfasis2 6 8 3" xfId="40102" xr:uid="{00000000-0005-0000-0000-00000B5D0000}"/>
    <cellStyle name="40% - Énfasis2 6 8 4" xfId="24837" xr:uid="{00000000-0005-0000-0000-00000C5D0000}"/>
    <cellStyle name="40% - Énfasis2 6 8 5" xfId="47288" xr:uid="{00000000-0005-0000-0000-00000D5D0000}"/>
    <cellStyle name="40% - Énfasis2 6 9" xfId="2994" xr:uid="{00000000-0005-0000-0000-00000E5D0000}"/>
    <cellStyle name="40% - Énfasis2 6 9 2" xfId="12978" xr:uid="{00000000-0005-0000-0000-00000F5D0000}"/>
    <cellStyle name="40% - Énfasis2 6 9 3" xfId="25790" xr:uid="{00000000-0005-0000-0000-0000105D0000}"/>
    <cellStyle name="40% - Énfasis2 6 9 4" xfId="44199" xr:uid="{00000000-0005-0000-0000-0000115D0000}"/>
    <cellStyle name="40% - Énfasis2 7" xfId="267" xr:uid="{00000000-0005-0000-0000-0000125D0000}"/>
    <cellStyle name="40% - Énfasis2 7 10" xfId="33690" xr:uid="{00000000-0005-0000-0000-0000135D0000}"/>
    <cellStyle name="40% - Énfasis2 7 11" xfId="18331" xr:uid="{00000000-0005-0000-0000-0000145D0000}"/>
    <cellStyle name="40% - Énfasis2 7 12" xfId="41930" xr:uid="{00000000-0005-0000-0000-0000155D0000}"/>
    <cellStyle name="40% - Énfasis2 7 2" xfId="975" xr:uid="{00000000-0005-0000-0000-0000165D0000}"/>
    <cellStyle name="40% - Énfasis2 7 2 10" xfId="18462" xr:uid="{00000000-0005-0000-0000-0000175D0000}"/>
    <cellStyle name="40% - Énfasis2 7 2 11" xfId="42053" xr:uid="{00000000-0005-0000-0000-0000185D0000}"/>
    <cellStyle name="40% - Énfasis2 7 2 2" xfId="2244" xr:uid="{00000000-0005-0000-0000-0000195D0000}"/>
    <cellStyle name="40% - Énfasis2 7 2 2 2" xfId="4983" xr:uid="{00000000-0005-0000-0000-00001A5D0000}"/>
    <cellStyle name="40% - Énfasis2 7 2 2 2 2" xfId="14961" xr:uid="{00000000-0005-0000-0000-00001B5D0000}"/>
    <cellStyle name="40% - Énfasis2 7 2 2 2 2 2" xfId="28564" xr:uid="{00000000-0005-0000-0000-00001C5D0000}"/>
    <cellStyle name="40% - Énfasis2 7 2 2 2 3" xfId="36459" xr:uid="{00000000-0005-0000-0000-00001D5D0000}"/>
    <cellStyle name="40% - Énfasis2 7 2 2 2 4" xfId="21248" xr:uid="{00000000-0005-0000-0000-00001E5D0000}"/>
    <cellStyle name="40% - Énfasis2 7 2 2 2 5" xfId="46183" xr:uid="{00000000-0005-0000-0000-00001F5D0000}"/>
    <cellStyle name="40% - Énfasis2 7 2 2 3" xfId="8791" xr:uid="{00000000-0005-0000-0000-0000205D0000}"/>
    <cellStyle name="40% - Énfasis2 7 2 2 3 2" xfId="17758" xr:uid="{00000000-0005-0000-0000-0000215D0000}"/>
    <cellStyle name="40% - Énfasis2 7 2 2 3 2 2" xfId="30048" xr:uid="{00000000-0005-0000-0000-0000225D0000}"/>
    <cellStyle name="40% - Énfasis2 7 2 2 3 3" xfId="37944" xr:uid="{00000000-0005-0000-0000-0000235D0000}"/>
    <cellStyle name="40% - Énfasis2 7 2 2 3 4" xfId="22731" xr:uid="{00000000-0005-0000-0000-0000245D0000}"/>
    <cellStyle name="40% - Énfasis2 7 2 2 3 5" xfId="48983" xr:uid="{00000000-0005-0000-0000-0000255D0000}"/>
    <cellStyle name="40% - Énfasis2 7 2 2 4" xfId="9645" xr:uid="{00000000-0005-0000-0000-0000265D0000}"/>
    <cellStyle name="40% - Énfasis2 7 2 2 4 2" xfId="31533" xr:uid="{00000000-0005-0000-0000-0000275D0000}"/>
    <cellStyle name="40% - Énfasis2 7 2 2 4 3" xfId="39430" xr:uid="{00000000-0005-0000-0000-0000285D0000}"/>
    <cellStyle name="40% - Énfasis2 7 2 2 4 4" xfId="24215" xr:uid="{00000000-0005-0000-0000-0000295D0000}"/>
    <cellStyle name="40% - Énfasis2 7 2 2 4 5" xfId="50626" xr:uid="{00000000-0005-0000-0000-00002A5D0000}"/>
    <cellStyle name="40% - Énfasis2 7 2 2 5" xfId="12337" xr:uid="{00000000-0005-0000-0000-00002B5D0000}"/>
    <cellStyle name="40% - Énfasis2 7 2 2 5 2" xfId="33018" xr:uid="{00000000-0005-0000-0000-00002C5D0000}"/>
    <cellStyle name="40% - Énfasis2 7 2 2 5 3" xfId="40915" xr:uid="{00000000-0005-0000-0000-00002D5D0000}"/>
    <cellStyle name="40% - Énfasis2 7 2 2 6" xfId="26602" xr:uid="{00000000-0005-0000-0000-00002E5D0000}"/>
    <cellStyle name="40% - Énfasis2 7 2 2 7" xfId="34502" xr:uid="{00000000-0005-0000-0000-00002F5D0000}"/>
    <cellStyle name="40% - Énfasis2 7 2 2 8" xfId="19764" xr:uid="{00000000-0005-0000-0000-0000305D0000}"/>
    <cellStyle name="40% - Énfasis2 7 2 2 9" xfId="42444" xr:uid="{00000000-0005-0000-0000-0000315D0000}"/>
    <cellStyle name="40% - Énfasis2 7 2 3" xfId="1852" xr:uid="{00000000-0005-0000-0000-0000325D0000}"/>
    <cellStyle name="40% - Énfasis2 7 2 3 2" xfId="4144" xr:uid="{00000000-0005-0000-0000-0000335D0000}"/>
    <cellStyle name="40% - Énfasis2 7 2 3 2 2" xfId="14124" xr:uid="{00000000-0005-0000-0000-0000345D0000}"/>
    <cellStyle name="40% - Énfasis2 7 2 3 2 3" xfId="27399" xr:uid="{00000000-0005-0000-0000-0000355D0000}"/>
    <cellStyle name="40% - Énfasis2 7 2 3 2 4" xfId="45346" xr:uid="{00000000-0005-0000-0000-0000365D0000}"/>
    <cellStyle name="40% - Énfasis2 7 2 3 3" xfId="10956" xr:uid="{00000000-0005-0000-0000-0000375D0000}"/>
    <cellStyle name="40% - Énfasis2 7 2 3 3 2" xfId="35294" xr:uid="{00000000-0005-0000-0000-0000385D0000}"/>
    <cellStyle name="40% - Énfasis2 7 2 3 4" xfId="19271" xr:uid="{00000000-0005-0000-0000-0000395D0000}"/>
    <cellStyle name="40% - Énfasis2 7 2 3 5" xfId="43632" xr:uid="{00000000-0005-0000-0000-00003A5D0000}"/>
    <cellStyle name="40% - Énfasis2 7 2 4" xfId="3565" xr:uid="{00000000-0005-0000-0000-00003B5D0000}"/>
    <cellStyle name="40% - Énfasis2 7 2 4 2" xfId="13549" xr:uid="{00000000-0005-0000-0000-00003C5D0000}"/>
    <cellStyle name="40% - Énfasis2 7 2 4 2 2" xfId="28071" xr:uid="{00000000-0005-0000-0000-00003D5D0000}"/>
    <cellStyle name="40% - Énfasis2 7 2 4 3" xfId="35966" xr:uid="{00000000-0005-0000-0000-00003E5D0000}"/>
    <cellStyle name="40% - Énfasis2 7 2 4 4" xfId="20755" xr:uid="{00000000-0005-0000-0000-00003F5D0000}"/>
    <cellStyle name="40% - Énfasis2 7 2 4 5" xfId="44770" xr:uid="{00000000-0005-0000-0000-0000405D0000}"/>
    <cellStyle name="40% - Énfasis2 7 2 5" xfId="8400" xr:uid="{00000000-0005-0000-0000-0000415D0000}"/>
    <cellStyle name="40% - Énfasis2 7 2 5 2" xfId="17367" xr:uid="{00000000-0005-0000-0000-0000425D0000}"/>
    <cellStyle name="40% - Énfasis2 7 2 5 2 2" xfId="29555" xr:uid="{00000000-0005-0000-0000-0000435D0000}"/>
    <cellStyle name="40% - Énfasis2 7 2 5 3" xfId="37451" xr:uid="{00000000-0005-0000-0000-0000445D0000}"/>
    <cellStyle name="40% - Énfasis2 7 2 5 4" xfId="22239" xr:uid="{00000000-0005-0000-0000-0000455D0000}"/>
    <cellStyle name="40% - Énfasis2 7 2 5 5" xfId="48592" xr:uid="{00000000-0005-0000-0000-0000465D0000}"/>
    <cellStyle name="40% - Énfasis2 7 2 6" xfId="9646" xr:uid="{00000000-0005-0000-0000-0000475D0000}"/>
    <cellStyle name="40% - Énfasis2 7 2 6 2" xfId="31040" xr:uid="{00000000-0005-0000-0000-0000485D0000}"/>
    <cellStyle name="40% - Énfasis2 7 2 6 3" xfId="38937" xr:uid="{00000000-0005-0000-0000-0000495D0000}"/>
    <cellStyle name="40% - Énfasis2 7 2 6 4" xfId="23723" xr:uid="{00000000-0005-0000-0000-00004A5D0000}"/>
    <cellStyle name="40% - Énfasis2 7 2 6 5" xfId="50235" xr:uid="{00000000-0005-0000-0000-00004B5D0000}"/>
    <cellStyle name="40% - Énfasis2 7 2 7" xfId="25133" xr:uid="{00000000-0005-0000-0000-00004C5D0000}"/>
    <cellStyle name="40% - Énfasis2 7 2 7 2" xfId="32525" xr:uid="{00000000-0005-0000-0000-00004D5D0000}"/>
    <cellStyle name="40% - Énfasis2 7 2 7 3" xfId="40422" xr:uid="{00000000-0005-0000-0000-00004E5D0000}"/>
    <cellStyle name="40% - Énfasis2 7 2 8" xfId="26109" xr:uid="{00000000-0005-0000-0000-00004F5D0000}"/>
    <cellStyle name="40% - Énfasis2 7 2 9" xfId="34009" xr:uid="{00000000-0005-0000-0000-0000505D0000}"/>
    <cellStyle name="40% - Énfasis2 7 3" xfId="2243" xr:uid="{00000000-0005-0000-0000-0000515D0000}"/>
    <cellStyle name="40% - Énfasis2 7 3 2" xfId="4704" xr:uid="{00000000-0005-0000-0000-0000525D0000}"/>
    <cellStyle name="40% - Énfasis2 7 3 2 2" xfId="14682" xr:uid="{00000000-0005-0000-0000-0000535D0000}"/>
    <cellStyle name="40% - Énfasis2 7 3 2 2 2" xfId="28563" xr:uid="{00000000-0005-0000-0000-0000545D0000}"/>
    <cellStyle name="40% - Énfasis2 7 3 2 3" xfId="36458" xr:uid="{00000000-0005-0000-0000-0000555D0000}"/>
    <cellStyle name="40% - Énfasis2 7 3 2 4" xfId="21247" xr:uid="{00000000-0005-0000-0000-0000565D0000}"/>
    <cellStyle name="40% - Énfasis2 7 3 2 5" xfId="45904" xr:uid="{00000000-0005-0000-0000-0000575D0000}"/>
    <cellStyle name="40% - Énfasis2 7 3 3" xfId="8790" xr:uid="{00000000-0005-0000-0000-0000585D0000}"/>
    <cellStyle name="40% - Énfasis2 7 3 3 2" xfId="17757" xr:uid="{00000000-0005-0000-0000-0000595D0000}"/>
    <cellStyle name="40% - Énfasis2 7 3 3 2 2" xfId="30047" xr:uid="{00000000-0005-0000-0000-00005A5D0000}"/>
    <cellStyle name="40% - Énfasis2 7 3 3 3" xfId="37943" xr:uid="{00000000-0005-0000-0000-00005B5D0000}"/>
    <cellStyle name="40% - Énfasis2 7 3 3 4" xfId="22730" xr:uid="{00000000-0005-0000-0000-00005C5D0000}"/>
    <cellStyle name="40% - Énfasis2 7 3 3 5" xfId="48982" xr:uid="{00000000-0005-0000-0000-00005D5D0000}"/>
    <cellStyle name="40% - Énfasis2 7 3 4" xfId="9647" xr:uid="{00000000-0005-0000-0000-00005E5D0000}"/>
    <cellStyle name="40% - Énfasis2 7 3 4 2" xfId="31532" xr:uid="{00000000-0005-0000-0000-00005F5D0000}"/>
    <cellStyle name="40% - Énfasis2 7 3 4 3" xfId="39429" xr:uid="{00000000-0005-0000-0000-0000605D0000}"/>
    <cellStyle name="40% - Énfasis2 7 3 4 4" xfId="24214" xr:uid="{00000000-0005-0000-0000-0000615D0000}"/>
    <cellStyle name="40% - Énfasis2 7 3 4 5" xfId="50625" xr:uid="{00000000-0005-0000-0000-0000625D0000}"/>
    <cellStyle name="40% - Énfasis2 7 3 5" xfId="12336" xr:uid="{00000000-0005-0000-0000-0000635D0000}"/>
    <cellStyle name="40% - Énfasis2 7 3 5 2" xfId="33017" xr:uid="{00000000-0005-0000-0000-0000645D0000}"/>
    <cellStyle name="40% - Énfasis2 7 3 5 3" xfId="40914" xr:uid="{00000000-0005-0000-0000-0000655D0000}"/>
    <cellStyle name="40% - Énfasis2 7 3 6" xfId="26601" xr:uid="{00000000-0005-0000-0000-0000665D0000}"/>
    <cellStyle name="40% - Énfasis2 7 3 7" xfId="34501" xr:uid="{00000000-0005-0000-0000-0000675D0000}"/>
    <cellStyle name="40% - Énfasis2 7 3 8" xfId="19763" xr:uid="{00000000-0005-0000-0000-0000685D0000}"/>
    <cellStyle name="40% - Énfasis2 7 3 9" xfId="42443" xr:uid="{00000000-0005-0000-0000-0000695D0000}"/>
    <cellStyle name="40% - Énfasis2 7 4" xfId="1721" xr:uid="{00000000-0005-0000-0000-00006A5D0000}"/>
    <cellStyle name="40% - Énfasis2 7 4 2" xfId="4546" xr:uid="{00000000-0005-0000-0000-00006B5D0000}"/>
    <cellStyle name="40% - Énfasis2 7 4 2 2" xfId="14524" xr:uid="{00000000-0005-0000-0000-00006C5D0000}"/>
    <cellStyle name="40% - Énfasis2 7 4 2 3" xfId="27242" xr:uid="{00000000-0005-0000-0000-00006D5D0000}"/>
    <cellStyle name="40% - Énfasis2 7 4 2 4" xfId="45746" xr:uid="{00000000-0005-0000-0000-00006E5D0000}"/>
    <cellStyle name="40% - Énfasis2 7 4 3" xfId="10957" xr:uid="{00000000-0005-0000-0000-00006F5D0000}"/>
    <cellStyle name="40% - Énfasis2 7 4 3 2" xfId="35137" xr:uid="{00000000-0005-0000-0000-0000705D0000}"/>
    <cellStyle name="40% - Énfasis2 7 4 4" xfId="18952" xr:uid="{00000000-0005-0000-0000-0000715D0000}"/>
    <cellStyle name="40% - Énfasis2 7 4 5" xfId="43537" xr:uid="{00000000-0005-0000-0000-0000725D0000}"/>
    <cellStyle name="40% - Énfasis2 7 5" xfId="3863" xr:uid="{00000000-0005-0000-0000-0000735D0000}"/>
    <cellStyle name="40% - Énfasis2 7 5 2" xfId="13845" xr:uid="{00000000-0005-0000-0000-0000745D0000}"/>
    <cellStyle name="40% - Énfasis2 7 5 2 2" xfId="27752" xr:uid="{00000000-0005-0000-0000-0000755D0000}"/>
    <cellStyle name="40% - Énfasis2 7 5 3" xfId="35647" xr:uid="{00000000-0005-0000-0000-0000765D0000}"/>
    <cellStyle name="40% - Énfasis2 7 5 4" xfId="20436" xr:uid="{00000000-0005-0000-0000-0000775D0000}"/>
    <cellStyle name="40% - Énfasis2 7 5 5" xfId="45067" xr:uid="{00000000-0005-0000-0000-0000785D0000}"/>
    <cellStyle name="40% - Énfasis2 7 6" xfId="2871" xr:uid="{00000000-0005-0000-0000-0000795D0000}"/>
    <cellStyle name="40% - Énfasis2 7 6 2" xfId="12855" xr:uid="{00000000-0005-0000-0000-00007A5D0000}"/>
    <cellStyle name="40% - Énfasis2 7 6 2 2" xfId="29236" xr:uid="{00000000-0005-0000-0000-00007B5D0000}"/>
    <cellStyle name="40% - Énfasis2 7 6 3" xfId="37132" xr:uid="{00000000-0005-0000-0000-00007C5D0000}"/>
    <cellStyle name="40% - Énfasis2 7 6 4" xfId="21920" xr:uid="{00000000-0005-0000-0000-00007D5D0000}"/>
    <cellStyle name="40% - Énfasis2 7 6 5" xfId="44076" xr:uid="{00000000-0005-0000-0000-00007E5D0000}"/>
    <cellStyle name="40% - Énfasis2 7 7" xfId="8277" xr:uid="{00000000-0005-0000-0000-00007F5D0000}"/>
    <cellStyle name="40% - Énfasis2 7 7 2" xfId="17244" xr:uid="{00000000-0005-0000-0000-0000805D0000}"/>
    <cellStyle name="40% - Énfasis2 7 7 2 2" xfId="30721" xr:uid="{00000000-0005-0000-0000-0000815D0000}"/>
    <cellStyle name="40% - Énfasis2 7 7 3" xfId="38618" xr:uid="{00000000-0005-0000-0000-0000825D0000}"/>
    <cellStyle name="40% - Énfasis2 7 7 4" xfId="23404" xr:uid="{00000000-0005-0000-0000-0000835D0000}"/>
    <cellStyle name="40% - Énfasis2 7 7 5" xfId="48469" xr:uid="{00000000-0005-0000-0000-0000845D0000}"/>
    <cellStyle name="40% - Énfasis2 7 8" xfId="10958" xr:uid="{00000000-0005-0000-0000-0000855D0000}"/>
    <cellStyle name="40% - Énfasis2 7 8 2" xfId="32206" xr:uid="{00000000-0005-0000-0000-0000865D0000}"/>
    <cellStyle name="40% - Énfasis2 7 8 3" xfId="40103" xr:uid="{00000000-0005-0000-0000-0000875D0000}"/>
    <cellStyle name="40% - Énfasis2 7 8 4" xfId="24838" xr:uid="{00000000-0005-0000-0000-0000885D0000}"/>
    <cellStyle name="40% - Énfasis2 7 8 5" xfId="50112" xr:uid="{00000000-0005-0000-0000-0000895D0000}"/>
    <cellStyle name="40% - Énfasis2 7 9" xfId="25791" xr:uid="{00000000-0005-0000-0000-00008A5D0000}"/>
    <cellStyle name="40% - Énfasis2 8" xfId="372" xr:uid="{00000000-0005-0000-0000-00008B5D0000}"/>
    <cellStyle name="40% - Énfasis2 8 10" xfId="18375" xr:uid="{00000000-0005-0000-0000-00008C5D0000}"/>
    <cellStyle name="40% - Énfasis2 8 11" xfId="41874" xr:uid="{00000000-0005-0000-0000-00008D5D0000}"/>
    <cellStyle name="40% - Énfasis2 8 2" xfId="2245" xr:uid="{00000000-0005-0000-0000-00008E5D0000}"/>
    <cellStyle name="40% - Énfasis2 8 2 2" xfId="4884" xr:uid="{00000000-0005-0000-0000-00008F5D0000}"/>
    <cellStyle name="40% - Énfasis2 8 2 2 2" xfId="14862" xr:uid="{00000000-0005-0000-0000-0000905D0000}"/>
    <cellStyle name="40% - Énfasis2 8 2 2 2 2" xfId="28565" xr:uid="{00000000-0005-0000-0000-0000915D0000}"/>
    <cellStyle name="40% - Énfasis2 8 2 2 3" xfId="36460" xr:uid="{00000000-0005-0000-0000-0000925D0000}"/>
    <cellStyle name="40% - Énfasis2 8 2 2 4" xfId="21249" xr:uid="{00000000-0005-0000-0000-0000935D0000}"/>
    <cellStyle name="40% - Énfasis2 8 2 2 5" xfId="46084" xr:uid="{00000000-0005-0000-0000-0000945D0000}"/>
    <cellStyle name="40% - Énfasis2 8 2 3" xfId="8792" xr:uid="{00000000-0005-0000-0000-0000955D0000}"/>
    <cellStyle name="40% - Énfasis2 8 2 3 2" xfId="17759" xr:uid="{00000000-0005-0000-0000-0000965D0000}"/>
    <cellStyle name="40% - Énfasis2 8 2 3 2 2" xfId="30049" xr:uid="{00000000-0005-0000-0000-0000975D0000}"/>
    <cellStyle name="40% - Énfasis2 8 2 3 3" xfId="37945" xr:uid="{00000000-0005-0000-0000-0000985D0000}"/>
    <cellStyle name="40% - Énfasis2 8 2 3 4" xfId="22732" xr:uid="{00000000-0005-0000-0000-0000995D0000}"/>
    <cellStyle name="40% - Énfasis2 8 2 3 5" xfId="48984" xr:uid="{00000000-0005-0000-0000-00009A5D0000}"/>
    <cellStyle name="40% - Énfasis2 8 2 4" xfId="9648" xr:uid="{00000000-0005-0000-0000-00009B5D0000}"/>
    <cellStyle name="40% - Énfasis2 8 2 4 2" xfId="31534" xr:uid="{00000000-0005-0000-0000-00009C5D0000}"/>
    <cellStyle name="40% - Énfasis2 8 2 4 3" xfId="39431" xr:uid="{00000000-0005-0000-0000-00009D5D0000}"/>
    <cellStyle name="40% - Énfasis2 8 2 4 4" xfId="24216" xr:uid="{00000000-0005-0000-0000-00009E5D0000}"/>
    <cellStyle name="40% - Énfasis2 8 2 4 5" xfId="50627" xr:uid="{00000000-0005-0000-0000-00009F5D0000}"/>
    <cellStyle name="40% - Énfasis2 8 2 5" xfId="12338" xr:uid="{00000000-0005-0000-0000-0000A05D0000}"/>
    <cellStyle name="40% - Énfasis2 8 2 5 2" xfId="33019" xr:uid="{00000000-0005-0000-0000-0000A15D0000}"/>
    <cellStyle name="40% - Énfasis2 8 2 5 3" xfId="40916" xr:uid="{00000000-0005-0000-0000-0000A25D0000}"/>
    <cellStyle name="40% - Énfasis2 8 2 6" xfId="26603" xr:uid="{00000000-0005-0000-0000-0000A35D0000}"/>
    <cellStyle name="40% - Énfasis2 8 2 7" xfId="34503" xr:uid="{00000000-0005-0000-0000-0000A45D0000}"/>
    <cellStyle name="40% - Énfasis2 8 2 8" xfId="19765" xr:uid="{00000000-0005-0000-0000-0000A55D0000}"/>
    <cellStyle name="40% - Énfasis2 8 2 9" xfId="42445" xr:uid="{00000000-0005-0000-0000-0000A65D0000}"/>
    <cellStyle name="40% - Énfasis2 8 3" xfId="1663" xr:uid="{00000000-0005-0000-0000-0000A75D0000}"/>
    <cellStyle name="40% - Énfasis2 8 3 2" xfId="4044" xr:uid="{00000000-0005-0000-0000-0000A85D0000}"/>
    <cellStyle name="40% - Énfasis2 8 3 2 2" xfId="14025" xr:uid="{00000000-0005-0000-0000-0000A95D0000}"/>
    <cellStyle name="40% - Énfasis2 8 3 2 3" xfId="27107" xr:uid="{00000000-0005-0000-0000-0000AA5D0000}"/>
    <cellStyle name="40% - Énfasis2 8 3 2 4" xfId="45247" xr:uid="{00000000-0005-0000-0000-0000AB5D0000}"/>
    <cellStyle name="40% - Énfasis2 8 3 3" xfId="10959" xr:uid="{00000000-0005-0000-0000-0000AC5D0000}"/>
    <cellStyle name="40% - Énfasis2 8 3 3 2" xfId="35002" xr:uid="{00000000-0005-0000-0000-0000AD5D0000}"/>
    <cellStyle name="40% - Énfasis2 8 3 4" xfId="18769" xr:uid="{00000000-0005-0000-0000-0000AE5D0000}"/>
    <cellStyle name="40% - Énfasis2 8 3 5" xfId="43498" xr:uid="{00000000-0005-0000-0000-0000AF5D0000}"/>
    <cellStyle name="40% - Énfasis2 8 4" xfId="3566" xr:uid="{00000000-0005-0000-0000-0000B05D0000}"/>
    <cellStyle name="40% - Énfasis2 8 4 2" xfId="13550" xr:uid="{00000000-0005-0000-0000-0000B15D0000}"/>
    <cellStyle name="40% - Énfasis2 8 4 2 2" xfId="27569" xr:uid="{00000000-0005-0000-0000-0000B25D0000}"/>
    <cellStyle name="40% - Énfasis2 8 4 3" xfId="35464" xr:uid="{00000000-0005-0000-0000-0000B35D0000}"/>
    <cellStyle name="40% - Énfasis2 8 4 4" xfId="20253" xr:uid="{00000000-0005-0000-0000-0000B45D0000}"/>
    <cellStyle name="40% - Énfasis2 8 4 5" xfId="44771" xr:uid="{00000000-0005-0000-0000-0000B55D0000}"/>
    <cellStyle name="40% - Énfasis2 8 5" xfId="8221" xr:uid="{00000000-0005-0000-0000-0000B65D0000}"/>
    <cellStyle name="40% - Énfasis2 8 5 2" xfId="17188" xr:uid="{00000000-0005-0000-0000-0000B75D0000}"/>
    <cellStyle name="40% - Énfasis2 8 5 2 2" xfId="29053" xr:uid="{00000000-0005-0000-0000-0000B85D0000}"/>
    <cellStyle name="40% - Énfasis2 8 5 3" xfId="36949" xr:uid="{00000000-0005-0000-0000-0000B95D0000}"/>
    <cellStyle name="40% - Énfasis2 8 5 4" xfId="21737" xr:uid="{00000000-0005-0000-0000-0000BA5D0000}"/>
    <cellStyle name="40% - Énfasis2 8 5 5" xfId="48413" xr:uid="{00000000-0005-0000-0000-0000BB5D0000}"/>
    <cellStyle name="40% - Énfasis2 8 6" xfId="9649" xr:uid="{00000000-0005-0000-0000-0000BC5D0000}"/>
    <cellStyle name="40% - Énfasis2 8 6 2" xfId="30538" xr:uid="{00000000-0005-0000-0000-0000BD5D0000}"/>
    <cellStyle name="40% - Énfasis2 8 6 3" xfId="38435" xr:uid="{00000000-0005-0000-0000-0000BE5D0000}"/>
    <cellStyle name="40% - Énfasis2 8 6 4" xfId="23221" xr:uid="{00000000-0005-0000-0000-0000BF5D0000}"/>
    <cellStyle name="40% - Énfasis2 8 6 5" xfId="50056" xr:uid="{00000000-0005-0000-0000-0000C05D0000}"/>
    <cellStyle name="40% - Énfasis2 8 7" xfId="24672" xr:uid="{00000000-0005-0000-0000-0000C15D0000}"/>
    <cellStyle name="40% - Énfasis2 8 7 2" xfId="32023" xr:uid="{00000000-0005-0000-0000-0000C25D0000}"/>
    <cellStyle name="40% - Énfasis2 8 7 3" xfId="39920" xr:uid="{00000000-0005-0000-0000-0000C35D0000}"/>
    <cellStyle name="40% - Énfasis2 8 8" xfId="25608" xr:uid="{00000000-0005-0000-0000-0000C45D0000}"/>
    <cellStyle name="40% - Énfasis2 8 9" xfId="33507" xr:uid="{00000000-0005-0000-0000-0000C55D0000}"/>
    <cellStyle name="40% - Énfasis2 9" xfId="976" xr:uid="{00000000-0005-0000-0000-0000C65D0000}"/>
    <cellStyle name="40% - Énfasis2 9 10" xfId="18526" xr:uid="{00000000-0005-0000-0000-0000C75D0000}"/>
    <cellStyle name="40% - Énfasis2 9 11" xfId="41826" xr:uid="{00000000-0005-0000-0000-0000C85D0000}"/>
    <cellStyle name="40% - Énfasis2 9 2" xfId="2246" xr:uid="{00000000-0005-0000-0000-0000C95D0000}"/>
    <cellStyle name="40% - Énfasis2 9 2 2" xfId="4605" xr:uid="{00000000-0005-0000-0000-0000CA5D0000}"/>
    <cellStyle name="40% - Énfasis2 9 2 2 2" xfId="14583" xr:uid="{00000000-0005-0000-0000-0000CB5D0000}"/>
    <cellStyle name="40% - Énfasis2 9 2 2 2 2" xfId="28566" xr:uid="{00000000-0005-0000-0000-0000CC5D0000}"/>
    <cellStyle name="40% - Énfasis2 9 2 2 3" xfId="36461" xr:uid="{00000000-0005-0000-0000-0000CD5D0000}"/>
    <cellStyle name="40% - Énfasis2 9 2 2 4" xfId="21250" xr:uid="{00000000-0005-0000-0000-0000CE5D0000}"/>
    <cellStyle name="40% - Énfasis2 9 2 2 5" xfId="45805" xr:uid="{00000000-0005-0000-0000-0000CF5D0000}"/>
    <cellStyle name="40% - Énfasis2 9 2 3" xfId="8793" xr:uid="{00000000-0005-0000-0000-0000D05D0000}"/>
    <cellStyle name="40% - Énfasis2 9 2 3 2" xfId="17760" xr:uid="{00000000-0005-0000-0000-0000D15D0000}"/>
    <cellStyle name="40% - Énfasis2 9 2 3 2 2" xfId="30050" xr:uid="{00000000-0005-0000-0000-0000D25D0000}"/>
    <cellStyle name="40% - Énfasis2 9 2 3 3" xfId="37946" xr:uid="{00000000-0005-0000-0000-0000D35D0000}"/>
    <cellStyle name="40% - Énfasis2 9 2 3 4" xfId="22733" xr:uid="{00000000-0005-0000-0000-0000D45D0000}"/>
    <cellStyle name="40% - Énfasis2 9 2 3 5" xfId="48985" xr:uid="{00000000-0005-0000-0000-0000D55D0000}"/>
    <cellStyle name="40% - Énfasis2 9 2 4" xfId="9650" xr:uid="{00000000-0005-0000-0000-0000D65D0000}"/>
    <cellStyle name="40% - Énfasis2 9 2 4 2" xfId="31535" xr:uid="{00000000-0005-0000-0000-0000D75D0000}"/>
    <cellStyle name="40% - Énfasis2 9 2 4 3" xfId="39432" xr:uid="{00000000-0005-0000-0000-0000D85D0000}"/>
    <cellStyle name="40% - Énfasis2 9 2 4 4" xfId="24217" xr:uid="{00000000-0005-0000-0000-0000D95D0000}"/>
    <cellStyle name="40% - Énfasis2 9 2 4 5" xfId="50628" xr:uid="{00000000-0005-0000-0000-0000DA5D0000}"/>
    <cellStyle name="40% - Énfasis2 9 2 5" xfId="12339" xr:uid="{00000000-0005-0000-0000-0000DB5D0000}"/>
    <cellStyle name="40% - Énfasis2 9 2 5 2" xfId="33020" xr:uid="{00000000-0005-0000-0000-0000DC5D0000}"/>
    <cellStyle name="40% - Énfasis2 9 2 5 3" xfId="40917" xr:uid="{00000000-0005-0000-0000-0000DD5D0000}"/>
    <cellStyle name="40% - Énfasis2 9 2 6" xfId="26604" xr:uid="{00000000-0005-0000-0000-0000DE5D0000}"/>
    <cellStyle name="40% - Énfasis2 9 2 7" xfId="34504" xr:uid="{00000000-0005-0000-0000-0000DF5D0000}"/>
    <cellStyle name="40% - Énfasis2 9 2 8" xfId="19766" xr:uid="{00000000-0005-0000-0000-0000E05D0000}"/>
    <cellStyle name="40% - Énfasis2 9 2 9" xfId="42446" xr:uid="{00000000-0005-0000-0000-0000E15D0000}"/>
    <cellStyle name="40% - Énfasis2 9 3" xfId="1615" xr:uid="{00000000-0005-0000-0000-0000E25D0000}"/>
    <cellStyle name="40% - Énfasis2 9 3 2" xfId="10960" xr:uid="{00000000-0005-0000-0000-0000E35D0000}"/>
    <cellStyle name="40% - Énfasis2 9 3 2 2" xfId="27092" xr:uid="{00000000-0005-0000-0000-0000E45D0000}"/>
    <cellStyle name="40% - Énfasis2 9 3 3" xfId="34987" xr:uid="{00000000-0005-0000-0000-0000E55D0000}"/>
    <cellStyle name="40% - Énfasis2 9 3 4" xfId="18720" xr:uid="{00000000-0005-0000-0000-0000E65D0000}"/>
    <cellStyle name="40% - Énfasis2 9 3 5" xfId="43483" xr:uid="{00000000-0005-0000-0000-0000E75D0000}"/>
    <cellStyle name="40% - Énfasis2 9 4" xfId="3567" xr:uid="{00000000-0005-0000-0000-0000E85D0000}"/>
    <cellStyle name="40% - Énfasis2 9 4 2" xfId="13551" xr:uid="{00000000-0005-0000-0000-0000E95D0000}"/>
    <cellStyle name="40% - Énfasis2 9 4 2 2" xfId="27520" xr:uid="{00000000-0005-0000-0000-0000EA5D0000}"/>
    <cellStyle name="40% - Énfasis2 9 4 3" xfId="35415" xr:uid="{00000000-0005-0000-0000-0000EB5D0000}"/>
    <cellStyle name="40% - Énfasis2 9 4 4" xfId="20205" xr:uid="{00000000-0005-0000-0000-0000EC5D0000}"/>
    <cellStyle name="40% - Énfasis2 9 4 5" xfId="44772" xr:uid="{00000000-0005-0000-0000-0000ED5D0000}"/>
    <cellStyle name="40% - Énfasis2 9 5" xfId="8173" xr:uid="{00000000-0005-0000-0000-0000EE5D0000}"/>
    <cellStyle name="40% - Énfasis2 9 5 2" xfId="17140" xr:uid="{00000000-0005-0000-0000-0000EF5D0000}"/>
    <cellStyle name="40% - Énfasis2 9 5 2 2" xfId="29004" xr:uid="{00000000-0005-0000-0000-0000F05D0000}"/>
    <cellStyle name="40% - Énfasis2 9 5 3" xfId="36900" xr:uid="{00000000-0005-0000-0000-0000F15D0000}"/>
    <cellStyle name="40% - Énfasis2 9 5 4" xfId="21689" xr:uid="{00000000-0005-0000-0000-0000F25D0000}"/>
    <cellStyle name="40% - Énfasis2 9 5 5" xfId="48365" xr:uid="{00000000-0005-0000-0000-0000F35D0000}"/>
    <cellStyle name="40% - Énfasis2 9 6" xfId="9651" xr:uid="{00000000-0005-0000-0000-0000F45D0000}"/>
    <cellStyle name="40% - Énfasis2 9 6 2" xfId="30489" xr:uid="{00000000-0005-0000-0000-0000F55D0000}"/>
    <cellStyle name="40% - Énfasis2 9 6 3" xfId="38386" xr:uid="{00000000-0005-0000-0000-0000F65D0000}"/>
    <cellStyle name="40% - Énfasis2 9 6 4" xfId="23173" xr:uid="{00000000-0005-0000-0000-0000F75D0000}"/>
    <cellStyle name="40% - Énfasis2 9 6 5" xfId="50008" xr:uid="{00000000-0005-0000-0000-0000F85D0000}"/>
    <cellStyle name="40% - Énfasis2 9 7" xfId="24656" xr:uid="{00000000-0005-0000-0000-0000F95D0000}"/>
    <cellStyle name="40% - Énfasis2 9 7 2" xfId="31974" xr:uid="{00000000-0005-0000-0000-0000FA5D0000}"/>
    <cellStyle name="40% - Énfasis2 9 7 3" xfId="39871" xr:uid="{00000000-0005-0000-0000-0000FB5D0000}"/>
    <cellStyle name="40% - Énfasis2 9 8" xfId="25559" xr:uid="{00000000-0005-0000-0000-0000FC5D0000}"/>
    <cellStyle name="40% - Énfasis2 9 9" xfId="33458" xr:uid="{00000000-0005-0000-0000-0000FD5D0000}"/>
    <cellStyle name="40% - Énfasis3" xfId="30" builtinId="39" customBuiltin="1"/>
    <cellStyle name="40% - Énfasis3 10" xfId="977" xr:uid="{00000000-0005-0000-0000-0000FF5D0000}"/>
    <cellStyle name="40% - Énfasis3 10 2" xfId="2712" xr:uid="{00000000-0005-0000-0000-0000005E0000}"/>
    <cellStyle name="40% - Énfasis3 10 2 2" xfId="5164" xr:uid="{00000000-0005-0000-0000-0000015E0000}"/>
    <cellStyle name="40% - Énfasis3 10 2 2 2" xfId="15141" xr:uid="{00000000-0005-0000-0000-0000025E0000}"/>
    <cellStyle name="40% - Énfasis3 10 2 2 3" xfId="46364" xr:uid="{00000000-0005-0000-0000-0000035E0000}"/>
    <cellStyle name="40% - Énfasis3 10 2 3" xfId="10961" xr:uid="{00000000-0005-0000-0000-0000045E0000}"/>
    <cellStyle name="40% - Énfasis3 10 2 4" xfId="27012" xr:uid="{00000000-0005-0000-0000-0000055E0000}"/>
    <cellStyle name="40% - Énfasis3 10 2 5" xfId="43922" xr:uid="{00000000-0005-0000-0000-0000065E0000}"/>
    <cellStyle name="40% - Énfasis3 10 3" xfId="3568" xr:uid="{00000000-0005-0000-0000-0000075E0000}"/>
    <cellStyle name="40% - Énfasis3 10 3 2" xfId="13552" xr:uid="{00000000-0005-0000-0000-0000085E0000}"/>
    <cellStyle name="40% - Énfasis3 10 3 3" xfId="34907" xr:uid="{00000000-0005-0000-0000-0000095E0000}"/>
    <cellStyle name="40% - Énfasis3 10 3 4" xfId="44773" xr:uid="{00000000-0005-0000-0000-00000A5E0000}"/>
    <cellStyle name="40% - Énfasis3 10 4" xfId="9194" xr:uid="{00000000-0005-0000-0000-00000B5E0000}"/>
    <cellStyle name="40% - Énfasis3 10 4 2" xfId="18160" xr:uid="{00000000-0005-0000-0000-00000C5E0000}"/>
    <cellStyle name="40% - Énfasis3 10 4 3" xfId="49386" xr:uid="{00000000-0005-0000-0000-00000D5E0000}"/>
    <cellStyle name="40% - Énfasis3 10 5" xfId="10962" xr:uid="{00000000-0005-0000-0000-00000E5E0000}"/>
    <cellStyle name="40% - Énfasis3 10 5 2" xfId="51029" xr:uid="{00000000-0005-0000-0000-00000F5E0000}"/>
    <cellStyle name="40% - Énfasis3 10 6" xfId="18633" xr:uid="{00000000-0005-0000-0000-0000105E0000}"/>
    <cellStyle name="40% - Énfasis3 10 7" xfId="42847" xr:uid="{00000000-0005-0000-0000-0000115E0000}"/>
    <cellStyle name="40% - Énfasis3 11" xfId="978" xr:uid="{00000000-0005-0000-0000-0000125E0000}"/>
    <cellStyle name="40% - Énfasis3 11 2" xfId="2713" xr:uid="{00000000-0005-0000-0000-0000135E0000}"/>
    <cellStyle name="40% - Énfasis3 11 2 2" xfId="4325" xr:uid="{00000000-0005-0000-0000-0000145E0000}"/>
    <cellStyle name="40% - Énfasis3 11 2 2 2" xfId="14305" xr:uid="{00000000-0005-0000-0000-0000155E0000}"/>
    <cellStyle name="40% - Énfasis3 11 2 2 3" xfId="45527" xr:uid="{00000000-0005-0000-0000-0000165E0000}"/>
    <cellStyle name="40% - Énfasis3 11 2 3" xfId="10963" xr:uid="{00000000-0005-0000-0000-0000175E0000}"/>
    <cellStyle name="40% - Énfasis3 11 2 4" xfId="27026" xr:uid="{00000000-0005-0000-0000-0000185E0000}"/>
    <cellStyle name="40% - Énfasis3 11 2 5" xfId="43923" xr:uid="{00000000-0005-0000-0000-0000195E0000}"/>
    <cellStyle name="40% - Énfasis3 11 3" xfId="3569" xr:uid="{00000000-0005-0000-0000-00001A5E0000}"/>
    <cellStyle name="40% - Énfasis3 11 3 2" xfId="13553" xr:uid="{00000000-0005-0000-0000-00001B5E0000}"/>
    <cellStyle name="40% - Énfasis3 11 3 3" xfId="34921" xr:uid="{00000000-0005-0000-0000-00001C5E0000}"/>
    <cellStyle name="40% - Énfasis3 11 3 4" xfId="44774" xr:uid="{00000000-0005-0000-0000-00001D5E0000}"/>
    <cellStyle name="40% - Énfasis3 11 4" xfId="9195" xr:uid="{00000000-0005-0000-0000-00001E5E0000}"/>
    <cellStyle name="40% - Énfasis3 11 4 2" xfId="18161" xr:uid="{00000000-0005-0000-0000-00001F5E0000}"/>
    <cellStyle name="40% - Énfasis3 11 4 3" xfId="49387" xr:uid="{00000000-0005-0000-0000-0000205E0000}"/>
    <cellStyle name="40% - Énfasis3 11 5" xfId="10964" xr:uid="{00000000-0005-0000-0000-0000215E0000}"/>
    <cellStyle name="40% - Énfasis3 11 5 2" xfId="51030" xr:uid="{00000000-0005-0000-0000-0000225E0000}"/>
    <cellStyle name="40% - Énfasis3 11 6" xfId="18650" xr:uid="{00000000-0005-0000-0000-0000235E0000}"/>
    <cellStyle name="40% - Énfasis3 11 7" xfId="42848" xr:uid="{00000000-0005-0000-0000-0000245E0000}"/>
    <cellStyle name="40% - Énfasis3 12" xfId="1077" xr:uid="{00000000-0005-0000-0000-0000255E0000}"/>
    <cellStyle name="40% - Énfasis3 12 2" xfId="5284" xr:uid="{00000000-0005-0000-0000-0000265E0000}"/>
    <cellStyle name="40% - Énfasis3 12 2 2" xfId="15261" xr:uid="{00000000-0005-0000-0000-0000275E0000}"/>
    <cellStyle name="40% - Énfasis3 12 2 3" xfId="27041" xr:uid="{00000000-0005-0000-0000-0000285E0000}"/>
    <cellStyle name="40% - Énfasis3 12 2 4" xfId="46484" xr:uid="{00000000-0005-0000-0000-0000295E0000}"/>
    <cellStyle name="40% - Énfasis3 12 3" xfId="10965" xr:uid="{00000000-0005-0000-0000-00002A5E0000}"/>
    <cellStyle name="40% - Énfasis3 12 3 2" xfId="34936" xr:uid="{00000000-0005-0000-0000-00002B5E0000}"/>
    <cellStyle name="40% - Énfasis3 12 4" xfId="18668" xr:uid="{00000000-0005-0000-0000-00002C5E0000}"/>
    <cellStyle name="40% - Énfasis3 12 5" xfId="42950" xr:uid="{00000000-0005-0000-0000-00002D5E0000}"/>
    <cellStyle name="40% - Énfasis3 13" xfId="6424" xr:uid="{00000000-0005-0000-0000-00002E5E0000}"/>
    <cellStyle name="40% - Énfasis3 13 2" xfId="15406" xr:uid="{00000000-0005-0000-0000-00002F5E0000}"/>
    <cellStyle name="40% - Énfasis3 13 2 2" xfId="27469" xr:uid="{00000000-0005-0000-0000-0000305E0000}"/>
    <cellStyle name="40% - Énfasis3 13 3" xfId="35364" xr:uid="{00000000-0005-0000-0000-0000315E0000}"/>
    <cellStyle name="40% - Énfasis3 13 4" xfId="20154" xr:uid="{00000000-0005-0000-0000-0000325E0000}"/>
    <cellStyle name="40% - Énfasis3 13 5" xfId="46629" xr:uid="{00000000-0005-0000-0000-0000335E0000}"/>
    <cellStyle name="40% - Énfasis3 14" xfId="3764" xr:uid="{00000000-0005-0000-0000-0000345E0000}"/>
    <cellStyle name="40% - Énfasis3 14 2" xfId="13748" xr:uid="{00000000-0005-0000-0000-0000355E0000}"/>
    <cellStyle name="40% - Énfasis3 14 2 2" xfId="28953" xr:uid="{00000000-0005-0000-0000-0000365E0000}"/>
    <cellStyle name="40% - Énfasis3 14 3" xfId="36849" xr:uid="{00000000-0005-0000-0000-0000375E0000}"/>
    <cellStyle name="40% - Énfasis3 14 4" xfId="21638" xr:uid="{00000000-0005-0000-0000-0000385E0000}"/>
    <cellStyle name="40% - Énfasis3 14 5" xfId="44969" xr:uid="{00000000-0005-0000-0000-0000395E0000}"/>
    <cellStyle name="40% - Énfasis3 15" xfId="6965" xr:uid="{00000000-0005-0000-0000-00003A5E0000}"/>
    <cellStyle name="40% - Énfasis3 15 2" xfId="15943" xr:uid="{00000000-0005-0000-0000-00003B5E0000}"/>
    <cellStyle name="40% - Énfasis3 15 2 2" xfId="30438" xr:uid="{00000000-0005-0000-0000-00003C5E0000}"/>
    <cellStyle name="40% - Énfasis3 15 3" xfId="38335" xr:uid="{00000000-0005-0000-0000-00003D5E0000}"/>
    <cellStyle name="40% - Énfasis3 15 4" xfId="23122" xr:uid="{00000000-0005-0000-0000-00003E5E0000}"/>
    <cellStyle name="40% - Énfasis3 15 5" xfId="47167" xr:uid="{00000000-0005-0000-0000-00003F5E0000}"/>
    <cellStyle name="40% - Énfasis3 16" xfId="2755" xr:uid="{00000000-0005-0000-0000-0000405E0000}"/>
    <cellStyle name="40% - Énfasis3 16 2" xfId="12739" xr:uid="{00000000-0005-0000-0000-0000415E0000}"/>
    <cellStyle name="40% - Énfasis3 16 2 2" xfId="31923" xr:uid="{00000000-0005-0000-0000-0000425E0000}"/>
    <cellStyle name="40% - Énfasis3 16 3" xfId="39820" xr:uid="{00000000-0005-0000-0000-0000435E0000}"/>
    <cellStyle name="40% - Énfasis3 16 4" xfId="24605" xr:uid="{00000000-0005-0000-0000-0000445E0000}"/>
    <cellStyle name="40% - Énfasis3 16 5" xfId="43960" xr:uid="{00000000-0005-0000-0000-0000455E0000}"/>
    <cellStyle name="40% - Énfasis3 17" xfId="7639" xr:uid="{00000000-0005-0000-0000-0000465E0000}"/>
    <cellStyle name="40% - Énfasis3 17 2" xfId="16606" xr:uid="{00000000-0005-0000-0000-0000475E0000}"/>
    <cellStyle name="40% - Énfasis3 17 3" xfId="25508" xr:uid="{00000000-0005-0000-0000-0000485E0000}"/>
    <cellStyle name="40% - Énfasis3 17 4" xfId="47831" xr:uid="{00000000-0005-0000-0000-0000495E0000}"/>
    <cellStyle name="40% - Énfasis3 18" xfId="9286" xr:uid="{00000000-0005-0000-0000-00004A5E0000}"/>
    <cellStyle name="40% - Énfasis3 18 2" xfId="33410" xr:uid="{00000000-0005-0000-0000-00004B5E0000}"/>
    <cellStyle name="40% - Énfasis3 18 3" xfId="49474" xr:uid="{00000000-0005-0000-0000-00004C5E0000}"/>
    <cellStyle name="40% - Énfasis3 19" xfId="9300" xr:uid="{00000000-0005-0000-0000-00004D5E0000}"/>
    <cellStyle name="40% - Énfasis3 2" xfId="67" xr:uid="{00000000-0005-0000-0000-00004E5E0000}"/>
    <cellStyle name="40% - Énfasis3 2 10" xfId="1103" xr:uid="{00000000-0005-0000-0000-00004F5E0000}"/>
    <cellStyle name="40% - Énfasis3 2 10 2" xfId="6452" xr:uid="{00000000-0005-0000-0000-0000505E0000}"/>
    <cellStyle name="40% - Énfasis3 2 10 2 2" xfId="15434" xr:uid="{00000000-0005-0000-0000-0000515E0000}"/>
    <cellStyle name="40% - Énfasis3 2 10 2 3" xfId="27077" xr:uid="{00000000-0005-0000-0000-0000525E0000}"/>
    <cellStyle name="40% - Énfasis3 2 10 2 4" xfId="46657" xr:uid="{00000000-0005-0000-0000-0000535E0000}"/>
    <cellStyle name="40% - Énfasis3 2 10 3" xfId="10966" xr:uid="{00000000-0005-0000-0000-0000545E0000}"/>
    <cellStyle name="40% - Énfasis3 2 10 3 2" xfId="34972" xr:uid="{00000000-0005-0000-0000-0000555E0000}"/>
    <cellStyle name="40% - Énfasis3 2 10 4" xfId="18705" xr:uid="{00000000-0005-0000-0000-0000565E0000}"/>
    <cellStyle name="40% - Énfasis3 2 10 5" xfId="42976" xr:uid="{00000000-0005-0000-0000-0000575E0000}"/>
    <cellStyle name="40% - Énfasis3 2 11" xfId="3782" xr:uid="{00000000-0005-0000-0000-0000585E0000}"/>
    <cellStyle name="40% - Énfasis3 2 11 2" xfId="13765" xr:uid="{00000000-0005-0000-0000-0000595E0000}"/>
    <cellStyle name="40% - Énfasis3 2 11 2 2" xfId="27505" xr:uid="{00000000-0005-0000-0000-00005A5E0000}"/>
    <cellStyle name="40% - Énfasis3 2 11 3" xfId="35400" xr:uid="{00000000-0005-0000-0000-00005B5E0000}"/>
    <cellStyle name="40% - Énfasis3 2 11 4" xfId="20190" xr:uid="{00000000-0005-0000-0000-00005C5E0000}"/>
    <cellStyle name="40% - Énfasis3 2 11 5" xfId="44987" xr:uid="{00000000-0005-0000-0000-00005D5E0000}"/>
    <cellStyle name="40% - Énfasis3 2 12" xfId="6991" xr:uid="{00000000-0005-0000-0000-00005E5E0000}"/>
    <cellStyle name="40% - Énfasis3 2 12 2" xfId="15969" xr:uid="{00000000-0005-0000-0000-00005F5E0000}"/>
    <cellStyle name="40% - Énfasis3 2 12 2 2" xfId="28989" xr:uid="{00000000-0005-0000-0000-0000605E0000}"/>
    <cellStyle name="40% - Énfasis3 2 12 3" xfId="36885" xr:uid="{00000000-0005-0000-0000-0000615E0000}"/>
    <cellStyle name="40% - Énfasis3 2 12 4" xfId="21674" xr:uid="{00000000-0005-0000-0000-0000625E0000}"/>
    <cellStyle name="40% - Énfasis3 2 12 5" xfId="47193" xr:uid="{00000000-0005-0000-0000-0000635E0000}"/>
    <cellStyle name="40% - Énfasis3 2 13" xfId="2770" xr:uid="{00000000-0005-0000-0000-0000645E0000}"/>
    <cellStyle name="40% - Énfasis3 2 13 2" xfId="12754" xr:uid="{00000000-0005-0000-0000-0000655E0000}"/>
    <cellStyle name="40% - Énfasis3 2 13 2 2" xfId="30474" xr:uid="{00000000-0005-0000-0000-0000665E0000}"/>
    <cellStyle name="40% - Énfasis3 2 13 3" xfId="38371" xr:uid="{00000000-0005-0000-0000-0000675E0000}"/>
    <cellStyle name="40% - Énfasis3 2 13 4" xfId="23158" xr:uid="{00000000-0005-0000-0000-0000685E0000}"/>
    <cellStyle name="40% - Énfasis3 2 13 5" xfId="43975" xr:uid="{00000000-0005-0000-0000-0000695E0000}"/>
    <cellStyle name="40% - Énfasis3 2 14" xfId="7665" xr:uid="{00000000-0005-0000-0000-00006A5E0000}"/>
    <cellStyle name="40% - Énfasis3 2 14 2" xfId="16632" xr:uid="{00000000-0005-0000-0000-00006B5E0000}"/>
    <cellStyle name="40% - Énfasis3 2 14 2 2" xfId="31959" xr:uid="{00000000-0005-0000-0000-00006C5E0000}"/>
    <cellStyle name="40% - Énfasis3 2 14 3" xfId="39856" xr:uid="{00000000-0005-0000-0000-00006D5E0000}"/>
    <cellStyle name="40% - Énfasis3 2 14 4" xfId="24641" xr:uid="{00000000-0005-0000-0000-00006E5E0000}"/>
    <cellStyle name="40% - Énfasis3 2 14 5" xfId="47857" xr:uid="{00000000-0005-0000-0000-00006F5E0000}"/>
    <cellStyle name="40% - Énfasis3 2 15" xfId="10967" xr:uid="{00000000-0005-0000-0000-0000705E0000}"/>
    <cellStyle name="40% - Énfasis3 2 15 2" xfId="25544" xr:uid="{00000000-0005-0000-0000-0000715E0000}"/>
    <cellStyle name="40% - Énfasis3 2 15 3" xfId="49500" xr:uid="{00000000-0005-0000-0000-0000725E0000}"/>
    <cellStyle name="40% - Énfasis3 2 16" xfId="12614" xr:uid="{00000000-0005-0000-0000-0000735E0000}"/>
    <cellStyle name="40% - Énfasis3 2 16 2" xfId="33443" xr:uid="{00000000-0005-0000-0000-0000745E0000}"/>
    <cellStyle name="40% - Énfasis3 2 17" xfId="18260" xr:uid="{00000000-0005-0000-0000-0000755E0000}"/>
    <cellStyle name="40% - Énfasis3 2 18" xfId="41318" xr:uid="{00000000-0005-0000-0000-0000765E0000}"/>
    <cellStyle name="40% - Énfasis3 2 2" xfId="144" xr:uid="{00000000-0005-0000-0000-0000775E0000}"/>
    <cellStyle name="40% - Énfasis3 2 2 10" xfId="3829" xr:uid="{00000000-0005-0000-0000-0000785E0000}"/>
    <cellStyle name="40% - Énfasis3 2 2 10 2" xfId="13812" xr:uid="{00000000-0005-0000-0000-0000795E0000}"/>
    <cellStyle name="40% - Énfasis3 2 2 10 2 2" xfId="30586" xr:uid="{00000000-0005-0000-0000-00007A5E0000}"/>
    <cellStyle name="40% - Énfasis3 2 2 10 3" xfId="38483" xr:uid="{00000000-0005-0000-0000-00007B5E0000}"/>
    <cellStyle name="40% - Énfasis3 2 2 10 4" xfId="23269" xr:uid="{00000000-0005-0000-0000-00007C5E0000}"/>
    <cellStyle name="40% - Énfasis3 2 2 10 5" xfId="45034" xr:uid="{00000000-0005-0000-0000-00007D5E0000}"/>
    <cellStyle name="40% - Énfasis3 2 2 11" xfId="7038" xr:uid="{00000000-0005-0000-0000-00007E5E0000}"/>
    <cellStyle name="40% - Énfasis3 2 2 11 2" xfId="16015" xr:uid="{00000000-0005-0000-0000-00007F5E0000}"/>
    <cellStyle name="40% - Énfasis3 2 2 11 2 2" xfId="32071" xr:uid="{00000000-0005-0000-0000-0000805E0000}"/>
    <cellStyle name="40% - Énfasis3 2 2 11 3" xfId="39968" xr:uid="{00000000-0005-0000-0000-0000815E0000}"/>
    <cellStyle name="40% - Énfasis3 2 2 11 4" xfId="24704" xr:uid="{00000000-0005-0000-0000-0000825E0000}"/>
    <cellStyle name="40% - Énfasis3 2 2 11 5" xfId="47240" xr:uid="{00000000-0005-0000-0000-0000835E0000}"/>
    <cellStyle name="40% - Énfasis3 2 2 12" xfId="2815" xr:uid="{00000000-0005-0000-0000-0000845E0000}"/>
    <cellStyle name="40% - Énfasis3 2 2 12 2" xfId="12799" xr:uid="{00000000-0005-0000-0000-0000855E0000}"/>
    <cellStyle name="40% - Énfasis3 2 2 12 3" xfId="25656" xr:uid="{00000000-0005-0000-0000-0000865E0000}"/>
    <cellStyle name="40% - Énfasis3 2 2 12 4" xfId="44020" xr:uid="{00000000-0005-0000-0000-0000875E0000}"/>
    <cellStyle name="40% - Énfasis3 2 2 13" xfId="7712" xr:uid="{00000000-0005-0000-0000-0000885E0000}"/>
    <cellStyle name="40% - Énfasis3 2 2 13 2" xfId="16679" xr:uid="{00000000-0005-0000-0000-0000895E0000}"/>
    <cellStyle name="40% - Énfasis3 2 2 13 3" xfId="33555" xr:uid="{00000000-0005-0000-0000-00008A5E0000}"/>
    <cellStyle name="40% - Énfasis3 2 2 13 4" xfId="47904" xr:uid="{00000000-0005-0000-0000-00008B5E0000}"/>
    <cellStyle name="40% - Énfasis3 2 2 14" xfId="10968" xr:uid="{00000000-0005-0000-0000-00008C5E0000}"/>
    <cellStyle name="40% - Énfasis3 2 2 14 2" xfId="49547" xr:uid="{00000000-0005-0000-0000-00008D5E0000}"/>
    <cellStyle name="40% - Énfasis3 2 2 15" xfId="12670" xr:uid="{00000000-0005-0000-0000-00008E5E0000}"/>
    <cellStyle name="40% - Énfasis3 2 2 16" xfId="12623" xr:uid="{00000000-0005-0000-0000-00008F5E0000}"/>
    <cellStyle name="40% - Énfasis3 2 2 16 2" xfId="41365" xr:uid="{00000000-0005-0000-0000-0000905E0000}"/>
    <cellStyle name="40% - Énfasis3 2 2 2" xfId="252" xr:uid="{00000000-0005-0000-0000-0000915E0000}"/>
    <cellStyle name="40% - Énfasis3 2 2 2 10" xfId="7901" xr:uid="{00000000-0005-0000-0000-0000925E0000}"/>
    <cellStyle name="40% - Énfasis3 2 2 2 10 2" xfId="16868" xr:uid="{00000000-0005-0000-0000-0000935E0000}"/>
    <cellStyle name="40% - Énfasis3 2 2 2 10 3" xfId="33693" xr:uid="{00000000-0005-0000-0000-0000945E0000}"/>
    <cellStyle name="40% - Énfasis3 2 2 2 10 4" xfId="48093" xr:uid="{00000000-0005-0000-0000-0000955E0000}"/>
    <cellStyle name="40% - Énfasis3 2 2 2 11" xfId="10969" xr:uid="{00000000-0005-0000-0000-0000965E0000}"/>
    <cellStyle name="40% - Énfasis3 2 2 2 11 2" xfId="49736" xr:uid="{00000000-0005-0000-0000-0000975E0000}"/>
    <cellStyle name="40% - Énfasis3 2 2 2 12" xfId="12676" xr:uid="{00000000-0005-0000-0000-0000985E0000}"/>
    <cellStyle name="40% - Énfasis3 2 2 2 13" xfId="12633" xr:uid="{00000000-0005-0000-0000-0000995E0000}"/>
    <cellStyle name="40% - Énfasis3 2 2 2 13 2" xfId="41554" xr:uid="{00000000-0005-0000-0000-00009A5E0000}"/>
    <cellStyle name="40% - Énfasis3 2 2 2 2" xfId="647" xr:uid="{00000000-0005-0000-0000-00009B5E0000}"/>
    <cellStyle name="40% - Énfasis3 2 2 2 2 10" xfId="42054" xr:uid="{00000000-0005-0000-0000-00009C5E0000}"/>
    <cellStyle name="40% - Énfasis3 2 2 2 2 2" xfId="2250" xr:uid="{00000000-0005-0000-0000-00009D5E0000}"/>
    <cellStyle name="40% - Énfasis3 2 2 2 2 2 2" xfId="5129" xr:uid="{00000000-0005-0000-0000-00009E5E0000}"/>
    <cellStyle name="40% - Énfasis3 2 2 2 2 2 2 2" xfId="15107" xr:uid="{00000000-0005-0000-0000-00009F5E0000}"/>
    <cellStyle name="40% - Énfasis3 2 2 2 2 2 2 2 2" xfId="28570" xr:uid="{00000000-0005-0000-0000-0000A05E0000}"/>
    <cellStyle name="40% - Énfasis3 2 2 2 2 2 2 3" xfId="36465" xr:uid="{00000000-0005-0000-0000-0000A15E0000}"/>
    <cellStyle name="40% - Énfasis3 2 2 2 2 2 2 4" xfId="21254" xr:uid="{00000000-0005-0000-0000-0000A25E0000}"/>
    <cellStyle name="40% - Énfasis3 2 2 2 2 2 2 5" xfId="46329" xr:uid="{00000000-0005-0000-0000-0000A35E0000}"/>
    <cellStyle name="40% - Énfasis3 2 2 2 2 2 3" xfId="8797" xr:uid="{00000000-0005-0000-0000-0000A45E0000}"/>
    <cellStyle name="40% - Énfasis3 2 2 2 2 2 3 2" xfId="17764" xr:uid="{00000000-0005-0000-0000-0000A55E0000}"/>
    <cellStyle name="40% - Énfasis3 2 2 2 2 2 3 2 2" xfId="30054" xr:uid="{00000000-0005-0000-0000-0000A65E0000}"/>
    <cellStyle name="40% - Énfasis3 2 2 2 2 2 3 3" xfId="37950" xr:uid="{00000000-0005-0000-0000-0000A75E0000}"/>
    <cellStyle name="40% - Énfasis3 2 2 2 2 2 3 4" xfId="22737" xr:uid="{00000000-0005-0000-0000-0000A85E0000}"/>
    <cellStyle name="40% - Énfasis3 2 2 2 2 2 3 5" xfId="48989" xr:uid="{00000000-0005-0000-0000-0000A95E0000}"/>
    <cellStyle name="40% - Énfasis3 2 2 2 2 2 4" xfId="9652" xr:uid="{00000000-0005-0000-0000-0000AA5E0000}"/>
    <cellStyle name="40% - Énfasis3 2 2 2 2 2 4 2" xfId="31539" xr:uid="{00000000-0005-0000-0000-0000AB5E0000}"/>
    <cellStyle name="40% - Énfasis3 2 2 2 2 2 4 3" xfId="39436" xr:uid="{00000000-0005-0000-0000-0000AC5E0000}"/>
    <cellStyle name="40% - Énfasis3 2 2 2 2 2 4 4" xfId="24221" xr:uid="{00000000-0005-0000-0000-0000AD5E0000}"/>
    <cellStyle name="40% - Énfasis3 2 2 2 2 2 4 5" xfId="50632" xr:uid="{00000000-0005-0000-0000-0000AE5E0000}"/>
    <cellStyle name="40% - Énfasis3 2 2 2 2 2 5" xfId="12343" xr:uid="{00000000-0005-0000-0000-0000AF5E0000}"/>
    <cellStyle name="40% - Énfasis3 2 2 2 2 2 5 2" xfId="33024" xr:uid="{00000000-0005-0000-0000-0000B05E0000}"/>
    <cellStyle name="40% - Énfasis3 2 2 2 2 2 5 3" xfId="40921" xr:uid="{00000000-0005-0000-0000-0000B15E0000}"/>
    <cellStyle name="40% - Énfasis3 2 2 2 2 2 6" xfId="26608" xr:uid="{00000000-0005-0000-0000-0000B25E0000}"/>
    <cellStyle name="40% - Énfasis3 2 2 2 2 2 7" xfId="34508" xr:uid="{00000000-0005-0000-0000-0000B35E0000}"/>
    <cellStyle name="40% - Énfasis3 2 2 2 2 2 8" xfId="19770" xr:uid="{00000000-0005-0000-0000-0000B45E0000}"/>
    <cellStyle name="40% - Énfasis3 2 2 2 2 2 9" xfId="42450" xr:uid="{00000000-0005-0000-0000-0000B55E0000}"/>
    <cellStyle name="40% - Énfasis3 2 2 2 2 3" xfId="1853" xr:uid="{00000000-0005-0000-0000-0000B65E0000}"/>
    <cellStyle name="40% - Énfasis3 2 2 2 2 3 2" xfId="4290" xr:uid="{00000000-0005-0000-0000-0000B75E0000}"/>
    <cellStyle name="40% - Énfasis3 2 2 2 2 3 2 2" xfId="14270" xr:uid="{00000000-0005-0000-0000-0000B85E0000}"/>
    <cellStyle name="40% - Énfasis3 2 2 2 2 3 2 3" xfId="28072" xr:uid="{00000000-0005-0000-0000-0000B95E0000}"/>
    <cellStyle name="40% - Énfasis3 2 2 2 2 3 2 4" xfId="45492" xr:uid="{00000000-0005-0000-0000-0000BA5E0000}"/>
    <cellStyle name="40% - Énfasis3 2 2 2 2 3 3" xfId="10970" xr:uid="{00000000-0005-0000-0000-0000BB5E0000}"/>
    <cellStyle name="40% - Énfasis3 2 2 2 2 3 3 2" xfId="35967" xr:uid="{00000000-0005-0000-0000-0000BC5E0000}"/>
    <cellStyle name="40% - Énfasis3 2 2 2 2 3 4" xfId="20756" xr:uid="{00000000-0005-0000-0000-0000BD5E0000}"/>
    <cellStyle name="40% - Énfasis3 2 2 2 2 3 5" xfId="43633" xr:uid="{00000000-0005-0000-0000-0000BE5E0000}"/>
    <cellStyle name="40% - Énfasis3 2 2 2 2 4" xfId="3570" xr:uid="{00000000-0005-0000-0000-0000BF5E0000}"/>
    <cellStyle name="40% - Énfasis3 2 2 2 2 4 2" xfId="13554" xr:uid="{00000000-0005-0000-0000-0000C05E0000}"/>
    <cellStyle name="40% - Énfasis3 2 2 2 2 4 2 2" xfId="29556" xr:uid="{00000000-0005-0000-0000-0000C15E0000}"/>
    <cellStyle name="40% - Énfasis3 2 2 2 2 4 3" xfId="37452" xr:uid="{00000000-0005-0000-0000-0000C25E0000}"/>
    <cellStyle name="40% - Énfasis3 2 2 2 2 4 4" xfId="22240" xr:uid="{00000000-0005-0000-0000-0000C35E0000}"/>
    <cellStyle name="40% - Énfasis3 2 2 2 2 4 5" xfId="44775" xr:uid="{00000000-0005-0000-0000-0000C45E0000}"/>
    <cellStyle name="40% - Énfasis3 2 2 2 2 5" xfId="8401" xr:uid="{00000000-0005-0000-0000-0000C55E0000}"/>
    <cellStyle name="40% - Énfasis3 2 2 2 2 5 2" xfId="17368" xr:uid="{00000000-0005-0000-0000-0000C65E0000}"/>
    <cellStyle name="40% - Énfasis3 2 2 2 2 5 2 2" xfId="31041" xr:uid="{00000000-0005-0000-0000-0000C75E0000}"/>
    <cellStyle name="40% - Énfasis3 2 2 2 2 5 3" xfId="38938" xr:uid="{00000000-0005-0000-0000-0000C85E0000}"/>
    <cellStyle name="40% - Énfasis3 2 2 2 2 5 4" xfId="23724" xr:uid="{00000000-0005-0000-0000-0000C95E0000}"/>
    <cellStyle name="40% - Énfasis3 2 2 2 2 5 5" xfId="48593" xr:uid="{00000000-0005-0000-0000-0000CA5E0000}"/>
    <cellStyle name="40% - Énfasis3 2 2 2 2 6" xfId="10971" xr:uid="{00000000-0005-0000-0000-0000CB5E0000}"/>
    <cellStyle name="40% - Énfasis3 2 2 2 2 6 2" xfId="32526" xr:uid="{00000000-0005-0000-0000-0000CC5E0000}"/>
    <cellStyle name="40% - Énfasis3 2 2 2 2 6 3" xfId="40423" xr:uid="{00000000-0005-0000-0000-0000CD5E0000}"/>
    <cellStyle name="40% - Énfasis3 2 2 2 2 6 4" xfId="25134" xr:uid="{00000000-0005-0000-0000-0000CE5E0000}"/>
    <cellStyle name="40% - Énfasis3 2 2 2 2 6 5" xfId="50236" xr:uid="{00000000-0005-0000-0000-0000CF5E0000}"/>
    <cellStyle name="40% - Énfasis3 2 2 2 2 7" xfId="26110" xr:uid="{00000000-0005-0000-0000-0000D05E0000}"/>
    <cellStyle name="40% - Énfasis3 2 2 2 2 8" xfId="34010" xr:uid="{00000000-0005-0000-0000-0000D15E0000}"/>
    <cellStyle name="40% - Énfasis3 2 2 2 2 9" xfId="19272" xr:uid="{00000000-0005-0000-0000-0000D25E0000}"/>
    <cellStyle name="40% - Énfasis3 2 2 2 3" xfId="2249" xr:uid="{00000000-0005-0000-0000-0000D35E0000}"/>
    <cellStyle name="40% - Énfasis3 2 2 2 3 2" xfId="4850" xr:uid="{00000000-0005-0000-0000-0000D45E0000}"/>
    <cellStyle name="40% - Énfasis3 2 2 2 3 2 2" xfId="14828" xr:uid="{00000000-0005-0000-0000-0000D55E0000}"/>
    <cellStyle name="40% - Énfasis3 2 2 2 3 2 2 2" xfId="28569" xr:uid="{00000000-0005-0000-0000-0000D65E0000}"/>
    <cellStyle name="40% - Énfasis3 2 2 2 3 2 3" xfId="36464" xr:uid="{00000000-0005-0000-0000-0000D75E0000}"/>
    <cellStyle name="40% - Énfasis3 2 2 2 3 2 4" xfId="21253" xr:uid="{00000000-0005-0000-0000-0000D85E0000}"/>
    <cellStyle name="40% - Énfasis3 2 2 2 3 2 5" xfId="46050" xr:uid="{00000000-0005-0000-0000-0000D95E0000}"/>
    <cellStyle name="40% - Énfasis3 2 2 2 3 3" xfId="8796" xr:uid="{00000000-0005-0000-0000-0000DA5E0000}"/>
    <cellStyle name="40% - Énfasis3 2 2 2 3 3 2" xfId="17763" xr:uid="{00000000-0005-0000-0000-0000DB5E0000}"/>
    <cellStyle name="40% - Énfasis3 2 2 2 3 3 2 2" xfId="30053" xr:uid="{00000000-0005-0000-0000-0000DC5E0000}"/>
    <cellStyle name="40% - Énfasis3 2 2 2 3 3 3" xfId="37949" xr:uid="{00000000-0005-0000-0000-0000DD5E0000}"/>
    <cellStyle name="40% - Énfasis3 2 2 2 3 3 4" xfId="22736" xr:uid="{00000000-0005-0000-0000-0000DE5E0000}"/>
    <cellStyle name="40% - Énfasis3 2 2 2 3 3 5" xfId="48988" xr:uid="{00000000-0005-0000-0000-0000DF5E0000}"/>
    <cellStyle name="40% - Énfasis3 2 2 2 3 4" xfId="9653" xr:uid="{00000000-0005-0000-0000-0000E05E0000}"/>
    <cellStyle name="40% - Énfasis3 2 2 2 3 4 2" xfId="31538" xr:uid="{00000000-0005-0000-0000-0000E15E0000}"/>
    <cellStyle name="40% - Énfasis3 2 2 2 3 4 3" xfId="39435" xr:uid="{00000000-0005-0000-0000-0000E25E0000}"/>
    <cellStyle name="40% - Énfasis3 2 2 2 3 4 4" xfId="24220" xr:uid="{00000000-0005-0000-0000-0000E35E0000}"/>
    <cellStyle name="40% - Énfasis3 2 2 2 3 4 5" xfId="50631" xr:uid="{00000000-0005-0000-0000-0000E45E0000}"/>
    <cellStyle name="40% - Énfasis3 2 2 2 3 5" xfId="12342" xr:uid="{00000000-0005-0000-0000-0000E55E0000}"/>
    <cellStyle name="40% - Énfasis3 2 2 2 3 5 2" xfId="33023" xr:uid="{00000000-0005-0000-0000-0000E65E0000}"/>
    <cellStyle name="40% - Énfasis3 2 2 2 3 5 3" xfId="40920" xr:uid="{00000000-0005-0000-0000-0000E75E0000}"/>
    <cellStyle name="40% - Énfasis3 2 2 2 3 6" xfId="26607" xr:uid="{00000000-0005-0000-0000-0000E85E0000}"/>
    <cellStyle name="40% - Énfasis3 2 2 2 3 7" xfId="34507" xr:uid="{00000000-0005-0000-0000-0000E95E0000}"/>
    <cellStyle name="40% - Énfasis3 2 2 2 3 8" xfId="19769" xr:uid="{00000000-0005-0000-0000-0000EA5E0000}"/>
    <cellStyle name="40% - Énfasis3 2 2 2 3 9" xfId="42449" xr:uid="{00000000-0005-0000-0000-0000EB5E0000}"/>
    <cellStyle name="40% - Énfasis3 2 2 2 4" xfId="1339" xr:uid="{00000000-0005-0000-0000-0000EC5E0000}"/>
    <cellStyle name="40% - Énfasis3 2 2 2 4 2" xfId="4471" xr:uid="{00000000-0005-0000-0000-0000ED5E0000}"/>
    <cellStyle name="40% - Énfasis3 2 2 2 4 2 2" xfId="14450" xr:uid="{00000000-0005-0000-0000-0000EE5E0000}"/>
    <cellStyle name="40% - Énfasis3 2 2 2 4 2 3" xfId="27243" xr:uid="{00000000-0005-0000-0000-0000EF5E0000}"/>
    <cellStyle name="40% - Énfasis3 2 2 2 4 2 4" xfId="45672" xr:uid="{00000000-0005-0000-0000-0000F05E0000}"/>
    <cellStyle name="40% - Énfasis3 2 2 2 4 3" xfId="10972" xr:uid="{00000000-0005-0000-0000-0000F15E0000}"/>
    <cellStyle name="40% - Énfasis3 2 2 2 4 3 2" xfId="35138" xr:uid="{00000000-0005-0000-0000-0000F25E0000}"/>
    <cellStyle name="40% - Énfasis3 2 2 2 4 4" xfId="18955" xr:uid="{00000000-0005-0000-0000-0000F35E0000}"/>
    <cellStyle name="40% - Énfasis3 2 2 2 4 5" xfId="43211" xr:uid="{00000000-0005-0000-0000-0000F45E0000}"/>
    <cellStyle name="40% - Énfasis3 2 2 2 5" xfId="6363" xr:uid="{00000000-0005-0000-0000-0000F55E0000}"/>
    <cellStyle name="40% - Énfasis3 2 2 2 5 2" xfId="27755" xr:uid="{00000000-0005-0000-0000-0000F65E0000}"/>
    <cellStyle name="40% - Énfasis3 2 2 2 5 2 2" xfId="51510" xr:uid="{00000000-0005-0000-0000-0000F75E0000}"/>
    <cellStyle name="40% - Énfasis3 2 2 2 5 3" xfId="35650" xr:uid="{00000000-0005-0000-0000-0000F85E0000}"/>
    <cellStyle name="40% - Énfasis3 2 2 2 5 3 2" xfId="51174" xr:uid="{00000000-0005-0000-0000-0000F95E0000}"/>
    <cellStyle name="40% - Énfasis3 2 2 2 5 4" xfId="20439" xr:uid="{00000000-0005-0000-0000-0000FA5E0000}"/>
    <cellStyle name="40% - Énfasis3 2 2 2 6" xfId="6690" xr:uid="{00000000-0005-0000-0000-0000FB5E0000}"/>
    <cellStyle name="40% - Énfasis3 2 2 2 6 2" xfId="15669" xr:uid="{00000000-0005-0000-0000-0000FC5E0000}"/>
    <cellStyle name="40% - Énfasis3 2 2 2 6 2 2" xfId="29239" xr:uid="{00000000-0005-0000-0000-0000FD5E0000}"/>
    <cellStyle name="40% - Énfasis3 2 2 2 6 3" xfId="37135" xr:uid="{00000000-0005-0000-0000-0000FE5E0000}"/>
    <cellStyle name="40% - Énfasis3 2 2 2 6 4" xfId="21923" xr:uid="{00000000-0005-0000-0000-0000FF5E0000}"/>
    <cellStyle name="40% - Énfasis3 2 2 2 6 5" xfId="46893" xr:uid="{00000000-0005-0000-0000-0000005F0000}"/>
    <cellStyle name="40% - Énfasis3 2 2 2 7" xfId="4010" xr:uid="{00000000-0005-0000-0000-0000015F0000}"/>
    <cellStyle name="40% - Énfasis3 2 2 2 7 2" xfId="13991" xr:uid="{00000000-0005-0000-0000-0000025F0000}"/>
    <cellStyle name="40% - Énfasis3 2 2 2 7 2 2" xfId="30724" xr:uid="{00000000-0005-0000-0000-0000035F0000}"/>
    <cellStyle name="40% - Énfasis3 2 2 2 7 3" xfId="38621" xr:uid="{00000000-0005-0000-0000-0000045F0000}"/>
    <cellStyle name="40% - Énfasis3 2 2 2 7 4" xfId="23407" xr:uid="{00000000-0005-0000-0000-0000055F0000}"/>
    <cellStyle name="40% - Énfasis3 2 2 2 7 5" xfId="45213" xr:uid="{00000000-0005-0000-0000-0000065F0000}"/>
    <cellStyle name="40% - Énfasis3 2 2 2 8" xfId="7227" xr:uid="{00000000-0005-0000-0000-0000075F0000}"/>
    <cellStyle name="40% - Énfasis3 2 2 2 8 2" xfId="16204" xr:uid="{00000000-0005-0000-0000-0000085F0000}"/>
    <cellStyle name="40% - Énfasis3 2 2 2 8 2 2" xfId="32209" xr:uid="{00000000-0005-0000-0000-0000095F0000}"/>
    <cellStyle name="40% - Énfasis3 2 2 2 8 3" xfId="40106" xr:uid="{00000000-0005-0000-0000-00000A5F0000}"/>
    <cellStyle name="40% - Énfasis3 2 2 2 8 4" xfId="24841" xr:uid="{00000000-0005-0000-0000-00000B5F0000}"/>
    <cellStyle name="40% - Énfasis3 2 2 2 8 5" xfId="47429" xr:uid="{00000000-0005-0000-0000-00000C5F0000}"/>
    <cellStyle name="40% - Énfasis3 2 2 2 9" xfId="3135" xr:uid="{00000000-0005-0000-0000-00000D5F0000}"/>
    <cellStyle name="40% - Énfasis3 2 2 2 9 2" xfId="13119" xr:uid="{00000000-0005-0000-0000-00000E5F0000}"/>
    <cellStyle name="40% - Énfasis3 2 2 2 9 3" xfId="25794" xr:uid="{00000000-0005-0000-0000-00000F5F0000}"/>
    <cellStyle name="40% - Énfasis3 2 2 2 9 4" xfId="44340" xr:uid="{00000000-0005-0000-0000-0000105F0000}"/>
    <cellStyle name="40% - Énfasis3 2 2 3" xfId="360" xr:uid="{00000000-0005-0000-0000-0000115F0000}"/>
    <cellStyle name="40% - Énfasis3 2 2 3 10" xfId="8075" xr:uid="{00000000-0005-0000-0000-0000125F0000}"/>
    <cellStyle name="40% - Énfasis3 2 2 3 10 2" xfId="17042" xr:uid="{00000000-0005-0000-0000-0000135F0000}"/>
    <cellStyle name="40% - Énfasis3 2 2 3 10 3" xfId="33694" xr:uid="{00000000-0005-0000-0000-0000145F0000}"/>
    <cellStyle name="40% - Énfasis3 2 2 3 10 4" xfId="48267" xr:uid="{00000000-0005-0000-0000-0000155F0000}"/>
    <cellStyle name="40% - Énfasis3 2 2 3 11" xfId="10973" xr:uid="{00000000-0005-0000-0000-0000165F0000}"/>
    <cellStyle name="40% - Énfasis3 2 2 3 11 2" xfId="49910" xr:uid="{00000000-0005-0000-0000-0000175F0000}"/>
    <cellStyle name="40% - Énfasis3 2 2 3 12" xfId="18604" xr:uid="{00000000-0005-0000-0000-0000185F0000}"/>
    <cellStyle name="40% - Énfasis3 2 2 3 13" xfId="41728" xr:uid="{00000000-0005-0000-0000-0000195F0000}"/>
    <cellStyle name="40% - Énfasis3 2 2 3 2" xfId="822" xr:uid="{00000000-0005-0000-0000-00001A5F0000}"/>
    <cellStyle name="40% - Énfasis3 2 2 3 2 10" xfId="42055" xr:uid="{00000000-0005-0000-0000-00001B5F0000}"/>
    <cellStyle name="40% - Énfasis3 2 2 3 2 2" xfId="2252" xr:uid="{00000000-0005-0000-0000-00001C5F0000}"/>
    <cellStyle name="40% - Énfasis3 2 2 3 2 2 2" xfId="5034" xr:uid="{00000000-0005-0000-0000-00001D5F0000}"/>
    <cellStyle name="40% - Énfasis3 2 2 3 2 2 2 2" xfId="15012" xr:uid="{00000000-0005-0000-0000-00001E5F0000}"/>
    <cellStyle name="40% - Énfasis3 2 2 3 2 2 2 2 2" xfId="28572" xr:uid="{00000000-0005-0000-0000-00001F5F0000}"/>
    <cellStyle name="40% - Énfasis3 2 2 3 2 2 2 3" xfId="36467" xr:uid="{00000000-0005-0000-0000-0000205F0000}"/>
    <cellStyle name="40% - Énfasis3 2 2 3 2 2 2 4" xfId="21256" xr:uid="{00000000-0005-0000-0000-0000215F0000}"/>
    <cellStyle name="40% - Énfasis3 2 2 3 2 2 2 5" xfId="46234" xr:uid="{00000000-0005-0000-0000-0000225F0000}"/>
    <cellStyle name="40% - Énfasis3 2 2 3 2 2 3" xfId="8799" xr:uid="{00000000-0005-0000-0000-0000235F0000}"/>
    <cellStyle name="40% - Énfasis3 2 2 3 2 2 3 2" xfId="17766" xr:uid="{00000000-0005-0000-0000-0000245F0000}"/>
    <cellStyle name="40% - Énfasis3 2 2 3 2 2 3 2 2" xfId="30056" xr:uid="{00000000-0005-0000-0000-0000255F0000}"/>
    <cellStyle name="40% - Énfasis3 2 2 3 2 2 3 3" xfId="37952" xr:uid="{00000000-0005-0000-0000-0000265F0000}"/>
    <cellStyle name="40% - Énfasis3 2 2 3 2 2 3 4" xfId="22739" xr:uid="{00000000-0005-0000-0000-0000275F0000}"/>
    <cellStyle name="40% - Énfasis3 2 2 3 2 2 3 5" xfId="48991" xr:uid="{00000000-0005-0000-0000-0000285F0000}"/>
    <cellStyle name="40% - Énfasis3 2 2 3 2 2 4" xfId="9654" xr:uid="{00000000-0005-0000-0000-0000295F0000}"/>
    <cellStyle name="40% - Énfasis3 2 2 3 2 2 4 2" xfId="31541" xr:uid="{00000000-0005-0000-0000-00002A5F0000}"/>
    <cellStyle name="40% - Énfasis3 2 2 3 2 2 4 3" xfId="39438" xr:uid="{00000000-0005-0000-0000-00002B5F0000}"/>
    <cellStyle name="40% - Énfasis3 2 2 3 2 2 4 4" xfId="24223" xr:uid="{00000000-0005-0000-0000-00002C5F0000}"/>
    <cellStyle name="40% - Énfasis3 2 2 3 2 2 4 5" xfId="50634" xr:uid="{00000000-0005-0000-0000-00002D5F0000}"/>
    <cellStyle name="40% - Énfasis3 2 2 3 2 2 5" xfId="12345" xr:uid="{00000000-0005-0000-0000-00002E5F0000}"/>
    <cellStyle name="40% - Énfasis3 2 2 3 2 2 5 2" xfId="33026" xr:uid="{00000000-0005-0000-0000-00002F5F0000}"/>
    <cellStyle name="40% - Énfasis3 2 2 3 2 2 5 3" xfId="40923" xr:uid="{00000000-0005-0000-0000-0000305F0000}"/>
    <cellStyle name="40% - Énfasis3 2 2 3 2 2 6" xfId="26610" xr:uid="{00000000-0005-0000-0000-0000315F0000}"/>
    <cellStyle name="40% - Énfasis3 2 2 3 2 2 7" xfId="34510" xr:uid="{00000000-0005-0000-0000-0000325F0000}"/>
    <cellStyle name="40% - Énfasis3 2 2 3 2 2 8" xfId="19772" xr:uid="{00000000-0005-0000-0000-0000335F0000}"/>
    <cellStyle name="40% - Énfasis3 2 2 3 2 2 9" xfId="42452" xr:uid="{00000000-0005-0000-0000-0000345F0000}"/>
    <cellStyle name="40% - Énfasis3 2 2 3 2 3" xfId="1854" xr:uid="{00000000-0005-0000-0000-0000355F0000}"/>
    <cellStyle name="40% - Énfasis3 2 2 3 2 3 2" xfId="4195" xr:uid="{00000000-0005-0000-0000-0000365F0000}"/>
    <cellStyle name="40% - Énfasis3 2 2 3 2 3 2 2" xfId="14175" xr:uid="{00000000-0005-0000-0000-0000375F0000}"/>
    <cellStyle name="40% - Énfasis3 2 2 3 2 3 2 3" xfId="28073" xr:uid="{00000000-0005-0000-0000-0000385F0000}"/>
    <cellStyle name="40% - Énfasis3 2 2 3 2 3 2 4" xfId="45397" xr:uid="{00000000-0005-0000-0000-0000395F0000}"/>
    <cellStyle name="40% - Énfasis3 2 2 3 2 3 3" xfId="10974" xr:uid="{00000000-0005-0000-0000-00003A5F0000}"/>
    <cellStyle name="40% - Énfasis3 2 2 3 2 3 3 2" xfId="35968" xr:uid="{00000000-0005-0000-0000-00003B5F0000}"/>
    <cellStyle name="40% - Énfasis3 2 2 3 2 3 4" xfId="20757" xr:uid="{00000000-0005-0000-0000-00003C5F0000}"/>
    <cellStyle name="40% - Énfasis3 2 2 3 2 3 5" xfId="43634" xr:uid="{00000000-0005-0000-0000-00003D5F0000}"/>
    <cellStyle name="40% - Énfasis3 2 2 3 2 4" xfId="3571" xr:uid="{00000000-0005-0000-0000-00003E5F0000}"/>
    <cellStyle name="40% - Énfasis3 2 2 3 2 4 2" xfId="13555" xr:uid="{00000000-0005-0000-0000-00003F5F0000}"/>
    <cellStyle name="40% - Énfasis3 2 2 3 2 4 2 2" xfId="29557" xr:uid="{00000000-0005-0000-0000-0000405F0000}"/>
    <cellStyle name="40% - Énfasis3 2 2 3 2 4 3" xfId="37453" xr:uid="{00000000-0005-0000-0000-0000415F0000}"/>
    <cellStyle name="40% - Énfasis3 2 2 3 2 4 4" xfId="22241" xr:uid="{00000000-0005-0000-0000-0000425F0000}"/>
    <cellStyle name="40% - Énfasis3 2 2 3 2 4 5" xfId="44776" xr:uid="{00000000-0005-0000-0000-0000435F0000}"/>
    <cellStyle name="40% - Énfasis3 2 2 3 2 5" xfId="8402" xr:uid="{00000000-0005-0000-0000-0000445F0000}"/>
    <cellStyle name="40% - Énfasis3 2 2 3 2 5 2" xfId="17369" xr:uid="{00000000-0005-0000-0000-0000455F0000}"/>
    <cellStyle name="40% - Énfasis3 2 2 3 2 5 2 2" xfId="31042" xr:uid="{00000000-0005-0000-0000-0000465F0000}"/>
    <cellStyle name="40% - Énfasis3 2 2 3 2 5 3" xfId="38939" xr:uid="{00000000-0005-0000-0000-0000475F0000}"/>
    <cellStyle name="40% - Énfasis3 2 2 3 2 5 4" xfId="23725" xr:uid="{00000000-0005-0000-0000-0000485F0000}"/>
    <cellStyle name="40% - Énfasis3 2 2 3 2 5 5" xfId="48594" xr:uid="{00000000-0005-0000-0000-0000495F0000}"/>
    <cellStyle name="40% - Énfasis3 2 2 3 2 6" xfId="10975" xr:uid="{00000000-0005-0000-0000-00004A5F0000}"/>
    <cellStyle name="40% - Énfasis3 2 2 3 2 6 2" xfId="32527" xr:uid="{00000000-0005-0000-0000-00004B5F0000}"/>
    <cellStyle name="40% - Énfasis3 2 2 3 2 6 3" xfId="40424" xr:uid="{00000000-0005-0000-0000-00004C5F0000}"/>
    <cellStyle name="40% - Énfasis3 2 2 3 2 6 4" xfId="25135" xr:uid="{00000000-0005-0000-0000-00004D5F0000}"/>
    <cellStyle name="40% - Énfasis3 2 2 3 2 6 5" xfId="50237" xr:uid="{00000000-0005-0000-0000-00004E5F0000}"/>
    <cellStyle name="40% - Énfasis3 2 2 3 2 7" xfId="26111" xr:uid="{00000000-0005-0000-0000-00004F5F0000}"/>
    <cellStyle name="40% - Énfasis3 2 2 3 2 8" xfId="34011" xr:uid="{00000000-0005-0000-0000-0000505F0000}"/>
    <cellStyle name="40% - Énfasis3 2 2 3 2 9" xfId="19273" xr:uid="{00000000-0005-0000-0000-0000515F0000}"/>
    <cellStyle name="40% - Énfasis3 2 2 3 3" xfId="2251" xr:uid="{00000000-0005-0000-0000-0000525F0000}"/>
    <cellStyle name="40% - Énfasis3 2 2 3 3 2" xfId="4755" xr:uid="{00000000-0005-0000-0000-0000535F0000}"/>
    <cellStyle name="40% - Énfasis3 2 2 3 3 2 2" xfId="14733" xr:uid="{00000000-0005-0000-0000-0000545F0000}"/>
    <cellStyle name="40% - Énfasis3 2 2 3 3 2 2 2" xfId="28571" xr:uid="{00000000-0005-0000-0000-0000555F0000}"/>
    <cellStyle name="40% - Énfasis3 2 2 3 3 2 3" xfId="36466" xr:uid="{00000000-0005-0000-0000-0000565F0000}"/>
    <cellStyle name="40% - Énfasis3 2 2 3 3 2 4" xfId="21255" xr:uid="{00000000-0005-0000-0000-0000575F0000}"/>
    <cellStyle name="40% - Énfasis3 2 2 3 3 2 5" xfId="45955" xr:uid="{00000000-0005-0000-0000-0000585F0000}"/>
    <cellStyle name="40% - Énfasis3 2 2 3 3 3" xfId="8798" xr:uid="{00000000-0005-0000-0000-0000595F0000}"/>
    <cellStyle name="40% - Énfasis3 2 2 3 3 3 2" xfId="17765" xr:uid="{00000000-0005-0000-0000-00005A5F0000}"/>
    <cellStyle name="40% - Énfasis3 2 2 3 3 3 2 2" xfId="30055" xr:uid="{00000000-0005-0000-0000-00005B5F0000}"/>
    <cellStyle name="40% - Énfasis3 2 2 3 3 3 3" xfId="37951" xr:uid="{00000000-0005-0000-0000-00005C5F0000}"/>
    <cellStyle name="40% - Énfasis3 2 2 3 3 3 4" xfId="22738" xr:uid="{00000000-0005-0000-0000-00005D5F0000}"/>
    <cellStyle name="40% - Énfasis3 2 2 3 3 3 5" xfId="48990" xr:uid="{00000000-0005-0000-0000-00005E5F0000}"/>
    <cellStyle name="40% - Énfasis3 2 2 3 3 4" xfId="9655" xr:uid="{00000000-0005-0000-0000-00005F5F0000}"/>
    <cellStyle name="40% - Énfasis3 2 2 3 3 4 2" xfId="31540" xr:uid="{00000000-0005-0000-0000-0000605F0000}"/>
    <cellStyle name="40% - Énfasis3 2 2 3 3 4 3" xfId="39437" xr:uid="{00000000-0005-0000-0000-0000615F0000}"/>
    <cellStyle name="40% - Énfasis3 2 2 3 3 4 4" xfId="24222" xr:uid="{00000000-0005-0000-0000-0000625F0000}"/>
    <cellStyle name="40% - Énfasis3 2 2 3 3 4 5" xfId="50633" xr:uid="{00000000-0005-0000-0000-0000635F0000}"/>
    <cellStyle name="40% - Énfasis3 2 2 3 3 5" xfId="12344" xr:uid="{00000000-0005-0000-0000-0000645F0000}"/>
    <cellStyle name="40% - Énfasis3 2 2 3 3 5 2" xfId="33025" xr:uid="{00000000-0005-0000-0000-0000655F0000}"/>
    <cellStyle name="40% - Énfasis3 2 2 3 3 5 3" xfId="40922" xr:uid="{00000000-0005-0000-0000-0000665F0000}"/>
    <cellStyle name="40% - Énfasis3 2 2 3 3 6" xfId="26609" xr:uid="{00000000-0005-0000-0000-0000675F0000}"/>
    <cellStyle name="40% - Énfasis3 2 2 3 3 7" xfId="34509" xr:uid="{00000000-0005-0000-0000-0000685F0000}"/>
    <cellStyle name="40% - Énfasis3 2 2 3 3 8" xfId="19771" xr:uid="{00000000-0005-0000-0000-0000695F0000}"/>
    <cellStyle name="40% - Énfasis3 2 2 3 3 9" xfId="42451" xr:uid="{00000000-0005-0000-0000-00006A5F0000}"/>
    <cellStyle name="40% - Énfasis3 2 2 3 4" xfId="1513" xr:uid="{00000000-0005-0000-0000-00006B5F0000}"/>
    <cellStyle name="40% - Énfasis3 2 2 3 4 2" xfId="4547" xr:uid="{00000000-0005-0000-0000-00006C5F0000}"/>
    <cellStyle name="40% - Énfasis3 2 2 3 4 2 2" xfId="14525" xr:uid="{00000000-0005-0000-0000-00006D5F0000}"/>
    <cellStyle name="40% - Énfasis3 2 2 3 4 2 3" xfId="27244" xr:uid="{00000000-0005-0000-0000-00006E5F0000}"/>
    <cellStyle name="40% - Énfasis3 2 2 3 4 2 4" xfId="45747" xr:uid="{00000000-0005-0000-0000-00006F5F0000}"/>
    <cellStyle name="40% - Énfasis3 2 2 3 4 3" xfId="10976" xr:uid="{00000000-0005-0000-0000-0000705F0000}"/>
    <cellStyle name="40% - Énfasis3 2 2 3 4 3 2" xfId="35139" xr:uid="{00000000-0005-0000-0000-0000715F0000}"/>
    <cellStyle name="40% - Énfasis3 2 2 3 4 4" xfId="18956" xr:uid="{00000000-0005-0000-0000-0000725F0000}"/>
    <cellStyle name="40% - Énfasis3 2 2 3 4 5" xfId="43385" xr:uid="{00000000-0005-0000-0000-0000735F0000}"/>
    <cellStyle name="40% - Énfasis3 2 2 3 5" xfId="6280" xr:uid="{00000000-0005-0000-0000-0000745F0000}"/>
    <cellStyle name="40% - Énfasis3 2 2 3 5 2" xfId="27756" xr:uid="{00000000-0005-0000-0000-0000755F0000}"/>
    <cellStyle name="40% - Énfasis3 2 2 3 5 2 2" xfId="51499" xr:uid="{00000000-0005-0000-0000-0000765F0000}"/>
    <cellStyle name="40% - Énfasis3 2 2 3 5 3" xfId="35651" xr:uid="{00000000-0005-0000-0000-0000775F0000}"/>
    <cellStyle name="40% - Énfasis3 2 2 3 5 3 2" xfId="51175" xr:uid="{00000000-0005-0000-0000-0000785F0000}"/>
    <cellStyle name="40% - Énfasis3 2 2 3 5 4" xfId="20440" xr:uid="{00000000-0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
    <cellStyle name="40% - Énfasis3 2 2 3 6 3" xfId="37136" xr:uid="{00000000-0005-0000-0000-00007D5F0000}"/>
    <cellStyle name="40% - Énfasis3 2 2 3 6 4" xfId="21924" xr:uid="{00000000-0005-0000-0000-00007E5F0000}"/>
    <cellStyle name="40% - Énfasis3 2 2 3 6 5" xfId="47067" xr:uid="{00000000-0005-0000-0000-00007F5F0000}"/>
    <cellStyle name="40% - Énfasis3 2 2 3 7" xfId="3914" xr:uid="{00000000-0005-0000-0000-0000805F0000}"/>
    <cellStyle name="40% - Énfasis3 2 2 3 7 2" xfId="13896" xr:uid="{00000000-0005-0000-0000-0000815F0000}"/>
    <cellStyle name="40% - Énfasis3 2 2 3 7 2 2" xfId="30725" xr:uid="{00000000-0005-0000-0000-0000825F0000}"/>
    <cellStyle name="40% - Énfasis3 2 2 3 7 3" xfId="38622" xr:uid="{00000000-0005-0000-0000-0000835F0000}"/>
    <cellStyle name="40% - Énfasis3 2 2 3 7 4" xfId="23408" xr:uid="{00000000-0005-0000-0000-0000845F0000}"/>
    <cellStyle name="40% - Énfasis3 2 2 3 7 5" xfId="45118" xr:uid="{00000000-0005-0000-0000-0000855F0000}"/>
    <cellStyle name="40% - Énfasis3 2 2 3 8" xfId="7401" xr:uid="{00000000-0005-0000-0000-0000865F0000}"/>
    <cellStyle name="40% - Énfasis3 2 2 3 8 2" xfId="16377" xr:uid="{00000000-0005-0000-0000-0000875F0000}"/>
    <cellStyle name="40% - Énfasis3 2 2 3 8 2 2" xfId="32210" xr:uid="{00000000-0005-0000-0000-0000885F0000}"/>
    <cellStyle name="40% - Énfasis3 2 2 3 8 3" xfId="40107" xr:uid="{00000000-0005-0000-0000-0000895F0000}"/>
    <cellStyle name="40% - Énfasis3 2 2 3 8 4" xfId="24842" xr:uid="{00000000-0005-0000-0000-00008A5F0000}"/>
    <cellStyle name="40% - Énfasis3 2 2 3 8 5" xfId="47602" xr:uid="{00000000-0005-0000-0000-00008B5F0000}"/>
    <cellStyle name="40% - Énfasis3 2 2 3 9" xfId="3309" xr:uid="{00000000-0005-0000-0000-00008C5F0000}"/>
    <cellStyle name="40% - Énfasis3 2 2 3 9 2" xfId="13293" xr:uid="{00000000-0005-0000-0000-00008D5F0000}"/>
    <cellStyle name="40% - Énfasis3 2 2 3 9 3" xfId="25795" xr:uid="{00000000-0005-0000-0000-00008E5F0000}"/>
    <cellStyle name="40% - Énfasis3 2 2 3 9 4" xfId="44514" xr:uid="{00000000-0005-0000-0000-00008F5F0000}"/>
    <cellStyle name="40% - Énfasis3 2 2 4" xfId="456" xr:uid="{00000000-0005-0000-0000-0000905F0000}"/>
    <cellStyle name="40% - Énfasis3 2 2 4 10" xfId="18954" xr:uid="{00000000-0005-0000-0000-0000915F0000}"/>
    <cellStyle name="40% - Énfasis3 2 2 4 11" xfId="41931" xr:uid="{00000000-0005-0000-0000-0000925F0000}"/>
    <cellStyle name="40% - Énfasis3 2 2 4 2" xfId="1855" xr:uid="{00000000-0005-0000-0000-0000935F0000}"/>
    <cellStyle name="40% - Énfasis3 2 2 4 2 10" xfId="42056" xr:uid="{00000000-0005-0000-0000-0000945F0000}"/>
    <cellStyle name="40% - Énfasis3 2 2 4 2 2" xfId="2254" xr:uid="{00000000-0005-0000-0000-0000955F0000}"/>
    <cellStyle name="40% - Énfasis3 2 2 4 2 2 2" xfId="7561" xr:uid="{00000000-0005-0000-0000-0000965F0000}"/>
    <cellStyle name="40% - Énfasis3 2 2 4 2 2 2 2" xfId="16536" xr:uid="{00000000-0005-0000-0000-0000975F0000}"/>
    <cellStyle name="40% - Énfasis3 2 2 4 2 2 2 2 2" xfId="28574" xr:uid="{00000000-0005-0000-0000-0000985F0000}"/>
    <cellStyle name="40% - Énfasis3 2 2 4 2 2 2 3" xfId="36469" xr:uid="{00000000-0005-0000-0000-0000995F0000}"/>
    <cellStyle name="40% - Énfasis3 2 2 4 2 2 2 4" xfId="21258" xr:uid="{00000000-0005-0000-0000-00009A5F0000}"/>
    <cellStyle name="40% - Énfasis3 2 2 4 2 2 2 5" xfId="47761" xr:uid="{00000000-0005-0000-0000-00009B5F0000}"/>
    <cellStyle name="40% - Énfasis3 2 2 4 2 2 3" xfId="8801" xr:uid="{00000000-0005-0000-0000-00009C5F0000}"/>
    <cellStyle name="40% - Énfasis3 2 2 4 2 2 3 2" xfId="17768" xr:uid="{00000000-0005-0000-0000-00009D5F0000}"/>
    <cellStyle name="40% - Énfasis3 2 2 4 2 2 3 2 2" xfId="30058" xr:uid="{00000000-0005-0000-0000-00009E5F0000}"/>
    <cellStyle name="40% - Énfasis3 2 2 4 2 2 3 3" xfId="37954" xr:uid="{00000000-0005-0000-0000-00009F5F0000}"/>
    <cellStyle name="40% - Énfasis3 2 2 4 2 2 3 4" xfId="22741" xr:uid="{00000000-0005-0000-0000-0000A05F0000}"/>
    <cellStyle name="40% - Énfasis3 2 2 4 2 2 3 5" xfId="48993" xr:uid="{00000000-0005-0000-0000-0000A15F0000}"/>
    <cellStyle name="40% - Énfasis3 2 2 4 2 2 4" xfId="9656" xr:uid="{00000000-0005-0000-0000-0000A25F0000}"/>
    <cellStyle name="40% - Énfasis3 2 2 4 2 2 4 2" xfId="31543" xr:uid="{00000000-0005-0000-0000-0000A35F0000}"/>
    <cellStyle name="40% - Énfasis3 2 2 4 2 2 4 3" xfId="39440" xr:uid="{00000000-0005-0000-0000-0000A45F0000}"/>
    <cellStyle name="40% - Énfasis3 2 2 4 2 2 4 4" xfId="24225" xr:uid="{00000000-0005-0000-0000-0000A55F0000}"/>
    <cellStyle name="40% - Énfasis3 2 2 4 2 2 4 5" xfId="50636" xr:uid="{00000000-0005-0000-0000-0000A65F0000}"/>
    <cellStyle name="40% - Énfasis3 2 2 4 2 2 5" xfId="12346" xr:uid="{00000000-0005-0000-0000-0000A75F0000}"/>
    <cellStyle name="40% - Énfasis3 2 2 4 2 2 5 2" xfId="33028" xr:uid="{00000000-0005-0000-0000-0000A85F0000}"/>
    <cellStyle name="40% - Énfasis3 2 2 4 2 2 5 3" xfId="40925" xr:uid="{00000000-0005-0000-0000-0000A95F0000}"/>
    <cellStyle name="40% - Énfasis3 2 2 4 2 2 6" xfId="26612" xr:uid="{00000000-0005-0000-0000-0000AA5F0000}"/>
    <cellStyle name="40% - Énfasis3 2 2 4 2 2 7" xfId="34512" xr:uid="{00000000-0005-0000-0000-0000AB5F0000}"/>
    <cellStyle name="40% - Énfasis3 2 2 4 2 2 8" xfId="19774" xr:uid="{00000000-0005-0000-0000-0000AC5F0000}"/>
    <cellStyle name="40% - Énfasis3 2 2 4 2 2 9" xfId="42454" xr:uid="{00000000-0005-0000-0000-0000AD5F0000}"/>
    <cellStyle name="40% - Énfasis3 2 2 4 2 3" xfId="4950" xr:uid="{00000000-0005-0000-0000-0000AE5F0000}"/>
    <cellStyle name="40% - Énfasis3 2 2 4 2 3 2" xfId="14928" xr:uid="{00000000-0005-0000-0000-0000AF5F0000}"/>
    <cellStyle name="40% - Énfasis3 2 2 4 2 3 2 2" xfId="28074" xr:uid="{00000000-0005-0000-0000-0000B05F0000}"/>
    <cellStyle name="40% - Énfasis3 2 2 4 2 3 3" xfId="35969" xr:uid="{00000000-0005-0000-0000-0000B15F0000}"/>
    <cellStyle name="40% - Énfasis3 2 2 4 2 3 4" xfId="20758" xr:uid="{00000000-0005-0000-0000-0000B25F0000}"/>
    <cellStyle name="40% - Énfasis3 2 2 4 2 3 5" xfId="46150" xr:uid="{00000000-0005-0000-0000-0000B35F0000}"/>
    <cellStyle name="40% - Énfasis3 2 2 4 2 4" xfId="8403" xr:uid="{00000000-0005-0000-0000-0000B45F0000}"/>
    <cellStyle name="40% - Énfasis3 2 2 4 2 4 2" xfId="17370" xr:uid="{00000000-0005-0000-0000-0000B55F0000}"/>
    <cellStyle name="40% - Énfasis3 2 2 4 2 4 2 2" xfId="29558" xr:uid="{00000000-0005-0000-0000-0000B65F0000}"/>
    <cellStyle name="40% - Énfasis3 2 2 4 2 4 3" xfId="37454" xr:uid="{00000000-0005-0000-0000-0000B75F0000}"/>
    <cellStyle name="40% - Énfasis3 2 2 4 2 4 4" xfId="22242" xr:uid="{00000000-0005-0000-0000-0000B85F0000}"/>
    <cellStyle name="40% - Énfasis3 2 2 4 2 4 5" xfId="48595" xr:uid="{00000000-0005-0000-0000-0000B95F0000}"/>
    <cellStyle name="40% - Énfasis3 2 2 4 2 5" xfId="9657" xr:uid="{00000000-0005-0000-0000-0000BA5F0000}"/>
    <cellStyle name="40% - Énfasis3 2 2 4 2 5 2" xfId="31043" xr:uid="{00000000-0005-0000-0000-0000BB5F0000}"/>
    <cellStyle name="40% - Énfasis3 2 2 4 2 5 3" xfId="38940" xr:uid="{00000000-0005-0000-0000-0000BC5F0000}"/>
    <cellStyle name="40% - Énfasis3 2 2 4 2 5 4" xfId="23726" xr:uid="{00000000-0005-0000-0000-0000BD5F0000}"/>
    <cellStyle name="40% - Énfasis3 2 2 4 2 5 5" xfId="50238" xr:uid="{00000000-0005-0000-0000-0000BE5F0000}"/>
    <cellStyle name="40% - Énfasis3 2 2 4 2 6" xfId="12092" xr:uid="{00000000-0005-0000-0000-0000BF5F0000}"/>
    <cellStyle name="40% - Énfasis3 2 2 4 2 6 2" xfId="32528" xr:uid="{00000000-0005-0000-0000-0000C05F0000}"/>
    <cellStyle name="40% - Énfasis3 2 2 4 2 6 3" xfId="40425" xr:uid="{00000000-0005-0000-0000-0000C15F0000}"/>
    <cellStyle name="40% - Énfasis3 2 2 4 2 7" xfId="26112" xr:uid="{00000000-0005-0000-0000-0000C25F0000}"/>
    <cellStyle name="40% - Énfasis3 2 2 4 2 8" xfId="34012" xr:uid="{00000000-0005-0000-0000-0000C35F0000}"/>
    <cellStyle name="40% - Énfasis3 2 2 4 2 9" xfId="19274" xr:uid="{00000000-0005-0000-0000-0000C45F0000}"/>
    <cellStyle name="40% - Énfasis3 2 2 4 3" xfId="2253" xr:uid="{00000000-0005-0000-0000-0000C55F0000}"/>
    <cellStyle name="40% - Énfasis3 2 2 4 3 2" xfId="6195" xr:uid="{00000000-0005-0000-0000-0000C65F0000}"/>
    <cellStyle name="40% - Énfasis3 2 2 4 3 2 2" xfId="28573" xr:uid="{00000000-0005-0000-0000-0000C75F0000}"/>
    <cellStyle name="40% - Énfasis3 2 2 4 3 2 2 2" xfId="51481" xr:uid="{00000000-0005-0000-0000-0000C85F0000}"/>
    <cellStyle name="40% - Énfasis3 2 2 4 3 2 3" xfId="36468" xr:uid="{00000000-0005-0000-0000-0000C95F0000}"/>
    <cellStyle name="40% - Énfasis3 2 2 4 3 2 3 2" xfId="51224" xr:uid="{00000000-0005-0000-0000-0000CA5F0000}"/>
    <cellStyle name="40% - Énfasis3 2 2 4 3 2 4" xfId="21257" xr:uid="{00000000-0005-0000-0000-0000CB5F0000}"/>
    <cellStyle name="40% - Énfasis3 2 2 4 3 3" xfId="7560" xr:uid="{00000000-0005-0000-0000-0000CC5F0000}"/>
    <cellStyle name="40% - Énfasis3 2 2 4 3 3 2" xfId="16535" xr:uid="{00000000-0005-0000-0000-0000CD5F0000}"/>
    <cellStyle name="40% - Énfasis3 2 2 4 3 3 2 2" xfId="30057" xr:uid="{00000000-0005-0000-0000-0000CE5F0000}"/>
    <cellStyle name="40% - Énfasis3 2 2 4 3 3 3" xfId="37953" xr:uid="{00000000-0005-0000-0000-0000CF5F0000}"/>
    <cellStyle name="40% - Énfasis3 2 2 4 3 3 4" xfId="22740" xr:uid="{00000000-0005-0000-0000-0000D05F0000}"/>
    <cellStyle name="40% - Énfasis3 2 2 4 3 3 5" xfId="47760" xr:uid="{00000000-0005-0000-0000-0000D15F0000}"/>
    <cellStyle name="40% - Énfasis3 2 2 4 3 4" xfId="8800" xr:uid="{00000000-0005-0000-0000-0000D25F0000}"/>
    <cellStyle name="40% - Énfasis3 2 2 4 3 4 2" xfId="17767" xr:uid="{00000000-0005-0000-0000-0000D35F0000}"/>
    <cellStyle name="40% - Énfasis3 2 2 4 3 4 2 2" xfId="31542" xr:uid="{00000000-0005-0000-0000-0000D45F0000}"/>
    <cellStyle name="40% - Énfasis3 2 2 4 3 4 3" xfId="39439" xr:uid="{00000000-0005-0000-0000-0000D55F0000}"/>
    <cellStyle name="40% - Énfasis3 2 2 4 3 4 4" xfId="24224" xr:uid="{00000000-0005-0000-0000-0000D65F0000}"/>
    <cellStyle name="40% - Énfasis3 2 2 4 3 4 5" xfId="48992" xr:uid="{00000000-0005-0000-0000-0000D75F0000}"/>
    <cellStyle name="40% - Énfasis3 2 2 4 3 5" xfId="10977" xr:uid="{00000000-0005-0000-0000-0000D85F0000}"/>
    <cellStyle name="40% - Énfasis3 2 2 4 3 5 2" xfId="33027" xr:uid="{00000000-0005-0000-0000-0000D95F0000}"/>
    <cellStyle name="40% - Énfasis3 2 2 4 3 5 3" xfId="40924" xr:uid="{00000000-0005-0000-0000-0000DA5F0000}"/>
    <cellStyle name="40% - Énfasis3 2 2 4 3 5 4" xfId="25381" xr:uid="{00000000-0005-0000-0000-0000DB5F0000}"/>
    <cellStyle name="40% - Énfasis3 2 2 4 3 5 5" xfId="50635" xr:uid="{00000000-0005-0000-0000-0000DC5F0000}"/>
    <cellStyle name="40% - Énfasis3 2 2 4 3 6" xfId="26611" xr:uid="{00000000-0005-0000-0000-0000DD5F0000}"/>
    <cellStyle name="40% - Énfasis3 2 2 4 3 7" xfId="34511" xr:uid="{00000000-0005-0000-0000-0000DE5F0000}"/>
    <cellStyle name="40% - Énfasis3 2 2 4 3 8" xfId="19773" xr:uid="{00000000-0005-0000-0000-0000DF5F0000}"/>
    <cellStyle name="40% - Énfasis3 2 2 4 3 9" xfId="42453" xr:uid="{00000000-0005-0000-0000-0000E05F0000}"/>
    <cellStyle name="40% - Énfasis3 2 2 4 4" xfId="1722" xr:uid="{00000000-0005-0000-0000-0000E15F0000}"/>
    <cellStyle name="40% - Énfasis3 2 2 4 4 2" xfId="4110" xr:uid="{00000000-0005-0000-0000-0000E25F0000}"/>
    <cellStyle name="40% - Énfasis3 2 2 4 4 2 2" xfId="14091" xr:uid="{00000000-0005-0000-0000-0000E35F0000}"/>
    <cellStyle name="40% - Énfasis3 2 2 4 4 2 3" xfId="27754" xr:uid="{00000000-0005-0000-0000-0000E45F0000}"/>
    <cellStyle name="40% - Énfasis3 2 2 4 4 2 4" xfId="45313" xr:uid="{00000000-0005-0000-0000-0000E55F0000}"/>
    <cellStyle name="40% - Énfasis3 2 2 4 4 3" xfId="10978" xr:uid="{00000000-0005-0000-0000-0000E65F0000}"/>
    <cellStyle name="40% - Énfasis3 2 2 4 4 3 2" xfId="35649" xr:uid="{00000000-0005-0000-0000-0000E75F0000}"/>
    <cellStyle name="40% - Énfasis3 2 2 4 4 4" xfId="20438" xr:uid="{00000000-0005-0000-0000-0000E85F0000}"/>
    <cellStyle name="40% - Énfasis3 2 2 4 4 5" xfId="43538" xr:uid="{00000000-0005-0000-0000-0000E95F0000}"/>
    <cellStyle name="40% - Énfasis3 2 2 4 5" xfId="2946" xr:uid="{00000000-0005-0000-0000-0000EA5F0000}"/>
    <cellStyle name="40% - Énfasis3 2 2 4 5 2" xfId="12930" xr:uid="{00000000-0005-0000-0000-0000EB5F0000}"/>
    <cellStyle name="40% - Énfasis3 2 2 4 5 2 2" xfId="29238" xr:uid="{00000000-0005-0000-0000-0000EC5F0000}"/>
    <cellStyle name="40% - Énfasis3 2 2 4 5 3" xfId="37134" xr:uid="{00000000-0005-0000-0000-0000ED5F0000}"/>
    <cellStyle name="40% - Énfasis3 2 2 4 5 4" xfId="21922" xr:uid="{00000000-0005-0000-0000-0000EE5F0000}"/>
    <cellStyle name="40% - Énfasis3 2 2 4 5 5" xfId="44151" xr:uid="{00000000-0005-0000-0000-0000EF5F0000}"/>
    <cellStyle name="40% - Énfasis3 2 2 4 6" xfId="8278" xr:uid="{00000000-0005-0000-0000-0000F05F0000}"/>
    <cellStyle name="40% - Énfasis3 2 2 4 6 2" xfId="17245" xr:uid="{00000000-0005-0000-0000-0000F15F0000}"/>
    <cellStyle name="40% - Énfasis3 2 2 4 6 2 2" xfId="30723" xr:uid="{00000000-0005-0000-0000-0000F25F0000}"/>
    <cellStyle name="40% - Énfasis3 2 2 4 6 3" xfId="38620" xr:uid="{00000000-0005-0000-0000-0000F35F0000}"/>
    <cellStyle name="40% - Énfasis3 2 2 4 6 4" xfId="23406" xr:uid="{00000000-0005-0000-0000-0000F45F0000}"/>
    <cellStyle name="40% - Énfasis3 2 2 4 6 5" xfId="48470" xr:uid="{00000000-0005-0000-0000-0000F55F0000}"/>
    <cellStyle name="40% - Énfasis3 2 2 4 7" xfId="10979" xr:uid="{00000000-0005-0000-0000-0000F65F0000}"/>
    <cellStyle name="40% - Énfasis3 2 2 4 7 2" xfId="32208" xr:uid="{00000000-0005-0000-0000-0000F75F0000}"/>
    <cellStyle name="40% - Énfasis3 2 2 4 7 3" xfId="40105" xr:uid="{00000000-0005-0000-0000-0000F85F0000}"/>
    <cellStyle name="40% - Énfasis3 2 2 4 7 4" xfId="24840" xr:uid="{00000000-0005-0000-0000-0000F95F0000}"/>
    <cellStyle name="40% - Énfasis3 2 2 4 7 5" xfId="50113" xr:uid="{00000000-0005-0000-0000-0000FA5F0000}"/>
    <cellStyle name="40% - Énfasis3 2 2 4 8" xfId="25793" xr:uid="{00000000-0005-0000-0000-0000FB5F0000}"/>
    <cellStyle name="40% - Énfasis3 2 2 4 9" xfId="33692" xr:uid="{00000000-0005-0000-0000-0000FC5F0000}"/>
    <cellStyle name="40% - Énfasis3 2 2 5" xfId="1763" xr:uid="{00000000-0005-0000-0000-0000FD5F0000}"/>
    <cellStyle name="40% - Énfasis3 2 2 5 10" xfId="41964" xr:uid="{00000000-0005-0000-0000-0000FE5F0000}"/>
    <cellStyle name="40% - Énfasis3 2 2 5 2" xfId="2255" xr:uid="{00000000-0005-0000-0000-0000FF5F0000}"/>
    <cellStyle name="40% - Énfasis3 2 2 5 2 2" xfId="7562" xr:uid="{00000000-0005-0000-0000-000000600000}"/>
    <cellStyle name="40% - Énfasis3 2 2 5 2 2 2" xfId="16537" xr:uid="{00000000-0005-0000-0000-000001600000}"/>
    <cellStyle name="40% - Énfasis3 2 2 5 2 2 2 2" xfId="28575" xr:uid="{00000000-0005-0000-0000-000002600000}"/>
    <cellStyle name="40% - Énfasis3 2 2 5 2 2 3" xfId="36470" xr:uid="{00000000-0005-0000-0000-000003600000}"/>
    <cellStyle name="40% - Énfasis3 2 2 5 2 2 4" xfId="21259" xr:uid="{00000000-0005-0000-0000-000004600000}"/>
    <cellStyle name="40% - Énfasis3 2 2 5 2 2 5" xfId="47762" xr:uid="{00000000-0005-0000-0000-000005600000}"/>
    <cellStyle name="40% - Énfasis3 2 2 5 2 3" xfId="8802" xr:uid="{00000000-0005-0000-0000-000006600000}"/>
    <cellStyle name="40% - Énfasis3 2 2 5 2 3 2" xfId="17769" xr:uid="{00000000-0005-0000-0000-000007600000}"/>
    <cellStyle name="40% - Énfasis3 2 2 5 2 3 2 2" xfId="30059" xr:uid="{00000000-0005-0000-0000-000008600000}"/>
    <cellStyle name="40% - Énfasis3 2 2 5 2 3 3" xfId="37955" xr:uid="{00000000-0005-0000-0000-000009600000}"/>
    <cellStyle name="40% - Énfasis3 2 2 5 2 3 4" xfId="22742" xr:uid="{00000000-0005-0000-0000-00000A600000}"/>
    <cellStyle name="40% - Énfasis3 2 2 5 2 3 5" xfId="48994" xr:uid="{00000000-0005-0000-0000-00000B600000}"/>
    <cellStyle name="40% - Énfasis3 2 2 5 2 4" xfId="9658" xr:uid="{00000000-0005-0000-0000-00000C600000}"/>
    <cellStyle name="40% - Énfasis3 2 2 5 2 4 2" xfId="31544" xr:uid="{00000000-0005-0000-0000-00000D600000}"/>
    <cellStyle name="40% - Énfasis3 2 2 5 2 4 3" xfId="39441" xr:uid="{00000000-0005-0000-0000-00000E600000}"/>
    <cellStyle name="40% - Énfasis3 2 2 5 2 4 4" xfId="24226" xr:uid="{00000000-0005-0000-0000-00000F600000}"/>
    <cellStyle name="40% - Énfasis3 2 2 5 2 4 5" xfId="50637" xr:uid="{00000000-0005-0000-0000-000010600000}"/>
    <cellStyle name="40% - Énfasis3 2 2 5 2 5" xfId="12347" xr:uid="{00000000-0005-0000-0000-000011600000}"/>
    <cellStyle name="40% - Énfasis3 2 2 5 2 5 2" xfId="33029" xr:uid="{00000000-0005-0000-0000-000012600000}"/>
    <cellStyle name="40% - Énfasis3 2 2 5 2 5 3" xfId="40926" xr:uid="{00000000-0005-0000-0000-000013600000}"/>
    <cellStyle name="40% - Énfasis3 2 2 5 2 6" xfId="26613" xr:uid="{00000000-0005-0000-0000-000014600000}"/>
    <cellStyle name="40% - Énfasis3 2 2 5 2 7" xfId="34513" xr:uid="{00000000-0005-0000-0000-000015600000}"/>
    <cellStyle name="40% - Énfasis3 2 2 5 2 8" xfId="19775" xr:uid="{00000000-0005-0000-0000-000016600000}"/>
    <cellStyle name="40% - Énfasis3 2 2 5 2 9" xfId="42455" xr:uid="{00000000-0005-0000-0000-000017600000}"/>
    <cellStyle name="40% - Énfasis3 2 2 5 3" xfId="4671" xr:uid="{00000000-0005-0000-0000-000018600000}"/>
    <cellStyle name="40% - Énfasis3 2 2 5 3 2" xfId="14649" xr:uid="{00000000-0005-0000-0000-000019600000}"/>
    <cellStyle name="40% - Énfasis3 2 2 5 3 2 2" xfId="27918" xr:uid="{00000000-0005-0000-0000-00001A600000}"/>
    <cellStyle name="40% - Énfasis3 2 2 5 3 3" xfId="35813" xr:uid="{00000000-0005-0000-0000-00001B600000}"/>
    <cellStyle name="40% - Énfasis3 2 2 5 3 4" xfId="20602" xr:uid="{00000000-0005-0000-0000-00001C600000}"/>
    <cellStyle name="40% - Énfasis3 2 2 5 3 5" xfId="45871" xr:uid="{00000000-0005-0000-0000-00001D600000}"/>
    <cellStyle name="40% - Énfasis3 2 2 5 4" xfId="8311" xr:uid="{00000000-0005-0000-0000-00001E600000}"/>
    <cellStyle name="40% - Énfasis3 2 2 5 4 2" xfId="17278" xr:uid="{00000000-0005-0000-0000-00001F600000}"/>
    <cellStyle name="40% - Énfasis3 2 2 5 4 2 2" xfId="29402" xr:uid="{00000000-0005-0000-0000-000020600000}"/>
    <cellStyle name="40% - Énfasis3 2 2 5 4 3" xfId="37298" xr:uid="{00000000-0005-0000-0000-000021600000}"/>
    <cellStyle name="40% - Énfasis3 2 2 5 4 4" xfId="22086" xr:uid="{00000000-0005-0000-0000-000022600000}"/>
    <cellStyle name="40% - Énfasis3 2 2 5 4 5" xfId="48503" xr:uid="{00000000-0005-0000-0000-000023600000}"/>
    <cellStyle name="40% - Énfasis3 2 2 5 5" xfId="9659" xr:uid="{00000000-0005-0000-0000-000024600000}"/>
    <cellStyle name="40% - Énfasis3 2 2 5 5 2" xfId="30887" xr:uid="{00000000-0005-0000-0000-000025600000}"/>
    <cellStyle name="40% - Énfasis3 2 2 5 5 3" xfId="38784" xr:uid="{00000000-0005-0000-0000-000026600000}"/>
    <cellStyle name="40% - Énfasis3 2 2 5 5 4" xfId="23570" xr:uid="{00000000-0005-0000-0000-000027600000}"/>
    <cellStyle name="40% - Énfasis3 2 2 5 5 5" xfId="50146" xr:uid="{00000000-0005-0000-0000-000028600000}"/>
    <cellStyle name="40% - Énfasis3 2 2 5 6" xfId="12077" xr:uid="{00000000-0005-0000-0000-000029600000}"/>
    <cellStyle name="40% - Énfasis3 2 2 5 6 2" xfId="32372" xr:uid="{00000000-0005-0000-0000-00002A600000}"/>
    <cellStyle name="40% - Énfasis3 2 2 5 6 3" xfId="40269" xr:uid="{00000000-0005-0000-0000-00002B600000}"/>
    <cellStyle name="40% - Énfasis3 2 2 5 7" xfId="25956" xr:uid="{00000000-0005-0000-0000-00002C600000}"/>
    <cellStyle name="40% - Énfasis3 2 2 5 8" xfId="33856" xr:uid="{00000000-0005-0000-0000-00002D600000}"/>
    <cellStyle name="40% - Énfasis3 2 2 5 9" xfId="19118" xr:uid="{00000000-0005-0000-0000-00002E600000}"/>
    <cellStyle name="40% - Énfasis3 2 2 6" xfId="2248" xr:uid="{00000000-0005-0000-0000-00002F600000}"/>
    <cellStyle name="40% - Énfasis3 2 2 6 2" xfId="5269" xr:uid="{00000000-0005-0000-0000-000030600000}"/>
    <cellStyle name="40% - Énfasis3 2 2 6 2 2" xfId="15246" xr:uid="{00000000-0005-0000-0000-000031600000}"/>
    <cellStyle name="40% - Énfasis3 2 2 6 2 2 2" xfId="28568" xr:uid="{00000000-0005-0000-0000-000032600000}"/>
    <cellStyle name="40% - Énfasis3 2 2 6 2 3" xfId="36463" xr:uid="{00000000-0005-0000-0000-000033600000}"/>
    <cellStyle name="40% - Énfasis3 2 2 6 2 4" xfId="21252" xr:uid="{00000000-0005-0000-0000-000034600000}"/>
    <cellStyle name="40% - Énfasis3 2 2 6 2 5" xfId="46469" xr:uid="{00000000-0005-0000-0000-000035600000}"/>
    <cellStyle name="40% - Énfasis3 2 2 6 3" xfId="8795" xr:uid="{00000000-0005-0000-0000-000036600000}"/>
    <cellStyle name="40% - Énfasis3 2 2 6 3 2" xfId="17762" xr:uid="{00000000-0005-0000-0000-000037600000}"/>
    <cellStyle name="40% - Énfasis3 2 2 6 3 2 2" xfId="30052" xr:uid="{00000000-0005-0000-0000-000038600000}"/>
    <cellStyle name="40% - Énfasis3 2 2 6 3 3" xfId="37948" xr:uid="{00000000-0005-0000-0000-000039600000}"/>
    <cellStyle name="40% - Énfasis3 2 2 6 3 4" xfId="22735" xr:uid="{00000000-0005-0000-0000-00003A600000}"/>
    <cellStyle name="40% - Énfasis3 2 2 6 3 5" xfId="48987" xr:uid="{00000000-0005-0000-0000-00003B600000}"/>
    <cellStyle name="40% - Énfasis3 2 2 6 4" xfId="9660" xr:uid="{00000000-0005-0000-0000-00003C600000}"/>
    <cellStyle name="40% - Énfasis3 2 2 6 4 2" xfId="31537" xr:uid="{00000000-0005-0000-0000-00003D600000}"/>
    <cellStyle name="40% - Énfasis3 2 2 6 4 3" xfId="39434" xr:uid="{00000000-0005-0000-0000-00003E600000}"/>
    <cellStyle name="40% - Énfasis3 2 2 6 4 4" xfId="24219" xr:uid="{00000000-0005-0000-0000-00003F600000}"/>
    <cellStyle name="40% - Énfasis3 2 2 6 4 5" xfId="50630" xr:uid="{00000000-0005-0000-0000-000040600000}"/>
    <cellStyle name="40% - Énfasis3 2 2 6 5" xfId="12341" xr:uid="{00000000-0005-0000-0000-000041600000}"/>
    <cellStyle name="40% - Énfasis3 2 2 6 5 2" xfId="33022" xr:uid="{00000000-0005-0000-0000-000042600000}"/>
    <cellStyle name="40% - Énfasis3 2 2 6 5 3" xfId="40919" xr:uid="{00000000-0005-0000-0000-000043600000}"/>
    <cellStyle name="40% - Énfasis3 2 2 6 6" xfId="26606" xr:uid="{00000000-0005-0000-0000-000044600000}"/>
    <cellStyle name="40% - Énfasis3 2 2 6 7" xfId="34506" xr:uid="{00000000-0005-0000-0000-000045600000}"/>
    <cellStyle name="40% - Énfasis3 2 2 6 8" xfId="19768" xr:uid="{00000000-0005-0000-0000-000046600000}"/>
    <cellStyle name="40% - Énfasis3 2 2 6 9" xfId="42448" xr:uid="{00000000-0005-0000-0000-000047600000}"/>
    <cellStyle name="40% - Énfasis3 2 2 7" xfId="1150" xr:uid="{00000000-0005-0000-0000-000048600000}"/>
    <cellStyle name="40% - Énfasis3 2 2 7 2" xfId="4375" xr:uid="{00000000-0005-0000-0000-000049600000}"/>
    <cellStyle name="40% - Énfasis3 2 2 7 2 2" xfId="14355" xr:uid="{00000000-0005-0000-0000-00004A600000}"/>
    <cellStyle name="40% - Énfasis3 2 2 7 2 3" xfId="27124" xr:uid="{00000000-0005-0000-0000-00004B600000}"/>
    <cellStyle name="40% - Énfasis3 2 2 7 2 4" xfId="45577" xr:uid="{00000000-0005-0000-0000-00004C600000}"/>
    <cellStyle name="40% - Énfasis3 2 2 7 3" xfId="10980" xr:uid="{00000000-0005-0000-0000-00004D600000}"/>
    <cellStyle name="40% - Énfasis3 2 2 7 3 2" xfId="35019" xr:uid="{00000000-0005-0000-0000-00004E600000}"/>
    <cellStyle name="40% - Énfasis3 2 2 7 4" xfId="18817" xr:uid="{00000000-0005-0000-0000-00004F600000}"/>
    <cellStyle name="40% - Énfasis3 2 2 7 5" xfId="43023" xr:uid="{00000000-0005-0000-0000-000050600000}"/>
    <cellStyle name="40% - Énfasis3 2 2 8" xfId="5826" xr:uid="{00000000-0005-0000-0000-000051600000}"/>
    <cellStyle name="40% - Énfasis3 2 2 8 2" xfId="27617" xr:uid="{00000000-0005-0000-0000-000052600000}"/>
    <cellStyle name="40% - Énfasis3 2 2 8 2 2" xfId="51418" xr:uid="{00000000-0005-0000-0000-000053600000}"/>
    <cellStyle name="40% - Énfasis3 2 2 8 3" xfId="35512" xr:uid="{00000000-0005-0000-0000-000054600000}"/>
    <cellStyle name="40% - Énfasis3 2 2 8 3 2" xfId="51142" xr:uid="{00000000-0005-0000-0000-000055600000}"/>
    <cellStyle name="40% - Énfasis3 2 2 8 4" xfId="20301" xr:uid="{00000000-0005-0000-0000-000056600000}"/>
    <cellStyle name="40% - Énfasis3 2 2 9" xfId="6499" xr:uid="{00000000-0005-0000-0000-000057600000}"/>
    <cellStyle name="40% - Énfasis3 2 2 9 2" xfId="15481" xr:uid="{00000000-0005-0000-0000-000058600000}"/>
    <cellStyle name="40% - Énfasis3 2 2 9 2 2" xfId="29101" xr:uid="{00000000-0005-0000-0000-000059600000}"/>
    <cellStyle name="40% - Énfasis3 2 2 9 3" xfId="36997" xr:uid="{00000000-0005-0000-0000-00005A600000}"/>
    <cellStyle name="40% - Énfasis3 2 2 9 4" xfId="21785" xr:uid="{00000000-0005-0000-0000-00005B600000}"/>
    <cellStyle name="40% - Énfasis3 2 2 9 5" xfId="46704" xr:uid="{00000000-0005-0000-0000-00005C600000}"/>
    <cellStyle name="40% - Énfasis3 2 3" xfId="113" xr:uid="{00000000-0005-0000-0000-00005D600000}"/>
    <cellStyle name="40% - Énfasis3 2 3 10" xfId="2845" xr:uid="{00000000-0005-0000-0000-00005E600000}"/>
    <cellStyle name="40% - Énfasis3 2 3 10 2" xfId="12829" xr:uid="{00000000-0005-0000-0000-00005F600000}"/>
    <cellStyle name="40% - Énfasis3 2 3 10 3" xfId="33695" xr:uid="{00000000-0005-0000-0000-000060600000}"/>
    <cellStyle name="40% - Énfasis3 2 3 10 4" xfId="44050" xr:uid="{00000000-0005-0000-0000-000061600000}"/>
    <cellStyle name="40% - Énfasis3 2 3 11" xfId="7777" xr:uid="{00000000-0005-0000-0000-000062600000}"/>
    <cellStyle name="40% - Énfasis3 2 3 11 2" xfId="16744" xr:uid="{00000000-0005-0000-0000-000063600000}"/>
    <cellStyle name="40% - Énfasis3 2 3 11 3" xfId="47969" xr:uid="{00000000-0005-0000-0000-000064600000}"/>
    <cellStyle name="40% - Énfasis3 2 3 12" xfId="10981" xr:uid="{00000000-0005-0000-0000-000065600000}"/>
    <cellStyle name="40% - Énfasis3 2 3 12 2" xfId="49612" xr:uid="{00000000-0005-0000-0000-000066600000}"/>
    <cellStyle name="40% - Énfasis3 2 3 13" xfId="12665" xr:uid="{00000000-0005-0000-0000-000067600000}"/>
    <cellStyle name="40% - Énfasis3 2 3 14" xfId="12628" xr:uid="{00000000-0005-0000-0000-000068600000}"/>
    <cellStyle name="40% - Énfasis3 2 3 14 2" xfId="41430" xr:uid="{00000000-0005-0000-0000-000069600000}"/>
    <cellStyle name="40% - Énfasis3 2 3 2" xfId="221" xr:uid="{00000000-0005-0000-0000-00006A600000}"/>
    <cellStyle name="40% - Énfasis3 2 3 2 10" xfId="41555" xr:uid="{00000000-0005-0000-0000-00006B600000}"/>
    <cellStyle name="40% - Énfasis3 2 3 2 2" xfId="648" xr:uid="{00000000-0005-0000-0000-00006C600000}"/>
    <cellStyle name="40% - Énfasis3 2 3 2 2 2" xfId="2256" xr:uid="{00000000-0005-0000-0000-00006D600000}"/>
    <cellStyle name="40% - Énfasis3 2 3 2 2 2 2" xfId="5082" xr:uid="{00000000-0005-0000-0000-00006E600000}"/>
    <cellStyle name="40% - Énfasis3 2 3 2 2 2 2 2" xfId="15060" xr:uid="{00000000-0005-0000-0000-00006F600000}"/>
    <cellStyle name="40% - Énfasis3 2 3 2 2 2 2 3" xfId="28577" xr:uid="{00000000-0005-0000-0000-000070600000}"/>
    <cellStyle name="40% - Énfasis3 2 3 2 2 2 2 4" xfId="46282" xr:uid="{00000000-0005-0000-0000-000071600000}"/>
    <cellStyle name="40% - Énfasis3 2 3 2 2 2 3" xfId="10982" xr:uid="{00000000-0005-0000-0000-000072600000}"/>
    <cellStyle name="40% - Énfasis3 2 3 2 2 2 3 2" xfId="36472" xr:uid="{00000000-0005-0000-0000-000073600000}"/>
    <cellStyle name="40% - Énfasis3 2 3 2 2 2 4" xfId="21261" xr:uid="{00000000-0005-0000-0000-000074600000}"/>
    <cellStyle name="40% - Énfasis3 2 3 2 2 2 5" xfId="43746" xr:uid="{00000000-0005-0000-0000-000075600000}"/>
    <cellStyle name="40% - Énfasis3 2 3 2 2 3" xfId="3572" xr:uid="{00000000-0005-0000-0000-000076600000}"/>
    <cellStyle name="40% - Énfasis3 2 3 2 2 3 2" xfId="13556" xr:uid="{00000000-0005-0000-0000-000077600000}"/>
    <cellStyle name="40% - Énfasis3 2 3 2 2 3 2 2" xfId="30061" xr:uid="{00000000-0005-0000-0000-000078600000}"/>
    <cellStyle name="40% - Énfasis3 2 3 2 2 3 3" xfId="37957" xr:uid="{00000000-0005-0000-0000-000079600000}"/>
    <cellStyle name="40% - Énfasis3 2 3 2 2 3 4" xfId="22744" xr:uid="{00000000-0005-0000-0000-00007A600000}"/>
    <cellStyle name="40% - Énfasis3 2 3 2 2 3 5" xfId="44777" xr:uid="{00000000-0005-0000-0000-00007B600000}"/>
    <cellStyle name="40% - Énfasis3 2 3 2 2 4" xfId="8803" xr:uid="{00000000-0005-0000-0000-00007C600000}"/>
    <cellStyle name="40% - Énfasis3 2 3 2 2 4 2" xfId="17770" xr:uid="{00000000-0005-0000-0000-00007D600000}"/>
    <cellStyle name="40% - Énfasis3 2 3 2 2 4 2 2" xfId="31546" xr:uid="{00000000-0005-0000-0000-00007E600000}"/>
    <cellStyle name="40% - Énfasis3 2 3 2 2 4 3" xfId="39443" xr:uid="{00000000-0005-0000-0000-00007F600000}"/>
    <cellStyle name="40% - Énfasis3 2 3 2 2 4 4" xfId="24228" xr:uid="{00000000-0005-0000-0000-000080600000}"/>
    <cellStyle name="40% - Énfasis3 2 3 2 2 4 5" xfId="48995" xr:uid="{00000000-0005-0000-0000-000081600000}"/>
    <cellStyle name="40% - Énfasis3 2 3 2 2 5" xfId="10983" xr:uid="{00000000-0005-0000-0000-000082600000}"/>
    <cellStyle name="40% - Énfasis3 2 3 2 2 5 2" xfId="33031" xr:uid="{00000000-0005-0000-0000-000083600000}"/>
    <cellStyle name="40% - Énfasis3 2 3 2 2 5 3" xfId="40928" xr:uid="{00000000-0005-0000-0000-000084600000}"/>
    <cellStyle name="40% - Énfasis3 2 3 2 2 5 4" xfId="25383" xr:uid="{00000000-0005-0000-0000-000085600000}"/>
    <cellStyle name="40% - Énfasis3 2 3 2 2 5 5" xfId="50638" xr:uid="{00000000-0005-0000-0000-000086600000}"/>
    <cellStyle name="40% - Énfasis3 2 3 2 2 6" xfId="26615" xr:uid="{00000000-0005-0000-0000-000087600000}"/>
    <cellStyle name="40% - Énfasis3 2 3 2 2 7" xfId="34515" xr:uid="{00000000-0005-0000-0000-000088600000}"/>
    <cellStyle name="40% - Énfasis3 2 3 2 2 8" xfId="19777" xr:uid="{00000000-0005-0000-0000-000089600000}"/>
    <cellStyle name="40% - Énfasis3 2 3 2 2 9" xfId="42456" xr:uid="{00000000-0005-0000-0000-00008A600000}"/>
    <cellStyle name="40% - Énfasis3 2 3 2 3" xfId="1340" xr:uid="{00000000-0005-0000-0000-00008B600000}"/>
    <cellStyle name="40% - Énfasis3 2 3 2 3 2" xfId="6691" xr:uid="{00000000-0005-0000-0000-00008C600000}"/>
    <cellStyle name="40% - Énfasis3 2 3 2 3 2 2" xfId="15670" xr:uid="{00000000-0005-0000-0000-00008D600000}"/>
    <cellStyle name="40% - Énfasis3 2 3 2 3 2 3" xfId="28075" xr:uid="{00000000-0005-0000-0000-00008E600000}"/>
    <cellStyle name="40% - Énfasis3 2 3 2 3 2 4" xfId="46894" xr:uid="{00000000-0005-0000-0000-00008F600000}"/>
    <cellStyle name="40% - Énfasis3 2 3 2 3 3" xfId="10984" xr:uid="{00000000-0005-0000-0000-000090600000}"/>
    <cellStyle name="40% - Énfasis3 2 3 2 3 3 2" xfId="35970" xr:uid="{00000000-0005-0000-0000-000091600000}"/>
    <cellStyle name="40% - Énfasis3 2 3 2 3 4" xfId="20759" xr:uid="{00000000-0005-0000-0000-000092600000}"/>
    <cellStyle name="40% - Énfasis3 2 3 2 3 5" xfId="43212" xr:uid="{00000000-0005-0000-0000-000093600000}"/>
    <cellStyle name="40% - Énfasis3 2 3 2 4" xfId="4243" xr:uid="{00000000-0005-0000-0000-000094600000}"/>
    <cellStyle name="40% - Énfasis3 2 3 2 4 2" xfId="14223" xr:uid="{00000000-0005-0000-0000-000095600000}"/>
    <cellStyle name="40% - Énfasis3 2 3 2 4 2 2" xfId="29559" xr:uid="{00000000-0005-0000-0000-000096600000}"/>
    <cellStyle name="40% - Énfasis3 2 3 2 4 3" xfId="37455" xr:uid="{00000000-0005-0000-0000-000097600000}"/>
    <cellStyle name="40% - Énfasis3 2 3 2 4 4" xfId="22243" xr:uid="{00000000-0005-0000-0000-000098600000}"/>
    <cellStyle name="40% - Énfasis3 2 3 2 4 5" xfId="45445" xr:uid="{00000000-0005-0000-0000-000099600000}"/>
    <cellStyle name="40% - Énfasis3 2 3 2 5" xfId="7228" xr:uid="{00000000-0005-0000-0000-00009A600000}"/>
    <cellStyle name="40% - Énfasis3 2 3 2 5 2" xfId="16205" xr:uid="{00000000-0005-0000-0000-00009B600000}"/>
    <cellStyle name="40% - Énfasis3 2 3 2 5 2 2" xfId="31044" xr:uid="{00000000-0005-0000-0000-00009C600000}"/>
    <cellStyle name="40% - Énfasis3 2 3 2 5 3" xfId="38941" xr:uid="{00000000-0005-0000-0000-00009D600000}"/>
    <cellStyle name="40% - Énfasis3 2 3 2 5 4" xfId="23727" xr:uid="{00000000-0005-0000-0000-00009E600000}"/>
    <cellStyle name="40% - Énfasis3 2 3 2 5 5" xfId="47430" xr:uid="{00000000-0005-0000-0000-00009F600000}"/>
    <cellStyle name="40% - Énfasis3 2 3 2 6" xfId="3136" xr:uid="{00000000-0005-0000-0000-0000A0600000}"/>
    <cellStyle name="40% - Énfasis3 2 3 2 6 2" xfId="13120" xr:uid="{00000000-0005-0000-0000-0000A1600000}"/>
    <cellStyle name="40% - Énfasis3 2 3 2 6 2 2" xfId="32529" xr:uid="{00000000-0005-0000-0000-0000A2600000}"/>
    <cellStyle name="40% - Énfasis3 2 3 2 6 3" xfId="40426" xr:uid="{00000000-0005-0000-0000-0000A3600000}"/>
    <cellStyle name="40% - Énfasis3 2 3 2 6 4" xfId="25136" xr:uid="{00000000-0005-0000-0000-0000A4600000}"/>
    <cellStyle name="40% - Énfasis3 2 3 2 6 5" xfId="44341" xr:uid="{00000000-0005-0000-0000-0000A5600000}"/>
    <cellStyle name="40% - Énfasis3 2 3 2 7" xfId="7902" xr:uid="{00000000-0005-0000-0000-0000A6600000}"/>
    <cellStyle name="40% - Énfasis3 2 3 2 7 2" xfId="16869" xr:uid="{00000000-0005-0000-0000-0000A7600000}"/>
    <cellStyle name="40% - Énfasis3 2 3 2 7 3" xfId="26113" xr:uid="{00000000-0005-0000-0000-0000A8600000}"/>
    <cellStyle name="40% - Énfasis3 2 3 2 7 4" xfId="48094" xr:uid="{00000000-0005-0000-0000-0000A9600000}"/>
    <cellStyle name="40% - Énfasis3 2 3 2 8" xfId="10985" xr:uid="{00000000-0005-0000-0000-0000AA600000}"/>
    <cellStyle name="40% - Énfasis3 2 3 2 8 2" xfId="34013" xr:uid="{00000000-0005-0000-0000-0000AB600000}"/>
    <cellStyle name="40% - Énfasis3 2 3 2 8 3" xfId="49737" xr:uid="{00000000-0005-0000-0000-0000AC600000}"/>
    <cellStyle name="40% - Énfasis3 2 3 2 9" xfId="19275" xr:uid="{00000000-0005-0000-0000-0000AD600000}"/>
    <cellStyle name="40% - Énfasis3 2 3 3" xfId="329" xr:uid="{00000000-0005-0000-0000-0000AE600000}"/>
    <cellStyle name="40% - Énfasis3 2 3 3 2" xfId="823" xr:uid="{00000000-0005-0000-0000-0000AF600000}"/>
    <cellStyle name="40% - Énfasis3 2 3 3 2 2" xfId="2681" xr:uid="{00000000-0005-0000-0000-0000B0600000}"/>
    <cellStyle name="40% - Énfasis3 2 3 3 2 2 2" xfId="6866" xr:uid="{00000000-0005-0000-0000-0000B1600000}"/>
    <cellStyle name="40% - Énfasis3 2 3 3 2 2 2 2" xfId="15844" xr:uid="{00000000-0005-0000-0000-0000B2600000}"/>
    <cellStyle name="40% - Énfasis3 2 3 3 2 2 2 3" xfId="47068" xr:uid="{00000000-0005-0000-0000-0000B3600000}"/>
    <cellStyle name="40% - Énfasis3 2 3 3 2 2 3" xfId="10986" xr:uid="{00000000-0005-0000-0000-0000B4600000}"/>
    <cellStyle name="40% - Énfasis3 2 3 3 2 2 4" xfId="28576" xr:uid="{00000000-0005-0000-0000-0000B5600000}"/>
    <cellStyle name="40% - Énfasis3 2 3 3 2 2 5" xfId="43891" xr:uid="{00000000-0005-0000-0000-0000B6600000}"/>
    <cellStyle name="40% - Énfasis3 2 3 3 2 3" xfId="3573" xr:uid="{00000000-0005-0000-0000-0000B7600000}"/>
    <cellStyle name="40% - Énfasis3 2 3 3 2 3 2" xfId="13557" xr:uid="{00000000-0005-0000-0000-0000B8600000}"/>
    <cellStyle name="40% - Énfasis3 2 3 3 2 3 3" xfId="36471" xr:uid="{00000000-0005-0000-0000-0000B9600000}"/>
    <cellStyle name="40% - Énfasis3 2 3 3 2 3 4" xfId="44778" xr:uid="{00000000-0005-0000-0000-0000BA600000}"/>
    <cellStyle name="40% - Énfasis3 2 3 3 2 4" xfId="10987" xr:uid="{00000000-0005-0000-0000-0000BB600000}"/>
    <cellStyle name="40% - Énfasis3 2 3 3 2 5" xfId="21260" xr:uid="{00000000-0005-0000-0000-0000BC600000}"/>
    <cellStyle name="40% - Énfasis3 2 3 3 2 6" xfId="42937" xr:uid="{00000000-0005-0000-0000-0000BD600000}"/>
    <cellStyle name="40% - Énfasis3 2 3 3 3" xfId="1514" xr:uid="{00000000-0005-0000-0000-0000BE600000}"/>
    <cellStyle name="40% - Énfasis3 2 3 3 3 2" xfId="4803" xr:uid="{00000000-0005-0000-0000-0000BF600000}"/>
    <cellStyle name="40% - Énfasis3 2 3 3 3 2 2" xfId="14781" xr:uid="{00000000-0005-0000-0000-0000C0600000}"/>
    <cellStyle name="40% - Énfasis3 2 3 3 3 2 3" xfId="30060" xr:uid="{00000000-0005-0000-0000-0000C1600000}"/>
    <cellStyle name="40% - Énfasis3 2 3 3 3 2 4" xfId="46003" xr:uid="{00000000-0005-0000-0000-0000C2600000}"/>
    <cellStyle name="40% - Énfasis3 2 3 3 3 3" xfId="10988" xr:uid="{00000000-0005-0000-0000-0000C3600000}"/>
    <cellStyle name="40% - Énfasis3 2 3 3 3 3 2" xfId="37956" xr:uid="{00000000-0005-0000-0000-0000C4600000}"/>
    <cellStyle name="40% - Énfasis3 2 3 3 3 4" xfId="22743" xr:uid="{00000000-0005-0000-0000-0000C5600000}"/>
    <cellStyle name="40% - Énfasis3 2 3 3 3 5" xfId="43386" xr:uid="{00000000-0005-0000-0000-0000C6600000}"/>
    <cellStyle name="40% - Énfasis3 2 3 3 4" xfId="7402" xr:uid="{00000000-0005-0000-0000-0000C7600000}"/>
    <cellStyle name="40% - Énfasis3 2 3 3 4 2" xfId="16378" xr:uid="{00000000-0005-0000-0000-0000C8600000}"/>
    <cellStyle name="40% - Énfasis3 2 3 3 4 2 2" xfId="31545" xr:uid="{00000000-0005-0000-0000-0000C9600000}"/>
    <cellStyle name="40% - Énfasis3 2 3 3 4 3" xfId="39442" xr:uid="{00000000-0005-0000-0000-0000CA600000}"/>
    <cellStyle name="40% - Énfasis3 2 3 3 4 4" xfId="24227" xr:uid="{00000000-0005-0000-0000-0000CB600000}"/>
    <cellStyle name="40% - Énfasis3 2 3 3 4 5" xfId="47603" xr:uid="{00000000-0005-0000-0000-0000CC600000}"/>
    <cellStyle name="40% - Énfasis3 2 3 3 5" xfId="3310" xr:uid="{00000000-0005-0000-0000-0000CD600000}"/>
    <cellStyle name="40% - Énfasis3 2 3 3 5 2" xfId="13294" xr:uid="{00000000-0005-0000-0000-0000CE600000}"/>
    <cellStyle name="40% - Énfasis3 2 3 3 5 2 2" xfId="33030" xr:uid="{00000000-0005-0000-0000-0000CF600000}"/>
    <cellStyle name="40% - Énfasis3 2 3 3 5 3" xfId="40927" xr:uid="{00000000-0005-0000-0000-0000D0600000}"/>
    <cellStyle name="40% - Énfasis3 2 3 3 5 4" xfId="25382" xr:uid="{00000000-0005-0000-0000-0000D1600000}"/>
    <cellStyle name="40% - Énfasis3 2 3 3 5 5" xfId="44515" xr:uid="{00000000-0005-0000-0000-0000D2600000}"/>
    <cellStyle name="40% - Énfasis3 2 3 3 6" xfId="8076" xr:uid="{00000000-0005-0000-0000-0000D3600000}"/>
    <cellStyle name="40% - Énfasis3 2 3 3 6 2" xfId="17043" xr:uid="{00000000-0005-0000-0000-0000D4600000}"/>
    <cellStyle name="40% - Énfasis3 2 3 3 6 3" xfId="26614" xr:uid="{00000000-0005-0000-0000-0000D5600000}"/>
    <cellStyle name="40% - Énfasis3 2 3 3 6 4" xfId="48268" xr:uid="{00000000-0005-0000-0000-0000D6600000}"/>
    <cellStyle name="40% - Énfasis3 2 3 3 7" xfId="10989" xr:uid="{00000000-0005-0000-0000-0000D7600000}"/>
    <cellStyle name="40% - Énfasis3 2 3 3 7 2" xfId="34514" xr:uid="{00000000-0005-0000-0000-0000D8600000}"/>
    <cellStyle name="40% - Énfasis3 2 3 3 7 3" xfId="49911" xr:uid="{00000000-0005-0000-0000-0000D9600000}"/>
    <cellStyle name="40% - Énfasis3 2 3 3 8" xfId="19776" xr:uid="{00000000-0005-0000-0000-0000DA600000}"/>
    <cellStyle name="40% - Énfasis3 2 3 3 9" xfId="41729" xr:uid="{00000000-0005-0000-0000-0000DB600000}"/>
    <cellStyle name="40% - Énfasis3 2 3 4" xfId="523" xr:uid="{00000000-0005-0000-0000-0000DC600000}"/>
    <cellStyle name="40% - Énfasis3 2 3 4 2" xfId="2634" xr:uid="{00000000-0005-0000-0000-0000DD600000}"/>
    <cellStyle name="40% - Énfasis3 2 3 4 2 2" xfId="5224" xr:uid="{00000000-0005-0000-0000-0000DE600000}"/>
    <cellStyle name="40% - Énfasis3 2 3 4 2 2 2" xfId="15201" xr:uid="{00000000-0005-0000-0000-0000DF600000}"/>
    <cellStyle name="40% - Énfasis3 2 3 4 2 2 3" xfId="46424" xr:uid="{00000000-0005-0000-0000-0000E0600000}"/>
    <cellStyle name="40% - Énfasis3 2 3 4 2 3" xfId="10990" xr:uid="{00000000-0005-0000-0000-0000E1600000}"/>
    <cellStyle name="40% - Énfasis3 2 3 4 2 4" xfId="27245" xr:uid="{00000000-0005-0000-0000-0000E2600000}"/>
    <cellStyle name="40% - Énfasis3 2 3 4 2 5" xfId="43844" xr:uid="{00000000-0005-0000-0000-0000E3600000}"/>
    <cellStyle name="40% - Énfasis3 2 3 4 3" xfId="3011" xr:uid="{00000000-0005-0000-0000-0000E4600000}"/>
    <cellStyle name="40% - Énfasis3 2 3 4 3 2" xfId="12995" xr:uid="{00000000-0005-0000-0000-0000E5600000}"/>
    <cellStyle name="40% - Énfasis3 2 3 4 3 3" xfId="35140" xr:uid="{00000000-0005-0000-0000-0000E6600000}"/>
    <cellStyle name="40% - Énfasis3 2 3 4 3 4" xfId="44216" xr:uid="{00000000-0005-0000-0000-0000E7600000}"/>
    <cellStyle name="40% - Énfasis3 2 3 4 4" xfId="9196" xr:uid="{00000000-0005-0000-0000-0000E8600000}"/>
    <cellStyle name="40% - Énfasis3 2 3 4 4 2" xfId="18162" xr:uid="{00000000-0005-0000-0000-0000E9600000}"/>
    <cellStyle name="40% - Énfasis3 2 3 4 4 3" xfId="49388" xr:uid="{00000000-0005-0000-0000-0000EA600000}"/>
    <cellStyle name="40% - Énfasis3 2 3 4 5" xfId="10991" xr:uid="{00000000-0005-0000-0000-0000EB600000}"/>
    <cellStyle name="40% - Énfasis3 2 3 4 5 2" xfId="51031" xr:uid="{00000000-0005-0000-0000-0000EC600000}"/>
    <cellStyle name="40% - Énfasis3 2 3 4 6" xfId="18957" xr:uid="{00000000-0005-0000-0000-0000ED600000}"/>
    <cellStyle name="40% - Énfasis3 2 3 4 7" xfId="42849" xr:uid="{00000000-0005-0000-0000-0000EE600000}"/>
    <cellStyle name="40% - Énfasis3 2 3 5" xfId="1215" xr:uid="{00000000-0005-0000-0000-0000EF600000}"/>
    <cellStyle name="40% - Énfasis3 2 3 5 2" xfId="4424" xr:uid="{00000000-0005-0000-0000-0000F0600000}"/>
    <cellStyle name="40% - Énfasis3 2 3 5 2 2" xfId="14403" xr:uid="{00000000-0005-0000-0000-0000F1600000}"/>
    <cellStyle name="40% - Énfasis3 2 3 5 2 3" xfId="27757" xr:uid="{00000000-0005-0000-0000-0000F2600000}"/>
    <cellStyle name="40% - Énfasis3 2 3 5 2 4" xfId="45625" xr:uid="{00000000-0005-0000-0000-0000F3600000}"/>
    <cellStyle name="40% - Énfasis3 2 3 5 3" xfId="10992" xr:uid="{00000000-0005-0000-0000-0000F4600000}"/>
    <cellStyle name="40% - Énfasis3 2 3 5 3 2" xfId="35652" xr:uid="{00000000-0005-0000-0000-0000F5600000}"/>
    <cellStyle name="40% - Énfasis3 2 3 5 4" xfId="20441" xr:uid="{00000000-0005-0000-0000-0000F6600000}"/>
    <cellStyle name="40% - Énfasis3 2 3 5 5" xfId="43087" xr:uid="{00000000-0005-0000-0000-0000F7600000}"/>
    <cellStyle name="40% - Énfasis3 2 3 6" xfId="5591" xr:uid="{00000000-0005-0000-0000-0000F8600000}"/>
    <cellStyle name="40% - Énfasis3 2 3 6 2" xfId="29241" xr:uid="{00000000-0005-0000-0000-0000F9600000}"/>
    <cellStyle name="40% - Énfasis3 2 3 6 2 2" xfId="51376" xr:uid="{00000000-0005-0000-0000-0000FA600000}"/>
    <cellStyle name="40% - Énfasis3 2 3 6 3" xfId="37137" xr:uid="{00000000-0005-0000-0000-0000FB600000}"/>
    <cellStyle name="40% - Énfasis3 2 3 6 3 2" xfId="51279" xr:uid="{00000000-0005-0000-0000-0000FC600000}"/>
    <cellStyle name="40% - Énfasis3 2 3 6 4" xfId="21925" xr:uid="{00000000-0005-0000-0000-0000FD600000}"/>
    <cellStyle name="40% - Énfasis3 2 3 7" xfId="6566" xr:uid="{00000000-0005-0000-0000-0000FE600000}"/>
    <cellStyle name="40% - Énfasis3 2 3 7 2" xfId="15546" xr:uid="{00000000-0005-0000-0000-0000FF600000}"/>
    <cellStyle name="40% - Énfasis3 2 3 7 2 2" xfId="30726" xr:uid="{00000000-0005-0000-0000-000000610000}"/>
    <cellStyle name="40% - Énfasis3 2 3 7 3" xfId="38623" xr:uid="{00000000-0005-0000-0000-000001610000}"/>
    <cellStyle name="40% - Énfasis3 2 3 7 4" xfId="23409" xr:uid="{00000000-0005-0000-0000-000002610000}"/>
    <cellStyle name="40% - Énfasis3 2 3 7 5" xfId="46769" xr:uid="{00000000-0005-0000-0000-000003610000}"/>
    <cellStyle name="40% - Énfasis3 2 3 8" xfId="3962" xr:uid="{00000000-0005-0000-0000-000004610000}"/>
    <cellStyle name="40% - Énfasis3 2 3 8 2" xfId="13944" xr:uid="{00000000-0005-0000-0000-000005610000}"/>
    <cellStyle name="40% - Énfasis3 2 3 8 2 2" xfId="32211" xr:uid="{00000000-0005-0000-0000-000006610000}"/>
    <cellStyle name="40% - Énfasis3 2 3 8 3" xfId="40108" xr:uid="{00000000-0005-0000-0000-000007610000}"/>
    <cellStyle name="40% - Énfasis3 2 3 8 4" xfId="24843" xr:uid="{00000000-0005-0000-0000-000008610000}"/>
    <cellStyle name="40% - Énfasis3 2 3 8 5" xfId="45166" xr:uid="{00000000-0005-0000-0000-000009610000}"/>
    <cellStyle name="40% - Énfasis3 2 3 9" xfId="7103" xr:uid="{00000000-0005-0000-0000-00000A610000}"/>
    <cellStyle name="40% - Énfasis3 2 3 9 2" xfId="16080" xr:uid="{00000000-0005-0000-0000-00000B610000}"/>
    <cellStyle name="40% - Énfasis3 2 3 9 3" xfId="25796" xr:uid="{00000000-0005-0000-0000-00000C610000}"/>
    <cellStyle name="40% - Énfasis3 2 3 9 4" xfId="47305" xr:uid="{00000000-0005-0000-0000-00000D610000}"/>
    <cellStyle name="40% - Énfasis3 2 4" xfId="175" xr:uid="{00000000-0005-0000-0000-00000E610000}"/>
    <cellStyle name="40% - Énfasis3 2 4 10" xfId="7900" xr:uid="{00000000-0005-0000-0000-00000F610000}"/>
    <cellStyle name="40% - Énfasis3 2 4 10 2" xfId="16867" xr:uid="{00000000-0005-0000-0000-000010610000}"/>
    <cellStyle name="40% - Énfasis3 2 4 10 3" xfId="33696" xr:uid="{00000000-0005-0000-0000-000011610000}"/>
    <cellStyle name="40% - Énfasis3 2 4 10 4" xfId="48092" xr:uid="{00000000-0005-0000-0000-000012610000}"/>
    <cellStyle name="40% - Énfasis3 2 4 11" xfId="10993" xr:uid="{00000000-0005-0000-0000-000013610000}"/>
    <cellStyle name="40% - Énfasis3 2 4 11 2" xfId="49735" xr:uid="{00000000-0005-0000-0000-000014610000}"/>
    <cellStyle name="40% - Énfasis3 2 4 12" xfId="18557" xr:uid="{00000000-0005-0000-0000-000015610000}"/>
    <cellStyle name="40% - Énfasis3 2 4 13" xfId="41553" xr:uid="{00000000-0005-0000-0000-000016610000}"/>
    <cellStyle name="40% - Énfasis3 2 4 2" xfId="646" xr:uid="{00000000-0005-0000-0000-000017610000}"/>
    <cellStyle name="40% - Énfasis3 2 4 2 10" xfId="42057" xr:uid="{00000000-0005-0000-0000-000018610000}"/>
    <cellStyle name="40% - Énfasis3 2 4 2 2" xfId="2258" xr:uid="{00000000-0005-0000-0000-000019610000}"/>
    <cellStyle name="40% - Énfasis3 2 4 2 2 2" xfId="5002" xr:uid="{00000000-0005-0000-0000-00001A610000}"/>
    <cellStyle name="40% - Énfasis3 2 4 2 2 2 2" xfId="14980" xr:uid="{00000000-0005-0000-0000-00001B610000}"/>
    <cellStyle name="40% - Énfasis3 2 4 2 2 2 2 2" xfId="28579" xr:uid="{00000000-0005-0000-0000-00001C610000}"/>
    <cellStyle name="40% - Énfasis3 2 4 2 2 2 3" xfId="36474" xr:uid="{00000000-0005-0000-0000-00001D610000}"/>
    <cellStyle name="40% - Énfasis3 2 4 2 2 2 4" xfId="21263" xr:uid="{00000000-0005-0000-0000-00001E610000}"/>
    <cellStyle name="40% - Énfasis3 2 4 2 2 2 5" xfId="46202" xr:uid="{00000000-0005-0000-0000-00001F610000}"/>
    <cellStyle name="40% - Énfasis3 2 4 2 2 3" xfId="8805" xr:uid="{00000000-0005-0000-0000-000020610000}"/>
    <cellStyle name="40% - Énfasis3 2 4 2 2 3 2" xfId="17772" xr:uid="{00000000-0005-0000-0000-000021610000}"/>
    <cellStyle name="40% - Énfasis3 2 4 2 2 3 2 2" xfId="30063" xr:uid="{00000000-0005-0000-0000-000022610000}"/>
    <cellStyle name="40% - Énfasis3 2 4 2 2 3 3" xfId="37959" xr:uid="{00000000-0005-0000-0000-000023610000}"/>
    <cellStyle name="40% - Énfasis3 2 4 2 2 3 4" xfId="22746" xr:uid="{00000000-0005-0000-0000-000024610000}"/>
    <cellStyle name="40% - Énfasis3 2 4 2 2 3 5" xfId="48997" xr:uid="{00000000-0005-0000-0000-000025610000}"/>
    <cellStyle name="40% - Énfasis3 2 4 2 2 4" xfId="9661" xr:uid="{00000000-0005-0000-0000-000026610000}"/>
    <cellStyle name="40% - Énfasis3 2 4 2 2 4 2" xfId="31548" xr:uid="{00000000-0005-0000-0000-000027610000}"/>
    <cellStyle name="40% - Énfasis3 2 4 2 2 4 3" xfId="39445" xr:uid="{00000000-0005-0000-0000-000028610000}"/>
    <cellStyle name="40% - Énfasis3 2 4 2 2 4 4" xfId="24230" xr:uid="{00000000-0005-0000-0000-000029610000}"/>
    <cellStyle name="40% - Énfasis3 2 4 2 2 4 5" xfId="50640" xr:uid="{00000000-0005-0000-0000-00002A610000}"/>
    <cellStyle name="40% - Énfasis3 2 4 2 2 5" xfId="12349" xr:uid="{00000000-0005-0000-0000-00002B610000}"/>
    <cellStyle name="40% - Énfasis3 2 4 2 2 5 2" xfId="33033" xr:uid="{00000000-0005-0000-0000-00002C610000}"/>
    <cellStyle name="40% - Énfasis3 2 4 2 2 5 3" xfId="40930" xr:uid="{00000000-0005-0000-0000-00002D610000}"/>
    <cellStyle name="40% - Énfasis3 2 4 2 2 6" xfId="26617" xr:uid="{00000000-0005-0000-0000-00002E610000}"/>
    <cellStyle name="40% - Énfasis3 2 4 2 2 7" xfId="34517" xr:uid="{00000000-0005-0000-0000-00002F610000}"/>
    <cellStyle name="40% - Énfasis3 2 4 2 2 8" xfId="19779" xr:uid="{00000000-0005-0000-0000-000030610000}"/>
    <cellStyle name="40% - Énfasis3 2 4 2 2 9" xfId="42458" xr:uid="{00000000-0005-0000-0000-000031610000}"/>
    <cellStyle name="40% - Énfasis3 2 4 2 3" xfId="1856" xr:uid="{00000000-0005-0000-0000-000032610000}"/>
    <cellStyle name="40% - Énfasis3 2 4 2 3 2" xfId="4163" xr:uid="{00000000-0005-0000-0000-000033610000}"/>
    <cellStyle name="40% - Énfasis3 2 4 2 3 2 2" xfId="14143" xr:uid="{00000000-0005-0000-0000-000034610000}"/>
    <cellStyle name="40% - Énfasis3 2 4 2 3 2 3" xfId="28076" xr:uid="{00000000-0005-0000-0000-000035610000}"/>
    <cellStyle name="40% - Énfasis3 2 4 2 3 2 4" xfId="45365" xr:uid="{00000000-0005-0000-0000-000036610000}"/>
    <cellStyle name="40% - Énfasis3 2 4 2 3 3" xfId="10994" xr:uid="{00000000-0005-0000-0000-000037610000}"/>
    <cellStyle name="40% - Énfasis3 2 4 2 3 3 2" xfId="35971" xr:uid="{00000000-0005-0000-0000-000038610000}"/>
    <cellStyle name="40% - Énfasis3 2 4 2 3 4" xfId="20760" xr:uid="{00000000-0005-0000-0000-000039610000}"/>
    <cellStyle name="40% - Énfasis3 2 4 2 3 5" xfId="43635" xr:uid="{00000000-0005-0000-0000-00003A610000}"/>
    <cellStyle name="40% - Énfasis3 2 4 2 4" xfId="3574" xr:uid="{00000000-0005-0000-0000-00003B610000}"/>
    <cellStyle name="40% - Énfasis3 2 4 2 4 2" xfId="13558" xr:uid="{00000000-0005-0000-0000-00003C610000}"/>
    <cellStyle name="40% - Énfasis3 2 4 2 4 2 2" xfId="29560" xr:uid="{00000000-0005-0000-0000-00003D610000}"/>
    <cellStyle name="40% - Énfasis3 2 4 2 4 3" xfId="37456" xr:uid="{00000000-0005-0000-0000-00003E610000}"/>
    <cellStyle name="40% - Énfasis3 2 4 2 4 4" xfId="22244" xr:uid="{00000000-0005-0000-0000-00003F610000}"/>
    <cellStyle name="40% - Énfasis3 2 4 2 4 5" xfId="44779" xr:uid="{00000000-0005-0000-0000-000040610000}"/>
    <cellStyle name="40% - Énfasis3 2 4 2 5" xfId="8404" xr:uid="{00000000-0005-0000-0000-000041610000}"/>
    <cellStyle name="40% - Énfasis3 2 4 2 5 2" xfId="17371" xr:uid="{00000000-0005-0000-0000-000042610000}"/>
    <cellStyle name="40% - Énfasis3 2 4 2 5 2 2" xfId="31045" xr:uid="{00000000-0005-0000-0000-000043610000}"/>
    <cellStyle name="40% - Énfasis3 2 4 2 5 3" xfId="38942" xr:uid="{00000000-0005-0000-0000-000044610000}"/>
    <cellStyle name="40% - Énfasis3 2 4 2 5 4" xfId="23728" xr:uid="{00000000-0005-0000-0000-000045610000}"/>
    <cellStyle name="40% - Énfasis3 2 4 2 5 5" xfId="48596" xr:uid="{00000000-0005-0000-0000-000046610000}"/>
    <cellStyle name="40% - Énfasis3 2 4 2 6" xfId="10995" xr:uid="{00000000-0005-0000-0000-000047610000}"/>
    <cellStyle name="40% - Énfasis3 2 4 2 6 2" xfId="32530" xr:uid="{00000000-0005-0000-0000-000048610000}"/>
    <cellStyle name="40% - Énfasis3 2 4 2 6 3" xfId="40427" xr:uid="{00000000-0005-0000-0000-000049610000}"/>
    <cellStyle name="40% - Énfasis3 2 4 2 6 4" xfId="25137" xr:uid="{00000000-0005-0000-0000-00004A610000}"/>
    <cellStyle name="40% - Énfasis3 2 4 2 6 5" xfId="50239" xr:uid="{00000000-0005-0000-0000-00004B610000}"/>
    <cellStyle name="40% - Énfasis3 2 4 2 7" xfId="26114" xr:uid="{00000000-0005-0000-0000-00004C610000}"/>
    <cellStyle name="40% - Énfasis3 2 4 2 8" xfId="34014" xr:uid="{00000000-0005-0000-0000-00004D610000}"/>
    <cellStyle name="40% - Énfasis3 2 4 2 9" xfId="19276" xr:uid="{00000000-0005-0000-0000-00004E610000}"/>
    <cellStyle name="40% - Énfasis3 2 4 3" xfId="2257" xr:uid="{00000000-0005-0000-0000-00004F610000}"/>
    <cellStyle name="40% - Énfasis3 2 4 3 2" xfId="4723" xr:uid="{00000000-0005-0000-0000-000050610000}"/>
    <cellStyle name="40% - Énfasis3 2 4 3 2 2" xfId="14701" xr:uid="{00000000-0005-0000-0000-000051610000}"/>
    <cellStyle name="40% - Énfasis3 2 4 3 2 2 2" xfId="28578" xr:uid="{00000000-0005-0000-0000-000052610000}"/>
    <cellStyle name="40% - Énfasis3 2 4 3 2 3" xfId="36473" xr:uid="{00000000-0005-0000-0000-000053610000}"/>
    <cellStyle name="40% - Énfasis3 2 4 3 2 4" xfId="21262" xr:uid="{00000000-0005-0000-0000-000054610000}"/>
    <cellStyle name="40% - Énfasis3 2 4 3 2 5" xfId="45923" xr:uid="{00000000-0005-0000-0000-000055610000}"/>
    <cellStyle name="40% - Énfasis3 2 4 3 3" xfId="8804" xr:uid="{00000000-0005-0000-0000-000056610000}"/>
    <cellStyle name="40% - Énfasis3 2 4 3 3 2" xfId="17771" xr:uid="{00000000-0005-0000-0000-000057610000}"/>
    <cellStyle name="40% - Énfasis3 2 4 3 3 2 2" xfId="30062" xr:uid="{00000000-0005-0000-0000-000058610000}"/>
    <cellStyle name="40% - Énfasis3 2 4 3 3 3" xfId="37958" xr:uid="{00000000-0005-0000-0000-000059610000}"/>
    <cellStyle name="40% - Énfasis3 2 4 3 3 4" xfId="22745" xr:uid="{00000000-0005-0000-0000-00005A610000}"/>
    <cellStyle name="40% - Énfasis3 2 4 3 3 5" xfId="48996" xr:uid="{00000000-0005-0000-0000-00005B610000}"/>
    <cellStyle name="40% - Énfasis3 2 4 3 4" xfId="9662" xr:uid="{00000000-0005-0000-0000-00005C610000}"/>
    <cellStyle name="40% - Énfasis3 2 4 3 4 2" xfId="31547" xr:uid="{00000000-0005-0000-0000-00005D610000}"/>
    <cellStyle name="40% - Énfasis3 2 4 3 4 3" xfId="39444" xr:uid="{00000000-0005-0000-0000-00005E610000}"/>
    <cellStyle name="40% - Énfasis3 2 4 3 4 4" xfId="24229" xr:uid="{00000000-0005-0000-0000-00005F610000}"/>
    <cellStyle name="40% - Énfasis3 2 4 3 4 5" xfId="50639" xr:uid="{00000000-0005-0000-0000-000060610000}"/>
    <cellStyle name="40% - Énfasis3 2 4 3 5" xfId="12348" xr:uid="{00000000-0005-0000-0000-000061610000}"/>
    <cellStyle name="40% - Énfasis3 2 4 3 5 2" xfId="33032" xr:uid="{00000000-0005-0000-0000-000062610000}"/>
    <cellStyle name="40% - Énfasis3 2 4 3 5 3" xfId="40929" xr:uid="{00000000-0005-0000-0000-000063610000}"/>
    <cellStyle name="40% - Énfasis3 2 4 3 6" xfId="26616" xr:uid="{00000000-0005-0000-0000-000064610000}"/>
    <cellStyle name="40% - Énfasis3 2 4 3 7" xfId="34516" xr:uid="{00000000-0005-0000-0000-000065610000}"/>
    <cellStyle name="40% - Énfasis3 2 4 3 8" xfId="19778" xr:uid="{00000000-0005-0000-0000-000066610000}"/>
    <cellStyle name="40% - Énfasis3 2 4 3 9" xfId="42457" xr:uid="{00000000-0005-0000-0000-000067610000}"/>
    <cellStyle name="40% - Énfasis3 2 4 4" xfId="1338" xr:uid="{00000000-0005-0000-0000-000068610000}"/>
    <cellStyle name="40% - Énfasis3 2 4 4 2" xfId="4548" xr:uid="{00000000-0005-0000-0000-000069610000}"/>
    <cellStyle name="40% - Énfasis3 2 4 4 2 2" xfId="14526" xr:uid="{00000000-0005-0000-0000-00006A610000}"/>
    <cellStyle name="40% - Énfasis3 2 4 4 2 3" xfId="27246" xr:uid="{00000000-0005-0000-0000-00006B610000}"/>
    <cellStyle name="40% - Énfasis3 2 4 4 2 4" xfId="45748" xr:uid="{00000000-0005-0000-0000-00006C610000}"/>
    <cellStyle name="40% - Énfasis3 2 4 4 3" xfId="10996" xr:uid="{00000000-0005-0000-0000-00006D610000}"/>
    <cellStyle name="40% - Énfasis3 2 4 4 3 2" xfId="35141" xr:uid="{00000000-0005-0000-0000-00006E610000}"/>
    <cellStyle name="40% - Énfasis3 2 4 4 4" xfId="18958" xr:uid="{00000000-0005-0000-0000-00006F610000}"/>
    <cellStyle name="40% - Énfasis3 2 4 4 5" xfId="43210" xr:uid="{00000000-0005-0000-0000-000070610000}"/>
    <cellStyle name="40% - Énfasis3 2 4 5" xfId="6027" xr:uid="{00000000-0005-0000-0000-000071610000}"/>
    <cellStyle name="40% - Énfasis3 2 4 5 2" xfId="27758" xr:uid="{00000000-0005-0000-0000-000072610000}"/>
    <cellStyle name="40% - Énfasis3 2 4 5 2 2" xfId="51457" xr:uid="{00000000-0005-0000-0000-000073610000}"/>
    <cellStyle name="40% - Énfasis3 2 4 5 3" xfId="35653" xr:uid="{00000000-0005-0000-0000-000074610000}"/>
    <cellStyle name="40% - Énfasis3 2 4 5 3 2" xfId="51176" xr:uid="{00000000-0005-0000-0000-000075610000}"/>
    <cellStyle name="40% - Énfasis3 2 4 5 4" xfId="20442" xr:uid="{00000000-0005-0000-0000-000076610000}"/>
    <cellStyle name="40% - Énfasis3 2 4 6" xfId="6689" xr:uid="{00000000-0005-0000-0000-000077610000}"/>
    <cellStyle name="40% - Énfasis3 2 4 6 2" xfId="15668" xr:uid="{00000000-0005-0000-0000-000078610000}"/>
    <cellStyle name="40% - Énfasis3 2 4 6 2 2" xfId="29242" xr:uid="{00000000-0005-0000-0000-000079610000}"/>
    <cellStyle name="40% - Énfasis3 2 4 6 3" xfId="37138" xr:uid="{00000000-0005-0000-0000-00007A610000}"/>
    <cellStyle name="40% - Énfasis3 2 4 6 4" xfId="21926" xr:uid="{00000000-0005-0000-0000-00007B610000}"/>
    <cellStyle name="40% - Énfasis3 2 4 6 5" xfId="46892" xr:uid="{00000000-0005-0000-0000-00007C610000}"/>
    <cellStyle name="40% - Énfasis3 2 4 7" xfId="3882" xr:uid="{00000000-0005-0000-0000-00007D610000}"/>
    <cellStyle name="40% - Énfasis3 2 4 7 2" xfId="13864" xr:uid="{00000000-0005-0000-0000-00007E610000}"/>
    <cellStyle name="40% - Énfasis3 2 4 7 2 2" xfId="30727" xr:uid="{00000000-0005-0000-0000-00007F610000}"/>
    <cellStyle name="40% - Énfasis3 2 4 7 3" xfId="38624" xr:uid="{00000000-0005-0000-0000-000080610000}"/>
    <cellStyle name="40% - Énfasis3 2 4 7 4" xfId="23410" xr:uid="{00000000-0005-0000-0000-000081610000}"/>
    <cellStyle name="40% - Énfasis3 2 4 7 5" xfId="45086" xr:uid="{00000000-0005-0000-0000-000082610000}"/>
    <cellStyle name="40% - Énfasis3 2 4 8" xfId="7226" xr:uid="{00000000-0005-0000-0000-000083610000}"/>
    <cellStyle name="40% - Énfasis3 2 4 8 2" xfId="16203" xr:uid="{00000000-0005-0000-0000-000084610000}"/>
    <cellStyle name="40% - Énfasis3 2 4 8 2 2" xfId="32212" xr:uid="{00000000-0005-0000-0000-000085610000}"/>
    <cellStyle name="40% - Énfasis3 2 4 8 3" xfId="40109" xr:uid="{00000000-0005-0000-0000-000086610000}"/>
    <cellStyle name="40% - Énfasis3 2 4 8 4" xfId="24844" xr:uid="{00000000-0005-0000-0000-000087610000}"/>
    <cellStyle name="40% - Énfasis3 2 4 8 5" xfId="47428" xr:uid="{00000000-0005-0000-0000-000088610000}"/>
    <cellStyle name="40% - Énfasis3 2 4 9" xfId="3134" xr:uid="{00000000-0005-0000-0000-000089610000}"/>
    <cellStyle name="40% - Énfasis3 2 4 9 2" xfId="13118" xr:uid="{00000000-0005-0000-0000-00008A610000}"/>
    <cellStyle name="40% - Énfasis3 2 4 9 3" xfId="25797" xr:uid="{00000000-0005-0000-0000-00008B610000}"/>
    <cellStyle name="40% - Énfasis3 2 4 9 4" xfId="44339" xr:uid="{00000000-0005-0000-0000-00008C610000}"/>
    <cellStyle name="40% - Énfasis3 2 5" xfId="283" xr:uid="{00000000-0005-0000-0000-00008D610000}"/>
    <cellStyle name="40% - Énfasis3 2 5 10" xfId="18953" xr:uid="{00000000-0005-0000-0000-00008E610000}"/>
    <cellStyle name="40% - Énfasis3 2 5 11" xfId="41727" xr:uid="{00000000-0005-0000-0000-00008F610000}"/>
    <cellStyle name="40% - Énfasis3 2 5 2" xfId="821" xr:uid="{00000000-0005-0000-0000-000090610000}"/>
    <cellStyle name="40% - Énfasis3 2 5 2 10" xfId="42058" xr:uid="{00000000-0005-0000-0000-000091610000}"/>
    <cellStyle name="40% - Énfasis3 2 5 2 2" xfId="2260" xr:uid="{00000000-0005-0000-0000-000092610000}"/>
    <cellStyle name="40% - Énfasis3 2 5 2 2 2" xfId="4903" xr:uid="{00000000-0005-0000-0000-000093610000}"/>
    <cellStyle name="40% - Énfasis3 2 5 2 2 2 2" xfId="14881" xr:uid="{00000000-0005-0000-0000-000094610000}"/>
    <cellStyle name="40% - Énfasis3 2 5 2 2 2 2 2" xfId="28581" xr:uid="{00000000-0005-0000-0000-000095610000}"/>
    <cellStyle name="40% - Énfasis3 2 5 2 2 2 3" xfId="36476" xr:uid="{00000000-0005-0000-0000-000096610000}"/>
    <cellStyle name="40% - Énfasis3 2 5 2 2 2 4" xfId="21265" xr:uid="{00000000-0005-0000-0000-000097610000}"/>
    <cellStyle name="40% - Énfasis3 2 5 2 2 2 5" xfId="46103" xr:uid="{00000000-0005-0000-0000-000098610000}"/>
    <cellStyle name="40% - Énfasis3 2 5 2 2 3" xfId="8807" xr:uid="{00000000-0005-0000-0000-000099610000}"/>
    <cellStyle name="40% - Énfasis3 2 5 2 2 3 2" xfId="17774" xr:uid="{00000000-0005-0000-0000-00009A610000}"/>
    <cellStyle name="40% - Énfasis3 2 5 2 2 3 2 2" xfId="30065" xr:uid="{00000000-0005-0000-0000-00009B610000}"/>
    <cellStyle name="40% - Énfasis3 2 5 2 2 3 3" xfId="37961" xr:uid="{00000000-0005-0000-0000-00009C610000}"/>
    <cellStyle name="40% - Énfasis3 2 5 2 2 3 4" xfId="22748" xr:uid="{00000000-0005-0000-0000-00009D610000}"/>
    <cellStyle name="40% - Énfasis3 2 5 2 2 3 5" xfId="48999" xr:uid="{00000000-0005-0000-0000-00009E610000}"/>
    <cellStyle name="40% - Énfasis3 2 5 2 2 4" xfId="9663" xr:uid="{00000000-0005-0000-0000-00009F610000}"/>
    <cellStyle name="40% - Énfasis3 2 5 2 2 4 2" xfId="31550" xr:uid="{00000000-0005-0000-0000-0000A0610000}"/>
    <cellStyle name="40% - Énfasis3 2 5 2 2 4 3" xfId="39447" xr:uid="{00000000-0005-0000-0000-0000A1610000}"/>
    <cellStyle name="40% - Énfasis3 2 5 2 2 4 4" xfId="24232" xr:uid="{00000000-0005-0000-0000-0000A2610000}"/>
    <cellStyle name="40% - Énfasis3 2 5 2 2 4 5" xfId="50642" xr:uid="{00000000-0005-0000-0000-0000A3610000}"/>
    <cellStyle name="40% - Énfasis3 2 5 2 2 5" xfId="12350" xr:uid="{00000000-0005-0000-0000-0000A4610000}"/>
    <cellStyle name="40% - Énfasis3 2 5 2 2 5 2" xfId="33035" xr:uid="{00000000-0005-0000-0000-0000A5610000}"/>
    <cellStyle name="40% - Énfasis3 2 5 2 2 5 3" xfId="40932" xr:uid="{00000000-0005-0000-0000-0000A6610000}"/>
    <cellStyle name="40% - Énfasis3 2 5 2 2 6" xfId="26619" xr:uid="{00000000-0005-0000-0000-0000A7610000}"/>
    <cellStyle name="40% - Énfasis3 2 5 2 2 7" xfId="34519" xr:uid="{00000000-0005-0000-0000-0000A8610000}"/>
    <cellStyle name="40% - Énfasis3 2 5 2 2 8" xfId="19781" xr:uid="{00000000-0005-0000-0000-0000A9610000}"/>
    <cellStyle name="40% - Énfasis3 2 5 2 2 9" xfId="42460" xr:uid="{00000000-0005-0000-0000-0000AA610000}"/>
    <cellStyle name="40% - Énfasis3 2 5 2 3" xfId="1857" xr:uid="{00000000-0005-0000-0000-0000AB610000}"/>
    <cellStyle name="40% - Énfasis3 2 5 2 3 2" xfId="10997" xr:uid="{00000000-0005-0000-0000-0000AC610000}"/>
    <cellStyle name="40% - Énfasis3 2 5 2 3 2 2" xfId="28077" xr:uid="{00000000-0005-0000-0000-0000AD610000}"/>
    <cellStyle name="40% - Énfasis3 2 5 2 3 3" xfId="35972" xr:uid="{00000000-0005-0000-0000-0000AE610000}"/>
    <cellStyle name="40% - Énfasis3 2 5 2 3 4" xfId="20761" xr:uid="{00000000-0005-0000-0000-0000AF610000}"/>
    <cellStyle name="40% - Énfasis3 2 5 2 3 5" xfId="43636" xr:uid="{00000000-0005-0000-0000-0000B0610000}"/>
    <cellStyle name="40% - Énfasis3 2 5 2 4" xfId="3575" xr:uid="{00000000-0005-0000-0000-0000B1610000}"/>
    <cellStyle name="40% - Énfasis3 2 5 2 4 2" xfId="13559" xr:uid="{00000000-0005-0000-0000-0000B2610000}"/>
    <cellStyle name="40% - Énfasis3 2 5 2 4 2 2" xfId="29561" xr:uid="{00000000-0005-0000-0000-0000B3610000}"/>
    <cellStyle name="40% - Énfasis3 2 5 2 4 3" xfId="37457" xr:uid="{00000000-0005-0000-0000-0000B4610000}"/>
    <cellStyle name="40% - Énfasis3 2 5 2 4 4" xfId="22245" xr:uid="{00000000-0005-0000-0000-0000B5610000}"/>
    <cellStyle name="40% - Énfasis3 2 5 2 4 5" xfId="44780" xr:uid="{00000000-0005-0000-0000-0000B6610000}"/>
    <cellStyle name="40% - Énfasis3 2 5 2 5" xfId="8405" xr:uid="{00000000-0005-0000-0000-0000B7610000}"/>
    <cellStyle name="40% - Énfasis3 2 5 2 5 2" xfId="17372" xr:uid="{00000000-0005-0000-0000-0000B8610000}"/>
    <cellStyle name="40% - Énfasis3 2 5 2 5 2 2" xfId="31046" xr:uid="{00000000-0005-0000-0000-0000B9610000}"/>
    <cellStyle name="40% - Énfasis3 2 5 2 5 3" xfId="38943" xr:uid="{00000000-0005-0000-0000-0000BA610000}"/>
    <cellStyle name="40% - Énfasis3 2 5 2 5 4" xfId="23729" xr:uid="{00000000-0005-0000-0000-0000BB610000}"/>
    <cellStyle name="40% - Énfasis3 2 5 2 5 5" xfId="48597" xr:uid="{00000000-0005-0000-0000-0000BC610000}"/>
    <cellStyle name="40% - Énfasis3 2 5 2 6" xfId="10998" xr:uid="{00000000-0005-0000-0000-0000BD610000}"/>
    <cellStyle name="40% - Énfasis3 2 5 2 6 2" xfId="32531" xr:uid="{00000000-0005-0000-0000-0000BE610000}"/>
    <cellStyle name="40% - Énfasis3 2 5 2 6 3" xfId="40428" xr:uid="{00000000-0005-0000-0000-0000BF610000}"/>
    <cellStyle name="40% - Énfasis3 2 5 2 6 4" xfId="25138" xr:uid="{00000000-0005-0000-0000-0000C0610000}"/>
    <cellStyle name="40% - Énfasis3 2 5 2 6 5" xfId="50240" xr:uid="{00000000-0005-0000-0000-0000C1610000}"/>
    <cellStyle name="40% - Énfasis3 2 5 2 7" xfId="26115" xr:uid="{00000000-0005-0000-0000-0000C2610000}"/>
    <cellStyle name="40% - Énfasis3 2 5 2 8" xfId="34015" xr:uid="{00000000-0005-0000-0000-0000C3610000}"/>
    <cellStyle name="40% - Énfasis3 2 5 2 9" xfId="19277" xr:uid="{00000000-0005-0000-0000-0000C4610000}"/>
    <cellStyle name="40% - Énfasis3 2 5 3" xfId="2259" xr:uid="{00000000-0005-0000-0000-0000C5610000}"/>
    <cellStyle name="40% - Énfasis3 2 5 3 2" xfId="5358" xr:uid="{00000000-0005-0000-0000-0000C6610000}"/>
    <cellStyle name="40% - Énfasis3 2 5 3 2 2" xfId="28580" xr:uid="{00000000-0005-0000-0000-0000C7610000}"/>
    <cellStyle name="40% - Énfasis3 2 5 3 2 2 2" xfId="51354" xr:uid="{00000000-0005-0000-0000-0000C8610000}"/>
    <cellStyle name="40% - Énfasis3 2 5 3 2 3" xfId="36475" xr:uid="{00000000-0005-0000-0000-0000C9610000}"/>
    <cellStyle name="40% - Énfasis3 2 5 3 2 3 2" xfId="51225" xr:uid="{00000000-0005-0000-0000-0000CA610000}"/>
    <cellStyle name="40% - Énfasis3 2 5 3 2 4" xfId="21264" xr:uid="{00000000-0005-0000-0000-0000CB610000}"/>
    <cellStyle name="40% - Énfasis3 2 5 3 3" xfId="7563" xr:uid="{00000000-0005-0000-0000-0000CC610000}"/>
    <cellStyle name="40% - Énfasis3 2 5 3 3 2" xfId="16538" xr:uid="{00000000-0005-0000-0000-0000CD610000}"/>
    <cellStyle name="40% - Énfasis3 2 5 3 3 2 2" xfId="30064" xr:uid="{00000000-0005-0000-0000-0000CE610000}"/>
    <cellStyle name="40% - Énfasis3 2 5 3 3 3" xfId="37960" xr:uid="{00000000-0005-0000-0000-0000CF610000}"/>
    <cellStyle name="40% - Énfasis3 2 5 3 3 4" xfId="22747" xr:uid="{00000000-0005-0000-0000-0000D0610000}"/>
    <cellStyle name="40% - Énfasis3 2 5 3 3 5" xfId="47763" xr:uid="{00000000-0005-0000-0000-0000D1610000}"/>
    <cellStyle name="40% - Énfasis3 2 5 3 4" xfId="8806" xr:uid="{00000000-0005-0000-0000-0000D2610000}"/>
    <cellStyle name="40% - Énfasis3 2 5 3 4 2" xfId="17773" xr:uid="{00000000-0005-0000-0000-0000D3610000}"/>
    <cellStyle name="40% - Énfasis3 2 5 3 4 2 2" xfId="31549" xr:uid="{00000000-0005-0000-0000-0000D4610000}"/>
    <cellStyle name="40% - Énfasis3 2 5 3 4 3" xfId="39446" xr:uid="{00000000-0005-0000-0000-0000D5610000}"/>
    <cellStyle name="40% - Énfasis3 2 5 3 4 4" xfId="24231" xr:uid="{00000000-0005-0000-0000-0000D6610000}"/>
    <cellStyle name="40% - Énfasis3 2 5 3 4 5" xfId="48998" xr:uid="{00000000-0005-0000-0000-0000D7610000}"/>
    <cellStyle name="40% - Énfasis3 2 5 3 5" xfId="10999" xr:uid="{00000000-0005-0000-0000-0000D8610000}"/>
    <cellStyle name="40% - Énfasis3 2 5 3 5 2" xfId="33034" xr:uid="{00000000-0005-0000-0000-0000D9610000}"/>
    <cellStyle name="40% - Énfasis3 2 5 3 5 3" xfId="40931" xr:uid="{00000000-0005-0000-0000-0000DA610000}"/>
    <cellStyle name="40% - Énfasis3 2 5 3 5 4" xfId="25384" xr:uid="{00000000-0005-0000-0000-0000DB610000}"/>
    <cellStyle name="40% - Énfasis3 2 5 3 5 5" xfId="50641" xr:uid="{00000000-0005-0000-0000-0000DC610000}"/>
    <cellStyle name="40% - Énfasis3 2 5 3 6" xfId="26618" xr:uid="{00000000-0005-0000-0000-0000DD610000}"/>
    <cellStyle name="40% - Énfasis3 2 5 3 7" xfId="34518" xr:uid="{00000000-0005-0000-0000-0000DE610000}"/>
    <cellStyle name="40% - Énfasis3 2 5 3 8" xfId="19780" xr:uid="{00000000-0005-0000-0000-0000DF610000}"/>
    <cellStyle name="40% - Énfasis3 2 5 3 9" xfId="42459" xr:uid="{00000000-0005-0000-0000-0000E0610000}"/>
    <cellStyle name="40% - Énfasis3 2 5 4" xfId="1512" xr:uid="{00000000-0005-0000-0000-0000E1610000}"/>
    <cellStyle name="40% - Énfasis3 2 5 4 2" xfId="6864" xr:uid="{00000000-0005-0000-0000-0000E2610000}"/>
    <cellStyle name="40% - Énfasis3 2 5 4 2 2" xfId="15842" xr:uid="{00000000-0005-0000-0000-0000E3610000}"/>
    <cellStyle name="40% - Énfasis3 2 5 4 2 3" xfId="27753" xr:uid="{00000000-0005-0000-0000-0000E4610000}"/>
    <cellStyle name="40% - Énfasis3 2 5 4 2 4" xfId="47066" xr:uid="{00000000-0005-0000-0000-0000E5610000}"/>
    <cellStyle name="40% - Énfasis3 2 5 4 3" xfId="11000" xr:uid="{00000000-0005-0000-0000-0000E6610000}"/>
    <cellStyle name="40% - Énfasis3 2 5 4 3 2" xfId="35648" xr:uid="{00000000-0005-0000-0000-0000E7610000}"/>
    <cellStyle name="40% - Énfasis3 2 5 4 4" xfId="20437" xr:uid="{00000000-0005-0000-0000-0000E8610000}"/>
    <cellStyle name="40% - Énfasis3 2 5 4 5" xfId="43384" xr:uid="{00000000-0005-0000-0000-0000E9610000}"/>
    <cellStyle name="40% - Énfasis3 2 5 5" xfId="4063" xr:uid="{00000000-0005-0000-0000-0000EA610000}"/>
    <cellStyle name="40% - Énfasis3 2 5 5 2" xfId="14044" xr:uid="{00000000-0005-0000-0000-0000EB610000}"/>
    <cellStyle name="40% - Énfasis3 2 5 5 2 2" xfId="29237" xr:uid="{00000000-0005-0000-0000-0000EC610000}"/>
    <cellStyle name="40% - Énfasis3 2 5 5 3" xfId="37133" xr:uid="{00000000-0005-0000-0000-0000ED610000}"/>
    <cellStyle name="40% - Énfasis3 2 5 5 4" xfId="21921" xr:uid="{00000000-0005-0000-0000-0000EE610000}"/>
    <cellStyle name="40% - Énfasis3 2 5 5 5" xfId="45266" xr:uid="{00000000-0005-0000-0000-0000EF610000}"/>
    <cellStyle name="40% - Énfasis3 2 5 6" xfId="7400" xr:uid="{00000000-0005-0000-0000-0000F0610000}"/>
    <cellStyle name="40% - Énfasis3 2 5 6 2" xfId="16376" xr:uid="{00000000-0005-0000-0000-0000F1610000}"/>
    <cellStyle name="40% - Énfasis3 2 5 6 2 2" xfId="30722" xr:uid="{00000000-0005-0000-0000-0000F2610000}"/>
    <cellStyle name="40% - Énfasis3 2 5 6 3" xfId="38619" xr:uid="{00000000-0005-0000-0000-0000F3610000}"/>
    <cellStyle name="40% - Énfasis3 2 5 6 4" xfId="23405" xr:uid="{00000000-0005-0000-0000-0000F4610000}"/>
    <cellStyle name="40% - Énfasis3 2 5 6 5" xfId="47601" xr:uid="{00000000-0005-0000-0000-0000F5610000}"/>
    <cellStyle name="40% - Énfasis3 2 5 7" xfId="3308" xr:uid="{00000000-0005-0000-0000-0000F6610000}"/>
    <cellStyle name="40% - Énfasis3 2 5 7 2" xfId="13292" xr:uid="{00000000-0005-0000-0000-0000F7610000}"/>
    <cellStyle name="40% - Énfasis3 2 5 7 2 2" xfId="32207" xr:uid="{00000000-0005-0000-0000-0000F8610000}"/>
    <cellStyle name="40% - Énfasis3 2 5 7 3" xfId="40104" xr:uid="{00000000-0005-0000-0000-0000F9610000}"/>
    <cellStyle name="40% - Énfasis3 2 5 7 4" xfId="24839" xr:uid="{00000000-0005-0000-0000-0000FA610000}"/>
    <cellStyle name="40% - Énfasis3 2 5 7 5" xfId="44513" xr:uid="{00000000-0005-0000-0000-0000FB610000}"/>
    <cellStyle name="40% - Énfasis3 2 5 8" xfId="8074" xr:uid="{00000000-0005-0000-0000-0000FC610000}"/>
    <cellStyle name="40% - Énfasis3 2 5 8 2" xfId="17041" xr:uid="{00000000-0005-0000-0000-0000FD610000}"/>
    <cellStyle name="40% - Énfasis3 2 5 8 3" xfId="25792" xr:uid="{00000000-0005-0000-0000-0000FE610000}"/>
    <cellStyle name="40% - Énfasis3 2 5 8 4" xfId="48266" xr:uid="{00000000-0005-0000-0000-0000FF610000}"/>
    <cellStyle name="40% - Énfasis3 2 5 9" xfId="11001" xr:uid="{00000000-0005-0000-0000-000000620000}"/>
    <cellStyle name="40% - Énfasis3 2 5 9 2" xfId="33691" xr:uid="{00000000-0005-0000-0000-000001620000}"/>
    <cellStyle name="40% - Énfasis3 2 5 9 3" xfId="49909" xr:uid="{00000000-0005-0000-0000-000002620000}"/>
    <cellStyle name="40% - Énfasis3 2 6" xfId="405" xr:uid="{00000000-0005-0000-0000-000003620000}"/>
    <cellStyle name="40% - Énfasis3 2 6 10" xfId="41963" xr:uid="{00000000-0005-0000-0000-000004620000}"/>
    <cellStyle name="40% - Énfasis3 2 6 2" xfId="2261" xr:uid="{00000000-0005-0000-0000-000005620000}"/>
    <cellStyle name="40% - Énfasis3 2 6 2 2" xfId="4624" xr:uid="{00000000-0005-0000-0000-000006620000}"/>
    <cellStyle name="40% - Énfasis3 2 6 2 2 2" xfId="14602" xr:uid="{00000000-0005-0000-0000-000007620000}"/>
    <cellStyle name="40% - Énfasis3 2 6 2 2 2 2" xfId="28582" xr:uid="{00000000-0005-0000-0000-000008620000}"/>
    <cellStyle name="40% - Énfasis3 2 6 2 2 3" xfId="36477" xr:uid="{00000000-0005-0000-0000-000009620000}"/>
    <cellStyle name="40% - Énfasis3 2 6 2 2 4" xfId="21266" xr:uid="{00000000-0005-0000-0000-00000A620000}"/>
    <cellStyle name="40% - Énfasis3 2 6 2 2 5" xfId="45824" xr:uid="{00000000-0005-0000-0000-00000B620000}"/>
    <cellStyle name="40% - Énfasis3 2 6 2 3" xfId="8808" xr:uid="{00000000-0005-0000-0000-00000C620000}"/>
    <cellStyle name="40% - Énfasis3 2 6 2 3 2" xfId="17775" xr:uid="{00000000-0005-0000-0000-00000D620000}"/>
    <cellStyle name="40% - Énfasis3 2 6 2 3 2 2" xfId="30066" xr:uid="{00000000-0005-0000-0000-00000E620000}"/>
    <cellStyle name="40% - Énfasis3 2 6 2 3 3" xfId="37962" xr:uid="{00000000-0005-0000-0000-00000F620000}"/>
    <cellStyle name="40% - Énfasis3 2 6 2 3 4" xfId="22749" xr:uid="{00000000-0005-0000-0000-000010620000}"/>
    <cellStyle name="40% - Énfasis3 2 6 2 3 5" xfId="49000" xr:uid="{00000000-0005-0000-0000-000011620000}"/>
    <cellStyle name="40% - Énfasis3 2 6 2 4" xfId="9664" xr:uid="{00000000-0005-0000-0000-000012620000}"/>
    <cellStyle name="40% - Énfasis3 2 6 2 4 2" xfId="31551" xr:uid="{00000000-0005-0000-0000-000013620000}"/>
    <cellStyle name="40% - Énfasis3 2 6 2 4 3" xfId="39448" xr:uid="{00000000-0005-0000-0000-000014620000}"/>
    <cellStyle name="40% - Énfasis3 2 6 2 4 4" xfId="24233" xr:uid="{00000000-0005-0000-0000-000015620000}"/>
    <cellStyle name="40% - Énfasis3 2 6 2 4 5" xfId="50643" xr:uid="{00000000-0005-0000-0000-000016620000}"/>
    <cellStyle name="40% - Énfasis3 2 6 2 5" xfId="12351" xr:uid="{00000000-0005-0000-0000-000017620000}"/>
    <cellStyle name="40% - Énfasis3 2 6 2 5 2" xfId="33036" xr:uid="{00000000-0005-0000-0000-000018620000}"/>
    <cellStyle name="40% - Énfasis3 2 6 2 5 3" xfId="40933" xr:uid="{00000000-0005-0000-0000-000019620000}"/>
    <cellStyle name="40% - Énfasis3 2 6 2 6" xfId="26620" xr:uid="{00000000-0005-0000-0000-00001A620000}"/>
    <cellStyle name="40% - Énfasis3 2 6 2 7" xfId="34520" xr:uid="{00000000-0005-0000-0000-00001B620000}"/>
    <cellStyle name="40% - Énfasis3 2 6 2 8" xfId="19782" xr:uid="{00000000-0005-0000-0000-00001C620000}"/>
    <cellStyle name="40% - Énfasis3 2 6 2 9" xfId="42461" xr:uid="{00000000-0005-0000-0000-00001D620000}"/>
    <cellStyle name="40% - Énfasis3 2 6 3" xfId="1762" xr:uid="{00000000-0005-0000-0000-00001E620000}"/>
    <cellStyle name="40% - Énfasis3 2 6 3 2" xfId="11002" xr:uid="{00000000-0005-0000-0000-00001F620000}"/>
    <cellStyle name="40% - Énfasis3 2 6 3 2 2" xfId="27917" xr:uid="{00000000-0005-0000-0000-000020620000}"/>
    <cellStyle name="40% - Énfasis3 2 6 3 3" xfId="35812" xr:uid="{00000000-0005-0000-0000-000021620000}"/>
    <cellStyle name="40% - Énfasis3 2 6 3 4" xfId="20601" xr:uid="{00000000-0005-0000-0000-000022620000}"/>
    <cellStyle name="40% - Énfasis3 2 6 3 5" xfId="43558" xr:uid="{00000000-0005-0000-0000-000023620000}"/>
    <cellStyle name="40% - Énfasis3 2 6 4" xfId="2899" xr:uid="{00000000-0005-0000-0000-000024620000}"/>
    <cellStyle name="40% - Énfasis3 2 6 4 2" xfId="12883" xr:uid="{00000000-0005-0000-0000-000025620000}"/>
    <cellStyle name="40% - Énfasis3 2 6 4 2 2" xfId="29401" xr:uid="{00000000-0005-0000-0000-000026620000}"/>
    <cellStyle name="40% - Énfasis3 2 6 4 3" xfId="37297" xr:uid="{00000000-0005-0000-0000-000027620000}"/>
    <cellStyle name="40% - Énfasis3 2 6 4 4" xfId="22085" xr:uid="{00000000-0005-0000-0000-000028620000}"/>
    <cellStyle name="40% - Énfasis3 2 6 4 5" xfId="44104" xr:uid="{00000000-0005-0000-0000-000029620000}"/>
    <cellStyle name="40% - Énfasis3 2 6 5" xfId="8310" xr:uid="{00000000-0005-0000-0000-00002A620000}"/>
    <cellStyle name="40% - Énfasis3 2 6 5 2" xfId="17277" xr:uid="{00000000-0005-0000-0000-00002B620000}"/>
    <cellStyle name="40% - Énfasis3 2 6 5 2 2" xfId="30886" xr:uid="{00000000-0005-0000-0000-00002C620000}"/>
    <cellStyle name="40% - Énfasis3 2 6 5 3" xfId="38783" xr:uid="{00000000-0005-0000-0000-00002D620000}"/>
    <cellStyle name="40% - Énfasis3 2 6 5 4" xfId="23569" xr:uid="{00000000-0005-0000-0000-00002E620000}"/>
    <cellStyle name="40% - Énfasis3 2 6 5 5" xfId="48502" xr:uid="{00000000-0005-0000-0000-00002F620000}"/>
    <cellStyle name="40% - Énfasis3 2 6 6" xfId="11003" xr:uid="{00000000-0005-0000-0000-000030620000}"/>
    <cellStyle name="40% - Énfasis3 2 6 6 2" xfId="32371" xr:uid="{00000000-0005-0000-0000-000031620000}"/>
    <cellStyle name="40% - Énfasis3 2 6 6 3" xfId="40268" xr:uid="{00000000-0005-0000-0000-000032620000}"/>
    <cellStyle name="40% - Énfasis3 2 6 6 4" xfId="24994" xr:uid="{00000000-0005-0000-0000-000033620000}"/>
    <cellStyle name="40% - Énfasis3 2 6 6 5" xfId="50145" xr:uid="{00000000-0005-0000-0000-000034620000}"/>
    <cellStyle name="40% - Énfasis3 2 6 7" xfId="25955" xr:uid="{00000000-0005-0000-0000-000035620000}"/>
    <cellStyle name="40% - Énfasis3 2 6 8" xfId="33855" xr:uid="{00000000-0005-0000-0000-000036620000}"/>
    <cellStyle name="40% - Énfasis3 2 6 9" xfId="19117" xr:uid="{00000000-0005-0000-0000-000037620000}"/>
    <cellStyle name="40% - Énfasis3 2 7" xfId="1679" xr:uid="{00000000-0005-0000-0000-000038620000}"/>
    <cellStyle name="40% - Énfasis3 2 7 10" xfId="41890" xr:uid="{00000000-0005-0000-0000-000039620000}"/>
    <cellStyle name="40% - Énfasis3 2 7 2" xfId="2262" xr:uid="{00000000-0005-0000-0000-00003A620000}"/>
    <cellStyle name="40% - Énfasis3 2 7 2 2" xfId="7564" xr:uid="{00000000-0005-0000-0000-00003B620000}"/>
    <cellStyle name="40% - Énfasis3 2 7 2 2 2" xfId="16539" xr:uid="{00000000-0005-0000-0000-00003C620000}"/>
    <cellStyle name="40% - Énfasis3 2 7 2 2 2 2" xfId="28583" xr:uid="{00000000-0005-0000-0000-00003D620000}"/>
    <cellStyle name="40% - Énfasis3 2 7 2 2 3" xfId="36478" xr:uid="{00000000-0005-0000-0000-00003E620000}"/>
    <cellStyle name="40% - Énfasis3 2 7 2 2 4" xfId="21267" xr:uid="{00000000-0005-0000-0000-00003F620000}"/>
    <cellStyle name="40% - Énfasis3 2 7 2 2 5" xfId="47764" xr:uid="{00000000-0005-0000-0000-000040620000}"/>
    <cellStyle name="40% - Énfasis3 2 7 2 3" xfId="8809" xr:uid="{00000000-0005-0000-0000-000041620000}"/>
    <cellStyle name="40% - Énfasis3 2 7 2 3 2" xfId="17776" xr:uid="{00000000-0005-0000-0000-000042620000}"/>
    <cellStyle name="40% - Énfasis3 2 7 2 3 2 2" xfId="30067" xr:uid="{00000000-0005-0000-0000-000043620000}"/>
    <cellStyle name="40% - Énfasis3 2 7 2 3 3" xfId="37963" xr:uid="{00000000-0005-0000-0000-000044620000}"/>
    <cellStyle name="40% - Énfasis3 2 7 2 3 4" xfId="22750" xr:uid="{00000000-0005-0000-0000-000045620000}"/>
    <cellStyle name="40% - Énfasis3 2 7 2 3 5" xfId="49001" xr:uid="{00000000-0005-0000-0000-000046620000}"/>
    <cellStyle name="40% - Énfasis3 2 7 2 4" xfId="9665" xr:uid="{00000000-0005-0000-0000-000047620000}"/>
    <cellStyle name="40% - Énfasis3 2 7 2 4 2" xfId="31552" xr:uid="{00000000-0005-0000-0000-000048620000}"/>
    <cellStyle name="40% - Énfasis3 2 7 2 4 3" xfId="39449" xr:uid="{00000000-0005-0000-0000-000049620000}"/>
    <cellStyle name="40% - Énfasis3 2 7 2 4 4" xfId="24234" xr:uid="{00000000-0005-0000-0000-00004A620000}"/>
    <cellStyle name="40% - Énfasis3 2 7 2 4 5" xfId="50644" xr:uid="{00000000-0005-0000-0000-00004B620000}"/>
    <cellStyle name="40% - Énfasis3 2 7 2 5" xfId="12352" xr:uid="{00000000-0005-0000-0000-00004C620000}"/>
    <cellStyle name="40% - Énfasis3 2 7 2 5 2" xfId="33037" xr:uid="{00000000-0005-0000-0000-00004D620000}"/>
    <cellStyle name="40% - Énfasis3 2 7 2 5 3" xfId="40934" xr:uid="{00000000-0005-0000-0000-00004E620000}"/>
    <cellStyle name="40% - Énfasis3 2 7 2 6" xfId="26621" xr:uid="{00000000-0005-0000-0000-00004F620000}"/>
    <cellStyle name="40% - Énfasis3 2 7 2 7" xfId="34521" xr:uid="{00000000-0005-0000-0000-000050620000}"/>
    <cellStyle name="40% - Énfasis3 2 7 2 8" xfId="19783" xr:uid="{00000000-0005-0000-0000-000051620000}"/>
    <cellStyle name="40% - Énfasis3 2 7 2 9" xfId="42462" xr:uid="{00000000-0005-0000-0000-000052620000}"/>
    <cellStyle name="40% - Énfasis3 2 7 3" xfId="5194" xr:uid="{00000000-0005-0000-0000-000053620000}"/>
    <cellStyle name="40% - Énfasis3 2 7 3 2" xfId="15171" xr:uid="{00000000-0005-0000-0000-000054620000}"/>
    <cellStyle name="40% - Énfasis3 2 7 3 2 2" xfId="27585" xr:uid="{00000000-0005-0000-0000-000055620000}"/>
    <cellStyle name="40% - Énfasis3 2 7 3 3" xfId="35480" xr:uid="{00000000-0005-0000-0000-000056620000}"/>
    <cellStyle name="40% - Énfasis3 2 7 3 4" xfId="20269" xr:uid="{00000000-0005-0000-0000-000057620000}"/>
    <cellStyle name="40% - Énfasis3 2 7 3 5" xfId="46394" xr:uid="{00000000-0005-0000-0000-000058620000}"/>
    <cellStyle name="40% - Énfasis3 2 7 4" xfId="8237" xr:uid="{00000000-0005-0000-0000-000059620000}"/>
    <cellStyle name="40% - Énfasis3 2 7 4 2" xfId="17204" xr:uid="{00000000-0005-0000-0000-00005A620000}"/>
    <cellStyle name="40% - Énfasis3 2 7 4 2 2" xfId="29069" xr:uid="{00000000-0005-0000-0000-00005B620000}"/>
    <cellStyle name="40% - Énfasis3 2 7 4 3" xfId="36965" xr:uid="{00000000-0005-0000-0000-00005C620000}"/>
    <cellStyle name="40% - Énfasis3 2 7 4 4" xfId="21753" xr:uid="{00000000-0005-0000-0000-00005D620000}"/>
    <cellStyle name="40% - Énfasis3 2 7 4 5" xfId="48429" xr:uid="{00000000-0005-0000-0000-00005E620000}"/>
    <cellStyle name="40% - Énfasis3 2 7 5" xfId="9666" xr:uid="{00000000-0005-0000-0000-00005F620000}"/>
    <cellStyle name="40% - Énfasis3 2 7 5 2" xfId="30554" xr:uid="{00000000-0005-0000-0000-000060620000}"/>
    <cellStyle name="40% - Énfasis3 2 7 5 3" xfId="38451" xr:uid="{00000000-0005-0000-0000-000061620000}"/>
    <cellStyle name="40% - Énfasis3 2 7 5 4" xfId="23237" xr:uid="{00000000-0005-0000-0000-000062620000}"/>
    <cellStyle name="40% - Énfasis3 2 7 5 5" xfId="50072" xr:uid="{00000000-0005-0000-0000-000063620000}"/>
    <cellStyle name="40% - Énfasis3 2 7 6" xfId="12059" xr:uid="{00000000-0005-0000-0000-000064620000}"/>
    <cellStyle name="40% - Énfasis3 2 7 6 2" xfId="32039" xr:uid="{00000000-0005-0000-0000-000065620000}"/>
    <cellStyle name="40% - Énfasis3 2 7 6 3" xfId="39936" xr:uid="{00000000-0005-0000-0000-000066620000}"/>
    <cellStyle name="40% - Énfasis3 2 7 7" xfId="25624" xr:uid="{00000000-0005-0000-0000-000067620000}"/>
    <cellStyle name="40% - Énfasis3 2 7 8" xfId="33523" xr:uid="{00000000-0005-0000-0000-000068620000}"/>
    <cellStyle name="40% - Énfasis3 2 7 9" xfId="18785" xr:uid="{00000000-0005-0000-0000-000069620000}"/>
    <cellStyle name="40% - Énfasis3 2 8" xfId="1647" xr:uid="{00000000-0005-0000-0000-00006A620000}"/>
    <cellStyle name="40% - Énfasis3 2 8 10" xfId="41858" xr:uid="{00000000-0005-0000-0000-00006B620000}"/>
    <cellStyle name="40% - Énfasis3 2 8 2" xfId="2263" xr:uid="{00000000-0005-0000-0000-00006C620000}"/>
    <cellStyle name="40% - Énfasis3 2 8 2 2" xfId="7565" xr:uid="{00000000-0005-0000-0000-00006D620000}"/>
    <cellStyle name="40% - Énfasis3 2 8 2 2 2" xfId="16540" xr:uid="{00000000-0005-0000-0000-00006E620000}"/>
    <cellStyle name="40% - Énfasis3 2 8 2 2 2 2" xfId="28584" xr:uid="{00000000-0005-0000-0000-00006F620000}"/>
    <cellStyle name="40% - Énfasis3 2 8 2 2 3" xfId="36479" xr:uid="{00000000-0005-0000-0000-000070620000}"/>
    <cellStyle name="40% - Énfasis3 2 8 2 2 4" xfId="21268" xr:uid="{00000000-0005-0000-0000-000071620000}"/>
    <cellStyle name="40% - Énfasis3 2 8 2 2 5" xfId="47765" xr:uid="{00000000-0005-0000-0000-000072620000}"/>
    <cellStyle name="40% - Énfasis3 2 8 2 3" xfId="8810" xr:uid="{00000000-0005-0000-0000-000073620000}"/>
    <cellStyle name="40% - Énfasis3 2 8 2 3 2" xfId="17777" xr:uid="{00000000-0005-0000-0000-000074620000}"/>
    <cellStyle name="40% - Énfasis3 2 8 2 3 2 2" xfId="30068" xr:uid="{00000000-0005-0000-0000-000075620000}"/>
    <cellStyle name="40% - Énfasis3 2 8 2 3 3" xfId="37964" xr:uid="{00000000-0005-0000-0000-000076620000}"/>
    <cellStyle name="40% - Énfasis3 2 8 2 3 4" xfId="22751" xr:uid="{00000000-0005-0000-0000-000077620000}"/>
    <cellStyle name="40% - Énfasis3 2 8 2 3 5" xfId="49002" xr:uid="{00000000-0005-0000-0000-000078620000}"/>
    <cellStyle name="40% - Énfasis3 2 8 2 4" xfId="9667" xr:uid="{00000000-0005-0000-0000-000079620000}"/>
    <cellStyle name="40% - Énfasis3 2 8 2 4 2" xfId="31553" xr:uid="{00000000-0005-0000-0000-00007A620000}"/>
    <cellStyle name="40% - Énfasis3 2 8 2 4 3" xfId="39450" xr:uid="{00000000-0005-0000-0000-00007B620000}"/>
    <cellStyle name="40% - Énfasis3 2 8 2 4 4" xfId="24235" xr:uid="{00000000-0005-0000-0000-00007C620000}"/>
    <cellStyle name="40% - Énfasis3 2 8 2 4 5" xfId="50645" xr:uid="{00000000-0005-0000-0000-00007D620000}"/>
    <cellStyle name="40% - Énfasis3 2 8 2 5" xfId="12353" xr:uid="{00000000-0005-0000-0000-00007E620000}"/>
    <cellStyle name="40% - Énfasis3 2 8 2 5 2" xfId="33038" xr:uid="{00000000-0005-0000-0000-00007F620000}"/>
    <cellStyle name="40% - Énfasis3 2 8 2 5 3" xfId="40935" xr:uid="{00000000-0005-0000-0000-000080620000}"/>
    <cellStyle name="40% - Énfasis3 2 8 2 6" xfId="26622" xr:uid="{00000000-0005-0000-0000-000081620000}"/>
    <cellStyle name="40% - Énfasis3 2 8 2 7" xfId="34522" xr:uid="{00000000-0005-0000-0000-000082620000}"/>
    <cellStyle name="40% - Énfasis3 2 8 2 8" xfId="19784" xr:uid="{00000000-0005-0000-0000-000083620000}"/>
    <cellStyle name="40% - Énfasis3 2 8 2 9" xfId="42463" xr:uid="{00000000-0005-0000-0000-000084620000}"/>
    <cellStyle name="40% - Énfasis3 2 8 3" xfId="4343" xr:uid="{00000000-0005-0000-0000-000085620000}"/>
    <cellStyle name="40% - Énfasis3 2 8 3 2" xfId="14323" xr:uid="{00000000-0005-0000-0000-000086620000}"/>
    <cellStyle name="40% - Énfasis3 2 8 3 2 2" xfId="27552" xr:uid="{00000000-0005-0000-0000-000087620000}"/>
    <cellStyle name="40% - Énfasis3 2 8 3 3" xfId="35447" xr:uid="{00000000-0005-0000-0000-000088620000}"/>
    <cellStyle name="40% - Énfasis3 2 8 3 4" xfId="20237" xr:uid="{00000000-0005-0000-0000-000089620000}"/>
    <cellStyle name="40% - Énfasis3 2 8 3 5" xfId="45545" xr:uid="{00000000-0005-0000-0000-00008A620000}"/>
    <cellStyle name="40% - Énfasis3 2 8 4" xfId="8205" xr:uid="{00000000-0005-0000-0000-00008B620000}"/>
    <cellStyle name="40% - Énfasis3 2 8 4 2" xfId="17172" xr:uid="{00000000-0005-0000-0000-00008C620000}"/>
    <cellStyle name="40% - Énfasis3 2 8 4 2 2" xfId="29036" xr:uid="{00000000-0005-0000-0000-00008D620000}"/>
    <cellStyle name="40% - Énfasis3 2 8 4 3" xfId="36932" xr:uid="{00000000-0005-0000-0000-00008E620000}"/>
    <cellStyle name="40% - Énfasis3 2 8 4 4" xfId="21721" xr:uid="{00000000-0005-0000-0000-00008F620000}"/>
    <cellStyle name="40% - Énfasis3 2 8 4 5" xfId="48397" xr:uid="{00000000-0005-0000-0000-000090620000}"/>
    <cellStyle name="40% - Énfasis3 2 8 5" xfId="9668" xr:uid="{00000000-0005-0000-0000-000091620000}"/>
    <cellStyle name="40% - Énfasis3 2 8 5 2" xfId="30521" xr:uid="{00000000-0005-0000-0000-000092620000}"/>
    <cellStyle name="40% - Énfasis3 2 8 5 3" xfId="38418" xr:uid="{00000000-0005-0000-0000-000093620000}"/>
    <cellStyle name="40% - Énfasis3 2 8 5 4" xfId="23205" xr:uid="{00000000-0005-0000-0000-000094620000}"/>
    <cellStyle name="40% - Énfasis3 2 8 5 5" xfId="50040" xr:uid="{00000000-0005-0000-0000-000095620000}"/>
    <cellStyle name="40% - Énfasis3 2 8 6" xfId="12042" xr:uid="{00000000-0005-0000-0000-000096620000}"/>
    <cellStyle name="40% - Énfasis3 2 8 6 2" xfId="32006" xr:uid="{00000000-0005-0000-0000-000097620000}"/>
    <cellStyle name="40% - Énfasis3 2 8 6 3" xfId="39903" xr:uid="{00000000-0005-0000-0000-000098620000}"/>
    <cellStyle name="40% - Énfasis3 2 8 7" xfId="25591" xr:uid="{00000000-0005-0000-0000-000099620000}"/>
    <cellStyle name="40% - Énfasis3 2 8 8" xfId="33490" xr:uid="{00000000-0005-0000-0000-00009A620000}"/>
    <cellStyle name="40% - Énfasis3 2 8 9" xfId="18752" xr:uid="{00000000-0005-0000-0000-00009B620000}"/>
    <cellStyle name="40% - Énfasis3 2 9" xfId="2247" xr:uid="{00000000-0005-0000-0000-00009C620000}"/>
    <cellStyle name="40% - Énfasis3 2 9 2" xfId="5299" xr:uid="{00000000-0005-0000-0000-00009D620000}"/>
    <cellStyle name="40% - Énfasis3 2 9 2 2" xfId="15276" xr:uid="{00000000-0005-0000-0000-00009E620000}"/>
    <cellStyle name="40% - Énfasis3 2 9 2 2 2" xfId="28567" xr:uid="{00000000-0005-0000-0000-00009F620000}"/>
    <cellStyle name="40% - Énfasis3 2 9 2 3" xfId="36462" xr:uid="{00000000-0005-0000-0000-0000A0620000}"/>
    <cellStyle name="40% - Énfasis3 2 9 2 4" xfId="21251" xr:uid="{00000000-0005-0000-0000-0000A1620000}"/>
    <cellStyle name="40% - Énfasis3 2 9 2 5" xfId="46499" xr:uid="{00000000-0005-0000-0000-0000A2620000}"/>
    <cellStyle name="40% - Énfasis3 2 9 3" xfId="8794" xr:uid="{00000000-0005-0000-0000-0000A3620000}"/>
    <cellStyle name="40% - Énfasis3 2 9 3 2" xfId="17761" xr:uid="{00000000-0005-0000-0000-0000A4620000}"/>
    <cellStyle name="40% - Énfasis3 2 9 3 2 2" xfId="30051" xr:uid="{00000000-0005-0000-0000-0000A5620000}"/>
    <cellStyle name="40% - Énfasis3 2 9 3 3" xfId="37947" xr:uid="{00000000-0005-0000-0000-0000A6620000}"/>
    <cellStyle name="40% - Énfasis3 2 9 3 4" xfId="22734" xr:uid="{00000000-0005-0000-0000-0000A7620000}"/>
    <cellStyle name="40% - Énfasis3 2 9 3 5" xfId="48986" xr:uid="{00000000-0005-0000-0000-0000A8620000}"/>
    <cellStyle name="40% - Énfasis3 2 9 4" xfId="9669" xr:uid="{00000000-0005-0000-0000-0000A9620000}"/>
    <cellStyle name="40% - Énfasis3 2 9 4 2" xfId="31536" xr:uid="{00000000-0005-0000-0000-0000AA620000}"/>
    <cellStyle name="40% - Énfasis3 2 9 4 3" xfId="39433" xr:uid="{00000000-0005-0000-0000-0000AB620000}"/>
    <cellStyle name="40% - Énfasis3 2 9 4 4" xfId="24218" xr:uid="{00000000-0005-0000-0000-0000AC620000}"/>
    <cellStyle name="40% - Énfasis3 2 9 4 5" xfId="50629" xr:uid="{00000000-0005-0000-0000-0000AD620000}"/>
    <cellStyle name="40% - Énfasis3 2 9 5" xfId="12340" xr:uid="{00000000-0005-0000-0000-0000AE620000}"/>
    <cellStyle name="40% - Énfasis3 2 9 5 2" xfId="33021" xr:uid="{00000000-0005-0000-0000-0000AF620000}"/>
    <cellStyle name="40% - Énfasis3 2 9 5 3" xfId="40918" xr:uid="{00000000-0005-0000-0000-0000B0620000}"/>
    <cellStyle name="40% - Énfasis3 2 9 6" xfId="26605" xr:uid="{00000000-0005-0000-0000-0000B1620000}"/>
    <cellStyle name="40% - Énfasis3 2 9 7" xfId="34505" xr:uid="{00000000-0005-0000-0000-0000B2620000}"/>
    <cellStyle name="40% - Énfasis3 2 9 8" xfId="19767" xr:uid="{00000000-0005-0000-0000-0000B3620000}"/>
    <cellStyle name="40% - Énfasis3 2 9 9" xfId="42447" xr:uid="{00000000-0005-0000-0000-0000B4620000}"/>
    <cellStyle name="40% - Énfasis3 20" xfId="9314" xr:uid="{00000000-0005-0000-0000-0000B5620000}"/>
    <cellStyle name="40% - Énfasis3 21" xfId="9328" xr:uid="{00000000-0005-0000-0000-0000B6620000}"/>
    <cellStyle name="40% - Énfasis3 22" xfId="9342" xr:uid="{00000000-0005-0000-0000-0000B7620000}"/>
    <cellStyle name="40% - Énfasis3 23" xfId="12710" xr:uid="{00000000-0005-0000-0000-0000B8620000}"/>
    <cellStyle name="40% - Énfasis3 24" xfId="51535" xr:uid="{00000000-0005-0000-0000-0000B9620000}"/>
    <cellStyle name="40% - Énfasis3 25" xfId="51548" xr:uid="{00000000-0005-0000-0000-0000BA620000}"/>
    <cellStyle name="40% - Énfasis3 26" xfId="51561" xr:uid="{00000000-0005-0000-0000-0000BB620000}"/>
    <cellStyle name="40% - Énfasis3 27" xfId="51574" xr:uid="{00000000-0005-0000-0000-0000BC620000}"/>
    <cellStyle name="40% - Énfasis3 28" xfId="51588" xr:uid="{00000000-0005-0000-0000-0000BD620000}"/>
    <cellStyle name="40% - Énfasis3 3" xfId="98" xr:uid="{00000000-0005-0000-0000-0000BE620000}"/>
    <cellStyle name="40% - Énfasis3 3 10" xfId="3836" xr:uid="{00000000-0005-0000-0000-0000BF620000}"/>
    <cellStyle name="40% - Énfasis3 3 10 2" xfId="13819" xr:uid="{00000000-0005-0000-0000-0000C0620000}"/>
    <cellStyle name="40% - Énfasis3 3 10 2 2" xfId="27487" xr:uid="{00000000-0005-0000-0000-0000C1620000}"/>
    <cellStyle name="40% - Énfasis3 3 10 3" xfId="35382" xr:uid="{00000000-0005-0000-0000-0000C2620000}"/>
    <cellStyle name="40% - Énfasis3 3 10 4" xfId="20172" xr:uid="{00000000-0005-0000-0000-0000C3620000}"/>
    <cellStyle name="40% - Énfasis3 3 10 5" xfId="45041" xr:uid="{00000000-0005-0000-0000-0000C4620000}"/>
    <cellStyle name="40% - Énfasis3 3 11" xfId="6998" xr:uid="{00000000-0005-0000-0000-0000C5620000}"/>
    <cellStyle name="40% - Énfasis3 3 11 2" xfId="15976" xr:uid="{00000000-0005-0000-0000-0000C6620000}"/>
    <cellStyle name="40% - Énfasis3 3 11 2 2" xfId="28971" xr:uid="{00000000-0005-0000-0000-0000C7620000}"/>
    <cellStyle name="40% - Énfasis3 3 11 3" xfId="36867" xr:uid="{00000000-0005-0000-0000-0000C8620000}"/>
    <cellStyle name="40% - Énfasis3 3 11 4" xfId="21656" xr:uid="{00000000-0005-0000-0000-0000C9620000}"/>
    <cellStyle name="40% - Énfasis3 3 11 5" xfId="47200" xr:uid="{00000000-0005-0000-0000-0000CA620000}"/>
    <cellStyle name="40% - Énfasis3 3 12" xfId="2800" xr:uid="{00000000-0005-0000-0000-0000CB620000}"/>
    <cellStyle name="40% - Énfasis3 3 12 2" xfId="12784" xr:uid="{00000000-0005-0000-0000-0000CC620000}"/>
    <cellStyle name="40% - Énfasis3 3 12 2 2" xfId="30456" xr:uid="{00000000-0005-0000-0000-0000CD620000}"/>
    <cellStyle name="40% - Énfasis3 3 12 3" xfId="38353" xr:uid="{00000000-0005-0000-0000-0000CE620000}"/>
    <cellStyle name="40% - Énfasis3 3 12 4" xfId="23140" xr:uid="{00000000-0005-0000-0000-0000CF620000}"/>
    <cellStyle name="40% - Énfasis3 3 12 5" xfId="44005" xr:uid="{00000000-0005-0000-0000-0000D0620000}"/>
    <cellStyle name="40% - Énfasis3 3 13" xfId="7672" xr:uid="{00000000-0005-0000-0000-0000D1620000}"/>
    <cellStyle name="40% - Énfasis3 3 13 2" xfId="16639" xr:uid="{00000000-0005-0000-0000-0000D2620000}"/>
    <cellStyle name="40% - Énfasis3 3 13 2 2" xfId="31941" xr:uid="{00000000-0005-0000-0000-0000D3620000}"/>
    <cellStyle name="40% - Énfasis3 3 13 3" xfId="39838" xr:uid="{00000000-0005-0000-0000-0000D4620000}"/>
    <cellStyle name="40% - Énfasis3 3 13 4" xfId="24623" xr:uid="{00000000-0005-0000-0000-0000D5620000}"/>
    <cellStyle name="40% - Énfasis3 3 13 5" xfId="47864" xr:uid="{00000000-0005-0000-0000-0000D6620000}"/>
    <cellStyle name="40% - Énfasis3 3 14" xfId="11004" xr:uid="{00000000-0005-0000-0000-0000D7620000}"/>
    <cellStyle name="40% - Énfasis3 3 14 2" xfId="25526" xr:uid="{00000000-0005-0000-0000-0000D8620000}"/>
    <cellStyle name="40% - Énfasis3 3 14 3" xfId="49507" xr:uid="{00000000-0005-0000-0000-0000D9620000}"/>
    <cellStyle name="40% - Énfasis3 3 15" xfId="33425" xr:uid="{00000000-0005-0000-0000-0000DA620000}"/>
    <cellStyle name="40% - Énfasis3 3 16" xfId="18267" xr:uid="{00000000-0005-0000-0000-0000DB620000}"/>
    <cellStyle name="40% - Énfasis3 3 17" xfId="41325" xr:uid="{00000000-0005-0000-0000-0000DC620000}"/>
    <cellStyle name="40% - Énfasis3 3 2" xfId="206" xr:uid="{00000000-0005-0000-0000-0000DD620000}"/>
    <cellStyle name="40% - Énfasis3 3 2 10" xfId="2860" xr:uid="{00000000-0005-0000-0000-0000DE620000}"/>
    <cellStyle name="40% - Énfasis3 3 2 10 2" xfId="12844" xr:uid="{00000000-0005-0000-0000-0000DF620000}"/>
    <cellStyle name="40% - Énfasis3 3 2 10 3" xfId="33698" xr:uid="{00000000-0005-0000-0000-0000E0620000}"/>
    <cellStyle name="40% - Énfasis3 3 2 10 4" xfId="44065" xr:uid="{00000000-0005-0000-0000-0000E1620000}"/>
    <cellStyle name="40% - Énfasis3 3 2 11" xfId="7727" xr:uid="{00000000-0005-0000-0000-0000E2620000}"/>
    <cellStyle name="40% - Énfasis3 3 2 11 2" xfId="16694" xr:uid="{00000000-0005-0000-0000-0000E3620000}"/>
    <cellStyle name="40% - Énfasis3 3 2 11 3" xfId="47919" xr:uid="{00000000-0005-0000-0000-0000E4620000}"/>
    <cellStyle name="40% - Énfasis3 3 2 12" xfId="11005" xr:uid="{00000000-0005-0000-0000-0000E5620000}"/>
    <cellStyle name="40% - Énfasis3 3 2 12 2" xfId="49562" xr:uid="{00000000-0005-0000-0000-0000E6620000}"/>
    <cellStyle name="40% - Énfasis3 3 2 13" xfId="18350" xr:uid="{00000000-0005-0000-0000-0000E7620000}"/>
    <cellStyle name="40% - Énfasis3 3 2 14" xfId="41380" xr:uid="{00000000-0005-0000-0000-0000E8620000}"/>
    <cellStyle name="40% - Énfasis3 3 2 2" xfId="650" xr:uid="{00000000-0005-0000-0000-0000E9620000}"/>
    <cellStyle name="40% - Énfasis3 3 2 2 10" xfId="18463" xr:uid="{00000000-0005-0000-0000-0000EA620000}"/>
    <cellStyle name="40% - Énfasis3 3 2 2 11" xfId="41557" xr:uid="{00000000-0005-0000-0000-0000EB620000}"/>
    <cellStyle name="40% - Énfasis3 3 2 2 2" xfId="979" xr:uid="{00000000-0005-0000-0000-0000EC620000}"/>
    <cellStyle name="40% - Énfasis3 3 2 2 2 2" xfId="2265" xr:uid="{00000000-0005-0000-0000-0000ED620000}"/>
    <cellStyle name="40% - Énfasis3 3 2 2 2 2 2" xfId="5136" xr:uid="{00000000-0005-0000-0000-0000EE620000}"/>
    <cellStyle name="40% - Énfasis3 3 2 2 2 2 2 2" xfId="15114" xr:uid="{00000000-0005-0000-0000-0000EF620000}"/>
    <cellStyle name="40% - Énfasis3 3 2 2 2 2 2 3" xfId="28587" xr:uid="{00000000-0005-0000-0000-0000F0620000}"/>
    <cellStyle name="40% - Énfasis3 3 2 2 2 2 2 4" xfId="46336" xr:uid="{00000000-0005-0000-0000-0000F1620000}"/>
    <cellStyle name="40% - Énfasis3 3 2 2 2 2 3" xfId="11006" xr:uid="{00000000-0005-0000-0000-0000F2620000}"/>
    <cellStyle name="40% - Énfasis3 3 2 2 2 2 3 2" xfId="36482" xr:uid="{00000000-0005-0000-0000-0000F3620000}"/>
    <cellStyle name="40% - Énfasis3 3 2 2 2 2 4" xfId="21271" xr:uid="{00000000-0005-0000-0000-0000F4620000}"/>
    <cellStyle name="40% - Énfasis3 3 2 2 2 2 5" xfId="43747" xr:uid="{00000000-0005-0000-0000-0000F5620000}"/>
    <cellStyle name="40% - Énfasis3 3 2 2 2 3" xfId="3576" xr:uid="{00000000-0005-0000-0000-0000F6620000}"/>
    <cellStyle name="40% - Énfasis3 3 2 2 2 3 2" xfId="13560" xr:uid="{00000000-0005-0000-0000-0000F7620000}"/>
    <cellStyle name="40% - Énfasis3 3 2 2 2 3 2 2" xfId="30071" xr:uid="{00000000-0005-0000-0000-0000F8620000}"/>
    <cellStyle name="40% - Énfasis3 3 2 2 2 3 3" xfId="37967" xr:uid="{00000000-0005-0000-0000-0000F9620000}"/>
    <cellStyle name="40% - Énfasis3 3 2 2 2 3 4" xfId="22754" xr:uid="{00000000-0005-0000-0000-0000FA620000}"/>
    <cellStyle name="40% - Énfasis3 3 2 2 2 3 5" xfId="44781" xr:uid="{00000000-0005-0000-0000-0000FB620000}"/>
    <cellStyle name="40% - Énfasis3 3 2 2 2 4" xfId="8812" xr:uid="{00000000-0005-0000-0000-0000FC620000}"/>
    <cellStyle name="40% - Énfasis3 3 2 2 2 4 2" xfId="17779" xr:uid="{00000000-0005-0000-0000-0000FD620000}"/>
    <cellStyle name="40% - Énfasis3 3 2 2 2 4 2 2" xfId="31556" xr:uid="{00000000-0005-0000-0000-0000FE620000}"/>
    <cellStyle name="40% - Énfasis3 3 2 2 2 4 3" xfId="39453" xr:uid="{00000000-0005-0000-0000-0000FF620000}"/>
    <cellStyle name="40% - Énfasis3 3 2 2 2 4 4" xfId="24238" xr:uid="{00000000-0005-0000-0000-000000630000}"/>
    <cellStyle name="40% - Énfasis3 3 2 2 2 4 5" xfId="49004" xr:uid="{00000000-0005-0000-0000-000001630000}"/>
    <cellStyle name="40% - Énfasis3 3 2 2 2 5" xfId="11007" xr:uid="{00000000-0005-0000-0000-000002630000}"/>
    <cellStyle name="40% - Énfasis3 3 2 2 2 5 2" xfId="33041" xr:uid="{00000000-0005-0000-0000-000003630000}"/>
    <cellStyle name="40% - Énfasis3 3 2 2 2 5 3" xfId="40938" xr:uid="{00000000-0005-0000-0000-000004630000}"/>
    <cellStyle name="40% - Énfasis3 3 2 2 2 5 4" xfId="25387" xr:uid="{00000000-0005-0000-0000-000005630000}"/>
    <cellStyle name="40% - Énfasis3 3 2 2 2 5 5" xfId="50647" xr:uid="{00000000-0005-0000-0000-000006630000}"/>
    <cellStyle name="40% - Énfasis3 3 2 2 2 6" xfId="26625" xr:uid="{00000000-0005-0000-0000-000007630000}"/>
    <cellStyle name="40% - Énfasis3 3 2 2 2 7" xfId="34525" xr:uid="{00000000-0005-0000-0000-000008630000}"/>
    <cellStyle name="40% - Énfasis3 3 2 2 2 8" xfId="19787" xr:uid="{00000000-0005-0000-0000-000009630000}"/>
    <cellStyle name="40% - Énfasis3 3 2 2 2 9" xfId="42465" xr:uid="{00000000-0005-0000-0000-00000A630000}"/>
    <cellStyle name="40% - Énfasis3 3 2 2 3" xfId="1342" xr:uid="{00000000-0005-0000-0000-00000B630000}"/>
    <cellStyle name="40% - Énfasis3 3 2 2 3 2" xfId="6364" xr:uid="{00000000-0005-0000-0000-00000C630000}"/>
    <cellStyle name="40% - Énfasis3 3 2 2 3 2 2" xfId="27400" xr:uid="{00000000-0005-0000-0000-00000D630000}"/>
    <cellStyle name="40% - Énfasis3 3 2 2 3 3" xfId="11008" xr:uid="{00000000-0005-0000-0000-00000E630000}"/>
    <cellStyle name="40% - Énfasis3 3 2 2 3 3 2" xfId="35295" xr:uid="{00000000-0005-0000-0000-00000F630000}"/>
    <cellStyle name="40% - Énfasis3 3 2 2 3 4" xfId="19278" xr:uid="{00000000-0005-0000-0000-000010630000}"/>
    <cellStyle name="40% - Énfasis3 3 2 2 3 5" xfId="43214" xr:uid="{00000000-0005-0000-0000-000011630000}"/>
    <cellStyle name="40% - Énfasis3 3 2 2 4" xfId="6693" xr:uid="{00000000-0005-0000-0000-000012630000}"/>
    <cellStyle name="40% - Énfasis3 3 2 2 4 2" xfId="15672" xr:uid="{00000000-0005-0000-0000-000013630000}"/>
    <cellStyle name="40% - Énfasis3 3 2 2 4 2 2" xfId="28078" xr:uid="{00000000-0005-0000-0000-000014630000}"/>
    <cellStyle name="40% - Énfasis3 3 2 2 4 3" xfId="35973" xr:uid="{00000000-0005-0000-0000-000015630000}"/>
    <cellStyle name="40% - Énfasis3 3 2 2 4 4" xfId="20762" xr:uid="{00000000-0005-0000-0000-000016630000}"/>
    <cellStyle name="40% - Énfasis3 3 2 2 4 5" xfId="46896" xr:uid="{00000000-0005-0000-0000-000017630000}"/>
    <cellStyle name="40% - Énfasis3 3 2 2 5" xfId="4297" xr:uid="{00000000-0005-0000-0000-000018630000}"/>
    <cellStyle name="40% - Énfasis3 3 2 2 5 2" xfId="14277" xr:uid="{00000000-0005-0000-0000-000019630000}"/>
    <cellStyle name="40% - Énfasis3 3 2 2 5 2 2" xfId="29562" xr:uid="{00000000-0005-0000-0000-00001A630000}"/>
    <cellStyle name="40% - Énfasis3 3 2 2 5 3" xfId="37458" xr:uid="{00000000-0005-0000-0000-00001B630000}"/>
    <cellStyle name="40% - Énfasis3 3 2 2 5 4" xfId="22246" xr:uid="{00000000-0005-0000-0000-00001C630000}"/>
    <cellStyle name="40% - Énfasis3 3 2 2 5 5" xfId="45499" xr:uid="{00000000-0005-0000-0000-00001D630000}"/>
    <cellStyle name="40% - Énfasis3 3 2 2 6" xfId="7230" xr:uid="{00000000-0005-0000-0000-00001E630000}"/>
    <cellStyle name="40% - Énfasis3 3 2 2 6 2" xfId="16207" xr:uid="{00000000-0005-0000-0000-00001F630000}"/>
    <cellStyle name="40% - Énfasis3 3 2 2 6 2 2" xfId="31047" xr:uid="{00000000-0005-0000-0000-000020630000}"/>
    <cellStyle name="40% - Énfasis3 3 2 2 6 3" xfId="38944" xr:uid="{00000000-0005-0000-0000-000021630000}"/>
    <cellStyle name="40% - Énfasis3 3 2 2 6 4" xfId="23730" xr:uid="{00000000-0005-0000-0000-000022630000}"/>
    <cellStyle name="40% - Énfasis3 3 2 2 6 5" xfId="47432" xr:uid="{00000000-0005-0000-0000-000023630000}"/>
    <cellStyle name="40% - Énfasis3 3 2 2 7" xfId="3138" xr:uid="{00000000-0005-0000-0000-000024630000}"/>
    <cellStyle name="40% - Énfasis3 3 2 2 7 2" xfId="13122" xr:uid="{00000000-0005-0000-0000-000025630000}"/>
    <cellStyle name="40% - Énfasis3 3 2 2 7 2 2" xfId="32532" xr:uid="{00000000-0005-0000-0000-000026630000}"/>
    <cellStyle name="40% - Énfasis3 3 2 2 7 3" xfId="40429" xr:uid="{00000000-0005-0000-0000-000027630000}"/>
    <cellStyle name="40% - Énfasis3 3 2 2 7 4" xfId="25139" xr:uid="{00000000-0005-0000-0000-000028630000}"/>
    <cellStyle name="40% - Énfasis3 3 2 2 7 5" xfId="44343" xr:uid="{00000000-0005-0000-0000-000029630000}"/>
    <cellStyle name="40% - Énfasis3 3 2 2 8" xfId="7904" xr:uid="{00000000-0005-0000-0000-00002A630000}"/>
    <cellStyle name="40% - Énfasis3 3 2 2 8 2" xfId="16871" xr:uid="{00000000-0005-0000-0000-00002B630000}"/>
    <cellStyle name="40% - Énfasis3 3 2 2 8 3" xfId="26116" xr:uid="{00000000-0005-0000-0000-00002C630000}"/>
    <cellStyle name="40% - Énfasis3 3 2 2 8 4" xfId="48096" xr:uid="{00000000-0005-0000-0000-00002D630000}"/>
    <cellStyle name="40% - Énfasis3 3 2 2 9" xfId="11009" xr:uid="{00000000-0005-0000-0000-00002E630000}"/>
    <cellStyle name="40% - Énfasis3 3 2 2 9 2" xfId="34016" xr:uid="{00000000-0005-0000-0000-00002F630000}"/>
    <cellStyle name="40% - Énfasis3 3 2 2 9 3" xfId="49739" xr:uid="{00000000-0005-0000-0000-000030630000}"/>
    <cellStyle name="40% - Énfasis3 3 2 3" xfId="825" xr:uid="{00000000-0005-0000-0000-000031630000}"/>
    <cellStyle name="40% - Énfasis3 3 2 3 10" xfId="41731" xr:uid="{00000000-0005-0000-0000-000032630000}"/>
    <cellStyle name="40% - Énfasis3 3 2 3 2" xfId="980" xr:uid="{00000000-0005-0000-0000-000033630000}"/>
    <cellStyle name="40% - Énfasis3 3 2 3 2 2" xfId="2714" xr:uid="{00000000-0005-0000-0000-000034630000}"/>
    <cellStyle name="40% - Énfasis3 3 2 3 2 2 2" xfId="6281" xr:uid="{00000000-0005-0000-0000-000035630000}"/>
    <cellStyle name="40% - Énfasis3 3 2 3 2 2 3" xfId="11010" xr:uid="{00000000-0005-0000-0000-000036630000}"/>
    <cellStyle name="40% - Énfasis3 3 2 3 2 2 4" xfId="27451" xr:uid="{00000000-0005-0000-0000-000037630000}"/>
    <cellStyle name="40% - Énfasis3 3 2 3 2 2 5" xfId="43924" xr:uid="{00000000-0005-0000-0000-000038630000}"/>
    <cellStyle name="40% - Énfasis3 3 2 3 2 3" xfId="3577" xr:uid="{00000000-0005-0000-0000-000039630000}"/>
    <cellStyle name="40% - Énfasis3 3 2 3 2 3 2" xfId="13561" xr:uid="{00000000-0005-0000-0000-00003A630000}"/>
    <cellStyle name="40% - Énfasis3 3 2 3 2 3 3" xfId="35346" xr:uid="{00000000-0005-0000-0000-00003B630000}"/>
    <cellStyle name="40% - Énfasis3 3 2 3 2 3 4" xfId="44782" xr:uid="{00000000-0005-0000-0000-00003C630000}"/>
    <cellStyle name="40% - Énfasis3 3 2 3 2 4" xfId="9197" xr:uid="{00000000-0005-0000-0000-00003D630000}"/>
    <cellStyle name="40% - Énfasis3 3 2 3 2 4 2" xfId="18163" xr:uid="{00000000-0005-0000-0000-00003E630000}"/>
    <cellStyle name="40% - Énfasis3 3 2 3 2 4 3" xfId="49389" xr:uid="{00000000-0005-0000-0000-00003F630000}"/>
    <cellStyle name="40% - Énfasis3 3 2 3 2 5" xfId="11011" xr:uid="{00000000-0005-0000-0000-000040630000}"/>
    <cellStyle name="40% - Énfasis3 3 2 3 2 5 2" xfId="51032" xr:uid="{00000000-0005-0000-0000-000041630000}"/>
    <cellStyle name="40% - Énfasis3 3 2 3 2 6" xfId="19786" xr:uid="{00000000-0005-0000-0000-000042630000}"/>
    <cellStyle name="40% - Énfasis3 3 2 3 2 7" xfId="42850" xr:uid="{00000000-0005-0000-0000-000043630000}"/>
    <cellStyle name="40% - Énfasis3 3 2 3 3" xfId="1516" xr:uid="{00000000-0005-0000-0000-000044630000}"/>
    <cellStyle name="40% - Énfasis3 3 2 3 3 2" xfId="6868" xr:uid="{00000000-0005-0000-0000-000045630000}"/>
    <cellStyle name="40% - Énfasis3 3 2 3 3 2 2" xfId="15846" xr:uid="{00000000-0005-0000-0000-000046630000}"/>
    <cellStyle name="40% - Énfasis3 3 2 3 3 2 3" xfId="28586" xr:uid="{00000000-0005-0000-0000-000047630000}"/>
    <cellStyle name="40% - Énfasis3 3 2 3 3 2 4" xfId="47070" xr:uid="{00000000-0005-0000-0000-000048630000}"/>
    <cellStyle name="40% - Énfasis3 3 2 3 3 3" xfId="11012" xr:uid="{00000000-0005-0000-0000-000049630000}"/>
    <cellStyle name="40% - Énfasis3 3 2 3 3 3 2" xfId="36481" xr:uid="{00000000-0005-0000-0000-00004A630000}"/>
    <cellStyle name="40% - Énfasis3 3 2 3 3 4" xfId="21270" xr:uid="{00000000-0005-0000-0000-00004B630000}"/>
    <cellStyle name="40% - Énfasis3 3 2 3 3 5" xfId="43388" xr:uid="{00000000-0005-0000-0000-00004C630000}"/>
    <cellStyle name="40% - Énfasis3 3 2 3 4" xfId="4857" xr:uid="{00000000-0005-0000-0000-00004D630000}"/>
    <cellStyle name="40% - Énfasis3 3 2 3 4 2" xfId="14835" xr:uid="{00000000-0005-0000-0000-00004E630000}"/>
    <cellStyle name="40% - Énfasis3 3 2 3 4 2 2" xfId="30070" xr:uid="{00000000-0005-0000-0000-00004F630000}"/>
    <cellStyle name="40% - Énfasis3 3 2 3 4 3" xfId="37966" xr:uid="{00000000-0005-0000-0000-000050630000}"/>
    <cellStyle name="40% - Énfasis3 3 2 3 4 4" xfId="22753" xr:uid="{00000000-0005-0000-0000-000051630000}"/>
    <cellStyle name="40% - Énfasis3 3 2 3 4 5" xfId="46057" xr:uid="{00000000-0005-0000-0000-000052630000}"/>
    <cellStyle name="40% - Énfasis3 3 2 3 5" xfId="7404" xr:uid="{00000000-0005-0000-0000-000053630000}"/>
    <cellStyle name="40% - Énfasis3 3 2 3 5 2" xfId="16380" xr:uid="{00000000-0005-0000-0000-000054630000}"/>
    <cellStyle name="40% - Énfasis3 3 2 3 5 2 2" xfId="31555" xr:uid="{00000000-0005-0000-0000-000055630000}"/>
    <cellStyle name="40% - Énfasis3 3 2 3 5 3" xfId="39452" xr:uid="{00000000-0005-0000-0000-000056630000}"/>
    <cellStyle name="40% - Énfasis3 3 2 3 5 4" xfId="24237" xr:uid="{00000000-0005-0000-0000-000057630000}"/>
    <cellStyle name="40% - Énfasis3 3 2 3 5 5" xfId="47605" xr:uid="{00000000-0005-0000-0000-000058630000}"/>
    <cellStyle name="40% - Énfasis3 3 2 3 6" xfId="3312" xr:uid="{00000000-0005-0000-0000-000059630000}"/>
    <cellStyle name="40% - Énfasis3 3 2 3 6 2" xfId="13296" xr:uid="{00000000-0005-0000-0000-00005A630000}"/>
    <cellStyle name="40% - Énfasis3 3 2 3 6 2 2" xfId="33040" xr:uid="{00000000-0005-0000-0000-00005B630000}"/>
    <cellStyle name="40% - Énfasis3 3 2 3 6 3" xfId="40937" xr:uid="{00000000-0005-0000-0000-00005C630000}"/>
    <cellStyle name="40% - Énfasis3 3 2 3 6 4" xfId="25386" xr:uid="{00000000-0005-0000-0000-00005D630000}"/>
    <cellStyle name="40% - Énfasis3 3 2 3 6 5" xfId="44517" xr:uid="{00000000-0005-0000-0000-00005E630000}"/>
    <cellStyle name="40% - Énfasis3 3 2 3 7" xfId="8078" xr:uid="{00000000-0005-0000-0000-00005F630000}"/>
    <cellStyle name="40% - Énfasis3 3 2 3 7 2" xfId="17045" xr:uid="{00000000-0005-0000-0000-000060630000}"/>
    <cellStyle name="40% - Énfasis3 3 2 3 7 3" xfId="26624" xr:uid="{00000000-0005-0000-0000-000061630000}"/>
    <cellStyle name="40% - Énfasis3 3 2 3 7 4" xfId="48270" xr:uid="{00000000-0005-0000-0000-000062630000}"/>
    <cellStyle name="40% - Énfasis3 3 2 3 8" xfId="11013" xr:uid="{00000000-0005-0000-0000-000063630000}"/>
    <cellStyle name="40% - Énfasis3 3 2 3 8 2" xfId="34524" xr:uid="{00000000-0005-0000-0000-000064630000}"/>
    <cellStyle name="40% - Énfasis3 3 2 3 8 3" xfId="49913" xr:uid="{00000000-0005-0000-0000-000065630000}"/>
    <cellStyle name="40% - Énfasis3 3 2 3 9" xfId="18611" xr:uid="{00000000-0005-0000-0000-000066630000}"/>
    <cellStyle name="40% - Énfasis3 3 2 4" xfId="471" xr:uid="{00000000-0005-0000-0000-000067630000}"/>
    <cellStyle name="40% - Énfasis3 3 2 4 2" xfId="2599" xr:uid="{00000000-0005-0000-0000-000068630000}"/>
    <cellStyle name="40% - Énfasis3 3 2 4 2 2" xfId="6196" xr:uid="{00000000-0005-0000-0000-000069630000}"/>
    <cellStyle name="40% - Énfasis3 3 2 4 2 3" xfId="11014" xr:uid="{00000000-0005-0000-0000-00006A630000}"/>
    <cellStyle name="40% - Énfasis3 3 2 4 2 4" xfId="27248" xr:uid="{00000000-0005-0000-0000-00006B630000}"/>
    <cellStyle name="40% - Énfasis3 3 2 4 2 5" xfId="43809" xr:uid="{00000000-0005-0000-0000-00006C630000}"/>
    <cellStyle name="40% - Énfasis3 3 2 4 3" xfId="5254" xr:uid="{00000000-0005-0000-0000-00006D630000}"/>
    <cellStyle name="40% - Énfasis3 3 2 4 3 2" xfId="15231" xr:uid="{00000000-0005-0000-0000-00006E630000}"/>
    <cellStyle name="40% - Énfasis3 3 2 4 3 3" xfId="35143" xr:uid="{00000000-0005-0000-0000-00006F630000}"/>
    <cellStyle name="40% - Énfasis3 3 2 4 3 4" xfId="46454" xr:uid="{00000000-0005-0000-0000-000070630000}"/>
    <cellStyle name="40% - Énfasis3 3 2 4 4" xfId="2961" xr:uid="{00000000-0005-0000-0000-000071630000}"/>
    <cellStyle name="40% - Énfasis3 3 2 4 4 2" xfId="12945" xr:uid="{00000000-0005-0000-0000-000072630000}"/>
    <cellStyle name="40% - Énfasis3 3 2 4 4 3" xfId="44166" xr:uid="{00000000-0005-0000-0000-000073630000}"/>
    <cellStyle name="40% - Énfasis3 3 2 4 5" xfId="9198" xr:uid="{00000000-0005-0000-0000-000074630000}"/>
    <cellStyle name="40% - Énfasis3 3 2 4 5 2" xfId="18164" xr:uid="{00000000-0005-0000-0000-000075630000}"/>
    <cellStyle name="40% - Énfasis3 3 2 4 5 3" xfId="49390" xr:uid="{00000000-0005-0000-0000-000076630000}"/>
    <cellStyle name="40% - Énfasis3 3 2 4 6" xfId="11015" xr:uid="{00000000-0005-0000-0000-000077630000}"/>
    <cellStyle name="40% - Énfasis3 3 2 4 6 2" xfId="51033" xr:uid="{00000000-0005-0000-0000-000078630000}"/>
    <cellStyle name="40% - Énfasis3 3 2 4 7" xfId="18960" xr:uid="{00000000-0005-0000-0000-000079630000}"/>
    <cellStyle name="40% - Énfasis3 3 2 4 8" xfId="42851" xr:uid="{00000000-0005-0000-0000-00007A630000}"/>
    <cellStyle name="40% - Énfasis3 3 2 5" xfId="1165" xr:uid="{00000000-0005-0000-0000-00007B630000}"/>
    <cellStyle name="40% - Énfasis3 3 2 5 2" xfId="4478" xr:uid="{00000000-0005-0000-0000-00007C630000}"/>
    <cellStyle name="40% - Énfasis3 3 2 5 2 2" xfId="14457" xr:uid="{00000000-0005-0000-0000-00007D630000}"/>
    <cellStyle name="40% - Énfasis3 3 2 5 2 3" xfId="27760" xr:uid="{00000000-0005-0000-0000-00007E630000}"/>
    <cellStyle name="40% - Énfasis3 3 2 5 2 4" xfId="45679" xr:uid="{00000000-0005-0000-0000-00007F630000}"/>
    <cellStyle name="40% - Énfasis3 3 2 5 3" xfId="11016" xr:uid="{00000000-0005-0000-0000-000080630000}"/>
    <cellStyle name="40% - Énfasis3 3 2 5 3 2" xfId="35655" xr:uid="{00000000-0005-0000-0000-000081630000}"/>
    <cellStyle name="40% - Énfasis3 3 2 5 4" xfId="20444" xr:uid="{00000000-0005-0000-0000-000082630000}"/>
    <cellStyle name="40% - Énfasis3 3 2 5 5" xfId="43038" xr:uid="{00000000-0005-0000-0000-000083630000}"/>
    <cellStyle name="40% - Énfasis3 3 2 6" xfId="5827" xr:uid="{00000000-0005-0000-0000-000084630000}"/>
    <cellStyle name="40% - Énfasis3 3 2 6 2" xfId="29244" xr:uid="{00000000-0005-0000-0000-000085630000}"/>
    <cellStyle name="40% - Énfasis3 3 2 6 2 2" xfId="51419" xr:uid="{00000000-0005-0000-0000-000086630000}"/>
    <cellStyle name="40% - Énfasis3 3 2 6 3" xfId="37140" xr:uid="{00000000-0005-0000-0000-000087630000}"/>
    <cellStyle name="40% - Énfasis3 3 2 6 3 2" xfId="51280" xr:uid="{00000000-0005-0000-0000-000088630000}"/>
    <cellStyle name="40% - Énfasis3 3 2 6 4" xfId="21928" xr:uid="{00000000-0005-0000-0000-000089630000}"/>
    <cellStyle name="40% - Énfasis3 3 2 7" xfId="6514" xr:uid="{00000000-0005-0000-0000-00008A630000}"/>
    <cellStyle name="40% - Énfasis3 3 2 7 2" xfId="15496" xr:uid="{00000000-0005-0000-0000-00008B630000}"/>
    <cellStyle name="40% - Énfasis3 3 2 7 2 2" xfId="30729" xr:uid="{00000000-0005-0000-0000-00008C630000}"/>
    <cellStyle name="40% - Énfasis3 3 2 7 3" xfId="38626" xr:uid="{00000000-0005-0000-0000-00008D630000}"/>
    <cellStyle name="40% - Énfasis3 3 2 7 4" xfId="23412" xr:uid="{00000000-0005-0000-0000-00008E630000}"/>
    <cellStyle name="40% - Énfasis3 3 2 7 5" xfId="46719" xr:uid="{00000000-0005-0000-0000-00008F630000}"/>
    <cellStyle name="40% - Énfasis3 3 2 8" xfId="4017" xr:uid="{00000000-0005-0000-0000-000090630000}"/>
    <cellStyle name="40% - Énfasis3 3 2 8 2" xfId="13998" xr:uid="{00000000-0005-0000-0000-000091630000}"/>
    <cellStyle name="40% - Énfasis3 3 2 8 2 2" xfId="32214" xr:uid="{00000000-0005-0000-0000-000092630000}"/>
    <cellStyle name="40% - Énfasis3 3 2 8 3" xfId="40111" xr:uid="{00000000-0005-0000-0000-000093630000}"/>
    <cellStyle name="40% - Énfasis3 3 2 8 4" xfId="24846" xr:uid="{00000000-0005-0000-0000-000094630000}"/>
    <cellStyle name="40% - Énfasis3 3 2 8 5" xfId="45220" xr:uid="{00000000-0005-0000-0000-000095630000}"/>
    <cellStyle name="40% - Énfasis3 3 2 9" xfId="7053" xr:uid="{00000000-0005-0000-0000-000096630000}"/>
    <cellStyle name="40% - Énfasis3 3 2 9 2" xfId="16030" xr:uid="{00000000-0005-0000-0000-000097630000}"/>
    <cellStyle name="40% - Énfasis3 3 2 9 3" xfId="25799" xr:uid="{00000000-0005-0000-0000-000098630000}"/>
    <cellStyle name="40% - Énfasis3 3 2 9 4" xfId="47255" xr:uid="{00000000-0005-0000-0000-000099630000}"/>
    <cellStyle name="40% - Énfasis3 3 3" xfId="314" xr:uid="{00000000-0005-0000-0000-00009A630000}"/>
    <cellStyle name="40% - Énfasis3 3 3 10" xfId="7792" xr:uid="{00000000-0005-0000-0000-00009B630000}"/>
    <cellStyle name="40% - Énfasis3 3 3 10 2" xfId="16759" xr:uid="{00000000-0005-0000-0000-00009C630000}"/>
    <cellStyle name="40% - Énfasis3 3 3 10 3" xfId="33699" xr:uid="{00000000-0005-0000-0000-00009D630000}"/>
    <cellStyle name="40% - Énfasis3 3 3 10 4" xfId="47984" xr:uid="{00000000-0005-0000-0000-00009E630000}"/>
    <cellStyle name="40% - Énfasis3 3 3 11" xfId="11017" xr:uid="{00000000-0005-0000-0000-00009F630000}"/>
    <cellStyle name="40% - Énfasis3 3 3 11 2" xfId="49627" xr:uid="{00000000-0005-0000-0000-0000A0630000}"/>
    <cellStyle name="40% - Énfasis3 3 3 12" xfId="18398" xr:uid="{00000000-0005-0000-0000-0000A1630000}"/>
    <cellStyle name="40% - Énfasis3 3 3 13" xfId="41445" xr:uid="{00000000-0005-0000-0000-0000A2630000}"/>
    <cellStyle name="40% - Énfasis3 3 3 2" xfId="651" xr:uid="{00000000-0005-0000-0000-0000A3630000}"/>
    <cellStyle name="40% - Énfasis3 3 3 2 10" xfId="41558" xr:uid="{00000000-0005-0000-0000-0000A4630000}"/>
    <cellStyle name="40% - Énfasis3 3 3 2 2" xfId="2266" xr:uid="{00000000-0005-0000-0000-0000A5630000}"/>
    <cellStyle name="40% - Énfasis3 3 3 2 2 2" xfId="5041" xr:uid="{00000000-0005-0000-0000-0000A6630000}"/>
    <cellStyle name="40% - Énfasis3 3 3 2 2 2 2" xfId="15019" xr:uid="{00000000-0005-0000-0000-0000A7630000}"/>
    <cellStyle name="40% - Énfasis3 3 3 2 2 2 2 2" xfId="28589" xr:uid="{00000000-0005-0000-0000-0000A8630000}"/>
    <cellStyle name="40% - Énfasis3 3 3 2 2 2 3" xfId="36484" xr:uid="{00000000-0005-0000-0000-0000A9630000}"/>
    <cellStyle name="40% - Énfasis3 3 3 2 2 2 4" xfId="21273" xr:uid="{00000000-0005-0000-0000-0000AA630000}"/>
    <cellStyle name="40% - Énfasis3 3 3 2 2 2 5" xfId="46241" xr:uid="{00000000-0005-0000-0000-0000AB630000}"/>
    <cellStyle name="40% - Énfasis3 3 3 2 2 3" xfId="8813" xr:uid="{00000000-0005-0000-0000-0000AC630000}"/>
    <cellStyle name="40% - Énfasis3 3 3 2 2 3 2" xfId="17780" xr:uid="{00000000-0005-0000-0000-0000AD630000}"/>
    <cellStyle name="40% - Énfasis3 3 3 2 2 3 2 2" xfId="30073" xr:uid="{00000000-0005-0000-0000-0000AE630000}"/>
    <cellStyle name="40% - Énfasis3 3 3 2 2 3 3" xfId="37969" xr:uid="{00000000-0005-0000-0000-0000AF630000}"/>
    <cellStyle name="40% - Énfasis3 3 3 2 2 3 4" xfId="22756" xr:uid="{00000000-0005-0000-0000-0000B0630000}"/>
    <cellStyle name="40% - Énfasis3 3 3 2 2 3 5" xfId="49005" xr:uid="{00000000-0005-0000-0000-0000B1630000}"/>
    <cellStyle name="40% - Énfasis3 3 3 2 2 4" xfId="9670" xr:uid="{00000000-0005-0000-0000-0000B2630000}"/>
    <cellStyle name="40% - Énfasis3 3 3 2 2 4 2" xfId="31558" xr:uid="{00000000-0005-0000-0000-0000B3630000}"/>
    <cellStyle name="40% - Énfasis3 3 3 2 2 4 3" xfId="39455" xr:uid="{00000000-0005-0000-0000-0000B4630000}"/>
    <cellStyle name="40% - Énfasis3 3 3 2 2 4 4" xfId="24240" xr:uid="{00000000-0005-0000-0000-0000B5630000}"/>
    <cellStyle name="40% - Énfasis3 3 3 2 2 4 5" xfId="50648" xr:uid="{00000000-0005-0000-0000-0000B6630000}"/>
    <cellStyle name="40% - Énfasis3 3 3 2 2 5" xfId="12354" xr:uid="{00000000-0005-0000-0000-0000B7630000}"/>
    <cellStyle name="40% - Énfasis3 3 3 2 2 5 2" xfId="33043" xr:uid="{00000000-0005-0000-0000-0000B8630000}"/>
    <cellStyle name="40% - Énfasis3 3 3 2 2 5 3" xfId="40940" xr:uid="{00000000-0005-0000-0000-0000B9630000}"/>
    <cellStyle name="40% - Énfasis3 3 3 2 2 6" xfId="26627" xr:uid="{00000000-0005-0000-0000-0000BA630000}"/>
    <cellStyle name="40% - Énfasis3 3 3 2 2 7" xfId="34527" xr:uid="{00000000-0005-0000-0000-0000BB630000}"/>
    <cellStyle name="40% - Énfasis3 3 3 2 2 8" xfId="19789" xr:uid="{00000000-0005-0000-0000-0000BC630000}"/>
    <cellStyle name="40% - Énfasis3 3 3 2 2 9" xfId="42466" xr:uid="{00000000-0005-0000-0000-0000BD630000}"/>
    <cellStyle name="40% - Énfasis3 3 3 2 3" xfId="1343" xr:uid="{00000000-0005-0000-0000-0000BE630000}"/>
    <cellStyle name="40% - Énfasis3 3 3 2 3 2" xfId="6694" xr:uid="{00000000-0005-0000-0000-0000BF630000}"/>
    <cellStyle name="40% - Énfasis3 3 3 2 3 2 2" xfId="15673" xr:uid="{00000000-0005-0000-0000-0000C0630000}"/>
    <cellStyle name="40% - Énfasis3 3 3 2 3 2 3" xfId="28079" xr:uid="{00000000-0005-0000-0000-0000C1630000}"/>
    <cellStyle name="40% - Énfasis3 3 3 2 3 2 4" xfId="46897" xr:uid="{00000000-0005-0000-0000-0000C2630000}"/>
    <cellStyle name="40% - Énfasis3 3 3 2 3 3" xfId="11018" xr:uid="{00000000-0005-0000-0000-0000C3630000}"/>
    <cellStyle name="40% - Énfasis3 3 3 2 3 3 2" xfId="35974" xr:uid="{00000000-0005-0000-0000-0000C4630000}"/>
    <cellStyle name="40% - Énfasis3 3 3 2 3 4" xfId="20763" xr:uid="{00000000-0005-0000-0000-0000C5630000}"/>
    <cellStyle name="40% - Énfasis3 3 3 2 3 5" xfId="43215" xr:uid="{00000000-0005-0000-0000-0000C6630000}"/>
    <cellStyle name="40% - Énfasis3 3 3 2 4" xfId="4202" xr:uid="{00000000-0005-0000-0000-0000C7630000}"/>
    <cellStyle name="40% - Énfasis3 3 3 2 4 2" xfId="14182" xr:uid="{00000000-0005-0000-0000-0000C8630000}"/>
    <cellStyle name="40% - Énfasis3 3 3 2 4 2 2" xfId="29563" xr:uid="{00000000-0005-0000-0000-0000C9630000}"/>
    <cellStyle name="40% - Énfasis3 3 3 2 4 3" xfId="37459" xr:uid="{00000000-0005-0000-0000-0000CA630000}"/>
    <cellStyle name="40% - Énfasis3 3 3 2 4 4" xfId="22247" xr:uid="{00000000-0005-0000-0000-0000CB630000}"/>
    <cellStyle name="40% - Énfasis3 3 3 2 4 5" xfId="45404" xr:uid="{00000000-0005-0000-0000-0000CC630000}"/>
    <cellStyle name="40% - Énfasis3 3 3 2 5" xfId="7231" xr:uid="{00000000-0005-0000-0000-0000CD630000}"/>
    <cellStyle name="40% - Énfasis3 3 3 2 5 2" xfId="16208" xr:uid="{00000000-0005-0000-0000-0000CE630000}"/>
    <cellStyle name="40% - Énfasis3 3 3 2 5 2 2" xfId="31048" xr:uid="{00000000-0005-0000-0000-0000CF630000}"/>
    <cellStyle name="40% - Énfasis3 3 3 2 5 3" xfId="38945" xr:uid="{00000000-0005-0000-0000-0000D0630000}"/>
    <cellStyle name="40% - Énfasis3 3 3 2 5 4" xfId="23731" xr:uid="{00000000-0005-0000-0000-0000D1630000}"/>
    <cellStyle name="40% - Énfasis3 3 3 2 5 5" xfId="47433" xr:uid="{00000000-0005-0000-0000-0000D2630000}"/>
    <cellStyle name="40% - Énfasis3 3 3 2 6" xfId="3139" xr:uid="{00000000-0005-0000-0000-0000D3630000}"/>
    <cellStyle name="40% - Énfasis3 3 3 2 6 2" xfId="13123" xr:uid="{00000000-0005-0000-0000-0000D4630000}"/>
    <cellStyle name="40% - Énfasis3 3 3 2 6 2 2" xfId="32533" xr:uid="{00000000-0005-0000-0000-0000D5630000}"/>
    <cellStyle name="40% - Énfasis3 3 3 2 6 3" xfId="40430" xr:uid="{00000000-0005-0000-0000-0000D6630000}"/>
    <cellStyle name="40% - Énfasis3 3 3 2 6 4" xfId="25140" xr:uid="{00000000-0005-0000-0000-0000D7630000}"/>
    <cellStyle name="40% - Énfasis3 3 3 2 6 5" xfId="44344" xr:uid="{00000000-0005-0000-0000-0000D8630000}"/>
    <cellStyle name="40% - Énfasis3 3 3 2 7" xfId="7905" xr:uid="{00000000-0005-0000-0000-0000D9630000}"/>
    <cellStyle name="40% - Énfasis3 3 3 2 7 2" xfId="16872" xr:uid="{00000000-0005-0000-0000-0000DA630000}"/>
    <cellStyle name="40% - Énfasis3 3 3 2 7 3" xfId="26117" xr:uid="{00000000-0005-0000-0000-0000DB630000}"/>
    <cellStyle name="40% - Énfasis3 3 3 2 7 4" xfId="48097" xr:uid="{00000000-0005-0000-0000-0000DC630000}"/>
    <cellStyle name="40% - Énfasis3 3 3 2 8" xfId="11019" xr:uid="{00000000-0005-0000-0000-0000DD630000}"/>
    <cellStyle name="40% - Énfasis3 3 3 2 8 2" xfId="34017" xr:uid="{00000000-0005-0000-0000-0000DE630000}"/>
    <cellStyle name="40% - Énfasis3 3 3 2 8 3" xfId="49740" xr:uid="{00000000-0005-0000-0000-0000DF630000}"/>
    <cellStyle name="40% - Énfasis3 3 3 2 9" xfId="19279" xr:uid="{00000000-0005-0000-0000-0000E0630000}"/>
    <cellStyle name="40% - Énfasis3 3 3 3" xfId="826" xr:uid="{00000000-0005-0000-0000-0000E1630000}"/>
    <cellStyle name="40% - Énfasis3 3 3 3 2" xfId="1517" xr:uid="{00000000-0005-0000-0000-0000E2630000}"/>
    <cellStyle name="40% - Énfasis3 3 3 3 2 2" xfId="6869" xr:uid="{00000000-0005-0000-0000-0000E3630000}"/>
    <cellStyle name="40% - Énfasis3 3 3 3 2 2 2" xfId="15847" xr:uid="{00000000-0005-0000-0000-0000E4630000}"/>
    <cellStyle name="40% - Énfasis3 3 3 3 2 2 3" xfId="28588" xr:uid="{00000000-0005-0000-0000-0000E5630000}"/>
    <cellStyle name="40% - Énfasis3 3 3 3 2 2 4" xfId="47071" xr:uid="{00000000-0005-0000-0000-0000E6630000}"/>
    <cellStyle name="40% - Énfasis3 3 3 3 2 3" xfId="11020" xr:uid="{00000000-0005-0000-0000-0000E7630000}"/>
    <cellStyle name="40% - Énfasis3 3 3 3 2 3 2" xfId="36483" xr:uid="{00000000-0005-0000-0000-0000E8630000}"/>
    <cellStyle name="40% - Énfasis3 3 3 3 2 4" xfId="21272" xr:uid="{00000000-0005-0000-0000-0000E9630000}"/>
    <cellStyle name="40% - Énfasis3 3 3 3 2 5" xfId="43389" xr:uid="{00000000-0005-0000-0000-0000EA630000}"/>
    <cellStyle name="40% - Énfasis3 3 3 3 3" xfId="4762" xr:uid="{00000000-0005-0000-0000-0000EB630000}"/>
    <cellStyle name="40% - Énfasis3 3 3 3 3 2" xfId="14740" xr:uid="{00000000-0005-0000-0000-0000EC630000}"/>
    <cellStyle name="40% - Énfasis3 3 3 3 3 2 2" xfId="30072" xr:uid="{00000000-0005-0000-0000-0000ED630000}"/>
    <cellStyle name="40% - Énfasis3 3 3 3 3 3" xfId="37968" xr:uid="{00000000-0005-0000-0000-0000EE630000}"/>
    <cellStyle name="40% - Énfasis3 3 3 3 3 4" xfId="22755" xr:uid="{00000000-0005-0000-0000-0000EF630000}"/>
    <cellStyle name="40% - Énfasis3 3 3 3 3 5" xfId="45962" xr:uid="{00000000-0005-0000-0000-0000F0630000}"/>
    <cellStyle name="40% - Énfasis3 3 3 3 4" xfId="7405" xr:uid="{00000000-0005-0000-0000-0000F1630000}"/>
    <cellStyle name="40% - Énfasis3 3 3 3 4 2" xfId="16381" xr:uid="{00000000-0005-0000-0000-0000F2630000}"/>
    <cellStyle name="40% - Énfasis3 3 3 3 4 2 2" xfId="31557" xr:uid="{00000000-0005-0000-0000-0000F3630000}"/>
    <cellStyle name="40% - Énfasis3 3 3 3 4 3" xfId="39454" xr:uid="{00000000-0005-0000-0000-0000F4630000}"/>
    <cellStyle name="40% - Énfasis3 3 3 3 4 4" xfId="24239" xr:uid="{00000000-0005-0000-0000-0000F5630000}"/>
    <cellStyle name="40% - Énfasis3 3 3 3 4 5" xfId="47606" xr:uid="{00000000-0005-0000-0000-0000F6630000}"/>
    <cellStyle name="40% - Énfasis3 3 3 3 5" xfId="3313" xr:uid="{00000000-0005-0000-0000-0000F7630000}"/>
    <cellStyle name="40% - Énfasis3 3 3 3 5 2" xfId="13297" xr:uid="{00000000-0005-0000-0000-0000F8630000}"/>
    <cellStyle name="40% - Énfasis3 3 3 3 5 2 2" xfId="33042" xr:uid="{00000000-0005-0000-0000-0000F9630000}"/>
    <cellStyle name="40% - Énfasis3 3 3 3 5 3" xfId="40939" xr:uid="{00000000-0005-0000-0000-0000FA630000}"/>
    <cellStyle name="40% - Énfasis3 3 3 3 5 4" xfId="25388" xr:uid="{00000000-0005-0000-0000-0000FB630000}"/>
    <cellStyle name="40% - Énfasis3 3 3 3 5 5" xfId="44518" xr:uid="{00000000-0005-0000-0000-0000FC630000}"/>
    <cellStyle name="40% - Énfasis3 3 3 3 6" xfId="8079" xr:uid="{00000000-0005-0000-0000-0000FD630000}"/>
    <cellStyle name="40% - Énfasis3 3 3 3 6 2" xfId="17046" xr:uid="{00000000-0005-0000-0000-0000FE630000}"/>
    <cellStyle name="40% - Énfasis3 3 3 3 6 3" xfId="26626" xr:uid="{00000000-0005-0000-0000-0000FF630000}"/>
    <cellStyle name="40% - Énfasis3 3 3 3 6 4" xfId="48271" xr:uid="{00000000-0005-0000-0000-000000640000}"/>
    <cellStyle name="40% - Énfasis3 3 3 3 7" xfId="11021" xr:uid="{00000000-0005-0000-0000-000001640000}"/>
    <cellStyle name="40% - Énfasis3 3 3 3 7 2" xfId="34526" xr:uid="{00000000-0005-0000-0000-000002640000}"/>
    <cellStyle name="40% - Énfasis3 3 3 3 7 3" xfId="49914" xr:uid="{00000000-0005-0000-0000-000003640000}"/>
    <cellStyle name="40% - Énfasis3 3 3 3 8" xfId="19788" xr:uid="{00000000-0005-0000-0000-000004640000}"/>
    <cellStyle name="40% - Énfasis3 3 3 3 9" xfId="41732" xr:uid="{00000000-0005-0000-0000-000005640000}"/>
    <cellStyle name="40% - Énfasis3 3 3 4" xfId="538" xr:uid="{00000000-0005-0000-0000-000006640000}"/>
    <cellStyle name="40% - Énfasis3 3 3 4 2" xfId="2649" xr:uid="{00000000-0005-0000-0000-000007640000}"/>
    <cellStyle name="40% - Énfasis3 3 3 4 2 2" xfId="4549" xr:uid="{00000000-0005-0000-0000-000008640000}"/>
    <cellStyle name="40% - Énfasis3 3 3 4 2 2 2" xfId="14527" xr:uid="{00000000-0005-0000-0000-000009640000}"/>
    <cellStyle name="40% - Énfasis3 3 3 4 2 2 3" xfId="45749" xr:uid="{00000000-0005-0000-0000-00000A640000}"/>
    <cellStyle name="40% - Énfasis3 3 3 4 2 3" xfId="11022" xr:uid="{00000000-0005-0000-0000-00000B640000}"/>
    <cellStyle name="40% - Énfasis3 3 3 4 2 4" xfId="27249" xr:uid="{00000000-0005-0000-0000-00000C640000}"/>
    <cellStyle name="40% - Énfasis3 3 3 4 2 5" xfId="43859" xr:uid="{00000000-0005-0000-0000-00000D640000}"/>
    <cellStyle name="40% - Énfasis3 3 3 4 3" xfId="3578" xr:uid="{00000000-0005-0000-0000-00000E640000}"/>
    <cellStyle name="40% - Énfasis3 3 3 4 3 2" xfId="13562" xr:uid="{00000000-0005-0000-0000-00000F640000}"/>
    <cellStyle name="40% - Énfasis3 3 3 4 3 3" xfId="35144" xr:uid="{00000000-0005-0000-0000-000010640000}"/>
    <cellStyle name="40% - Énfasis3 3 3 4 3 4" xfId="44783" xr:uid="{00000000-0005-0000-0000-000011640000}"/>
    <cellStyle name="40% - Énfasis3 3 3 4 4" xfId="9199" xr:uid="{00000000-0005-0000-0000-000012640000}"/>
    <cellStyle name="40% - Énfasis3 3 3 4 4 2" xfId="18165" xr:uid="{00000000-0005-0000-0000-000013640000}"/>
    <cellStyle name="40% - Énfasis3 3 3 4 4 3" xfId="49391" xr:uid="{00000000-0005-0000-0000-000014640000}"/>
    <cellStyle name="40% - Énfasis3 3 3 4 5" xfId="11023" xr:uid="{00000000-0005-0000-0000-000015640000}"/>
    <cellStyle name="40% - Énfasis3 3 3 4 5 2" xfId="51034" xr:uid="{00000000-0005-0000-0000-000016640000}"/>
    <cellStyle name="40% - Énfasis3 3 3 4 6" xfId="18961" xr:uid="{00000000-0005-0000-0000-000017640000}"/>
    <cellStyle name="40% - Énfasis3 3 3 4 7" xfId="42852" xr:uid="{00000000-0005-0000-0000-000018640000}"/>
    <cellStyle name="40% - Énfasis3 3 3 5" xfId="1230" xr:uid="{00000000-0005-0000-0000-000019640000}"/>
    <cellStyle name="40% - Énfasis3 3 3 5 2" xfId="5648" xr:uid="{00000000-0005-0000-0000-00001A640000}"/>
    <cellStyle name="40% - Énfasis3 3 3 5 2 2" xfId="27761" xr:uid="{00000000-0005-0000-0000-00001B640000}"/>
    <cellStyle name="40% - Énfasis3 3 3 5 3" xfId="11024" xr:uid="{00000000-0005-0000-0000-00001C640000}"/>
    <cellStyle name="40% - Énfasis3 3 3 5 3 2" xfId="35656" xr:uid="{00000000-0005-0000-0000-00001D640000}"/>
    <cellStyle name="40% - Énfasis3 3 3 5 4" xfId="20445" xr:uid="{00000000-0005-0000-0000-00001E640000}"/>
    <cellStyle name="40% - Énfasis3 3 3 5 5" xfId="43102" xr:uid="{00000000-0005-0000-0000-00001F640000}"/>
    <cellStyle name="40% - Énfasis3 3 3 6" xfId="6581" xr:uid="{00000000-0005-0000-0000-000020640000}"/>
    <cellStyle name="40% - Énfasis3 3 3 6 2" xfId="15561" xr:uid="{00000000-0005-0000-0000-000021640000}"/>
    <cellStyle name="40% - Énfasis3 3 3 6 2 2" xfId="29245" xr:uid="{00000000-0005-0000-0000-000022640000}"/>
    <cellStyle name="40% - Énfasis3 3 3 6 3" xfId="37141" xr:uid="{00000000-0005-0000-0000-000023640000}"/>
    <cellStyle name="40% - Énfasis3 3 3 6 4" xfId="21929" xr:uid="{00000000-0005-0000-0000-000024640000}"/>
    <cellStyle name="40% - Énfasis3 3 3 6 5" xfId="46784" xr:uid="{00000000-0005-0000-0000-000025640000}"/>
    <cellStyle name="40% - Énfasis3 3 3 7" xfId="3921" xr:uid="{00000000-0005-0000-0000-000026640000}"/>
    <cellStyle name="40% - Énfasis3 3 3 7 2" xfId="13903" xr:uid="{00000000-0005-0000-0000-000027640000}"/>
    <cellStyle name="40% - Énfasis3 3 3 7 2 2" xfId="30730" xr:uid="{00000000-0005-0000-0000-000028640000}"/>
    <cellStyle name="40% - Énfasis3 3 3 7 3" xfId="38627" xr:uid="{00000000-0005-0000-0000-000029640000}"/>
    <cellStyle name="40% - Énfasis3 3 3 7 4" xfId="23413" xr:uid="{00000000-0005-0000-0000-00002A640000}"/>
    <cellStyle name="40% - Énfasis3 3 3 7 5" xfId="45125" xr:uid="{00000000-0005-0000-0000-00002B640000}"/>
    <cellStyle name="40% - Énfasis3 3 3 8" xfId="7118" xr:uid="{00000000-0005-0000-0000-00002C640000}"/>
    <cellStyle name="40% - Énfasis3 3 3 8 2" xfId="16095" xr:uid="{00000000-0005-0000-0000-00002D640000}"/>
    <cellStyle name="40% - Énfasis3 3 3 8 2 2" xfId="32215" xr:uid="{00000000-0005-0000-0000-00002E640000}"/>
    <cellStyle name="40% - Énfasis3 3 3 8 3" xfId="40112" xr:uid="{00000000-0005-0000-0000-00002F640000}"/>
    <cellStyle name="40% - Énfasis3 3 3 8 4" xfId="24847" xr:uid="{00000000-0005-0000-0000-000030640000}"/>
    <cellStyle name="40% - Énfasis3 3 3 8 5" xfId="47320" xr:uid="{00000000-0005-0000-0000-000031640000}"/>
    <cellStyle name="40% - Énfasis3 3 3 9" xfId="3026" xr:uid="{00000000-0005-0000-0000-000032640000}"/>
    <cellStyle name="40% - Énfasis3 3 3 9 2" xfId="13010" xr:uid="{00000000-0005-0000-0000-000033640000}"/>
    <cellStyle name="40% - Énfasis3 3 3 9 3" xfId="25800" xr:uid="{00000000-0005-0000-0000-000034640000}"/>
    <cellStyle name="40% - Énfasis3 3 3 9 4" xfId="44231" xr:uid="{00000000-0005-0000-0000-000035640000}"/>
    <cellStyle name="40% - Énfasis3 3 4" xfId="649" xr:uid="{00000000-0005-0000-0000-000036640000}"/>
    <cellStyle name="40% - Énfasis3 3 4 10" xfId="33697" xr:uid="{00000000-0005-0000-0000-000037640000}"/>
    <cellStyle name="40% - Énfasis3 3 4 11" xfId="18542" xr:uid="{00000000-0005-0000-0000-000038640000}"/>
    <cellStyle name="40% - Énfasis3 3 4 12" xfId="41556" xr:uid="{00000000-0005-0000-0000-000039640000}"/>
    <cellStyle name="40% - Énfasis3 3 4 2" xfId="981" xr:uid="{00000000-0005-0000-0000-00003A640000}"/>
    <cellStyle name="40% - Énfasis3 3 4 2 10" xfId="42059" xr:uid="{00000000-0005-0000-0000-00003B640000}"/>
    <cellStyle name="40% - Énfasis3 3 4 2 2" xfId="2268" xr:uid="{00000000-0005-0000-0000-00003C640000}"/>
    <cellStyle name="40% - Énfasis3 3 4 2 2 2" xfId="4957" xr:uid="{00000000-0005-0000-0000-00003D640000}"/>
    <cellStyle name="40% - Énfasis3 3 4 2 2 2 2" xfId="14935" xr:uid="{00000000-0005-0000-0000-00003E640000}"/>
    <cellStyle name="40% - Énfasis3 3 4 2 2 2 2 2" xfId="28591" xr:uid="{00000000-0005-0000-0000-00003F640000}"/>
    <cellStyle name="40% - Énfasis3 3 4 2 2 2 3" xfId="36486" xr:uid="{00000000-0005-0000-0000-000040640000}"/>
    <cellStyle name="40% - Énfasis3 3 4 2 2 2 4" xfId="21275" xr:uid="{00000000-0005-0000-0000-000041640000}"/>
    <cellStyle name="40% - Énfasis3 3 4 2 2 2 5" xfId="46157" xr:uid="{00000000-0005-0000-0000-000042640000}"/>
    <cellStyle name="40% - Énfasis3 3 4 2 2 3" xfId="8815" xr:uid="{00000000-0005-0000-0000-000043640000}"/>
    <cellStyle name="40% - Énfasis3 3 4 2 2 3 2" xfId="17782" xr:uid="{00000000-0005-0000-0000-000044640000}"/>
    <cellStyle name="40% - Énfasis3 3 4 2 2 3 2 2" xfId="30075" xr:uid="{00000000-0005-0000-0000-000045640000}"/>
    <cellStyle name="40% - Énfasis3 3 4 2 2 3 3" xfId="37971" xr:uid="{00000000-0005-0000-0000-000046640000}"/>
    <cellStyle name="40% - Énfasis3 3 4 2 2 3 4" xfId="22758" xr:uid="{00000000-0005-0000-0000-000047640000}"/>
    <cellStyle name="40% - Énfasis3 3 4 2 2 3 5" xfId="49007" xr:uid="{00000000-0005-0000-0000-000048640000}"/>
    <cellStyle name="40% - Énfasis3 3 4 2 2 4" xfId="9671" xr:uid="{00000000-0005-0000-0000-000049640000}"/>
    <cellStyle name="40% - Énfasis3 3 4 2 2 4 2" xfId="31560" xr:uid="{00000000-0005-0000-0000-00004A640000}"/>
    <cellStyle name="40% - Énfasis3 3 4 2 2 4 3" xfId="39457" xr:uid="{00000000-0005-0000-0000-00004B640000}"/>
    <cellStyle name="40% - Énfasis3 3 4 2 2 4 4" xfId="24242" xr:uid="{00000000-0005-0000-0000-00004C640000}"/>
    <cellStyle name="40% - Énfasis3 3 4 2 2 4 5" xfId="50650" xr:uid="{00000000-0005-0000-0000-00004D640000}"/>
    <cellStyle name="40% - Énfasis3 3 4 2 2 5" xfId="12355" xr:uid="{00000000-0005-0000-0000-00004E640000}"/>
    <cellStyle name="40% - Énfasis3 3 4 2 2 5 2" xfId="33045" xr:uid="{00000000-0005-0000-0000-00004F640000}"/>
    <cellStyle name="40% - Énfasis3 3 4 2 2 5 3" xfId="40942" xr:uid="{00000000-0005-0000-0000-000050640000}"/>
    <cellStyle name="40% - Énfasis3 3 4 2 2 6" xfId="26629" xr:uid="{00000000-0005-0000-0000-000051640000}"/>
    <cellStyle name="40% - Énfasis3 3 4 2 2 7" xfId="34529" xr:uid="{00000000-0005-0000-0000-000052640000}"/>
    <cellStyle name="40% - Énfasis3 3 4 2 2 8" xfId="19791" xr:uid="{00000000-0005-0000-0000-000053640000}"/>
    <cellStyle name="40% - Énfasis3 3 4 2 2 9" xfId="42468" xr:uid="{00000000-0005-0000-0000-000054640000}"/>
    <cellStyle name="40% - Énfasis3 3 4 2 3" xfId="1858" xr:uid="{00000000-0005-0000-0000-000055640000}"/>
    <cellStyle name="40% - Énfasis3 3 4 2 3 2" xfId="11025" xr:uid="{00000000-0005-0000-0000-000056640000}"/>
    <cellStyle name="40% - Énfasis3 3 4 2 3 2 2" xfId="28080" xr:uid="{00000000-0005-0000-0000-000057640000}"/>
    <cellStyle name="40% - Énfasis3 3 4 2 3 3" xfId="35975" xr:uid="{00000000-0005-0000-0000-000058640000}"/>
    <cellStyle name="40% - Énfasis3 3 4 2 3 4" xfId="20764" xr:uid="{00000000-0005-0000-0000-000059640000}"/>
    <cellStyle name="40% - Énfasis3 3 4 2 3 5" xfId="43637" xr:uid="{00000000-0005-0000-0000-00005A640000}"/>
    <cellStyle name="40% - Énfasis3 3 4 2 4" xfId="3579" xr:uid="{00000000-0005-0000-0000-00005B640000}"/>
    <cellStyle name="40% - Énfasis3 3 4 2 4 2" xfId="13563" xr:uid="{00000000-0005-0000-0000-00005C640000}"/>
    <cellStyle name="40% - Énfasis3 3 4 2 4 2 2" xfId="29564" xr:uid="{00000000-0005-0000-0000-00005D640000}"/>
    <cellStyle name="40% - Énfasis3 3 4 2 4 3" xfId="37460" xr:uid="{00000000-0005-0000-0000-00005E640000}"/>
    <cellStyle name="40% - Énfasis3 3 4 2 4 4" xfId="22248" xr:uid="{00000000-0005-0000-0000-00005F640000}"/>
    <cellStyle name="40% - Énfasis3 3 4 2 4 5" xfId="44784" xr:uid="{00000000-0005-0000-0000-000060640000}"/>
    <cellStyle name="40% - Énfasis3 3 4 2 5" xfId="8406" xr:uid="{00000000-0005-0000-0000-000061640000}"/>
    <cellStyle name="40% - Énfasis3 3 4 2 5 2" xfId="17373" xr:uid="{00000000-0005-0000-0000-000062640000}"/>
    <cellStyle name="40% - Énfasis3 3 4 2 5 2 2" xfId="31049" xr:uid="{00000000-0005-0000-0000-000063640000}"/>
    <cellStyle name="40% - Énfasis3 3 4 2 5 3" xfId="38946" xr:uid="{00000000-0005-0000-0000-000064640000}"/>
    <cellStyle name="40% - Énfasis3 3 4 2 5 4" xfId="23732" xr:uid="{00000000-0005-0000-0000-000065640000}"/>
    <cellStyle name="40% - Énfasis3 3 4 2 5 5" xfId="48598" xr:uid="{00000000-0005-0000-0000-000066640000}"/>
    <cellStyle name="40% - Énfasis3 3 4 2 6" xfId="11026" xr:uid="{00000000-0005-0000-0000-000067640000}"/>
    <cellStyle name="40% - Énfasis3 3 4 2 6 2" xfId="32534" xr:uid="{00000000-0005-0000-0000-000068640000}"/>
    <cellStyle name="40% - Énfasis3 3 4 2 6 3" xfId="40431" xr:uid="{00000000-0005-0000-0000-000069640000}"/>
    <cellStyle name="40% - Énfasis3 3 4 2 6 4" xfId="25141" xr:uid="{00000000-0005-0000-0000-00006A640000}"/>
    <cellStyle name="40% - Énfasis3 3 4 2 6 5" xfId="50241" xr:uid="{00000000-0005-0000-0000-00006B640000}"/>
    <cellStyle name="40% - Énfasis3 3 4 2 7" xfId="26118" xr:uid="{00000000-0005-0000-0000-00006C640000}"/>
    <cellStyle name="40% - Énfasis3 3 4 2 8" xfId="34018" xr:uid="{00000000-0005-0000-0000-00006D640000}"/>
    <cellStyle name="40% - Énfasis3 3 4 2 9" xfId="19280" xr:uid="{00000000-0005-0000-0000-00006E640000}"/>
    <cellStyle name="40% - Énfasis3 3 4 3" xfId="2267" xr:uid="{00000000-0005-0000-0000-00006F640000}"/>
    <cellStyle name="40% - Énfasis3 3 4 3 2" xfId="6028" xr:uid="{00000000-0005-0000-0000-000070640000}"/>
    <cellStyle name="40% - Énfasis3 3 4 3 2 2" xfId="28590" xr:uid="{00000000-0005-0000-0000-000071640000}"/>
    <cellStyle name="40% - Énfasis3 3 4 3 2 2 2" xfId="51458" xr:uid="{00000000-0005-0000-0000-000072640000}"/>
    <cellStyle name="40% - Énfasis3 3 4 3 2 3" xfId="36485" xr:uid="{00000000-0005-0000-0000-000073640000}"/>
    <cellStyle name="40% - Énfasis3 3 4 3 2 3 2" xfId="51227" xr:uid="{00000000-0005-0000-0000-000074640000}"/>
    <cellStyle name="40% - Énfasis3 3 4 3 2 4" xfId="21274" xr:uid="{00000000-0005-0000-0000-000075640000}"/>
    <cellStyle name="40% - Énfasis3 3 4 3 3" xfId="7567" xr:uid="{00000000-0005-0000-0000-000076640000}"/>
    <cellStyle name="40% - Énfasis3 3 4 3 3 2" xfId="16542" xr:uid="{00000000-0005-0000-0000-000077640000}"/>
    <cellStyle name="40% - Énfasis3 3 4 3 3 2 2" xfId="30074" xr:uid="{00000000-0005-0000-0000-000078640000}"/>
    <cellStyle name="40% - Énfasis3 3 4 3 3 3" xfId="37970" xr:uid="{00000000-0005-0000-0000-000079640000}"/>
    <cellStyle name="40% - Énfasis3 3 4 3 3 4" xfId="22757" xr:uid="{00000000-0005-0000-0000-00007A640000}"/>
    <cellStyle name="40% - Énfasis3 3 4 3 3 5" xfId="47767" xr:uid="{00000000-0005-0000-0000-00007B640000}"/>
    <cellStyle name="40% - Énfasis3 3 4 3 4" xfId="8814" xr:uid="{00000000-0005-0000-0000-00007C640000}"/>
    <cellStyle name="40% - Énfasis3 3 4 3 4 2" xfId="17781" xr:uid="{00000000-0005-0000-0000-00007D640000}"/>
    <cellStyle name="40% - Énfasis3 3 4 3 4 2 2" xfId="31559" xr:uid="{00000000-0005-0000-0000-00007E640000}"/>
    <cellStyle name="40% - Énfasis3 3 4 3 4 3" xfId="39456" xr:uid="{00000000-0005-0000-0000-00007F640000}"/>
    <cellStyle name="40% - Énfasis3 3 4 3 4 4" xfId="24241" xr:uid="{00000000-0005-0000-0000-000080640000}"/>
    <cellStyle name="40% - Énfasis3 3 4 3 4 5" xfId="49006" xr:uid="{00000000-0005-0000-0000-000081640000}"/>
    <cellStyle name="40% - Énfasis3 3 4 3 5" xfId="11027" xr:uid="{00000000-0005-0000-0000-000082640000}"/>
    <cellStyle name="40% - Énfasis3 3 4 3 5 2" xfId="33044" xr:uid="{00000000-0005-0000-0000-000083640000}"/>
    <cellStyle name="40% - Énfasis3 3 4 3 5 3" xfId="40941" xr:uid="{00000000-0005-0000-0000-000084640000}"/>
    <cellStyle name="40% - Énfasis3 3 4 3 5 4" xfId="25389" xr:uid="{00000000-0005-0000-0000-000085640000}"/>
    <cellStyle name="40% - Énfasis3 3 4 3 5 5" xfId="50649" xr:uid="{00000000-0005-0000-0000-000086640000}"/>
    <cellStyle name="40% - Énfasis3 3 4 3 6" xfId="26628" xr:uid="{00000000-0005-0000-0000-000087640000}"/>
    <cellStyle name="40% - Énfasis3 3 4 3 7" xfId="34528" xr:uid="{00000000-0005-0000-0000-000088640000}"/>
    <cellStyle name="40% - Énfasis3 3 4 3 8" xfId="19790" xr:uid="{00000000-0005-0000-0000-000089640000}"/>
    <cellStyle name="40% - Énfasis3 3 4 3 9" xfId="42467" xr:uid="{00000000-0005-0000-0000-00008A640000}"/>
    <cellStyle name="40% - Énfasis3 3 4 4" xfId="1341" xr:uid="{00000000-0005-0000-0000-00008B640000}"/>
    <cellStyle name="40% - Énfasis3 3 4 4 2" xfId="6692" xr:uid="{00000000-0005-0000-0000-00008C640000}"/>
    <cellStyle name="40% - Énfasis3 3 4 4 2 2" xfId="15671" xr:uid="{00000000-0005-0000-0000-00008D640000}"/>
    <cellStyle name="40% - Énfasis3 3 4 4 2 3" xfId="27247" xr:uid="{00000000-0005-0000-0000-00008E640000}"/>
    <cellStyle name="40% - Énfasis3 3 4 4 2 4" xfId="46895" xr:uid="{00000000-0005-0000-0000-00008F640000}"/>
    <cellStyle name="40% - Énfasis3 3 4 4 3" xfId="11028" xr:uid="{00000000-0005-0000-0000-000090640000}"/>
    <cellStyle name="40% - Énfasis3 3 4 4 3 2" xfId="35142" xr:uid="{00000000-0005-0000-0000-000091640000}"/>
    <cellStyle name="40% - Énfasis3 3 4 4 4" xfId="18959" xr:uid="{00000000-0005-0000-0000-000092640000}"/>
    <cellStyle name="40% - Énfasis3 3 4 4 5" xfId="43213" xr:uid="{00000000-0005-0000-0000-000093640000}"/>
    <cellStyle name="40% - Énfasis3 3 4 5" xfId="4117" xr:uid="{00000000-0005-0000-0000-000094640000}"/>
    <cellStyle name="40% - Énfasis3 3 4 5 2" xfId="14098" xr:uid="{00000000-0005-0000-0000-000095640000}"/>
    <cellStyle name="40% - Énfasis3 3 4 5 2 2" xfId="27759" xr:uid="{00000000-0005-0000-0000-000096640000}"/>
    <cellStyle name="40% - Énfasis3 3 4 5 3" xfId="35654" xr:uid="{00000000-0005-0000-0000-000097640000}"/>
    <cellStyle name="40% - Énfasis3 3 4 5 4" xfId="20443" xr:uid="{00000000-0005-0000-0000-000098640000}"/>
    <cellStyle name="40% - Énfasis3 3 4 5 5" xfId="45320" xr:uid="{00000000-0005-0000-0000-000099640000}"/>
    <cellStyle name="40% - Énfasis3 3 4 6" xfId="7229" xr:uid="{00000000-0005-0000-0000-00009A640000}"/>
    <cellStyle name="40% - Énfasis3 3 4 6 2" xfId="16206" xr:uid="{00000000-0005-0000-0000-00009B640000}"/>
    <cellStyle name="40% - Énfasis3 3 4 6 2 2" xfId="29243" xr:uid="{00000000-0005-0000-0000-00009C640000}"/>
    <cellStyle name="40% - Énfasis3 3 4 6 3" xfId="37139" xr:uid="{00000000-0005-0000-0000-00009D640000}"/>
    <cellStyle name="40% - Énfasis3 3 4 6 4" xfId="21927" xr:uid="{00000000-0005-0000-0000-00009E640000}"/>
    <cellStyle name="40% - Énfasis3 3 4 6 5" xfId="47431" xr:uid="{00000000-0005-0000-0000-00009F640000}"/>
    <cellStyle name="40% - Énfasis3 3 4 7" xfId="3137" xr:uid="{00000000-0005-0000-0000-0000A0640000}"/>
    <cellStyle name="40% - Énfasis3 3 4 7 2" xfId="13121" xr:uid="{00000000-0005-0000-0000-0000A1640000}"/>
    <cellStyle name="40% - Énfasis3 3 4 7 2 2" xfId="30728" xr:uid="{00000000-0005-0000-0000-0000A2640000}"/>
    <cellStyle name="40% - Énfasis3 3 4 7 3" xfId="38625" xr:uid="{00000000-0005-0000-0000-0000A3640000}"/>
    <cellStyle name="40% - Énfasis3 3 4 7 4" xfId="23411" xr:uid="{00000000-0005-0000-0000-0000A4640000}"/>
    <cellStyle name="40% - Énfasis3 3 4 7 5" xfId="44342" xr:uid="{00000000-0005-0000-0000-0000A5640000}"/>
    <cellStyle name="40% - Énfasis3 3 4 8" xfId="7903" xr:uid="{00000000-0005-0000-0000-0000A6640000}"/>
    <cellStyle name="40% - Énfasis3 3 4 8 2" xfId="16870" xr:uid="{00000000-0005-0000-0000-0000A7640000}"/>
    <cellStyle name="40% - Énfasis3 3 4 8 2 2" xfId="32213" xr:uid="{00000000-0005-0000-0000-0000A8640000}"/>
    <cellStyle name="40% - Énfasis3 3 4 8 3" xfId="40110" xr:uid="{00000000-0005-0000-0000-0000A9640000}"/>
    <cellStyle name="40% - Énfasis3 3 4 8 4" xfId="24845" xr:uid="{00000000-0005-0000-0000-0000AA640000}"/>
    <cellStyle name="40% - Énfasis3 3 4 8 5" xfId="48095" xr:uid="{00000000-0005-0000-0000-0000AB640000}"/>
    <cellStyle name="40% - Énfasis3 3 4 9" xfId="11029" xr:uid="{00000000-0005-0000-0000-0000AC640000}"/>
    <cellStyle name="40% - Énfasis3 3 4 9 2" xfId="25798" xr:uid="{00000000-0005-0000-0000-0000AD640000}"/>
    <cellStyle name="40% - Énfasis3 3 4 9 3" xfId="49738" xr:uid="{00000000-0005-0000-0000-0000AE640000}"/>
    <cellStyle name="40% - Énfasis3 3 5" xfId="824" xr:uid="{00000000-0005-0000-0000-0000AF640000}"/>
    <cellStyle name="40% - Énfasis3 3 5 10" xfId="41730" xr:uid="{00000000-0005-0000-0000-0000B0640000}"/>
    <cellStyle name="40% - Énfasis3 3 5 2" xfId="2269" xr:uid="{00000000-0005-0000-0000-0000B1640000}"/>
    <cellStyle name="40% - Énfasis3 3 5 2 2" xfId="6867" xr:uid="{00000000-0005-0000-0000-0000B2640000}"/>
    <cellStyle name="40% - Énfasis3 3 5 2 2 2" xfId="15845" xr:uid="{00000000-0005-0000-0000-0000B3640000}"/>
    <cellStyle name="40% - Énfasis3 3 5 2 2 2 2" xfId="28592" xr:uid="{00000000-0005-0000-0000-0000B4640000}"/>
    <cellStyle name="40% - Énfasis3 3 5 2 2 3" xfId="36487" xr:uid="{00000000-0005-0000-0000-0000B5640000}"/>
    <cellStyle name="40% - Énfasis3 3 5 2 2 4" xfId="21276" xr:uid="{00000000-0005-0000-0000-0000B6640000}"/>
    <cellStyle name="40% - Énfasis3 3 5 2 2 5" xfId="47069" xr:uid="{00000000-0005-0000-0000-0000B7640000}"/>
    <cellStyle name="40% - Énfasis3 3 5 2 3" xfId="8816" xr:uid="{00000000-0005-0000-0000-0000B8640000}"/>
    <cellStyle name="40% - Énfasis3 3 5 2 3 2" xfId="17783" xr:uid="{00000000-0005-0000-0000-0000B9640000}"/>
    <cellStyle name="40% - Énfasis3 3 5 2 3 2 2" xfId="30076" xr:uid="{00000000-0005-0000-0000-0000BA640000}"/>
    <cellStyle name="40% - Énfasis3 3 5 2 3 3" xfId="37972" xr:uid="{00000000-0005-0000-0000-0000BB640000}"/>
    <cellStyle name="40% - Énfasis3 3 5 2 3 4" xfId="22759" xr:uid="{00000000-0005-0000-0000-0000BC640000}"/>
    <cellStyle name="40% - Énfasis3 3 5 2 3 5" xfId="49008" xr:uid="{00000000-0005-0000-0000-0000BD640000}"/>
    <cellStyle name="40% - Énfasis3 3 5 2 4" xfId="9672" xr:uid="{00000000-0005-0000-0000-0000BE640000}"/>
    <cellStyle name="40% - Énfasis3 3 5 2 4 2" xfId="31561" xr:uid="{00000000-0005-0000-0000-0000BF640000}"/>
    <cellStyle name="40% - Énfasis3 3 5 2 4 3" xfId="39458" xr:uid="{00000000-0005-0000-0000-0000C0640000}"/>
    <cellStyle name="40% - Énfasis3 3 5 2 4 4" xfId="24243" xr:uid="{00000000-0005-0000-0000-0000C1640000}"/>
    <cellStyle name="40% - Énfasis3 3 5 2 4 5" xfId="50651" xr:uid="{00000000-0005-0000-0000-0000C2640000}"/>
    <cellStyle name="40% - Énfasis3 3 5 2 5" xfId="12356" xr:uid="{00000000-0005-0000-0000-0000C3640000}"/>
    <cellStyle name="40% - Énfasis3 3 5 2 5 2" xfId="33046" xr:uid="{00000000-0005-0000-0000-0000C4640000}"/>
    <cellStyle name="40% - Énfasis3 3 5 2 5 3" xfId="40943" xr:uid="{00000000-0005-0000-0000-0000C5640000}"/>
    <cellStyle name="40% - Énfasis3 3 5 2 6" xfId="26630" xr:uid="{00000000-0005-0000-0000-0000C6640000}"/>
    <cellStyle name="40% - Énfasis3 3 5 2 7" xfId="34530" xr:uid="{00000000-0005-0000-0000-0000C7640000}"/>
    <cellStyle name="40% - Énfasis3 3 5 2 8" xfId="19792" xr:uid="{00000000-0005-0000-0000-0000C8640000}"/>
    <cellStyle name="40% - Énfasis3 3 5 2 9" xfId="42469" xr:uid="{00000000-0005-0000-0000-0000C9640000}"/>
    <cellStyle name="40% - Énfasis3 3 5 3" xfId="1515" xr:uid="{00000000-0005-0000-0000-0000CA640000}"/>
    <cellStyle name="40% - Énfasis3 3 5 3 2" xfId="4678" xr:uid="{00000000-0005-0000-0000-0000CB640000}"/>
    <cellStyle name="40% - Énfasis3 3 5 3 2 2" xfId="14656" xr:uid="{00000000-0005-0000-0000-0000CC640000}"/>
    <cellStyle name="40% - Énfasis3 3 5 3 2 3" xfId="27919" xr:uid="{00000000-0005-0000-0000-0000CD640000}"/>
    <cellStyle name="40% - Énfasis3 3 5 3 2 4" xfId="45878" xr:uid="{00000000-0005-0000-0000-0000CE640000}"/>
    <cellStyle name="40% - Énfasis3 3 5 3 3" xfId="11030" xr:uid="{00000000-0005-0000-0000-0000CF640000}"/>
    <cellStyle name="40% - Énfasis3 3 5 3 3 2" xfId="35814" xr:uid="{00000000-0005-0000-0000-0000D0640000}"/>
    <cellStyle name="40% - Énfasis3 3 5 3 4" xfId="20603" xr:uid="{00000000-0005-0000-0000-0000D1640000}"/>
    <cellStyle name="40% - Énfasis3 3 5 3 5" xfId="43387" xr:uid="{00000000-0005-0000-0000-0000D2640000}"/>
    <cellStyle name="40% - Énfasis3 3 5 4" xfId="7403" xr:uid="{00000000-0005-0000-0000-0000D3640000}"/>
    <cellStyle name="40% - Énfasis3 3 5 4 2" xfId="16379" xr:uid="{00000000-0005-0000-0000-0000D4640000}"/>
    <cellStyle name="40% - Énfasis3 3 5 4 2 2" xfId="29403" xr:uid="{00000000-0005-0000-0000-0000D5640000}"/>
    <cellStyle name="40% - Énfasis3 3 5 4 3" xfId="37299" xr:uid="{00000000-0005-0000-0000-0000D6640000}"/>
    <cellStyle name="40% - Énfasis3 3 5 4 4" xfId="22087" xr:uid="{00000000-0005-0000-0000-0000D7640000}"/>
    <cellStyle name="40% - Énfasis3 3 5 4 5" xfId="47604" xr:uid="{00000000-0005-0000-0000-0000D8640000}"/>
    <cellStyle name="40% - Énfasis3 3 5 5" xfId="3311" xr:uid="{00000000-0005-0000-0000-0000D9640000}"/>
    <cellStyle name="40% - Énfasis3 3 5 5 2" xfId="13295" xr:uid="{00000000-0005-0000-0000-0000DA640000}"/>
    <cellStyle name="40% - Énfasis3 3 5 5 2 2" xfId="30888" xr:uid="{00000000-0005-0000-0000-0000DB640000}"/>
    <cellStyle name="40% - Énfasis3 3 5 5 3" xfId="38785" xr:uid="{00000000-0005-0000-0000-0000DC640000}"/>
    <cellStyle name="40% - Énfasis3 3 5 5 4" xfId="23571" xr:uid="{00000000-0005-0000-0000-0000DD640000}"/>
    <cellStyle name="40% - Énfasis3 3 5 5 5" xfId="44516" xr:uid="{00000000-0005-0000-0000-0000DE640000}"/>
    <cellStyle name="40% - Énfasis3 3 5 6" xfId="8077" xr:uid="{00000000-0005-0000-0000-0000DF640000}"/>
    <cellStyle name="40% - Énfasis3 3 5 6 2" xfId="17044" xr:uid="{00000000-0005-0000-0000-0000E0640000}"/>
    <cellStyle name="40% - Énfasis3 3 5 6 2 2" xfId="32373" xr:uid="{00000000-0005-0000-0000-0000E1640000}"/>
    <cellStyle name="40% - Énfasis3 3 5 6 3" xfId="40270" xr:uid="{00000000-0005-0000-0000-0000E2640000}"/>
    <cellStyle name="40% - Énfasis3 3 5 6 4" xfId="24995" xr:uid="{00000000-0005-0000-0000-0000E3640000}"/>
    <cellStyle name="40% - Énfasis3 3 5 6 5" xfId="48269" xr:uid="{00000000-0005-0000-0000-0000E4640000}"/>
    <cellStyle name="40% - Énfasis3 3 5 7" xfId="11031" xr:uid="{00000000-0005-0000-0000-0000E5640000}"/>
    <cellStyle name="40% - Énfasis3 3 5 7 2" xfId="25957" xr:uid="{00000000-0005-0000-0000-0000E6640000}"/>
    <cellStyle name="40% - Énfasis3 3 5 7 3" xfId="49912" xr:uid="{00000000-0005-0000-0000-0000E7640000}"/>
    <cellStyle name="40% - Énfasis3 3 5 8" xfId="33857" xr:uid="{00000000-0005-0000-0000-0000E8640000}"/>
    <cellStyle name="40% - Énfasis3 3 5 9" xfId="19119" xr:uid="{00000000-0005-0000-0000-0000E9640000}"/>
    <cellStyle name="40% - Énfasis3 3 6" xfId="412" xr:uid="{00000000-0005-0000-0000-0000EA640000}"/>
    <cellStyle name="40% - Énfasis3 3 6 10" xfId="41904" xr:uid="{00000000-0005-0000-0000-0000EB640000}"/>
    <cellStyle name="40% - Énfasis3 3 6 2" xfId="2270" xr:uid="{00000000-0005-0000-0000-0000EC640000}"/>
    <cellStyle name="40% - Énfasis3 3 6 2 2" xfId="5179" xr:uid="{00000000-0005-0000-0000-0000ED640000}"/>
    <cellStyle name="40% - Énfasis3 3 6 2 2 2" xfId="15156" xr:uid="{00000000-0005-0000-0000-0000EE640000}"/>
    <cellStyle name="40% - Énfasis3 3 6 2 2 2 2" xfId="28593" xr:uid="{00000000-0005-0000-0000-0000EF640000}"/>
    <cellStyle name="40% - Énfasis3 3 6 2 2 3" xfId="36488" xr:uid="{00000000-0005-0000-0000-0000F0640000}"/>
    <cellStyle name="40% - Énfasis3 3 6 2 2 4" xfId="21277" xr:uid="{00000000-0005-0000-0000-0000F1640000}"/>
    <cellStyle name="40% - Énfasis3 3 6 2 2 5" xfId="46379" xr:uid="{00000000-0005-0000-0000-0000F2640000}"/>
    <cellStyle name="40% - Énfasis3 3 6 2 3" xfId="8817" xr:uid="{00000000-0005-0000-0000-0000F3640000}"/>
    <cellStyle name="40% - Énfasis3 3 6 2 3 2" xfId="17784" xr:uid="{00000000-0005-0000-0000-0000F4640000}"/>
    <cellStyle name="40% - Énfasis3 3 6 2 3 2 2" xfId="30077" xr:uid="{00000000-0005-0000-0000-0000F5640000}"/>
    <cellStyle name="40% - Énfasis3 3 6 2 3 3" xfId="37973" xr:uid="{00000000-0005-0000-0000-0000F6640000}"/>
    <cellStyle name="40% - Énfasis3 3 6 2 3 4" xfId="22760" xr:uid="{00000000-0005-0000-0000-0000F7640000}"/>
    <cellStyle name="40% - Énfasis3 3 6 2 3 5" xfId="49009" xr:uid="{00000000-0005-0000-0000-0000F8640000}"/>
    <cellStyle name="40% - Énfasis3 3 6 2 4" xfId="9673" xr:uid="{00000000-0005-0000-0000-0000F9640000}"/>
    <cellStyle name="40% - Énfasis3 3 6 2 4 2" xfId="31562" xr:uid="{00000000-0005-0000-0000-0000FA640000}"/>
    <cellStyle name="40% - Énfasis3 3 6 2 4 3" xfId="39459" xr:uid="{00000000-0005-0000-0000-0000FB640000}"/>
    <cellStyle name="40% - Énfasis3 3 6 2 4 4" xfId="24244" xr:uid="{00000000-0005-0000-0000-0000FC640000}"/>
    <cellStyle name="40% - Énfasis3 3 6 2 4 5" xfId="50652" xr:uid="{00000000-0005-0000-0000-0000FD640000}"/>
    <cellStyle name="40% - Énfasis3 3 6 2 5" xfId="12357" xr:uid="{00000000-0005-0000-0000-0000FE640000}"/>
    <cellStyle name="40% - Énfasis3 3 6 2 5 2" xfId="33047" xr:uid="{00000000-0005-0000-0000-0000FF640000}"/>
    <cellStyle name="40% - Énfasis3 3 6 2 5 3" xfId="40944" xr:uid="{00000000-0005-0000-0000-000000650000}"/>
    <cellStyle name="40% - Énfasis3 3 6 2 6" xfId="26631" xr:uid="{00000000-0005-0000-0000-000001650000}"/>
    <cellStyle name="40% - Énfasis3 3 6 2 7" xfId="34531" xr:uid="{00000000-0005-0000-0000-000002650000}"/>
    <cellStyle name="40% - Énfasis3 3 6 2 8" xfId="19793" xr:uid="{00000000-0005-0000-0000-000003650000}"/>
    <cellStyle name="40% - Énfasis3 3 6 2 9" xfId="42470" xr:uid="{00000000-0005-0000-0000-000004650000}"/>
    <cellStyle name="40% - Énfasis3 3 6 3" xfId="1693" xr:uid="{00000000-0005-0000-0000-000005650000}"/>
    <cellStyle name="40% - Énfasis3 3 6 3 2" xfId="11032" xr:uid="{00000000-0005-0000-0000-000006650000}"/>
    <cellStyle name="40% - Énfasis3 3 6 3 2 2" xfId="27599" xr:uid="{00000000-0005-0000-0000-000007650000}"/>
    <cellStyle name="40% - Énfasis3 3 6 3 3" xfId="35494" xr:uid="{00000000-0005-0000-0000-000008650000}"/>
    <cellStyle name="40% - Énfasis3 3 6 3 4" xfId="20283" xr:uid="{00000000-0005-0000-0000-000009650000}"/>
    <cellStyle name="40% - Énfasis3 3 6 3 5" xfId="43512" xr:uid="{00000000-0005-0000-0000-00000A650000}"/>
    <cellStyle name="40% - Énfasis3 3 6 4" xfId="2906" xr:uid="{00000000-0005-0000-0000-00000B650000}"/>
    <cellStyle name="40% - Énfasis3 3 6 4 2" xfId="12890" xr:uid="{00000000-0005-0000-0000-00000C650000}"/>
    <cellStyle name="40% - Énfasis3 3 6 4 2 2" xfId="29083" xr:uid="{00000000-0005-0000-0000-00000D650000}"/>
    <cellStyle name="40% - Énfasis3 3 6 4 3" xfId="36979" xr:uid="{00000000-0005-0000-0000-00000E650000}"/>
    <cellStyle name="40% - Énfasis3 3 6 4 4" xfId="21767" xr:uid="{00000000-0005-0000-0000-00000F650000}"/>
    <cellStyle name="40% - Énfasis3 3 6 4 5" xfId="44111" xr:uid="{00000000-0005-0000-0000-000010650000}"/>
    <cellStyle name="40% - Énfasis3 3 6 5" xfId="8251" xr:uid="{00000000-0005-0000-0000-000011650000}"/>
    <cellStyle name="40% - Énfasis3 3 6 5 2" xfId="17218" xr:uid="{00000000-0005-0000-0000-000012650000}"/>
    <cellStyle name="40% - Énfasis3 3 6 5 2 2" xfId="30568" xr:uid="{00000000-0005-0000-0000-000013650000}"/>
    <cellStyle name="40% - Énfasis3 3 6 5 3" xfId="38465" xr:uid="{00000000-0005-0000-0000-000014650000}"/>
    <cellStyle name="40% - Énfasis3 3 6 5 4" xfId="23251" xr:uid="{00000000-0005-0000-0000-000015650000}"/>
    <cellStyle name="40% - Énfasis3 3 6 5 5" xfId="48443" xr:uid="{00000000-0005-0000-0000-000016650000}"/>
    <cellStyle name="40% - Énfasis3 3 6 6" xfId="11033" xr:uid="{00000000-0005-0000-0000-000017650000}"/>
    <cellStyle name="40% - Énfasis3 3 6 6 2" xfId="32053" xr:uid="{00000000-0005-0000-0000-000018650000}"/>
    <cellStyle name="40% - Énfasis3 3 6 6 3" xfId="39950" xr:uid="{00000000-0005-0000-0000-000019650000}"/>
    <cellStyle name="40% - Énfasis3 3 6 6 4" xfId="24686" xr:uid="{00000000-0005-0000-0000-00001A650000}"/>
    <cellStyle name="40% - Énfasis3 3 6 6 5" xfId="50086" xr:uid="{00000000-0005-0000-0000-00001B650000}"/>
    <cellStyle name="40% - Énfasis3 3 6 7" xfId="25638" xr:uid="{00000000-0005-0000-0000-00001C650000}"/>
    <cellStyle name="40% - Énfasis3 3 6 8" xfId="33537" xr:uid="{00000000-0005-0000-0000-00001D650000}"/>
    <cellStyle name="40% - Énfasis3 3 6 9" xfId="18799" xr:uid="{00000000-0005-0000-0000-00001E650000}"/>
    <cellStyle name="40% - Énfasis3 3 7" xfId="1629" xr:uid="{00000000-0005-0000-0000-00001F650000}"/>
    <cellStyle name="40% - Énfasis3 3 7 10" xfId="41840" xr:uid="{00000000-0005-0000-0000-000020650000}"/>
    <cellStyle name="40% - Énfasis3 3 7 2" xfId="2271" xr:uid="{00000000-0005-0000-0000-000021650000}"/>
    <cellStyle name="40% - Énfasis3 3 7 2 2" xfId="7568" xr:uid="{00000000-0005-0000-0000-000022650000}"/>
    <cellStyle name="40% - Énfasis3 3 7 2 2 2" xfId="16543" xr:uid="{00000000-0005-0000-0000-000023650000}"/>
    <cellStyle name="40% - Énfasis3 3 7 2 2 2 2" xfId="28594" xr:uid="{00000000-0005-0000-0000-000024650000}"/>
    <cellStyle name="40% - Énfasis3 3 7 2 2 3" xfId="36489" xr:uid="{00000000-0005-0000-0000-000025650000}"/>
    <cellStyle name="40% - Énfasis3 3 7 2 2 4" xfId="21278" xr:uid="{00000000-0005-0000-0000-000026650000}"/>
    <cellStyle name="40% - Énfasis3 3 7 2 2 5" xfId="47768" xr:uid="{00000000-0005-0000-0000-000027650000}"/>
    <cellStyle name="40% - Énfasis3 3 7 2 3" xfId="8818" xr:uid="{00000000-0005-0000-0000-000028650000}"/>
    <cellStyle name="40% - Énfasis3 3 7 2 3 2" xfId="17785" xr:uid="{00000000-0005-0000-0000-000029650000}"/>
    <cellStyle name="40% - Énfasis3 3 7 2 3 2 2" xfId="30078" xr:uid="{00000000-0005-0000-0000-00002A650000}"/>
    <cellStyle name="40% - Énfasis3 3 7 2 3 3" xfId="37974" xr:uid="{00000000-0005-0000-0000-00002B650000}"/>
    <cellStyle name="40% - Énfasis3 3 7 2 3 4" xfId="22761" xr:uid="{00000000-0005-0000-0000-00002C650000}"/>
    <cellStyle name="40% - Énfasis3 3 7 2 3 5" xfId="49010" xr:uid="{00000000-0005-0000-0000-00002D650000}"/>
    <cellStyle name="40% - Énfasis3 3 7 2 4" xfId="9674" xr:uid="{00000000-0005-0000-0000-00002E650000}"/>
    <cellStyle name="40% - Énfasis3 3 7 2 4 2" xfId="31563" xr:uid="{00000000-0005-0000-0000-00002F650000}"/>
    <cellStyle name="40% - Énfasis3 3 7 2 4 3" xfId="39460" xr:uid="{00000000-0005-0000-0000-000030650000}"/>
    <cellStyle name="40% - Énfasis3 3 7 2 4 4" xfId="24245" xr:uid="{00000000-0005-0000-0000-000031650000}"/>
    <cellStyle name="40% - Énfasis3 3 7 2 4 5" xfId="50653" xr:uid="{00000000-0005-0000-0000-000032650000}"/>
    <cellStyle name="40% - Énfasis3 3 7 2 5" xfId="12358" xr:uid="{00000000-0005-0000-0000-000033650000}"/>
    <cellStyle name="40% - Énfasis3 3 7 2 5 2" xfId="33048" xr:uid="{00000000-0005-0000-0000-000034650000}"/>
    <cellStyle name="40% - Énfasis3 3 7 2 5 3" xfId="40945" xr:uid="{00000000-0005-0000-0000-000035650000}"/>
    <cellStyle name="40% - Énfasis3 3 7 2 6" xfId="26632" xr:uid="{00000000-0005-0000-0000-000036650000}"/>
    <cellStyle name="40% - Énfasis3 3 7 2 7" xfId="34532" xr:uid="{00000000-0005-0000-0000-000037650000}"/>
    <cellStyle name="40% - Énfasis3 3 7 2 8" xfId="19794" xr:uid="{00000000-0005-0000-0000-000038650000}"/>
    <cellStyle name="40% - Énfasis3 3 7 2 9" xfId="42471" xr:uid="{00000000-0005-0000-0000-000039650000}"/>
    <cellStyle name="40% - Énfasis3 3 7 3" xfId="4382" xr:uid="{00000000-0005-0000-0000-00003A650000}"/>
    <cellStyle name="40% - Énfasis3 3 7 3 2" xfId="14362" xr:uid="{00000000-0005-0000-0000-00003B650000}"/>
    <cellStyle name="40% - Énfasis3 3 7 3 2 2" xfId="27534" xr:uid="{00000000-0005-0000-0000-00003C650000}"/>
    <cellStyle name="40% - Énfasis3 3 7 3 3" xfId="35429" xr:uid="{00000000-0005-0000-0000-00003D650000}"/>
    <cellStyle name="40% - Énfasis3 3 7 3 4" xfId="20219" xr:uid="{00000000-0005-0000-0000-00003E650000}"/>
    <cellStyle name="40% - Énfasis3 3 7 3 5" xfId="45584" xr:uid="{00000000-0005-0000-0000-00003F650000}"/>
    <cellStyle name="40% - Énfasis3 3 7 4" xfId="8187" xr:uid="{00000000-0005-0000-0000-000040650000}"/>
    <cellStyle name="40% - Énfasis3 3 7 4 2" xfId="17154" xr:uid="{00000000-0005-0000-0000-000041650000}"/>
    <cellStyle name="40% - Énfasis3 3 7 4 2 2" xfId="29018" xr:uid="{00000000-0005-0000-0000-000042650000}"/>
    <cellStyle name="40% - Énfasis3 3 7 4 3" xfId="36914" xr:uid="{00000000-0005-0000-0000-000043650000}"/>
    <cellStyle name="40% - Énfasis3 3 7 4 4" xfId="21703" xr:uid="{00000000-0005-0000-0000-000044650000}"/>
    <cellStyle name="40% - Énfasis3 3 7 4 5" xfId="48379" xr:uid="{00000000-0005-0000-0000-000045650000}"/>
    <cellStyle name="40% - Énfasis3 3 7 5" xfId="9675" xr:uid="{00000000-0005-0000-0000-000046650000}"/>
    <cellStyle name="40% - Énfasis3 3 7 5 2" xfId="30503" xr:uid="{00000000-0005-0000-0000-000047650000}"/>
    <cellStyle name="40% - Énfasis3 3 7 5 3" xfId="38400" xr:uid="{00000000-0005-0000-0000-000048650000}"/>
    <cellStyle name="40% - Énfasis3 3 7 5 4" xfId="23187" xr:uid="{00000000-0005-0000-0000-000049650000}"/>
    <cellStyle name="40% - Énfasis3 3 7 5 5" xfId="50022" xr:uid="{00000000-0005-0000-0000-00004A650000}"/>
    <cellStyle name="40% - Énfasis3 3 7 6" xfId="12024" xr:uid="{00000000-0005-0000-0000-00004B650000}"/>
    <cellStyle name="40% - Énfasis3 3 7 6 2" xfId="31988" xr:uid="{00000000-0005-0000-0000-00004C650000}"/>
    <cellStyle name="40% - Énfasis3 3 7 6 3" xfId="39885" xr:uid="{00000000-0005-0000-0000-00004D650000}"/>
    <cellStyle name="40% - Énfasis3 3 7 7" xfId="25573" xr:uid="{00000000-0005-0000-0000-00004E650000}"/>
    <cellStyle name="40% - Énfasis3 3 7 8" xfId="33472" xr:uid="{00000000-0005-0000-0000-00004F650000}"/>
    <cellStyle name="40% - Énfasis3 3 7 9" xfId="18734" xr:uid="{00000000-0005-0000-0000-000050650000}"/>
    <cellStyle name="40% - Énfasis3 3 8" xfId="2264" xr:uid="{00000000-0005-0000-0000-000051650000}"/>
    <cellStyle name="40% - Énfasis3 3 8 2" xfId="5315" xr:uid="{00000000-0005-0000-0000-000052650000}"/>
    <cellStyle name="40% - Énfasis3 3 8 2 2" xfId="28585" xr:uid="{00000000-0005-0000-0000-000053650000}"/>
    <cellStyle name="40% - Énfasis3 3 8 2 2 2" xfId="51342" xr:uid="{00000000-0005-0000-0000-000054650000}"/>
    <cellStyle name="40% - Énfasis3 3 8 2 3" xfId="36480" xr:uid="{00000000-0005-0000-0000-000055650000}"/>
    <cellStyle name="40% - Énfasis3 3 8 2 3 2" xfId="51226" xr:uid="{00000000-0005-0000-0000-000056650000}"/>
    <cellStyle name="40% - Énfasis3 3 8 2 4" xfId="21269" xr:uid="{00000000-0005-0000-0000-000057650000}"/>
    <cellStyle name="40% - Énfasis3 3 8 3" xfId="7566" xr:uid="{00000000-0005-0000-0000-000058650000}"/>
    <cellStyle name="40% - Énfasis3 3 8 3 2" xfId="16541" xr:uid="{00000000-0005-0000-0000-000059650000}"/>
    <cellStyle name="40% - Énfasis3 3 8 3 2 2" xfId="30069" xr:uid="{00000000-0005-0000-0000-00005A650000}"/>
    <cellStyle name="40% - Énfasis3 3 8 3 3" xfId="37965" xr:uid="{00000000-0005-0000-0000-00005B650000}"/>
    <cellStyle name="40% - Énfasis3 3 8 3 4" xfId="22752" xr:uid="{00000000-0005-0000-0000-00005C650000}"/>
    <cellStyle name="40% - Énfasis3 3 8 3 5" xfId="47766" xr:uid="{00000000-0005-0000-0000-00005D650000}"/>
    <cellStyle name="40% - Énfasis3 3 8 4" xfId="8811" xr:uid="{00000000-0005-0000-0000-00005E650000}"/>
    <cellStyle name="40% - Énfasis3 3 8 4 2" xfId="17778" xr:uid="{00000000-0005-0000-0000-00005F650000}"/>
    <cellStyle name="40% - Énfasis3 3 8 4 2 2" xfId="31554" xr:uid="{00000000-0005-0000-0000-000060650000}"/>
    <cellStyle name="40% - Énfasis3 3 8 4 3" xfId="39451" xr:uid="{00000000-0005-0000-0000-000061650000}"/>
    <cellStyle name="40% - Énfasis3 3 8 4 4" xfId="24236" xr:uid="{00000000-0005-0000-0000-000062650000}"/>
    <cellStyle name="40% - Énfasis3 3 8 4 5" xfId="49003" xr:uid="{00000000-0005-0000-0000-000063650000}"/>
    <cellStyle name="40% - Énfasis3 3 8 5" xfId="11034" xr:uid="{00000000-0005-0000-0000-000064650000}"/>
    <cellStyle name="40% - Énfasis3 3 8 5 2" xfId="33039" xr:uid="{00000000-0005-0000-0000-000065650000}"/>
    <cellStyle name="40% - Énfasis3 3 8 5 3" xfId="40936" xr:uid="{00000000-0005-0000-0000-000066650000}"/>
    <cellStyle name="40% - Énfasis3 3 8 5 4" xfId="25385" xr:uid="{00000000-0005-0000-0000-000067650000}"/>
    <cellStyle name="40% - Énfasis3 3 8 5 5" xfId="50646" xr:uid="{00000000-0005-0000-0000-000068650000}"/>
    <cellStyle name="40% - Énfasis3 3 8 6" xfId="26623" xr:uid="{00000000-0005-0000-0000-000069650000}"/>
    <cellStyle name="40% - Énfasis3 3 8 7" xfId="34523" xr:uid="{00000000-0005-0000-0000-00006A650000}"/>
    <cellStyle name="40% - Énfasis3 3 8 8" xfId="19785" xr:uid="{00000000-0005-0000-0000-00006B650000}"/>
    <cellStyle name="40% - Énfasis3 3 8 9" xfId="42464" xr:uid="{00000000-0005-0000-0000-00006C650000}"/>
    <cellStyle name="40% - Énfasis3 3 9" xfId="1110" xr:uid="{00000000-0005-0000-0000-00006D650000}"/>
    <cellStyle name="40% - Énfasis3 3 9 2" xfId="6459" xr:uid="{00000000-0005-0000-0000-00006E650000}"/>
    <cellStyle name="40% - Énfasis3 3 9 2 2" xfId="15441" xr:uid="{00000000-0005-0000-0000-00006F650000}"/>
    <cellStyle name="40% - Énfasis3 3 9 2 3" xfId="27059" xr:uid="{00000000-0005-0000-0000-000070650000}"/>
    <cellStyle name="40% - Énfasis3 3 9 2 4" xfId="46664" xr:uid="{00000000-0005-0000-0000-000071650000}"/>
    <cellStyle name="40% - Énfasis3 3 9 3" xfId="11035" xr:uid="{00000000-0005-0000-0000-000072650000}"/>
    <cellStyle name="40% - Énfasis3 3 9 3 2" xfId="34954" xr:uid="{00000000-0005-0000-0000-000073650000}"/>
    <cellStyle name="40% - Énfasis3 3 9 4" xfId="18686" xr:uid="{00000000-0005-0000-0000-000074650000}"/>
    <cellStyle name="40% - Énfasis3 3 9 5" xfId="42983" xr:uid="{00000000-0005-0000-0000-000075650000}"/>
    <cellStyle name="40% - Énfasis3 4" xfId="129" xr:uid="{00000000-0005-0000-0000-000076650000}"/>
    <cellStyle name="40% - Énfasis3 4 10" xfId="3810" xr:uid="{00000000-0005-0000-0000-000077650000}"/>
    <cellStyle name="40% - Énfasis3 4 10 2" xfId="13793" xr:uid="{00000000-0005-0000-0000-000078650000}"/>
    <cellStyle name="40% - Énfasis3 4 10 2 2" xfId="32216" xr:uid="{00000000-0005-0000-0000-000079650000}"/>
    <cellStyle name="40% - Énfasis3 4 10 3" xfId="40113" xr:uid="{00000000-0005-0000-0000-00007A650000}"/>
    <cellStyle name="40% - Énfasis3 4 10 4" xfId="24848" xr:uid="{00000000-0005-0000-0000-00007B650000}"/>
    <cellStyle name="40% - Énfasis3 4 10 5" xfId="45015" xr:uid="{00000000-0005-0000-0000-00007C650000}"/>
    <cellStyle name="40% - Énfasis3 4 11" xfId="7069" xr:uid="{00000000-0005-0000-0000-00007D650000}"/>
    <cellStyle name="40% - Énfasis3 4 11 2" xfId="16046" xr:uid="{00000000-0005-0000-0000-00007E650000}"/>
    <cellStyle name="40% - Énfasis3 4 11 3" xfId="25801" xr:uid="{00000000-0005-0000-0000-00007F650000}"/>
    <cellStyle name="40% - Énfasis3 4 11 4" xfId="47271" xr:uid="{00000000-0005-0000-0000-000080650000}"/>
    <cellStyle name="40% - Énfasis3 4 12" xfId="2785" xr:uid="{00000000-0005-0000-0000-000081650000}"/>
    <cellStyle name="40% - Énfasis3 4 12 2" xfId="12769" xr:uid="{00000000-0005-0000-0000-000082650000}"/>
    <cellStyle name="40% - Énfasis3 4 12 3" xfId="33700" xr:uid="{00000000-0005-0000-0000-000083650000}"/>
    <cellStyle name="40% - Énfasis3 4 12 4" xfId="43990" xr:uid="{00000000-0005-0000-0000-000084650000}"/>
    <cellStyle name="40% - Énfasis3 4 13" xfId="7743" xr:uid="{00000000-0005-0000-0000-000085650000}"/>
    <cellStyle name="40% - Énfasis3 4 13 2" xfId="16710" xr:uid="{00000000-0005-0000-0000-000086650000}"/>
    <cellStyle name="40% - Énfasis3 4 13 3" xfId="47935" xr:uid="{00000000-0005-0000-0000-000087650000}"/>
    <cellStyle name="40% - Énfasis3 4 14" xfId="11036" xr:uid="{00000000-0005-0000-0000-000088650000}"/>
    <cellStyle name="40% - Énfasis3 4 14 2" xfId="49578" xr:uid="{00000000-0005-0000-0000-000089650000}"/>
    <cellStyle name="40% - Énfasis3 4 15" xfId="18291" xr:uid="{00000000-0005-0000-0000-00008A650000}"/>
    <cellStyle name="40% - Énfasis3 4 16" xfId="41396" xr:uid="{00000000-0005-0000-0000-00008B650000}"/>
    <cellStyle name="40% - Énfasis3 4 2" xfId="237" xr:uid="{00000000-0005-0000-0000-00008C650000}"/>
    <cellStyle name="40% - Énfasis3 4 2 10" xfId="7808" xr:uid="{00000000-0005-0000-0000-00008D650000}"/>
    <cellStyle name="40% - Énfasis3 4 2 10 2" xfId="16775" xr:uid="{00000000-0005-0000-0000-00008E650000}"/>
    <cellStyle name="40% - Énfasis3 4 2 10 3" xfId="33701" xr:uid="{00000000-0005-0000-0000-00008F650000}"/>
    <cellStyle name="40% - Énfasis3 4 2 10 4" xfId="48000" xr:uid="{00000000-0005-0000-0000-000090650000}"/>
    <cellStyle name="40% - Énfasis3 4 2 11" xfId="11037" xr:uid="{00000000-0005-0000-0000-000091650000}"/>
    <cellStyle name="40% - Énfasis3 4 2 11 2" xfId="49643" xr:uid="{00000000-0005-0000-0000-000092650000}"/>
    <cellStyle name="40% - Énfasis3 4 2 12" xfId="18464" xr:uid="{00000000-0005-0000-0000-000093650000}"/>
    <cellStyle name="40% - Énfasis3 4 2 13" xfId="41461" xr:uid="{00000000-0005-0000-0000-000094650000}"/>
    <cellStyle name="40% - Énfasis3 4 2 2" xfId="653" xr:uid="{00000000-0005-0000-0000-000095650000}"/>
    <cellStyle name="40% - Énfasis3 4 2 2 10" xfId="41560" xr:uid="{00000000-0005-0000-0000-000096650000}"/>
    <cellStyle name="40% - Énfasis3 4 2 2 2" xfId="2273" xr:uid="{00000000-0005-0000-0000-000097650000}"/>
    <cellStyle name="40% - Énfasis3 4 2 2 2 2" xfId="5110" xr:uid="{00000000-0005-0000-0000-000098650000}"/>
    <cellStyle name="40% - Énfasis3 4 2 2 2 2 2" xfId="15088" xr:uid="{00000000-0005-0000-0000-000099650000}"/>
    <cellStyle name="40% - Énfasis3 4 2 2 2 2 2 2" xfId="28597" xr:uid="{00000000-0005-0000-0000-00009A650000}"/>
    <cellStyle name="40% - Énfasis3 4 2 2 2 2 3" xfId="36492" xr:uid="{00000000-0005-0000-0000-00009B650000}"/>
    <cellStyle name="40% - Énfasis3 4 2 2 2 2 4" xfId="21281" xr:uid="{00000000-0005-0000-0000-00009C650000}"/>
    <cellStyle name="40% - Énfasis3 4 2 2 2 2 5" xfId="46310" xr:uid="{00000000-0005-0000-0000-00009D650000}"/>
    <cellStyle name="40% - Énfasis3 4 2 2 2 3" xfId="8820" xr:uid="{00000000-0005-0000-0000-00009E650000}"/>
    <cellStyle name="40% - Énfasis3 4 2 2 2 3 2" xfId="17787" xr:uid="{00000000-0005-0000-0000-00009F650000}"/>
    <cellStyle name="40% - Énfasis3 4 2 2 2 3 2 2" xfId="30081" xr:uid="{00000000-0005-0000-0000-0000A0650000}"/>
    <cellStyle name="40% - Énfasis3 4 2 2 2 3 3" xfId="37977" xr:uid="{00000000-0005-0000-0000-0000A1650000}"/>
    <cellStyle name="40% - Énfasis3 4 2 2 2 3 4" xfId="22764" xr:uid="{00000000-0005-0000-0000-0000A2650000}"/>
    <cellStyle name="40% - Énfasis3 4 2 2 2 3 5" xfId="49012" xr:uid="{00000000-0005-0000-0000-0000A3650000}"/>
    <cellStyle name="40% - Énfasis3 4 2 2 2 4" xfId="9676" xr:uid="{00000000-0005-0000-0000-0000A4650000}"/>
    <cellStyle name="40% - Énfasis3 4 2 2 2 4 2" xfId="31566" xr:uid="{00000000-0005-0000-0000-0000A5650000}"/>
    <cellStyle name="40% - Énfasis3 4 2 2 2 4 3" xfId="39463" xr:uid="{00000000-0005-0000-0000-0000A6650000}"/>
    <cellStyle name="40% - Énfasis3 4 2 2 2 4 4" xfId="24248" xr:uid="{00000000-0005-0000-0000-0000A7650000}"/>
    <cellStyle name="40% - Énfasis3 4 2 2 2 4 5" xfId="50655" xr:uid="{00000000-0005-0000-0000-0000A8650000}"/>
    <cellStyle name="40% - Énfasis3 4 2 2 2 5" xfId="12359" xr:uid="{00000000-0005-0000-0000-0000A9650000}"/>
    <cellStyle name="40% - Énfasis3 4 2 2 2 5 2" xfId="33051" xr:uid="{00000000-0005-0000-0000-0000AA650000}"/>
    <cellStyle name="40% - Énfasis3 4 2 2 2 5 3" xfId="40948" xr:uid="{00000000-0005-0000-0000-0000AB650000}"/>
    <cellStyle name="40% - Énfasis3 4 2 2 2 6" xfId="26635" xr:uid="{00000000-0005-0000-0000-0000AC650000}"/>
    <cellStyle name="40% - Énfasis3 4 2 2 2 7" xfId="34535" xr:uid="{00000000-0005-0000-0000-0000AD650000}"/>
    <cellStyle name="40% - Énfasis3 4 2 2 2 8" xfId="19797" xr:uid="{00000000-0005-0000-0000-0000AE650000}"/>
    <cellStyle name="40% - Énfasis3 4 2 2 2 9" xfId="42473" xr:uid="{00000000-0005-0000-0000-0000AF650000}"/>
    <cellStyle name="40% - Énfasis3 4 2 2 3" xfId="1345" xr:uid="{00000000-0005-0000-0000-0000B0650000}"/>
    <cellStyle name="40% - Énfasis3 4 2 2 3 2" xfId="6696" xr:uid="{00000000-0005-0000-0000-0000B1650000}"/>
    <cellStyle name="40% - Énfasis3 4 2 2 3 2 2" xfId="15675" xr:uid="{00000000-0005-0000-0000-0000B2650000}"/>
    <cellStyle name="40% - Énfasis3 4 2 2 3 2 3" xfId="28082" xr:uid="{00000000-0005-0000-0000-0000B3650000}"/>
    <cellStyle name="40% - Énfasis3 4 2 2 3 2 4" xfId="46899" xr:uid="{00000000-0005-0000-0000-0000B4650000}"/>
    <cellStyle name="40% - Énfasis3 4 2 2 3 3" xfId="11038" xr:uid="{00000000-0005-0000-0000-0000B5650000}"/>
    <cellStyle name="40% - Énfasis3 4 2 2 3 3 2" xfId="35977" xr:uid="{00000000-0005-0000-0000-0000B6650000}"/>
    <cellStyle name="40% - Énfasis3 4 2 2 3 4" xfId="20766" xr:uid="{00000000-0005-0000-0000-0000B7650000}"/>
    <cellStyle name="40% - Énfasis3 4 2 2 3 5" xfId="43217" xr:uid="{00000000-0005-0000-0000-0000B8650000}"/>
    <cellStyle name="40% - Énfasis3 4 2 2 4" xfId="4271" xr:uid="{00000000-0005-0000-0000-0000B9650000}"/>
    <cellStyle name="40% - Énfasis3 4 2 2 4 2" xfId="14251" xr:uid="{00000000-0005-0000-0000-0000BA650000}"/>
    <cellStyle name="40% - Énfasis3 4 2 2 4 2 2" xfId="29566" xr:uid="{00000000-0005-0000-0000-0000BB650000}"/>
    <cellStyle name="40% - Énfasis3 4 2 2 4 3" xfId="37462" xr:uid="{00000000-0005-0000-0000-0000BC650000}"/>
    <cellStyle name="40% - Énfasis3 4 2 2 4 4" xfId="22250" xr:uid="{00000000-0005-0000-0000-0000BD650000}"/>
    <cellStyle name="40% - Énfasis3 4 2 2 4 5" xfId="45473" xr:uid="{00000000-0005-0000-0000-0000BE650000}"/>
    <cellStyle name="40% - Énfasis3 4 2 2 5" xfId="7233" xr:uid="{00000000-0005-0000-0000-0000BF650000}"/>
    <cellStyle name="40% - Énfasis3 4 2 2 5 2" xfId="16210" xr:uid="{00000000-0005-0000-0000-0000C0650000}"/>
    <cellStyle name="40% - Énfasis3 4 2 2 5 2 2" xfId="31051" xr:uid="{00000000-0005-0000-0000-0000C1650000}"/>
    <cellStyle name="40% - Énfasis3 4 2 2 5 3" xfId="38948" xr:uid="{00000000-0005-0000-0000-0000C2650000}"/>
    <cellStyle name="40% - Énfasis3 4 2 2 5 4" xfId="23734" xr:uid="{00000000-0005-0000-0000-0000C3650000}"/>
    <cellStyle name="40% - Énfasis3 4 2 2 5 5" xfId="47435" xr:uid="{00000000-0005-0000-0000-0000C4650000}"/>
    <cellStyle name="40% - Énfasis3 4 2 2 6" xfId="3141" xr:uid="{00000000-0005-0000-0000-0000C5650000}"/>
    <cellStyle name="40% - Énfasis3 4 2 2 6 2" xfId="13125" xr:uid="{00000000-0005-0000-0000-0000C6650000}"/>
    <cellStyle name="40% - Énfasis3 4 2 2 6 2 2" xfId="32536" xr:uid="{00000000-0005-0000-0000-0000C7650000}"/>
    <cellStyle name="40% - Énfasis3 4 2 2 6 3" xfId="40433" xr:uid="{00000000-0005-0000-0000-0000C8650000}"/>
    <cellStyle name="40% - Énfasis3 4 2 2 6 4" xfId="25143" xr:uid="{00000000-0005-0000-0000-0000C9650000}"/>
    <cellStyle name="40% - Énfasis3 4 2 2 6 5" xfId="44346" xr:uid="{00000000-0005-0000-0000-0000CA650000}"/>
    <cellStyle name="40% - Énfasis3 4 2 2 7" xfId="7907" xr:uid="{00000000-0005-0000-0000-0000CB650000}"/>
    <cellStyle name="40% - Énfasis3 4 2 2 7 2" xfId="16874" xr:uid="{00000000-0005-0000-0000-0000CC650000}"/>
    <cellStyle name="40% - Énfasis3 4 2 2 7 3" xfId="26120" xr:uid="{00000000-0005-0000-0000-0000CD650000}"/>
    <cellStyle name="40% - Énfasis3 4 2 2 7 4" xfId="48099" xr:uid="{00000000-0005-0000-0000-0000CE650000}"/>
    <cellStyle name="40% - Énfasis3 4 2 2 8" xfId="11039" xr:uid="{00000000-0005-0000-0000-0000CF650000}"/>
    <cellStyle name="40% - Énfasis3 4 2 2 8 2" xfId="34020" xr:uid="{00000000-0005-0000-0000-0000D0650000}"/>
    <cellStyle name="40% - Énfasis3 4 2 2 8 3" xfId="49742" xr:uid="{00000000-0005-0000-0000-0000D1650000}"/>
    <cellStyle name="40% - Énfasis3 4 2 2 9" xfId="19282" xr:uid="{00000000-0005-0000-0000-0000D2650000}"/>
    <cellStyle name="40% - Énfasis3 4 2 3" xfId="828" xr:uid="{00000000-0005-0000-0000-0000D3650000}"/>
    <cellStyle name="40% - Énfasis3 4 2 3 2" xfId="1519" xr:uid="{00000000-0005-0000-0000-0000D4650000}"/>
    <cellStyle name="40% - Énfasis3 4 2 3 2 2" xfId="6871" xr:uid="{00000000-0005-0000-0000-0000D5650000}"/>
    <cellStyle name="40% - Énfasis3 4 2 3 2 2 2" xfId="15849" xr:uid="{00000000-0005-0000-0000-0000D6650000}"/>
    <cellStyle name="40% - Énfasis3 4 2 3 2 2 3" xfId="28596" xr:uid="{00000000-0005-0000-0000-0000D7650000}"/>
    <cellStyle name="40% - Énfasis3 4 2 3 2 2 4" xfId="47073" xr:uid="{00000000-0005-0000-0000-0000D8650000}"/>
    <cellStyle name="40% - Énfasis3 4 2 3 2 3" xfId="11040" xr:uid="{00000000-0005-0000-0000-0000D9650000}"/>
    <cellStyle name="40% - Énfasis3 4 2 3 2 3 2" xfId="36491" xr:uid="{00000000-0005-0000-0000-0000DA650000}"/>
    <cellStyle name="40% - Énfasis3 4 2 3 2 4" xfId="21280" xr:uid="{00000000-0005-0000-0000-0000DB650000}"/>
    <cellStyle name="40% - Énfasis3 4 2 3 2 5" xfId="43391" xr:uid="{00000000-0005-0000-0000-0000DC650000}"/>
    <cellStyle name="40% - Énfasis3 4 2 3 3" xfId="4831" xr:uid="{00000000-0005-0000-0000-0000DD650000}"/>
    <cellStyle name="40% - Énfasis3 4 2 3 3 2" xfId="14809" xr:uid="{00000000-0005-0000-0000-0000DE650000}"/>
    <cellStyle name="40% - Énfasis3 4 2 3 3 2 2" xfId="30080" xr:uid="{00000000-0005-0000-0000-0000DF650000}"/>
    <cellStyle name="40% - Énfasis3 4 2 3 3 3" xfId="37976" xr:uid="{00000000-0005-0000-0000-0000E0650000}"/>
    <cellStyle name="40% - Énfasis3 4 2 3 3 4" xfId="22763" xr:uid="{00000000-0005-0000-0000-0000E1650000}"/>
    <cellStyle name="40% - Énfasis3 4 2 3 3 5" xfId="46031" xr:uid="{00000000-0005-0000-0000-0000E2650000}"/>
    <cellStyle name="40% - Énfasis3 4 2 3 4" xfId="7407" xr:uid="{00000000-0005-0000-0000-0000E3650000}"/>
    <cellStyle name="40% - Énfasis3 4 2 3 4 2" xfId="16383" xr:uid="{00000000-0005-0000-0000-0000E4650000}"/>
    <cellStyle name="40% - Énfasis3 4 2 3 4 2 2" xfId="31565" xr:uid="{00000000-0005-0000-0000-0000E5650000}"/>
    <cellStyle name="40% - Énfasis3 4 2 3 4 3" xfId="39462" xr:uid="{00000000-0005-0000-0000-0000E6650000}"/>
    <cellStyle name="40% - Énfasis3 4 2 3 4 4" xfId="24247" xr:uid="{00000000-0005-0000-0000-0000E7650000}"/>
    <cellStyle name="40% - Énfasis3 4 2 3 4 5" xfId="47608" xr:uid="{00000000-0005-0000-0000-0000E8650000}"/>
    <cellStyle name="40% - Énfasis3 4 2 3 5" xfId="3315" xr:uid="{00000000-0005-0000-0000-0000E9650000}"/>
    <cellStyle name="40% - Énfasis3 4 2 3 5 2" xfId="13299" xr:uid="{00000000-0005-0000-0000-0000EA650000}"/>
    <cellStyle name="40% - Énfasis3 4 2 3 5 2 2" xfId="33050" xr:uid="{00000000-0005-0000-0000-0000EB650000}"/>
    <cellStyle name="40% - Énfasis3 4 2 3 5 3" xfId="40947" xr:uid="{00000000-0005-0000-0000-0000EC650000}"/>
    <cellStyle name="40% - Énfasis3 4 2 3 5 4" xfId="25391" xr:uid="{00000000-0005-0000-0000-0000ED650000}"/>
    <cellStyle name="40% - Énfasis3 4 2 3 5 5" xfId="44520" xr:uid="{00000000-0005-0000-0000-0000EE650000}"/>
    <cellStyle name="40% - Énfasis3 4 2 3 6" xfId="8081" xr:uid="{00000000-0005-0000-0000-0000EF650000}"/>
    <cellStyle name="40% - Énfasis3 4 2 3 6 2" xfId="17048" xr:uid="{00000000-0005-0000-0000-0000F0650000}"/>
    <cellStyle name="40% - Énfasis3 4 2 3 6 3" xfId="26634" xr:uid="{00000000-0005-0000-0000-0000F1650000}"/>
    <cellStyle name="40% - Énfasis3 4 2 3 6 4" xfId="48273" xr:uid="{00000000-0005-0000-0000-0000F2650000}"/>
    <cellStyle name="40% - Énfasis3 4 2 3 7" xfId="11041" xr:uid="{00000000-0005-0000-0000-0000F3650000}"/>
    <cellStyle name="40% - Énfasis3 4 2 3 7 2" xfId="34534" xr:uid="{00000000-0005-0000-0000-0000F4650000}"/>
    <cellStyle name="40% - Énfasis3 4 2 3 7 3" xfId="49916" xr:uid="{00000000-0005-0000-0000-0000F5650000}"/>
    <cellStyle name="40% - Énfasis3 4 2 3 8" xfId="19796" xr:uid="{00000000-0005-0000-0000-0000F6650000}"/>
    <cellStyle name="40% - Énfasis3 4 2 3 9" xfId="41734" xr:uid="{00000000-0005-0000-0000-0000F7650000}"/>
    <cellStyle name="40% - Énfasis3 4 2 4" xfId="554" xr:uid="{00000000-0005-0000-0000-0000F8650000}"/>
    <cellStyle name="40% - Énfasis3 4 2 4 2" xfId="2665" xr:uid="{00000000-0005-0000-0000-0000F9650000}"/>
    <cellStyle name="40% - Énfasis3 4 2 4 2 2" xfId="4452" xr:uid="{00000000-0005-0000-0000-0000FA650000}"/>
    <cellStyle name="40% - Énfasis3 4 2 4 2 2 2" xfId="14431" xr:uid="{00000000-0005-0000-0000-0000FB650000}"/>
    <cellStyle name="40% - Énfasis3 4 2 4 2 2 3" xfId="45653" xr:uid="{00000000-0005-0000-0000-0000FC650000}"/>
    <cellStyle name="40% - Énfasis3 4 2 4 2 3" xfId="11042" xr:uid="{00000000-0005-0000-0000-0000FD650000}"/>
    <cellStyle name="40% - Énfasis3 4 2 4 2 4" xfId="27251" xr:uid="{00000000-0005-0000-0000-0000FE650000}"/>
    <cellStyle name="40% - Énfasis3 4 2 4 2 5" xfId="43875" xr:uid="{00000000-0005-0000-0000-0000FF650000}"/>
    <cellStyle name="40% - Énfasis3 4 2 4 3" xfId="3580" xr:uid="{00000000-0005-0000-0000-000000660000}"/>
    <cellStyle name="40% - Énfasis3 4 2 4 3 2" xfId="13564" xr:uid="{00000000-0005-0000-0000-000001660000}"/>
    <cellStyle name="40% - Énfasis3 4 2 4 3 3" xfId="35146" xr:uid="{00000000-0005-0000-0000-000002660000}"/>
    <cellStyle name="40% - Énfasis3 4 2 4 3 4" xfId="44785" xr:uid="{00000000-0005-0000-0000-000003660000}"/>
    <cellStyle name="40% - Énfasis3 4 2 4 4" xfId="9200" xr:uid="{00000000-0005-0000-0000-000004660000}"/>
    <cellStyle name="40% - Énfasis3 4 2 4 4 2" xfId="18166" xr:uid="{00000000-0005-0000-0000-000005660000}"/>
    <cellStyle name="40% - Énfasis3 4 2 4 4 3" xfId="49392" xr:uid="{00000000-0005-0000-0000-000006660000}"/>
    <cellStyle name="40% - Énfasis3 4 2 4 5" xfId="11043" xr:uid="{00000000-0005-0000-0000-000007660000}"/>
    <cellStyle name="40% - Énfasis3 4 2 4 5 2" xfId="51035" xr:uid="{00000000-0005-0000-0000-000008660000}"/>
    <cellStyle name="40% - Énfasis3 4 2 4 6" xfId="18963" xr:uid="{00000000-0005-0000-0000-000009660000}"/>
    <cellStyle name="40% - Énfasis3 4 2 4 7" xfId="42853" xr:uid="{00000000-0005-0000-0000-00000A660000}"/>
    <cellStyle name="40% - Énfasis3 4 2 5" xfId="1246" xr:uid="{00000000-0005-0000-0000-00000B660000}"/>
    <cellStyle name="40% - Énfasis3 4 2 5 2" xfId="6029" xr:uid="{00000000-0005-0000-0000-00000C660000}"/>
    <cellStyle name="40% - Énfasis3 4 2 5 2 2" xfId="27763" xr:uid="{00000000-0005-0000-0000-00000D660000}"/>
    <cellStyle name="40% - Énfasis3 4 2 5 3" xfId="11044" xr:uid="{00000000-0005-0000-0000-00000E660000}"/>
    <cellStyle name="40% - Énfasis3 4 2 5 3 2" xfId="35658" xr:uid="{00000000-0005-0000-0000-00000F660000}"/>
    <cellStyle name="40% - Énfasis3 4 2 5 4" xfId="20447" xr:uid="{00000000-0005-0000-0000-000010660000}"/>
    <cellStyle name="40% - Énfasis3 4 2 5 5" xfId="43118" xr:uid="{00000000-0005-0000-0000-000011660000}"/>
    <cellStyle name="40% - Énfasis3 4 2 6" xfId="6597" xr:uid="{00000000-0005-0000-0000-000012660000}"/>
    <cellStyle name="40% - Énfasis3 4 2 6 2" xfId="15577" xr:uid="{00000000-0005-0000-0000-000013660000}"/>
    <cellStyle name="40% - Énfasis3 4 2 6 2 2" xfId="29247" xr:uid="{00000000-0005-0000-0000-000014660000}"/>
    <cellStyle name="40% - Énfasis3 4 2 6 3" xfId="37143" xr:uid="{00000000-0005-0000-0000-000015660000}"/>
    <cellStyle name="40% - Énfasis3 4 2 6 4" xfId="21931" xr:uid="{00000000-0005-0000-0000-000016660000}"/>
    <cellStyle name="40% - Énfasis3 4 2 6 5" xfId="46800" xr:uid="{00000000-0005-0000-0000-000017660000}"/>
    <cellStyle name="40% - Énfasis3 4 2 7" xfId="3991" xr:uid="{00000000-0005-0000-0000-000018660000}"/>
    <cellStyle name="40% - Énfasis3 4 2 7 2" xfId="13972" xr:uid="{00000000-0005-0000-0000-000019660000}"/>
    <cellStyle name="40% - Énfasis3 4 2 7 2 2" xfId="30732" xr:uid="{00000000-0005-0000-0000-00001A660000}"/>
    <cellStyle name="40% - Énfasis3 4 2 7 3" xfId="38629" xr:uid="{00000000-0005-0000-0000-00001B660000}"/>
    <cellStyle name="40% - Énfasis3 4 2 7 4" xfId="23415" xr:uid="{00000000-0005-0000-0000-00001C660000}"/>
    <cellStyle name="40% - Énfasis3 4 2 7 5" xfId="45194" xr:uid="{00000000-0005-0000-0000-00001D660000}"/>
    <cellStyle name="40% - Énfasis3 4 2 8" xfId="7134" xr:uid="{00000000-0005-0000-0000-00001E660000}"/>
    <cellStyle name="40% - Énfasis3 4 2 8 2" xfId="16111" xr:uid="{00000000-0005-0000-0000-00001F660000}"/>
    <cellStyle name="40% - Énfasis3 4 2 8 2 2" xfId="32217" xr:uid="{00000000-0005-0000-0000-000020660000}"/>
    <cellStyle name="40% - Énfasis3 4 2 8 3" xfId="40114" xr:uid="{00000000-0005-0000-0000-000021660000}"/>
    <cellStyle name="40% - Énfasis3 4 2 8 4" xfId="24849" xr:uid="{00000000-0005-0000-0000-000022660000}"/>
    <cellStyle name="40% - Énfasis3 4 2 8 5" xfId="47336" xr:uid="{00000000-0005-0000-0000-000023660000}"/>
    <cellStyle name="40% - Énfasis3 4 2 9" xfId="3042" xr:uid="{00000000-0005-0000-0000-000024660000}"/>
    <cellStyle name="40% - Énfasis3 4 2 9 2" xfId="13026" xr:uid="{00000000-0005-0000-0000-000025660000}"/>
    <cellStyle name="40% - Énfasis3 4 2 9 3" xfId="25802" xr:uid="{00000000-0005-0000-0000-000026660000}"/>
    <cellStyle name="40% - Énfasis3 4 2 9 4" xfId="44247" xr:uid="{00000000-0005-0000-0000-000027660000}"/>
    <cellStyle name="40% - Énfasis3 4 3" xfId="345" xr:uid="{00000000-0005-0000-0000-000028660000}"/>
    <cellStyle name="40% - Énfasis3 4 3 10" xfId="7906" xr:uid="{00000000-0005-0000-0000-000029660000}"/>
    <cellStyle name="40% - Énfasis3 4 3 10 2" xfId="16873" xr:uid="{00000000-0005-0000-0000-00002A660000}"/>
    <cellStyle name="40% - Énfasis3 4 3 10 3" xfId="33702" xr:uid="{00000000-0005-0000-0000-00002B660000}"/>
    <cellStyle name="40% - Énfasis3 4 3 10 4" xfId="48098" xr:uid="{00000000-0005-0000-0000-00002C660000}"/>
    <cellStyle name="40% - Énfasis3 4 3 11" xfId="11045" xr:uid="{00000000-0005-0000-0000-00002D660000}"/>
    <cellStyle name="40% - Énfasis3 4 3 11 2" xfId="49741" xr:uid="{00000000-0005-0000-0000-00002E660000}"/>
    <cellStyle name="40% - Énfasis3 4 3 12" xfId="18585" xr:uid="{00000000-0005-0000-0000-00002F660000}"/>
    <cellStyle name="40% - Énfasis3 4 3 13" xfId="41559" xr:uid="{00000000-0005-0000-0000-000030660000}"/>
    <cellStyle name="40% - Énfasis3 4 3 2" xfId="652" xr:uid="{00000000-0005-0000-0000-000031660000}"/>
    <cellStyle name="40% - Énfasis3 4 3 2 10" xfId="42060" xr:uid="{00000000-0005-0000-0000-000032660000}"/>
    <cellStyle name="40% - Énfasis3 4 3 2 2" xfId="2275" xr:uid="{00000000-0005-0000-0000-000033660000}"/>
    <cellStyle name="40% - Énfasis3 4 3 2 2 2" xfId="5015" xr:uid="{00000000-0005-0000-0000-000034660000}"/>
    <cellStyle name="40% - Énfasis3 4 3 2 2 2 2" xfId="14993" xr:uid="{00000000-0005-0000-0000-000035660000}"/>
    <cellStyle name="40% - Énfasis3 4 3 2 2 2 2 2" xfId="28599" xr:uid="{00000000-0005-0000-0000-000036660000}"/>
    <cellStyle name="40% - Énfasis3 4 3 2 2 2 3" xfId="36494" xr:uid="{00000000-0005-0000-0000-000037660000}"/>
    <cellStyle name="40% - Énfasis3 4 3 2 2 2 4" xfId="21283" xr:uid="{00000000-0005-0000-0000-000038660000}"/>
    <cellStyle name="40% - Énfasis3 4 3 2 2 2 5" xfId="46215" xr:uid="{00000000-0005-0000-0000-000039660000}"/>
    <cellStyle name="40% - Énfasis3 4 3 2 2 3" xfId="8822" xr:uid="{00000000-0005-0000-0000-00003A660000}"/>
    <cellStyle name="40% - Énfasis3 4 3 2 2 3 2" xfId="17789" xr:uid="{00000000-0005-0000-0000-00003B660000}"/>
    <cellStyle name="40% - Énfasis3 4 3 2 2 3 2 2" xfId="30083" xr:uid="{00000000-0005-0000-0000-00003C660000}"/>
    <cellStyle name="40% - Énfasis3 4 3 2 2 3 3" xfId="37979" xr:uid="{00000000-0005-0000-0000-00003D660000}"/>
    <cellStyle name="40% - Énfasis3 4 3 2 2 3 4" xfId="22766" xr:uid="{00000000-0005-0000-0000-00003E660000}"/>
    <cellStyle name="40% - Énfasis3 4 3 2 2 3 5" xfId="49014" xr:uid="{00000000-0005-0000-0000-00003F660000}"/>
    <cellStyle name="40% - Énfasis3 4 3 2 2 4" xfId="9677" xr:uid="{00000000-0005-0000-0000-000040660000}"/>
    <cellStyle name="40% - Énfasis3 4 3 2 2 4 2" xfId="31568" xr:uid="{00000000-0005-0000-0000-000041660000}"/>
    <cellStyle name="40% - Énfasis3 4 3 2 2 4 3" xfId="39465" xr:uid="{00000000-0005-0000-0000-000042660000}"/>
    <cellStyle name="40% - Énfasis3 4 3 2 2 4 4" xfId="24250" xr:uid="{00000000-0005-0000-0000-000043660000}"/>
    <cellStyle name="40% - Énfasis3 4 3 2 2 4 5" xfId="50657" xr:uid="{00000000-0005-0000-0000-000044660000}"/>
    <cellStyle name="40% - Énfasis3 4 3 2 2 5" xfId="12361" xr:uid="{00000000-0005-0000-0000-000045660000}"/>
    <cellStyle name="40% - Énfasis3 4 3 2 2 5 2" xfId="33053" xr:uid="{00000000-0005-0000-0000-000046660000}"/>
    <cellStyle name="40% - Énfasis3 4 3 2 2 5 3" xfId="40950" xr:uid="{00000000-0005-0000-0000-000047660000}"/>
    <cellStyle name="40% - Énfasis3 4 3 2 2 6" xfId="26637" xr:uid="{00000000-0005-0000-0000-000048660000}"/>
    <cellStyle name="40% - Énfasis3 4 3 2 2 7" xfId="34537" xr:uid="{00000000-0005-0000-0000-000049660000}"/>
    <cellStyle name="40% - Énfasis3 4 3 2 2 8" xfId="19799" xr:uid="{00000000-0005-0000-0000-00004A660000}"/>
    <cellStyle name="40% - Énfasis3 4 3 2 2 9" xfId="42475" xr:uid="{00000000-0005-0000-0000-00004B660000}"/>
    <cellStyle name="40% - Énfasis3 4 3 2 3" xfId="1859" xr:uid="{00000000-0005-0000-0000-00004C660000}"/>
    <cellStyle name="40% - Énfasis3 4 3 2 3 2" xfId="4176" xr:uid="{00000000-0005-0000-0000-00004D660000}"/>
    <cellStyle name="40% - Énfasis3 4 3 2 3 2 2" xfId="14156" xr:uid="{00000000-0005-0000-0000-00004E660000}"/>
    <cellStyle name="40% - Énfasis3 4 3 2 3 2 3" xfId="28083" xr:uid="{00000000-0005-0000-0000-00004F660000}"/>
    <cellStyle name="40% - Énfasis3 4 3 2 3 2 4" xfId="45378" xr:uid="{00000000-0005-0000-0000-000050660000}"/>
    <cellStyle name="40% - Énfasis3 4 3 2 3 3" xfId="11046" xr:uid="{00000000-0005-0000-0000-000051660000}"/>
    <cellStyle name="40% - Énfasis3 4 3 2 3 3 2" xfId="35978" xr:uid="{00000000-0005-0000-0000-000052660000}"/>
    <cellStyle name="40% - Énfasis3 4 3 2 3 4" xfId="20767" xr:uid="{00000000-0005-0000-0000-000053660000}"/>
    <cellStyle name="40% - Énfasis3 4 3 2 3 5" xfId="43638" xr:uid="{00000000-0005-0000-0000-000054660000}"/>
    <cellStyle name="40% - Énfasis3 4 3 2 4" xfId="3581" xr:uid="{00000000-0005-0000-0000-000055660000}"/>
    <cellStyle name="40% - Énfasis3 4 3 2 4 2" xfId="13565" xr:uid="{00000000-0005-0000-0000-000056660000}"/>
    <cellStyle name="40% - Énfasis3 4 3 2 4 2 2" xfId="29567" xr:uid="{00000000-0005-0000-0000-000057660000}"/>
    <cellStyle name="40% - Énfasis3 4 3 2 4 3" xfId="37463" xr:uid="{00000000-0005-0000-0000-000058660000}"/>
    <cellStyle name="40% - Énfasis3 4 3 2 4 4" xfId="22251" xr:uid="{00000000-0005-0000-0000-000059660000}"/>
    <cellStyle name="40% - Énfasis3 4 3 2 4 5" xfId="44786" xr:uid="{00000000-0005-0000-0000-00005A660000}"/>
    <cellStyle name="40% - Énfasis3 4 3 2 5" xfId="8407" xr:uid="{00000000-0005-0000-0000-00005B660000}"/>
    <cellStyle name="40% - Énfasis3 4 3 2 5 2" xfId="17374" xr:uid="{00000000-0005-0000-0000-00005C660000}"/>
    <cellStyle name="40% - Énfasis3 4 3 2 5 2 2" xfId="31052" xr:uid="{00000000-0005-0000-0000-00005D660000}"/>
    <cellStyle name="40% - Énfasis3 4 3 2 5 3" xfId="38949" xr:uid="{00000000-0005-0000-0000-00005E660000}"/>
    <cellStyle name="40% - Énfasis3 4 3 2 5 4" xfId="23735" xr:uid="{00000000-0005-0000-0000-00005F660000}"/>
    <cellStyle name="40% - Énfasis3 4 3 2 5 5" xfId="48599" xr:uid="{00000000-0005-0000-0000-000060660000}"/>
    <cellStyle name="40% - Énfasis3 4 3 2 6" xfId="11047" xr:uid="{00000000-0005-0000-0000-000061660000}"/>
    <cellStyle name="40% - Énfasis3 4 3 2 6 2" xfId="32537" xr:uid="{00000000-0005-0000-0000-000062660000}"/>
    <cellStyle name="40% - Énfasis3 4 3 2 6 3" xfId="40434" xr:uid="{00000000-0005-0000-0000-000063660000}"/>
    <cellStyle name="40% - Énfasis3 4 3 2 6 4" xfId="25144" xr:uid="{00000000-0005-0000-0000-000064660000}"/>
    <cellStyle name="40% - Énfasis3 4 3 2 6 5" xfId="50242" xr:uid="{00000000-0005-0000-0000-000065660000}"/>
    <cellStyle name="40% - Énfasis3 4 3 2 7" xfId="26121" xr:uid="{00000000-0005-0000-0000-000066660000}"/>
    <cellStyle name="40% - Énfasis3 4 3 2 8" xfId="34021" xr:uid="{00000000-0005-0000-0000-000067660000}"/>
    <cellStyle name="40% - Énfasis3 4 3 2 9" xfId="19283" xr:uid="{00000000-0005-0000-0000-000068660000}"/>
    <cellStyle name="40% - Énfasis3 4 3 3" xfId="2274" xr:uid="{00000000-0005-0000-0000-000069660000}"/>
    <cellStyle name="40% - Énfasis3 4 3 3 2" xfId="4736" xr:uid="{00000000-0005-0000-0000-00006A660000}"/>
    <cellStyle name="40% - Énfasis3 4 3 3 2 2" xfId="14714" xr:uid="{00000000-0005-0000-0000-00006B660000}"/>
    <cellStyle name="40% - Énfasis3 4 3 3 2 2 2" xfId="28598" xr:uid="{00000000-0005-0000-0000-00006C660000}"/>
    <cellStyle name="40% - Énfasis3 4 3 3 2 3" xfId="36493" xr:uid="{00000000-0005-0000-0000-00006D660000}"/>
    <cellStyle name="40% - Énfasis3 4 3 3 2 4" xfId="21282" xr:uid="{00000000-0005-0000-0000-00006E660000}"/>
    <cellStyle name="40% - Énfasis3 4 3 3 2 5" xfId="45936" xr:uid="{00000000-0005-0000-0000-00006F660000}"/>
    <cellStyle name="40% - Énfasis3 4 3 3 3" xfId="8821" xr:uid="{00000000-0005-0000-0000-000070660000}"/>
    <cellStyle name="40% - Énfasis3 4 3 3 3 2" xfId="17788" xr:uid="{00000000-0005-0000-0000-000071660000}"/>
    <cellStyle name="40% - Énfasis3 4 3 3 3 2 2" xfId="30082" xr:uid="{00000000-0005-0000-0000-000072660000}"/>
    <cellStyle name="40% - Énfasis3 4 3 3 3 3" xfId="37978" xr:uid="{00000000-0005-0000-0000-000073660000}"/>
    <cellStyle name="40% - Énfasis3 4 3 3 3 4" xfId="22765" xr:uid="{00000000-0005-0000-0000-000074660000}"/>
    <cellStyle name="40% - Énfasis3 4 3 3 3 5" xfId="49013" xr:uid="{00000000-0005-0000-0000-000075660000}"/>
    <cellStyle name="40% - Énfasis3 4 3 3 4" xfId="9678" xr:uid="{00000000-0005-0000-0000-000076660000}"/>
    <cellStyle name="40% - Énfasis3 4 3 3 4 2" xfId="31567" xr:uid="{00000000-0005-0000-0000-000077660000}"/>
    <cellStyle name="40% - Énfasis3 4 3 3 4 3" xfId="39464" xr:uid="{00000000-0005-0000-0000-000078660000}"/>
    <cellStyle name="40% - Énfasis3 4 3 3 4 4" xfId="24249" xr:uid="{00000000-0005-0000-0000-000079660000}"/>
    <cellStyle name="40% - Énfasis3 4 3 3 4 5" xfId="50656" xr:uid="{00000000-0005-0000-0000-00007A660000}"/>
    <cellStyle name="40% - Énfasis3 4 3 3 5" xfId="12360" xr:uid="{00000000-0005-0000-0000-00007B660000}"/>
    <cellStyle name="40% - Énfasis3 4 3 3 5 2" xfId="33052" xr:uid="{00000000-0005-0000-0000-00007C660000}"/>
    <cellStyle name="40% - Énfasis3 4 3 3 5 3" xfId="40949" xr:uid="{00000000-0005-0000-0000-00007D660000}"/>
    <cellStyle name="40% - Énfasis3 4 3 3 6" xfId="26636" xr:uid="{00000000-0005-0000-0000-00007E660000}"/>
    <cellStyle name="40% - Énfasis3 4 3 3 7" xfId="34536" xr:uid="{00000000-0005-0000-0000-00007F660000}"/>
    <cellStyle name="40% - Énfasis3 4 3 3 8" xfId="19798" xr:uid="{00000000-0005-0000-0000-000080660000}"/>
    <cellStyle name="40% - Énfasis3 4 3 3 9" xfId="42474" xr:uid="{00000000-0005-0000-0000-000081660000}"/>
    <cellStyle name="40% - Énfasis3 4 3 4" xfId="1344" xr:uid="{00000000-0005-0000-0000-000082660000}"/>
    <cellStyle name="40% - Énfasis3 4 3 4 2" xfId="4550" xr:uid="{00000000-0005-0000-0000-000083660000}"/>
    <cellStyle name="40% - Énfasis3 4 3 4 2 2" xfId="14528" xr:uid="{00000000-0005-0000-0000-000084660000}"/>
    <cellStyle name="40% - Énfasis3 4 3 4 2 3" xfId="27252" xr:uid="{00000000-0005-0000-0000-000085660000}"/>
    <cellStyle name="40% - Énfasis3 4 3 4 2 4" xfId="45750" xr:uid="{00000000-0005-0000-0000-000086660000}"/>
    <cellStyle name="40% - Énfasis3 4 3 4 3" xfId="11048" xr:uid="{00000000-0005-0000-0000-000087660000}"/>
    <cellStyle name="40% - Énfasis3 4 3 4 3 2" xfId="35147" xr:uid="{00000000-0005-0000-0000-000088660000}"/>
    <cellStyle name="40% - Énfasis3 4 3 4 4" xfId="18964" xr:uid="{00000000-0005-0000-0000-000089660000}"/>
    <cellStyle name="40% - Énfasis3 4 3 4 5" xfId="43216" xr:uid="{00000000-0005-0000-0000-00008A660000}"/>
    <cellStyle name="40% - Énfasis3 4 3 5" xfId="6279" xr:uid="{00000000-0005-0000-0000-00008B660000}"/>
    <cellStyle name="40% - Énfasis3 4 3 5 2" xfId="27764" xr:uid="{00000000-0005-0000-0000-00008C660000}"/>
    <cellStyle name="40% - Énfasis3 4 3 5 2 2" xfId="51498" xr:uid="{00000000-0005-0000-0000-00008D660000}"/>
    <cellStyle name="40% - Énfasis3 4 3 5 3" xfId="35659" xr:uid="{00000000-0005-0000-0000-00008E660000}"/>
    <cellStyle name="40% - Énfasis3 4 3 5 3 2" xfId="51177" xr:uid="{00000000-0005-0000-0000-00008F660000}"/>
    <cellStyle name="40% - Énfasis3 4 3 5 4" xfId="20448" xr:uid="{00000000-0005-0000-0000-000090660000}"/>
    <cellStyle name="40% - Énfasis3 4 3 6" xfId="6695" xr:uid="{00000000-0005-0000-0000-000091660000}"/>
    <cellStyle name="40% - Énfasis3 4 3 6 2" xfId="15674" xr:uid="{00000000-0005-0000-0000-000092660000}"/>
    <cellStyle name="40% - Énfasis3 4 3 6 2 2" xfId="29248" xr:uid="{00000000-0005-0000-0000-000093660000}"/>
    <cellStyle name="40% - Énfasis3 4 3 6 3" xfId="37144" xr:uid="{00000000-0005-0000-0000-000094660000}"/>
    <cellStyle name="40% - Énfasis3 4 3 6 4" xfId="21932" xr:uid="{00000000-0005-0000-0000-000095660000}"/>
    <cellStyle name="40% - Énfasis3 4 3 6 5" xfId="46898" xr:uid="{00000000-0005-0000-0000-000096660000}"/>
    <cellStyle name="40% - Énfasis3 4 3 7" xfId="3895" xr:uid="{00000000-0005-0000-0000-000097660000}"/>
    <cellStyle name="40% - Énfasis3 4 3 7 2" xfId="13877" xr:uid="{00000000-0005-0000-0000-000098660000}"/>
    <cellStyle name="40% - Énfasis3 4 3 7 2 2" xfId="30733" xr:uid="{00000000-0005-0000-0000-000099660000}"/>
    <cellStyle name="40% - Énfasis3 4 3 7 3" xfId="38630" xr:uid="{00000000-0005-0000-0000-00009A660000}"/>
    <cellStyle name="40% - Énfasis3 4 3 7 4" xfId="23416" xr:uid="{00000000-0005-0000-0000-00009B660000}"/>
    <cellStyle name="40% - Énfasis3 4 3 7 5" xfId="45099" xr:uid="{00000000-0005-0000-0000-00009C660000}"/>
    <cellStyle name="40% - Énfasis3 4 3 8" xfId="7232" xr:uid="{00000000-0005-0000-0000-00009D660000}"/>
    <cellStyle name="40% - Énfasis3 4 3 8 2" xfId="16209" xr:uid="{00000000-0005-0000-0000-00009E660000}"/>
    <cellStyle name="40% - Énfasis3 4 3 8 2 2" xfId="32218" xr:uid="{00000000-0005-0000-0000-00009F660000}"/>
    <cellStyle name="40% - Énfasis3 4 3 8 3" xfId="40115" xr:uid="{00000000-0005-0000-0000-0000A0660000}"/>
    <cellStyle name="40% - Énfasis3 4 3 8 4" xfId="24850" xr:uid="{00000000-0005-0000-0000-0000A1660000}"/>
    <cellStyle name="40% - Énfasis3 4 3 8 5" xfId="47434" xr:uid="{00000000-0005-0000-0000-0000A2660000}"/>
    <cellStyle name="40% - Énfasis3 4 3 9" xfId="3140" xr:uid="{00000000-0005-0000-0000-0000A3660000}"/>
    <cellStyle name="40% - Énfasis3 4 3 9 2" xfId="13124" xr:uid="{00000000-0005-0000-0000-0000A4660000}"/>
    <cellStyle name="40% - Énfasis3 4 3 9 3" xfId="25803" xr:uid="{00000000-0005-0000-0000-0000A5660000}"/>
    <cellStyle name="40% - Énfasis3 4 3 9 4" xfId="44345" xr:uid="{00000000-0005-0000-0000-0000A6660000}"/>
    <cellStyle name="40% - Énfasis3 4 4" xfId="827" xr:uid="{00000000-0005-0000-0000-0000A7660000}"/>
    <cellStyle name="40% - Énfasis3 4 4 10" xfId="41733" xr:uid="{00000000-0005-0000-0000-0000A8660000}"/>
    <cellStyle name="40% - Énfasis3 4 4 2" xfId="2276" xr:uid="{00000000-0005-0000-0000-0000A9660000}"/>
    <cellStyle name="40% - Énfasis3 4 4 2 2" xfId="4931" xr:uid="{00000000-0005-0000-0000-0000AA660000}"/>
    <cellStyle name="40% - Énfasis3 4 4 2 2 2" xfId="14909" xr:uid="{00000000-0005-0000-0000-0000AB660000}"/>
    <cellStyle name="40% - Énfasis3 4 4 2 2 2 2" xfId="28600" xr:uid="{00000000-0005-0000-0000-0000AC660000}"/>
    <cellStyle name="40% - Énfasis3 4 4 2 2 3" xfId="36495" xr:uid="{00000000-0005-0000-0000-0000AD660000}"/>
    <cellStyle name="40% - Énfasis3 4 4 2 2 4" xfId="21284" xr:uid="{00000000-0005-0000-0000-0000AE660000}"/>
    <cellStyle name="40% - Énfasis3 4 4 2 2 5" xfId="46131" xr:uid="{00000000-0005-0000-0000-0000AF660000}"/>
    <cellStyle name="40% - Énfasis3 4 4 2 3" xfId="8823" xr:uid="{00000000-0005-0000-0000-0000B0660000}"/>
    <cellStyle name="40% - Énfasis3 4 4 2 3 2" xfId="17790" xr:uid="{00000000-0005-0000-0000-0000B1660000}"/>
    <cellStyle name="40% - Énfasis3 4 4 2 3 2 2" xfId="30084" xr:uid="{00000000-0005-0000-0000-0000B2660000}"/>
    <cellStyle name="40% - Énfasis3 4 4 2 3 3" xfId="37980" xr:uid="{00000000-0005-0000-0000-0000B3660000}"/>
    <cellStyle name="40% - Énfasis3 4 4 2 3 4" xfId="22767" xr:uid="{00000000-0005-0000-0000-0000B4660000}"/>
    <cellStyle name="40% - Énfasis3 4 4 2 3 5" xfId="49015" xr:uid="{00000000-0005-0000-0000-0000B5660000}"/>
    <cellStyle name="40% - Énfasis3 4 4 2 4" xfId="9679" xr:uid="{00000000-0005-0000-0000-0000B6660000}"/>
    <cellStyle name="40% - Énfasis3 4 4 2 4 2" xfId="31569" xr:uid="{00000000-0005-0000-0000-0000B7660000}"/>
    <cellStyle name="40% - Énfasis3 4 4 2 4 3" xfId="39466" xr:uid="{00000000-0005-0000-0000-0000B8660000}"/>
    <cellStyle name="40% - Énfasis3 4 4 2 4 4" xfId="24251" xr:uid="{00000000-0005-0000-0000-0000B9660000}"/>
    <cellStyle name="40% - Énfasis3 4 4 2 4 5" xfId="50658" xr:uid="{00000000-0005-0000-0000-0000BA660000}"/>
    <cellStyle name="40% - Énfasis3 4 4 2 5" xfId="12362" xr:uid="{00000000-0005-0000-0000-0000BB660000}"/>
    <cellStyle name="40% - Énfasis3 4 4 2 5 2" xfId="33054" xr:uid="{00000000-0005-0000-0000-0000BC660000}"/>
    <cellStyle name="40% - Énfasis3 4 4 2 5 3" xfId="40951" xr:uid="{00000000-0005-0000-0000-0000BD660000}"/>
    <cellStyle name="40% - Énfasis3 4 4 2 6" xfId="26638" xr:uid="{00000000-0005-0000-0000-0000BE660000}"/>
    <cellStyle name="40% - Énfasis3 4 4 2 7" xfId="34538" xr:uid="{00000000-0005-0000-0000-0000BF660000}"/>
    <cellStyle name="40% - Énfasis3 4 4 2 8" xfId="19800" xr:uid="{00000000-0005-0000-0000-0000C0660000}"/>
    <cellStyle name="40% - Énfasis3 4 4 2 9" xfId="42476" xr:uid="{00000000-0005-0000-0000-0000C1660000}"/>
    <cellStyle name="40% - Énfasis3 4 4 3" xfId="1518" xr:uid="{00000000-0005-0000-0000-0000C2660000}"/>
    <cellStyle name="40% - Énfasis3 4 4 3 2" xfId="6870" xr:uid="{00000000-0005-0000-0000-0000C3660000}"/>
    <cellStyle name="40% - Énfasis3 4 4 3 2 2" xfId="15848" xr:uid="{00000000-0005-0000-0000-0000C4660000}"/>
    <cellStyle name="40% - Énfasis3 4 4 3 2 3" xfId="28081" xr:uid="{00000000-0005-0000-0000-0000C5660000}"/>
    <cellStyle name="40% - Énfasis3 4 4 3 2 4" xfId="47072" xr:uid="{00000000-0005-0000-0000-0000C6660000}"/>
    <cellStyle name="40% - Énfasis3 4 4 3 3" xfId="11049" xr:uid="{00000000-0005-0000-0000-0000C7660000}"/>
    <cellStyle name="40% - Énfasis3 4 4 3 3 2" xfId="35976" xr:uid="{00000000-0005-0000-0000-0000C8660000}"/>
    <cellStyle name="40% - Énfasis3 4 4 3 4" xfId="20765" xr:uid="{00000000-0005-0000-0000-0000C9660000}"/>
    <cellStyle name="40% - Énfasis3 4 4 3 5" xfId="43390" xr:uid="{00000000-0005-0000-0000-0000CA660000}"/>
    <cellStyle name="40% - Énfasis3 4 4 4" xfId="4091" xr:uid="{00000000-0005-0000-0000-0000CB660000}"/>
    <cellStyle name="40% - Énfasis3 4 4 4 2" xfId="14072" xr:uid="{00000000-0005-0000-0000-0000CC660000}"/>
    <cellStyle name="40% - Énfasis3 4 4 4 2 2" xfId="29565" xr:uid="{00000000-0005-0000-0000-0000CD660000}"/>
    <cellStyle name="40% - Énfasis3 4 4 4 3" xfId="37461" xr:uid="{00000000-0005-0000-0000-0000CE660000}"/>
    <cellStyle name="40% - Énfasis3 4 4 4 4" xfId="22249" xr:uid="{00000000-0005-0000-0000-0000CF660000}"/>
    <cellStyle name="40% - Énfasis3 4 4 4 5" xfId="45294" xr:uid="{00000000-0005-0000-0000-0000D0660000}"/>
    <cellStyle name="40% - Énfasis3 4 4 5" xfId="7406" xr:uid="{00000000-0005-0000-0000-0000D1660000}"/>
    <cellStyle name="40% - Énfasis3 4 4 5 2" xfId="16382" xr:uid="{00000000-0005-0000-0000-0000D2660000}"/>
    <cellStyle name="40% - Énfasis3 4 4 5 2 2" xfId="31050" xr:uid="{00000000-0005-0000-0000-0000D3660000}"/>
    <cellStyle name="40% - Énfasis3 4 4 5 3" xfId="38947" xr:uid="{00000000-0005-0000-0000-0000D4660000}"/>
    <cellStyle name="40% - Énfasis3 4 4 5 4" xfId="23733" xr:uid="{00000000-0005-0000-0000-0000D5660000}"/>
    <cellStyle name="40% - Énfasis3 4 4 5 5" xfId="47607" xr:uid="{00000000-0005-0000-0000-0000D6660000}"/>
    <cellStyle name="40% - Énfasis3 4 4 6" xfId="3314" xr:uid="{00000000-0005-0000-0000-0000D7660000}"/>
    <cellStyle name="40% - Énfasis3 4 4 6 2" xfId="13298" xr:uid="{00000000-0005-0000-0000-0000D8660000}"/>
    <cellStyle name="40% - Énfasis3 4 4 6 2 2" xfId="32535" xr:uid="{00000000-0005-0000-0000-0000D9660000}"/>
    <cellStyle name="40% - Énfasis3 4 4 6 3" xfId="40432" xr:uid="{00000000-0005-0000-0000-0000DA660000}"/>
    <cellStyle name="40% - Énfasis3 4 4 6 4" xfId="25142" xr:uid="{00000000-0005-0000-0000-0000DB660000}"/>
    <cellStyle name="40% - Énfasis3 4 4 6 5" xfId="44519" xr:uid="{00000000-0005-0000-0000-0000DC660000}"/>
    <cellStyle name="40% - Énfasis3 4 4 7" xfId="8080" xr:uid="{00000000-0005-0000-0000-0000DD660000}"/>
    <cellStyle name="40% - Énfasis3 4 4 7 2" xfId="17047" xr:uid="{00000000-0005-0000-0000-0000DE660000}"/>
    <cellStyle name="40% - Énfasis3 4 4 7 3" xfId="26119" xr:uid="{00000000-0005-0000-0000-0000DF660000}"/>
    <cellStyle name="40% - Énfasis3 4 4 7 4" xfId="48272" xr:uid="{00000000-0005-0000-0000-0000E0660000}"/>
    <cellStyle name="40% - Énfasis3 4 4 8" xfId="11050" xr:uid="{00000000-0005-0000-0000-0000E1660000}"/>
    <cellStyle name="40% - Énfasis3 4 4 8 2" xfId="34019" xr:uid="{00000000-0005-0000-0000-0000E2660000}"/>
    <cellStyle name="40% - Énfasis3 4 4 8 3" xfId="49915" xr:uid="{00000000-0005-0000-0000-0000E3660000}"/>
    <cellStyle name="40% - Énfasis3 4 4 9" xfId="19281" xr:uid="{00000000-0005-0000-0000-0000E4660000}"/>
    <cellStyle name="40% - Énfasis3 4 5" xfId="487" xr:uid="{00000000-0005-0000-0000-0000E5660000}"/>
    <cellStyle name="40% - Énfasis3 4 5 2" xfId="2272" xr:uid="{00000000-0005-0000-0000-0000E6660000}"/>
    <cellStyle name="40% - Énfasis3 4 5 2 2" xfId="4652" xr:uid="{00000000-0005-0000-0000-0000E7660000}"/>
    <cellStyle name="40% - Énfasis3 4 5 2 2 2" xfId="14630" xr:uid="{00000000-0005-0000-0000-0000E8660000}"/>
    <cellStyle name="40% - Énfasis3 4 5 2 2 3" xfId="28595" xr:uid="{00000000-0005-0000-0000-0000E9660000}"/>
    <cellStyle name="40% - Énfasis3 4 5 2 2 4" xfId="45852" xr:uid="{00000000-0005-0000-0000-0000EA660000}"/>
    <cellStyle name="40% - Énfasis3 4 5 2 3" xfId="11051" xr:uid="{00000000-0005-0000-0000-0000EB660000}"/>
    <cellStyle name="40% - Énfasis3 4 5 2 3 2" xfId="36490" xr:uid="{00000000-0005-0000-0000-0000EC660000}"/>
    <cellStyle name="40% - Énfasis3 4 5 2 4" xfId="21279" xr:uid="{00000000-0005-0000-0000-0000ED660000}"/>
    <cellStyle name="40% - Énfasis3 4 5 2 5" xfId="43748" xr:uid="{00000000-0005-0000-0000-0000EE660000}"/>
    <cellStyle name="40% - Énfasis3 4 5 3" xfId="2977" xr:uid="{00000000-0005-0000-0000-0000EF660000}"/>
    <cellStyle name="40% - Énfasis3 4 5 3 2" xfId="12961" xr:uid="{00000000-0005-0000-0000-0000F0660000}"/>
    <cellStyle name="40% - Énfasis3 4 5 3 2 2" xfId="30079" xr:uid="{00000000-0005-0000-0000-0000F1660000}"/>
    <cellStyle name="40% - Énfasis3 4 5 3 3" xfId="37975" xr:uid="{00000000-0005-0000-0000-0000F2660000}"/>
    <cellStyle name="40% - Énfasis3 4 5 3 4" xfId="22762" xr:uid="{00000000-0005-0000-0000-0000F3660000}"/>
    <cellStyle name="40% - Énfasis3 4 5 3 5" xfId="44182" xr:uid="{00000000-0005-0000-0000-0000F4660000}"/>
    <cellStyle name="40% - Énfasis3 4 5 4" xfId="8819" xr:uid="{00000000-0005-0000-0000-0000F5660000}"/>
    <cellStyle name="40% - Énfasis3 4 5 4 2" xfId="17786" xr:uid="{00000000-0005-0000-0000-0000F6660000}"/>
    <cellStyle name="40% - Énfasis3 4 5 4 2 2" xfId="31564" xr:uid="{00000000-0005-0000-0000-0000F7660000}"/>
    <cellStyle name="40% - Énfasis3 4 5 4 3" xfId="39461" xr:uid="{00000000-0005-0000-0000-0000F8660000}"/>
    <cellStyle name="40% - Énfasis3 4 5 4 4" xfId="24246" xr:uid="{00000000-0005-0000-0000-0000F9660000}"/>
    <cellStyle name="40% - Énfasis3 4 5 4 5" xfId="49011" xr:uid="{00000000-0005-0000-0000-0000FA660000}"/>
    <cellStyle name="40% - Énfasis3 4 5 5" xfId="11052" xr:uid="{00000000-0005-0000-0000-0000FB660000}"/>
    <cellStyle name="40% - Énfasis3 4 5 5 2" xfId="33049" xr:uid="{00000000-0005-0000-0000-0000FC660000}"/>
    <cellStyle name="40% - Énfasis3 4 5 5 3" xfId="40946" xr:uid="{00000000-0005-0000-0000-0000FD660000}"/>
    <cellStyle name="40% - Énfasis3 4 5 5 4" xfId="25390" xr:uid="{00000000-0005-0000-0000-0000FE660000}"/>
    <cellStyle name="40% - Énfasis3 4 5 5 5" xfId="50654" xr:uid="{00000000-0005-0000-0000-0000FF660000}"/>
    <cellStyle name="40% - Énfasis3 4 5 6" xfId="26633" xr:uid="{00000000-0005-0000-0000-000000670000}"/>
    <cellStyle name="40% - Énfasis3 4 5 7" xfId="34533" xr:uid="{00000000-0005-0000-0000-000001670000}"/>
    <cellStyle name="40% - Énfasis3 4 5 8" xfId="19795" xr:uid="{00000000-0005-0000-0000-000002670000}"/>
    <cellStyle name="40% - Énfasis3 4 5 9" xfId="42472" xr:uid="{00000000-0005-0000-0000-000003670000}"/>
    <cellStyle name="40% - Énfasis3 4 6" xfId="1181" xr:uid="{00000000-0005-0000-0000-000004670000}"/>
    <cellStyle name="40% - Énfasis3 4 6 2" xfId="5239" xr:uid="{00000000-0005-0000-0000-000005670000}"/>
    <cellStyle name="40% - Énfasis3 4 6 2 2" xfId="15216" xr:uid="{00000000-0005-0000-0000-000006670000}"/>
    <cellStyle name="40% - Énfasis3 4 6 2 3" xfId="27250" xr:uid="{00000000-0005-0000-0000-000007670000}"/>
    <cellStyle name="40% - Énfasis3 4 6 2 4" xfId="46439" xr:uid="{00000000-0005-0000-0000-000008670000}"/>
    <cellStyle name="40% - Énfasis3 4 6 3" xfId="11053" xr:uid="{00000000-0005-0000-0000-000009670000}"/>
    <cellStyle name="40% - Énfasis3 4 6 3 2" xfId="35145" xr:uid="{00000000-0005-0000-0000-00000A670000}"/>
    <cellStyle name="40% - Énfasis3 4 6 4" xfId="18962" xr:uid="{00000000-0005-0000-0000-00000B670000}"/>
    <cellStyle name="40% - Énfasis3 4 6 5" xfId="43054" xr:uid="{00000000-0005-0000-0000-00000C670000}"/>
    <cellStyle name="40% - Énfasis3 4 7" xfId="4356" xr:uid="{00000000-0005-0000-0000-00000D670000}"/>
    <cellStyle name="40% - Énfasis3 4 7 2" xfId="14336" xr:uid="{00000000-0005-0000-0000-00000E670000}"/>
    <cellStyle name="40% - Énfasis3 4 7 2 2" xfId="27762" xr:uid="{00000000-0005-0000-0000-00000F670000}"/>
    <cellStyle name="40% - Énfasis3 4 7 3" xfId="35657" xr:uid="{00000000-0005-0000-0000-000010670000}"/>
    <cellStyle name="40% - Énfasis3 4 7 4" xfId="20446" xr:uid="{00000000-0005-0000-0000-000011670000}"/>
    <cellStyle name="40% - Énfasis3 4 7 5" xfId="45558" xr:uid="{00000000-0005-0000-0000-000012670000}"/>
    <cellStyle name="40% - Énfasis3 4 8" xfId="5825" xr:uid="{00000000-0005-0000-0000-000013670000}"/>
    <cellStyle name="40% - Énfasis3 4 8 2" xfId="29246" xr:uid="{00000000-0005-0000-0000-000014670000}"/>
    <cellStyle name="40% - Énfasis3 4 8 2 2" xfId="51417" xr:uid="{00000000-0005-0000-0000-000015670000}"/>
    <cellStyle name="40% - Énfasis3 4 8 3" xfId="37142" xr:uid="{00000000-0005-0000-0000-000016670000}"/>
    <cellStyle name="40% - Énfasis3 4 8 3 2" xfId="51281" xr:uid="{00000000-0005-0000-0000-000017670000}"/>
    <cellStyle name="40% - Énfasis3 4 8 4" xfId="21930" xr:uid="{00000000-0005-0000-0000-000018670000}"/>
    <cellStyle name="40% - Énfasis3 4 9" xfId="6530" xr:uid="{00000000-0005-0000-0000-000019670000}"/>
    <cellStyle name="40% - Énfasis3 4 9 2" xfId="15512" xr:uid="{00000000-0005-0000-0000-00001A670000}"/>
    <cellStyle name="40% - Énfasis3 4 9 2 2" xfId="30731" xr:uid="{00000000-0005-0000-0000-00001B670000}"/>
    <cellStyle name="40% - Énfasis3 4 9 3" xfId="38628" xr:uid="{00000000-0005-0000-0000-00001C670000}"/>
    <cellStyle name="40% - Énfasis3 4 9 4" xfId="23414" xr:uid="{00000000-0005-0000-0000-00001D670000}"/>
    <cellStyle name="40% - Énfasis3 4 9 5" xfId="46735" xr:uid="{00000000-0005-0000-0000-00001E670000}"/>
    <cellStyle name="40% - Énfasis3 5" xfId="83" xr:uid="{00000000-0005-0000-0000-00001F670000}"/>
    <cellStyle name="40% - Énfasis3 5 10" xfId="7022" xr:uid="{00000000-0005-0000-0000-000020670000}"/>
    <cellStyle name="40% - Énfasis3 5 10 2" xfId="15999" xr:uid="{00000000-0005-0000-0000-000021670000}"/>
    <cellStyle name="40% - Énfasis3 5 10 3" xfId="25804" xr:uid="{00000000-0005-0000-0000-000022670000}"/>
    <cellStyle name="40% - Énfasis3 5 10 4" xfId="47224" xr:uid="{00000000-0005-0000-0000-000023670000}"/>
    <cellStyle name="40% - Énfasis3 5 11" xfId="2830" xr:uid="{00000000-0005-0000-0000-000024670000}"/>
    <cellStyle name="40% - Énfasis3 5 11 2" xfId="12814" xr:uid="{00000000-0005-0000-0000-000025670000}"/>
    <cellStyle name="40% - Énfasis3 5 11 3" xfId="33703" xr:uid="{00000000-0005-0000-0000-000026670000}"/>
    <cellStyle name="40% - Énfasis3 5 11 4" xfId="44035" xr:uid="{00000000-0005-0000-0000-000027670000}"/>
    <cellStyle name="40% - Énfasis3 5 12" xfId="7696" xr:uid="{00000000-0005-0000-0000-000028670000}"/>
    <cellStyle name="40% - Énfasis3 5 12 2" xfId="16663" xr:uid="{00000000-0005-0000-0000-000029670000}"/>
    <cellStyle name="40% - Énfasis3 5 12 3" xfId="47888" xr:uid="{00000000-0005-0000-0000-00002A670000}"/>
    <cellStyle name="40% - Énfasis3 5 13" xfId="11054" xr:uid="{00000000-0005-0000-0000-00002B670000}"/>
    <cellStyle name="40% - Énfasis3 5 13 2" xfId="49531" xr:uid="{00000000-0005-0000-0000-00002C670000}"/>
    <cellStyle name="40% - Énfasis3 5 14" xfId="12657" xr:uid="{00000000-0005-0000-0000-00002D670000}"/>
    <cellStyle name="40% - Énfasis3 5 15" xfId="12643" xr:uid="{00000000-0005-0000-0000-00002E670000}"/>
    <cellStyle name="40% - Énfasis3 5 15 2" xfId="41349" xr:uid="{00000000-0005-0000-0000-00002F670000}"/>
    <cellStyle name="40% - Énfasis3 5 2" xfId="191" xr:uid="{00000000-0005-0000-0000-000030670000}"/>
    <cellStyle name="40% - Énfasis3 5 2 10" xfId="11055" xr:uid="{00000000-0005-0000-0000-000031670000}"/>
    <cellStyle name="40% - Énfasis3 5 2 10 2" xfId="33704" xr:uid="{00000000-0005-0000-0000-000032670000}"/>
    <cellStyle name="40% - Énfasis3 5 2 10 3" xfId="49743" xr:uid="{00000000-0005-0000-0000-000033670000}"/>
    <cellStyle name="40% - Énfasis3 5 2 11" xfId="18465" xr:uid="{00000000-0005-0000-0000-000034670000}"/>
    <cellStyle name="40% - Énfasis3 5 2 12" xfId="41561" xr:uid="{00000000-0005-0000-0000-000035670000}"/>
    <cellStyle name="40% - Énfasis3 5 2 2" xfId="654" xr:uid="{00000000-0005-0000-0000-000036670000}"/>
    <cellStyle name="40% - Énfasis3 5 2 2 10" xfId="42061" xr:uid="{00000000-0005-0000-0000-000037670000}"/>
    <cellStyle name="40% - Énfasis3 5 2 2 2" xfId="2279" xr:uid="{00000000-0005-0000-0000-000038670000}"/>
    <cellStyle name="40% - Énfasis3 5 2 2 2 2" xfId="5097" xr:uid="{00000000-0005-0000-0000-000039670000}"/>
    <cellStyle name="40% - Énfasis3 5 2 2 2 2 2" xfId="15075" xr:uid="{00000000-0005-0000-0000-00003A670000}"/>
    <cellStyle name="40% - Énfasis3 5 2 2 2 2 2 2" xfId="28603" xr:uid="{00000000-0005-0000-0000-00003B670000}"/>
    <cellStyle name="40% - Énfasis3 5 2 2 2 2 3" xfId="36498" xr:uid="{00000000-0005-0000-0000-00003C670000}"/>
    <cellStyle name="40% - Énfasis3 5 2 2 2 2 4" xfId="21287" xr:uid="{00000000-0005-0000-0000-00003D670000}"/>
    <cellStyle name="40% - Énfasis3 5 2 2 2 2 5" xfId="46297" xr:uid="{00000000-0005-0000-0000-00003E670000}"/>
    <cellStyle name="40% - Énfasis3 5 2 2 2 3" xfId="8826" xr:uid="{00000000-0005-0000-0000-00003F670000}"/>
    <cellStyle name="40% - Énfasis3 5 2 2 2 3 2" xfId="17793" xr:uid="{00000000-0005-0000-0000-000040670000}"/>
    <cellStyle name="40% - Énfasis3 5 2 2 2 3 2 2" xfId="30087" xr:uid="{00000000-0005-0000-0000-000041670000}"/>
    <cellStyle name="40% - Énfasis3 5 2 2 2 3 3" xfId="37983" xr:uid="{00000000-0005-0000-0000-000042670000}"/>
    <cellStyle name="40% - Énfasis3 5 2 2 2 3 4" xfId="22770" xr:uid="{00000000-0005-0000-0000-000043670000}"/>
    <cellStyle name="40% - Énfasis3 5 2 2 2 3 5" xfId="49018" xr:uid="{00000000-0005-0000-0000-000044670000}"/>
    <cellStyle name="40% - Énfasis3 5 2 2 2 4" xfId="9680" xr:uid="{00000000-0005-0000-0000-000045670000}"/>
    <cellStyle name="40% - Énfasis3 5 2 2 2 4 2" xfId="31572" xr:uid="{00000000-0005-0000-0000-000046670000}"/>
    <cellStyle name="40% - Énfasis3 5 2 2 2 4 3" xfId="39469" xr:uid="{00000000-0005-0000-0000-000047670000}"/>
    <cellStyle name="40% - Énfasis3 5 2 2 2 4 4" xfId="24254" xr:uid="{00000000-0005-0000-0000-000048670000}"/>
    <cellStyle name="40% - Énfasis3 5 2 2 2 4 5" xfId="50661" xr:uid="{00000000-0005-0000-0000-000049670000}"/>
    <cellStyle name="40% - Énfasis3 5 2 2 2 5" xfId="12364" xr:uid="{00000000-0005-0000-0000-00004A670000}"/>
    <cellStyle name="40% - Énfasis3 5 2 2 2 5 2" xfId="33057" xr:uid="{00000000-0005-0000-0000-00004B670000}"/>
    <cellStyle name="40% - Énfasis3 5 2 2 2 5 3" xfId="40954" xr:uid="{00000000-0005-0000-0000-00004C670000}"/>
    <cellStyle name="40% - Énfasis3 5 2 2 2 6" xfId="26641" xr:uid="{00000000-0005-0000-0000-00004D670000}"/>
    <cellStyle name="40% - Énfasis3 5 2 2 2 7" xfId="34541" xr:uid="{00000000-0005-0000-0000-00004E670000}"/>
    <cellStyle name="40% - Énfasis3 5 2 2 2 8" xfId="19803" xr:uid="{00000000-0005-0000-0000-00004F670000}"/>
    <cellStyle name="40% - Énfasis3 5 2 2 2 9" xfId="42479" xr:uid="{00000000-0005-0000-0000-000050670000}"/>
    <cellStyle name="40% - Énfasis3 5 2 2 3" xfId="1860" xr:uid="{00000000-0005-0000-0000-000051670000}"/>
    <cellStyle name="40% - Énfasis3 5 2 2 3 2" xfId="4258" xr:uid="{00000000-0005-0000-0000-000052670000}"/>
    <cellStyle name="40% - Énfasis3 5 2 2 3 2 2" xfId="14238" xr:uid="{00000000-0005-0000-0000-000053670000}"/>
    <cellStyle name="40% - Énfasis3 5 2 2 3 2 3" xfId="28085" xr:uid="{00000000-0005-0000-0000-000054670000}"/>
    <cellStyle name="40% - Énfasis3 5 2 2 3 2 4" xfId="45460" xr:uid="{00000000-0005-0000-0000-000055670000}"/>
    <cellStyle name="40% - Énfasis3 5 2 2 3 3" xfId="11056" xr:uid="{00000000-0005-0000-0000-000056670000}"/>
    <cellStyle name="40% - Énfasis3 5 2 2 3 3 2" xfId="35980" xr:uid="{00000000-0005-0000-0000-000057670000}"/>
    <cellStyle name="40% - Énfasis3 5 2 2 3 4" xfId="20769" xr:uid="{00000000-0005-0000-0000-000058670000}"/>
    <cellStyle name="40% - Énfasis3 5 2 2 3 5" xfId="43639" xr:uid="{00000000-0005-0000-0000-000059670000}"/>
    <cellStyle name="40% - Énfasis3 5 2 2 4" xfId="3582" xr:uid="{00000000-0005-0000-0000-00005A670000}"/>
    <cellStyle name="40% - Énfasis3 5 2 2 4 2" xfId="13566" xr:uid="{00000000-0005-0000-0000-00005B670000}"/>
    <cellStyle name="40% - Énfasis3 5 2 2 4 2 2" xfId="29569" xr:uid="{00000000-0005-0000-0000-00005C670000}"/>
    <cellStyle name="40% - Énfasis3 5 2 2 4 3" xfId="37465" xr:uid="{00000000-0005-0000-0000-00005D670000}"/>
    <cellStyle name="40% - Énfasis3 5 2 2 4 4" xfId="22253" xr:uid="{00000000-0005-0000-0000-00005E670000}"/>
    <cellStyle name="40% - Énfasis3 5 2 2 4 5" xfId="44787" xr:uid="{00000000-0005-0000-0000-00005F670000}"/>
    <cellStyle name="40% - Énfasis3 5 2 2 5" xfId="8408" xr:uid="{00000000-0005-0000-0000-000060670000}"/>
    <cellStyle name="40% - Énfasis3 5 2 2 5 2" xfId="17375" xr:uid="{00000000-0005-0000-0000-000061670000}"/>
    <cellStyle name="40% - Énfasis3 5 2 2 5 2 2" xfId="31054" xr:uid="{00000000-0005-0000-0000-000062670000}"/>
    <cellStyle name="40% - Énfasis3 5 2 2 5 3" xfId="38951" xr:uid="{00000000-0005-0000-0000-000063670000}"/>
    <cellStyle name="40% - Énfasis3 5 2 2 5 4" xfId="23737" xr:uid="{00000000-0005-0000-0000-000064670000}"/>
    <cellStyle name="40% - Énfasis3 5 2 2 5 5" xfId="48600" xr:uid="{00000000-0005-0000-0000-000065670000}"/>
    <cellStyle name="40% - Énfasis3 5 2 2 6" xfId="11057" xr:uid="{00000000-0005-0000-0000-000066670000}"/>
    <cellStyle name="40% - Énfasis3 5 2 2 6 2" xfId="32539" xr:uid="{00000000-0005-0000-0000-000067670000}"/>
    <cellStyle name="40% - Énfasis3 5 2 2 6 3" xfId="40436" xr:uid="{00000000-0005-0000-0000-000068670000}"/>
    <cellStyle name="40% - Énfasis3 5 2 2 6 4" xfId="25146" xr:uid="{00000000-0005-0000-0000-000069670000}"/>
    <cellStyle name="40% - Énfasis3 5 2 2 6 5" xfId="50243" xr:uid="{00000000-0005-0000-0000-00006A670000}"/>
    <cellStyle name="40% - Énfasis3 5 2 2 7" xfId="26123" xr:uid="{00000000-0005-0000-0000-00006B670000}"/>
    <cellStyle name="40% - Énfasis3 5 2 2 8" xfId="34023" xr:uid="{00000000-0005-0000-0000-00006C670000}"/>
    <cellStyle name="40% - Énfasis3 5 2 2 9" xfId="19285" xr:uid="{00000000-0005-0000-0000-00006D670000}"/>
    <cellStyle name="40% - Énfasis3 5 2 3" xfId="2278" xr:uid="{00000000-0005-0000-0000-00006E670000}"/>
    <cellStyle name="40% - Énfasis3 5 2 3 2" xfId="4818" xr:uid="{00000000-0005-0000-0000-00006F670000}"/>
    <cellStyle name="40% - Énfasis3 5 2 3 2 2" xfId="14796" xr:uid="{00000000-0005-0000-0000-000070670000}"/>
    <cellStyle name="40% - Énfasis3 5 2 3 2 2 2" xfId="28602" xr:uid="{00000000-0005-0000-0000-000071670000}"/>
    <cellStyle name="40% - Énfasis3 5 2 3 2 3" xfId="36497" xr:uid="{00000000-0005-0000-0000-000072670000}"/>
    <cellStyle name="40% - Énfasis3 5 2 3 2 4" xfId="21286" xr:uid="{00000000-0005-0000-0000-000073670000}"/>
    <cellStyle name="40% - Énfasis3 5 2 3 2 5" xfId="46018" xr:uid="{00000000-0005-0000-0000-000074670000}"/>
    <cellStyle name="40% - Énfasis3 5 2 3 3" xfId="8825" xr:uid="{00000000-0005-0000-0000-000075670000}"/>
    <cellStyle name="40% - Énfasis3 5 2 3 3 2" xfId="17792" xr:uid="{00000000-0005-0000-0000-000076670000}"/>
    <cellStyle name="40% - Énfasis3 5 2 3 3 2 2" xfId="30086" xr:uid="{00000000-0005-0000-0000-000077670000}"/>
    <cellStyle name="40% - Énfasis3 5 2 3 3 3" xfId="37982" xr:uid="{00000000-0005-0000-0000-000078670000}"/>
    <cellStyle name="40% - Énfasis3 5 2 3 3 4" xfId="22769" xr:uid="{00000000-0005-0000-0000-000079670000}"/>
    <cellStyle name="40% - Énfasis3 5 2 3 3 5" xfId="49017" xr:uid="{00000000-0005-0000-0000-00007A670000}"/>
    <cellStyle name="40% - Énfasis3 5 2 3 4" xfId="9681" xr:uid="{00000000-0005-0000-0000-00007B670000}"/>
    <cellStyle name="40% - Énfasis3 5 2 3 4 2" xfId="31571" xr:uid="{00000000-0005-0000-0000-00007C670000}"/>
    <cellStyle name="40% - Énfasis3 5 2 3 4 3" xfId="39468" xr:uid="{00000000-0005-0000-0000-00007D670000}"/>
    <cellStyle name="40% - Énfasis3 5 2 3 4 4" xfId="24253" xr:uid="{00000000-0005-0000-0000-00007E670000}"/>
    <cellStyle name="40% - Énfasis3 5 2 3 4 5" xfId="50660" xr:uid="{00000000-0005-0000-0000-00007F670000}"/>
    <cellStyle name="40% - Énfasis3 5 2 3 5" xfId="12363" xr:uid="{00000000-0005-0000-0000-000080670000}"/>
    <cellStyle name="40% - Énfasis3 5 2 3 5 2" xfId="33056" xr:uid="{00000000-0005-0000-0000-000081670000}"/>
    <cellStyle name="40% - Énfasis3 5 2 3 5 3" xfId="40953" xr:uid="{00000000-0005-0000-0000-000082670000}"/>
    <cellStyle name="40% - Énfasis3 5 2 3 6" xfId="26640" xr:uid="{00000000-0005-0000-0000-000083670000}"/>
    <cellStyle name="40% - Énfasis3 5 2 3 7" xfId="34540" xr:uid="{00000000-0005-0000-0000-000084670000}"/>
    <cellStyle name="40% - Énfasis3 5 2 3 8" xfId="19802" xr:uid="{00000000-0005-0000-0000-000085670000}"/>
    <cellStyle name="40% - Énfasis3 5 2 3 9" xfId="42478" xr:uid="{00000000-0005-0000-0000-000086670000}"/>
    <cellStyle name="40% - Énfasis3 5 2 4" xfId="1346" xr:uid="{00000000-0005-0000-0000-000087670000}"/>
    <cellStyle name="40% - Énfasis3 5 2 4 2" xfId="4551" xr:uid="{00000000-0005-0000-0000-000088670000}"/>
    <cellStyle name="40% - Énfasis3 5 2 4 2 2" xfId="14529" xr:uid="{00000000-0005-0000-0000-000089670000}"/>
    <cellStyle name="40% - Énfasis3 5 2 4 2 3" xfId="27254" xr:uid="{00000000-0005-0000-0000-00008A670000}"/>
    <cellStyle name="40% - Énfasis3 5 2 4 2 4" xfId="45751" xr:uid="{00000000-0005-0000-0000-00008B670000}"/>
    <cellStyle name="40% - Énfasis3 5 2 4 3" xfId="11058" xr:uid="{00000000-0005-0000-0000-00008C670000}"/>
    <cellStyle name="40% - Énfasis3 5 2 4 3 2" xfId="35149" xr:uid="{00000000-0005-0000-0000-00008D670000}"/>
    <cellStyle name="40% - Énfasis3 5 2 4 4" xfId="18966" xr:uid="{00000000-0005-0000-0000-00008E670000}"/>
    <cellStyle name="40% - Énfasis3 5 2 4 5" xfId="43218" xr:uid="{00000000-0005-0000-0000-00008F670000}"/>
    <cellStyle name="40% - Énfasis3 5 2 5" xfId="6697" xr:uid="{00000000-0005-0000-0000-000090670000}"/>
    <cellStyle name="40% - Énfasis3 5 2 5 2" xfId="15676" xr:uid="{00000000-0005-0000-0000-000091670000}"/>
    <cellStyle name="40% - Énfasis3 5 2 5 2 2" xfId="27766" xr:uid="{00000000-0005-0000-0000-000092670000}"/>
    <cellStyle name="40% - Énfasis3 5 2 5 3" xfId="35661" xr:uid="{00000000-0005-0000-0000-000093670000}"/>
    <cellStyle name="40% - Énfasis3 5 2 5 4" xfId="20450" xr:uid="{00000000-0005-0000-0000-000094670000}"/>
    <cellStyle name="40% - Énfasis3 5 2 5 5" xfId="46900" xr:uid="{00000000-0005-0000-0000-000095670000}"/>
    <cellStyle name="40% - Énfasis3 5 2 6" xfId="3978" xr:uid="{00000000-0005-0000-0000-000096670000}"/>
    <cellStyle name="40% - Énfasis3 5 2 6 2" xfId="13959" xr:uid="{00000000-0005-0000-0000-000097670000}"/>
    <cellStyle name="40% - Énfasis3 5 2 6 2 2" xfId="29250" xr:uid="{00000000-0005-0000-0000-000098670000}"/>
    <cellStyle name="40% - Énfasis3 5 2 6 3" xfId="37146" xr:uid="{00000000-0005-0000-0000-000099670000}"/>
    <cellStyle name="40% - Énfasis3 5 2 6 4" xfId="21934" xr:uid="{00000000-0005-0000-0000-00009A670000}"/>
    <cellStyle name="40% - Énfasis3 5 2 6 5" xfId="45181" xr:uid="{00000000-0005-0000-0000-00009B670000}"/>
    <cellStyle name="40% - Énfasis3 5 2 7" xfId="7234" xr:uid="{00000000-0005-0000-0000-00009C670000}"/>
    <cellStyle name="40% - Énfasis3 5 2 7 2" xfId="16211" xr:uid="{00000000-0005-0000-0000-00009D670000}"/>
    <cellStyle name="40% - Énfasis3 5 2 7 2 2" xfId="30735" xr:uid="{00000000-0005-0000-0000-00009E670000}"/>
    <cellStyle name="40% - Énfasis3 5 2 7 3" xfId="38632" xr:uid="{00000000-0005-0000-0000-00009F670000}"/>
    <cellStyle name="40% - Énfasis3 5 2 7 4" xfId="23418" xr:uid="{00000000-0005-0000-0000-0000A0670000}"/>
    <cellStyle name="40% - Énfasis3 5 2 7 5" xfId="47436" xr:uid="{00000000-0005-0000-0000-0000A1670000}"/>
    <cellStyle name="40% - Énfasis3 5 2 8" xfId="3142" xr:uid="{00000000-0005-0000-0000-0000A2670000}"/>
    <cellStyle name="40% - Énfasis3 5 2 8 2" xfId="13126" xr:uid="{00000000-0005-0000-0000-0000A3670000}"/>
    <cellStyle name="40% - Énfasis3 5 2 8 2 2" xfId="32220" xr:uid="{00000000-0005-0000-0000-0000A4670000}"/>
    <cellStyle name="40% - Énfasis3 5 2 8 3" xfId="40117" xr:uid="{00000000-0005-0000-0000-0000A5670000}"/>
    <cellStyle name="40% - Énfasis3 5 2 8 4" xfId="24852" xr:uid="{00000000-0005-0000-0000-0000A6670000}"/>
    <cellStyle name="40% - Énfasis3 5 2 8 5" xfId="44347" xr:uid="{00000000-0005-0000-0000-0000A7670000}"/>
    <cellStyle name="40% - Énfasis3 5 2 9" xfId="7908" xr:uid="{00000000-0005-0000-0000-0000A8670000}"/>
    <cellStyle name="40% - Énfasis3 5 2 9 2" xfId="16875" xr:uid="{00000000-0005-0000-0000-0000A9670000}"/>
    <cellStyle name="40% - Énfasis3 5 2 9 3" xfId="25805" xr:uid="{00000000-0005-0000-0000-0000AA670000}"/>
    <cellStyle name="40% - Énfasis3 5 2 9 4" xfId="48100" xr:uid="{00000000-0005-0000-0000-0000AB670000}"/>
    <cellStyle name="40% - Énfasis3 5 3" xfId="299" xr:uid="{00000000-0005-0000-0000-0000AC670000}"/>
    <cellStyle name="40% - Énfasis3 5 3 10" xfId="18572" xr:uid="{00000000-0005-0000-0000-0000AD670000}"/>
    <cellStyle name="40% - Énfasis3 5 3 11" xfId="41735" xr:uid="{00000000-0005-0000-0000-0000AE670000}"/>
    <cellStyle name="40% - Énfasis3 5 3 2" xfId="829" xr:uid="{00000000-0005-0000-0000-0000AF670000}"/>
    <cellStyle name="40% - Énfasis3 5 3 2 2" xfId="2280" xr:uid="{00000000-0005-0000-0000-0000B0670000}"/>
    <cellStyle name="40% - Énfasis3 5 3 2 2 2" xfId="4918" xr:uid="{00000000-0005-0000-0000-0000B1670000}"/>
    <cellStyle name="40% - Énfasis3 5 3 2 2 2 2" xfId="14896" xr:uid="{00000000-0005-0000-0000-0000B2670000}"/>
    <cellStyle name="40% - Énfasis3 5 3 2 2 2 3" xfId="28604" xr:uid="{00000000-0005-0000-0000-0000B3670000}"/>
    <cellStyle name="40% - Énfasis3 5 3 2 2 2 4" xfId="46118" xr:uid="{00000000-0005-0000-0000-0000B4670000}"/>
    <cellStyle name="40% - Énfasis3 5 3 2 2 3" xfId="11059" xr:uid="{00000000-0005-0000-0000-0000B5670000}"/>
    <cellStyle name="40% - Énfasis3 5 3 2 2 3 2" xfId="36499" xr:uid="{00000000-0005-0000-0000-0000B6670000}"/>
    <cellStyle name="40% - Énfasis3 5 3 2 2 4" xfId="21288" xr:uid="{00000000-0005-0000-0000-0000B7670000}"/>
    <cellStyle name="40% - Énfasis3 5 3 2 2 5" xfId="43750" xr:uid="{00000000-0005-0000-0000-0000B8670000}"/>
    <cellStyle name="40% - Énfasis3 5 3 2 3" xfId="3583" xr:uid="{00000000-0005-0000-0000-0000B9670000}"/>
    <cellStyle name="40% - Énfasis3 5 3 2 3 2" xfId="13567" xr:uid="{00000000-0005-0000-0000-0000BA670000}"/>
    <cellStyle name="40% - Énfasis3 5 3 2 3 2 2" xfId="30088" xr:uid="{00000000-0005-0000-0000-0000BB670000}"/>
    <cellStyle name="40% - Énfasis3 5 3 2 3 3" xfId="37984" xr:uid="{00000000-0005-0000-0000-0000BC670000}"/>
    <cellStyle name="40% - Énfasis3 5 3 2 3 4" xfId="22771" xr:uid="{00000000-0005-0000-0000-0000BD670000}"/>
    <cellStyle name="40% - Énfasis3 5 3 2 3 5" xfId="44788" xr:uid="{00000000-0005-0000-0000-0000BE670000}"/>
    <cellStyle name="40% - Énfasis3 5 3 2 4" xfId="8827" xr:uid="{00000000-0005-0000-0000-0000BF670000}"/>
    <cellStyle name="40% - Énfasis3 5 3 2 4 2" xfId="17794" xr:uid="{00000000-0005-0000-0000-0000C0670000}"/>
    <cellStyle name="40% - Énfasis3 5 3 2 4 2 2" xfId="31573" xr:uid="{00000000-0005-0000-0000-0000C1670000}"/>
    <cellStyle name="40% - Énfasis3 5 3 2 4 3" xfId="39470" xr:uid="{00000000-0005-0000-0000-0000C2670000}"/>
    <cellStyle name="40% - Énfasis3 5 3 2 4 4" xfId="24255" xr:uid="{00000000-0005-0000-0000-0000C3670000}"/>
    <cellStyle name="40% - Énfasis3 5 3 2 4 5" xfId="49019" xr:uid="{00000000-0005-0000-0000-0000C4670000}"/>
    <cellStyle name="40% - Énfasis3 5 3 2 5" xfId="11060" xr:uid="{00000000-0005-0000-0000-0000C5670000}"/>
    <cellStyle name="40% - Énfasis3 5 3 2 5 2" xfId="33058" xr:uid="{00000000-0005-0000-0000-0000C6670000}"/>
    <cellStyle name="40% - Énfasis3 5 3 2 5 3" xfId="40955" xr:uid="{00000000-0005-0000-0000-0000C7670000}"/>
    <cellStyle name="40% - Énfasis3 5 3 2 5 4" xfId="25393" xr:uid="{00000000-0005-0000-0000-0000C8670000}"/>
    <cellStyle name="40% - Énfasis3 5 3 2 5 5" xfId="50662" xr:uid="{00000000-0005-0000-0000-0000C9670000}"/>
    <cellStyle name="40% - Énfasis3 5 3 2 6" xfId="26642" xr:uid="{00000000-0005-0000-0000-0000CA670000}"/>
    <cellStyle name="40% - Énfasis3 5 3 2 7" xfId="34542" xr:uid="{00000000-0005-0000-0000-0000CB670000}"/>
    <cellStyle name="40% - Énfasis3 5 3 2 8" xfId="19804" xr:uid="{00000000-0005-0000-0000-0000CC670000}"/>
    <cellStyle name="40% - Énfasis3 5 3 2 9" xfId="42480" xr:uid="{00000000-0005-0000-0000-0000CD670000}"/>
    <cellStyle name="40% - Énfasis3 5 3 3" xfId="1520" xr:uid="{00000000-0005-0000-0000-0000CE670000}"/>
    <cellStyle name="40% - Énfasis3 5 3 3 2" xfId="6872" xr:uid="{00000000-0005-0000-0000-0000CF670000}"/>
    <cellStyle name="40% - Énfasis3 5 3 3 2 2" xfId="15850" xr:uid="{00000000-0005-0000-0000-0000D0670000}"/>
    <cellStyle name="40% - Énfasis3 5 3 3 2 3" xfId="27401" xr:uid="{00000000-0005-0000-0000-0000D1670000}"/>
    <cellStyle name="40% - Énfasis3 5 3 3 2 4" xfId="47074" xr:uid="{00000000-0005-0000-0000-0000D2670000}"/>
    <cellStyle name="40% - Énfasis3 5 3 3 3" xfId="11061" xr:uid="{00000000-0005-0000-0000-0000D3670000}"/>
    <cellStyle name="40% - Énfasis3 5 3 3 3 2" xfId="35296" xr:uid="{00000000-0005-0000-0000-0000D4670000}"/>
    <cellStyle name="40% - Énfasis3 5 3 3 4" xfId="19284" xr:uid="{00000000-0005-0000-0000-0000D5670000}"/>
    <cellStyle name="40% - Énfasis3 5 3 3 5" xfId="43392" xr:uid="{00000000-0005-0000-0000-0000D6670000}"/>
    <cellStyle name="40% - Énfasis3 5 3 4" xfId="4078" xr:uid="{00000000-0005-0000-0000-0000D7670000}"/>
    <cellStyle name="40% - Énfasis3 5 3 4 2" xfId="14059" xr:uid="{00000000-0005-0000-0000-0000D8670000}"/>
    <cellStyle name="40% - Énfasis3 5 3 4 2 2" xfId="28084" xr:uid="{00000000-0005-0000-0000-0000D9670000}"/>
    <cellStyle name="40% - Énfasis3 5 3 4 3" xfId="35979" xr:uid="{00000000-0005-0000-0000-0000DA670000}"/>
    <cellStyle name="40% - Énfasis3 5 3 4 4" xfId="20768" xr:uid="{00000000-0005-0000-0000-0000DB670000}"/>
    <cellStyle name="40% - Énfasis3 5 3 4 5" xfId="45281" xr:uid="{00000000-0005-0000-0000-0000DC670000}"/>
    <cellStyle name="40% - Énfasis3 5 3 5" xfId="7408" xr:uid="{00000000-0005-0000-0000-0000DD670000}"/>
    <cellStyle name="40% - Énfasis3 5 3 5 2" xfId="16384" xr:uid="{00000000-0005-0000-0000-0000DE670000}"/>
    <cellStyle name="40% - Énfasis3 5 3 5 2 2" xfId="29568" xr:uid="{00000000-0005-0000-0000-0000DF670000}"/>
    <cellStyle name="40% - Énfasis3 5 3 5 3" xfId="37464" xr:uid="{00000000-0005-0000-0000-0000E0670000}"/>
    <cellStyle name="40% - Énfasis3 5 3 5 4" xfId="22252" xr:uid="{00000000-0005-0000-0000-0000E1670000}"/>
    <cellStyle name="40% - Énfasis3 5 3 5 5" xfId="47609" xr:uid="{00000000-0005-0000-0000-0000E2670000}"/>
    <cellStyle name="40% - Énfasis3 5 3 6" xfId="3316" xr:uid="{00000000-0005-0000-0000-0000E3670000}"/>
    <cellStyle name="40% - Énfasis3 5 3 6 2" xfId="13300" xr:uid="{00000000-0005-0000-0000-0000E4670000}"/>
    <cellStyle name="40% - Énfasis3 5 3 6 2 2" xfId="31053" xr:uid="{00000000-0005-0000-0000-0000E5670000}"/>
    <cellStyle name="40% - Énfasis3 5 3 6 3" xfId="38950" xr:uid="{00000000-0005-0000-0000-0000E6670000}"/>
    <cellStyle name="40% - Énfasis3 5 3 6 4" xfId="23736" xr:uid="{00000000-0005-0000-0000-0000E7670000}"/>
    <cellStyle name="40% - Énfasis3 5 3 6 5" xfId="44521" xr:uid="{00000000-0005-0000-0000-0000E8670000}"/>
    <cellStyle name="40% - Énfasis3 5 3 7" xfId="8082" xr:uid="{00000000-0005-0000-0000-0000E9670000}"/>
    <cellStyle name="40% - Énfasis3 5 3 7 2" xfId="17049" xr:uid="{00000000-0005-0000-0000-0000EA670000}"/>
    <cellStyle name="40% - Énfasis3 5 3 7 2 2" xfId="32538" xr:uid="{00000000-0005-0000-0000-0000EB670000}"/>
    <cellStyle name="40% - Énfasis3 5 3 7 3" xfId="40435" xr:uid="{00000000-0005-0000-0000-0000EC670000}"/>
    <cellStyle name="40% - Énfasis3 5 3 7 4" xfId="25145" xr:uid="{00000000-0005-0000-0000-0000ED670000}"/>
    <cellStyle name="40% - Énfasis3 5 3 7 5" xfId="48274" xr:uid="{00000000-0005-0000-0000-0000EE670000}"/>
    <cellStyle name="40% - Énfasis3 5 3 8" xfId="11062" xr:uid="{00000000-0005-0000-0000-0000EF670000}"/>
    <cellStyle name="40% - Énfasis3 5 3 8 2" xfId="26122" xr:uid="{00000000-0005-0000-0000-0000F0670000}"/>
    <cellStyle name="40% - Énfasis3 5 3 8 3" xfId="49917" xr:uid="{00000000-0005-0000-0000-0000F1670000}"/>
    <cellStyle name="40% - Énfasis3 5 3 9" xfId="34022" xr:uid="{00000000-0005-0000-0000-0000F2670000}"/>
    <cellStyle name="40% - Énfasis3 5 4" xfId="440" xr:uid="{00000000-0005-0000-0000-0000F3670000}"/>
    <cellStyle name="40% - Énfasis3 5 4 2" xfId="2277" xr:uid="{00000000-0005-0000-0000-0000F4670000}"/>
    <cellStyle name="40% - Énfasis3 5 4 2 2" xfId="4639" xr:uid="{00000000-0005-0000-0000-0000F5670000}"/>
    <cellStyle name="40% - Énfasis3 5 4 2 2 2" xfId="14617" xr:uid="{00000000-0005-0000-0000-0000F6670000}"/>
    <cellStyle name="40% - Énfasis3 5 4 2 2 3" xfId="28601" xr:uid="{00000000-0005-0000-0000-0000F7670000}"/>
    <cellStyle name="40% - Énfasis3 5 4 2 2 4" xfId="45839" xr:uid="{00000000-0005-0000-0000-0000F8670000}"/>
    <cellStyle name="40% - Énfasis3 5 4 2 3" xfId="11063" xr:uid="{00000000-0005-0000-0000-0000F9670000}"/>
    <cellStyle name="40% - Énfasis3 5 4 2 3 2" xfId="36496" xr:uid="{00000000-0005-0000-0000-0000FA670000}"/>
    <cellStyle name="40% - Énfasis3 5 4 2 4" xfId="21285" xr:uid="{00000000-0005-0000-0000-0000FB670000}"/>
    <cellStyle name="40% - Énfasis3 5 4 2 5" xfId="43749" xr:uid="{00000000-0005-0000-0000-0000FC670000}"/>
    <cellStyle name="40% - Énfasis3 5 4 3" xfId="2930" xr:uid="{00000000-0005-0000-0000-0000FD670000}"/>
    <cellStyle name="40% - Énfasis3 5 4 3 2" xfId="12914" xr:uid="{00000000-0005-0000-0000-0000FE670000}"/>
    <cellStyle name="40% - Énfasis3 5 4 3 2 2" xfId="30085" xr:uid="{00000000-0005-0000-0000-0000FF670000}"/>
    <cellStyle name="40% - Énfasis3 5 4 3 3" xfId="37981" xr:uid="{00000000-0005-0000-0000-000000680000}"/>
    <cellStyle name="40% - Énfasis3 5 4 3 4" xfId="22768" xr:uid="{00000000-0005-0000-0000-000001680000}"/>
    <cellStyle name="40% - Énfasis3 5 4 3 5" xfId="44135" xr:uid="{00000000-0005-0000-0000-000002680000}"/>
    <cellStyle name="40% - Énfasis3 5 4 4" xfId="8824" xr:uid="{00000000-0005-0000-0000-000003680000}"/>
    <cellStyle name="40% - Énfasis3 5 4 4 2" xfId="17791" xr:uid="{00000000-0005-0000-0000-000004680000}"/>
    <cellStyle name="40% - Énfasis3 5 4 4 2 2" xfId="31570" xr:uid="{00000000-0005-0000-0000-000005680000}"/>
    <cellStyle name="40% - Énfasis3 5 4 4 3" xfId="39467" xr:uid="{00000000-0005-0000-0000-000006680000}"/>
    <cellStyle name="40% - Énfasis3 5 4 4 4" xfId="24252" xr:uid="{00000000-0005-0000-0000-000007680000}"/>
    <cellStyle name="40% - Énfasis3 5 4 4 5" xfId="49016" xr:uid="{00000000-0005-0000-0000-000008680000}"/>
    <cellStyle name="40% - Énfasis3 5 4 5" xfId="11064" xr:uid="{00000000-0005-0000-0000-000009680000}"/>
    <cellStyle name="40% - Énfasis3 5 4 5 2" xfId="33055" xr:uid="{00000000-0005-0000-0000-00000A680000}"/>
    <cellStyle name="40% - Énfasis3 5 4 5 3" xfId="40952" xr:uid="{00000000-0005-0000-0000-00000B680000}"/>
    <cellStyle name="40% - Énfasis3 5 4 5 4" xfId="25392" xr:uid="{00000000-0005-0000-0000-00000C680000}"/>
    <cellStyle name="40% - Énfasis3 5 4 5 5" xfId="50659" xr:uid="{00000000-0005-0000-0000-00000D680000}"/>
    <cellStyle name="40% - Énfasis3 5 4 6" xfId="26639" xr:uid="{00000000-0005-0000-0000-00000E680000}"/>
    <cellStyle name="40% - Énfasis3 5 4 7" xfId="34539" xr:uid="{00000000-0005-0000-0000-00000F680000}"/>
    <cellStyle name="40% - Énfasis3 5 4 8" xfId="19801" xr:uid="{00000000-0005-0000-0000-000010680000}"/>
    <cellStyle name="40% - Énfasis3 5 4 9" xfId="42477" xr:uid="{00000000-0005-0000-0000-000011680000}"/>
    <cellStyle name="40% - Énfasis3 5 5" xfId="1134" xr:uid="{00000000-0005-0000-0000-000012680000}"/>
    <cellStyle name="40% - Énfasis3 5 5 2" xfId="5209" xr:uid="{00000000-0005-0000-0000-000013680000}"/>
    <cellStyle name="40% - Énfasis3 5 5 2 2" xfId="15186" xr:uid="{00000000-0005-0000-0000-000014680000}"/>
    <cellStyle name="40% - Énfasis3 5 5 2 3" xfId="27253" xr:uid="{00000000-0005-0000-0000-000015680000}"/>
    <cellStyle name="40% - Énfasis3 5 5 2 4" xfId="46409" xr:uid="{00000000-0005-0000-0000-000016680000}"/>
    <cellStyle name="40% - Énfasis3 5 5 3" xfId="11065" xr:uid="{00000000-0005-0000-0000-000017680000}"/>
    <cellStyle name="40% - Énfasis3 5 5 3 2" xfId="35148" xr:uid="{00000000-0005-0000-0000-000018680000}"/>
    <cellStyle name="40% - Énfasis3 5 5 4" xfId="18965" xr:uid="{00000000-0005-0000-0000-000019680000}"/>
    <cellStyle name="40% - Énfasis3 5 5 5" xfId="43007" xr:uid="{00000000-0005-0000-0000-00001A680000}"/>
    <cellStyle name="40% - Énfasis3 5 6" xfId="4439" xr:uid="{00000000-0005-0000-0000-00001B680000}"/>
    <cellStyle name="40% - Énfasis3 5 6 2" xfId="14418" xr:uid="{00000000-0005-0000-0000-00001C680000}"/>
    <cellStyle name="40% - Énfasis3 5 6 2 2" xfId="27765" xr:uid="{00000000-0005-0000-0000-00001D680000}"/>
    <cellStyle name="40% - Énfasis3 5 6 3" xfId="35660" xr:uid="{00000000-0005-0000-0000-00001E680000}"/>
    <cellStyle name="40% - Énfasis3 5 6 4" xfId="20449" xr:uid="{00000000-0005-0000-0000-00001F680000}"/>
    <cellStyle name="40% - Énfasis3 5 6 5" xfId="45640" xr:uid="{00000000-0005-0000-0000-000020680000}"/>
    <cellStyle name="40% - Énfasis3 5 7" xfId="6030" xr:uid="{00000000-0005-0000-0000-000021680000}"/>
    <cellStyle name="40% - Énfasis3 5 7 2" xfId="29249" xr:uid="{00000000-0005-0000-0000-000022680000}"/>
    <cellStyle name="40% - Énfasis3 5 7 2 2" xfId="51459" xr:uid="{00000000-0005-0000-0000-000023680000}"/>
    <cellStyle name="40% - Énfasis3 5 7 3" xfId="37145" xr:uid="{00000000-0005-0000-0000-000024680000}"/>
    <cellStyle name="40% - Énfasis3 5 7 3 2" xfId="51282" xr:uid="{00000000-0005-0000-0000-000025680000}"/>
    <cellStyle name="40% - Énfasis3 5 7 4" xfId="21933" xr:uid="{00000000-0005-0000-0000-000026680000}"/>
    <cellStyle name="40% - Énfasis3 5 8" xfId="6483" xr:uid="{00000000-0005-0000-0000-000027680000}"/>
    <cellStyle name="40% - Énfasis3 5 8 2" xfId="15465" xr:uid="{00000000-0005-0000-0000-000028680000}"/>
    <cellStyle name="40% - Énfasis3 5 8 2 2" xfId="30734" xr:uid="{00000000-0005-0000-0000-000029680000}"/>
    <cellStyle name="40% - Énfasis3 5 8 3" xfId="38631" xr:uid="{00000000-0005-0000-0000-00002A680000}"/>
    <cellStyle name="40% - Énfasis3 5 8 4" xfId="23417" xr:uid="{00000000-0005-0000-0000-00002B680000}"/>
    <cellStyle name="40% - Énfasis3 5 8 5" xfId="46688" xr:uid="{00000000-0005-0000-0000-00002C680000}"/>
    <cellStyle name="40% - Énfasis3 5 9" xfId="3797" xr:uid="{00000000-0005-0000-0000-00002D680000}"/>
    <cellStyle name="40% - Énfasis3 5 9 2" xfId="13780" xr:uid="{00000000-0005-0000-0000-00002E680000}"/>
    <cellStyle name="40% - Énfasis3 5 9 2 2" xfId="32219" xr:uid="{00000000-0005-0000-0000-00002F680000}"/>
    <cellStyle name="40% - Énfasis3 5 9 3" xfId="40116" xr:uid="{00000000-0005-0000-0000-000030680000}"/>
    <cellStyle name="40% - Énfasis3 5 9 4" xfId="24851" xr:uid="{00000000-0005-0000-0000-000031680000}"/>
    <cellStyle name="40% - Énfasis3 5 9 5" xfId="45002" xr:uid="{00000000-0005-0000-0000-000032680000}"/>
    <cellStyle name="40% - Énfasis3 6" xfId="160" xr:uid="{00000000-0005-0000-0000-000033680000}"/>
    <cellStyle name="40% - Énfasis3 6 10" xfId="7761" xr:uid="{00000000-0005-0000-0000-000034680000}"/>
    <cellStyle name="40% - Énfasis3 6 10 2" xfId="16728" xr:uid="{00000000-0005-0000-0000-000035680000}"/>
    <cellStyle name="40% - Énfasis3 6 10 3" xfId="33705" xr:uid="{00000000-0005-0000-0000-000036680000}"/>
    <cellStyle name="40% - Énfasis3 6 10 4" xfId="47953" xr:uid="{00000000-0005-0000-0000-000037680000}"/>
    <cellStyle name="40% - Énfasis3 6 11" xfId="11066" xr:uid="{00000000-0005-0000-0000-000038680000}"/>
    <cellStyle name="40% - Énfasis3 6 11 2" xfId="49596" xr:uid="{00000000-0005-0000-0000-000039680000}"/>
    <cellStyle name="40% - Énfasis3 6 12" xfId="18314" xr:uid="{00000000-0005-0000-0000-00003A680000}"/>
    <cellStyle name="40% - Énfasis3 6 13" xfId="41414" xr:uid="{00000000-0005-0000-0000-00003B680000}"/>
    <cellStyle name="40% - Énfasis3 6 2" xfId="655" xr:uid="{00000000-0005-0000-0000-00003C680000}"/>
    <cellStyle name="40% - Énfasis3 6 2 10" xfId="18466" xr:uid="{00000000-0005-0000-0000-00003D680000}"/>
    <cellStyle name="40% - Énfasis3 6 2 11" xfId="41562" xr:uid="{00000000-0005-0000-0000-00003E680000}"/>
    <cellStyle name="40% - Énfasis3 6 2 2" xfId="982" xr:uid="{00000000-0005-0000-0000-00003F680000}"/>
    <cellStyle name="40% - Énfasis3 6 2 2 2" xfId="2281" xr:uid="{00000000-0005-0000-0000-000040680000}"/>
    <cellStyle name="40% - Énfasis3 6 2 2 2 2" xfId="5064" xr:uid="{00000000-0005-0000-0000-000041680000}"/>
    <cellStyle name="40% - Énfasis3 6 2 2 2 2 2" xfId="15042" xr:uid="{00000000-0005-0000-0000-000042680000}"/>
    <cellStyle name="40% - Énfasis3 6 2 2 2 2 3" xfId="28606" xr:uid="{00000000-0005-0000-0000-000043680000}"/>
    <cellStyle name="40% - Énfasis3 6 2 2 2 2 4" xfId="46264" xr:uid="{00000000-0005-0000-0000-000044680000}"/>
    <cellStyle name="40% - Énfasis3 6 2 2 2 3" xfId="11067" xr:uid="{00000000-0005-0000-0000-000045680000}"/>
    <cellStyle name="40% - Énfasis3 6 2 2 2 3 2" xfId="36501" xr:uid="{00000000-0005-0000-0000-000046680000}"/>
    <cellStyle name="40% - Énfasis3 6 2 2 2 4" xfId="21290" xr:uid="{00000000-0005-0000-0000-000047680000}"/>
    <cellStyle name="40% - Énfasis3 6 2 2 2 5" xfId="43751" xr:uid="{00000000-0005-0000-0000-000048680000}"/>
    <cellStyle name="40% - Énfasis3 6 2 2 3" xfId="3584" xr:uid="{00000000-0005-0000-0000-000049680000}"/>
    <cellStyle name="40% - Énfasis3 6 2 2 3 2" xfId="13568" xr:uid="{00000000-0005-0000-0000-00004A680000}"/>
    <cellStyle name="40% - Énfasis3 6 2 2 3 2 2" xfId="30090" xr:uid="{00000000-0005-0000-0000-00004B680000}"/>
    <cellStyle name="40% - Énfasis3 6 2 2 3 3" xfId="37986" xr:uid="{00000000-0005-0000-0000-00004C680000}"/>
    <cellStyle name="40% - Énfasis3 6 2 2 3 4" xfId="22773" xr:uid="{00000000-0005-0000-0000-00004D680000}"/>
    <cellStyle name="40% - Énfasis3 6 2 2 3 5" xfId="44789" xr:uid="{00000000-0005-0000-0000-00004E680000}"/>
    <cellStyle name="40% - Énfasis3 6 2 2 4" xfId="8828" xr:uid="{00000000-0005-0000-0000-00004F680000}"/>
    <cellStyle name="40% - Énfasis3 6 2 2 4 2" xfId="17795" xr:uid="{00000000-0005-0000-0000-000050680000}"/>
    <cellStyle name="40% - Énfasis3 6 2 2 4 2 2" xfId="31575" xr:uid="{00000000-0005-0000-0000-000051680000}"/>
    <cellStyle name="40% - Énfasis3 6 2 2 4 3" xfId="39472" xr:uid="{00000000-0005-0000-0000-000052680000}"/>
    <cellStyle name="40% - Énfasis3 6 2 2 4 4" xfId="24257" xr:uid="{00000000-0005-0000-0000-000053680000}"/>
    <cellStyle name="40% - Énfasis3 6 2 2 4 5" xfId="49020" xr:uid="{00000000-0005-0000-0000-000054680000}"/>
    <cellStyle name="40% - Énfasis3 6 2 2 5" xfId="11068" xr:uid="{00000000-0005-0000-0000-000055680000}"/>
    <cellStyle name="40% - Énfasis3 6 2 2 5 2" xfId="33060" xr:uid="{00000000-0005-0000-0000-000056680000}"/>
    <cellStyle name="40% - Énfasis3 6 2 2 5 3" xfId="40957" xr:uid="{00000000-0005-0000-0000-000057680000}"/>
    <cellStyle name="40% - Énfasis3 6 2 2 5 4" xfId="25395" xr:uid="{00000000-0005-0000-0000-000058680000}"/>
    <cellStyle name="40% - Énfasis3 6 2 2 5 5" xfId="50663" xr:uid="{00000000-0005-0000-0000-000059680000}"/>
    <cellStyle name="40% - Énfasis3 6 2 2 6" xfId="26644" xr:uid="{00000000-0005-0000-0000-00005A680000}"/>
    <cellStyle name="40% - Énfasis3 6 2 2 7" xfId="34544" xr:uid="{00000000-0005-0000-0000-00005B680000}"/>
    <cellStyle name="40% - Énfasis3 6 2 2 8" xfId="19806" xr:uid="{00000000-0005-0000-0000-00005C680000}"/>
    <cellStyle name="40% - Énfasis3 6 2 2 9" xfId="42481" xr:uid="{00000000-0005-0000-0000-00005D680000}"/>
    <cellStyle name="40% - Énfasis3 6 2 3" xfId="1347" xr:uid="{00000000-0005-0000-0000-00005E680000}"/>
    <cellStyle name="40% - Énfasis3 6 2 3 2" xfId="6698" xr:uid="{00000000-0005-0000-0000-00005F680000}"/>
    <cellStyle name="40% - Énfasis3 6 2 3 2 2" xfId="15677" xr:uid="{00000000-0005-0000-0000-000060680000}"/>
    <cellStyle name="40% - Énfasis3 6 2 3 2 3" xfId="27402" xr:uid="{00000000-0005-0000-0000-000061680000}"/>
    <cellStyle name="40% - Énfasis3 6 2 3 2 4" xfId="46901" xr:uid="{00000000-0005-0000-0000-000062680000}"/>
    <cellStyle name="40% - Énfasis3 6 2 3 3" xfId="11069" xr:uid="{00000000-0005-0000-0000-000063680000}"/>
    <cellStyle name="40% - Énfasis3 6 2 3 3 2" xfId="35297" xr:uid="{00000000-0005-0000-0000-000064680000}"/>
    <cellStyle name="40% - Énfasis3 6 2 3 4" xfId="19286" xr:uid="{00000000-0005-0000-0000-000065680000}"/>
    <cellStyle name="40% - Énfasis3 6 2 3 5" xfId="43219" xr:uid="{00000000-0005-0000-0000-000066680000}"/>
    <cellStyle name="40% - Énfasis3 6 2 4" xfId="4225" xr:uid="{00000000-0005-0000-0000-000067680000}"/>
    <cellStyle name="40% - Énfasis3 6 2 4 2" xfId="14205" xr:uid="{00000000-0005-0000-0000-000068680000}"/>
    <cellStyle name="40% - Énfasis3 6 2 4 2 2" xfId="28086" xr:uid="{00000000-0005-0000-0000-000069680000}"/>
    <cellStyle name="40% - Énfasis3 6 2 4 3" xfId="35981" xr:uid="{00000000-0005-0000-0000-00006A680000}"/>
    <cellStyle name="40% - Énfasis3 6 2 4 4" xfId="20770" xr:uid="{00000000-0005-0000-0000-00006B680000}"/>
    <cellStyle name="40% - Énfasis3 6 2 4 5" xfId="45427" xr:uid="{00000000-0005-0000-0000-00006C680000}"/>
    <cellStyle name="40% - Énfasis3 6 2 5" xfId="7235" xr:uid="{00000000-0005-0000-0000-00006D680000}"/>
    <cellStyle name="40% - Énfasis3 6 2 5 2" xfId="16212" xr:uid="{00000000-0005-0000-0000-00006E680000}"/>
    <cellStyle name="40% - Énfasis3 6 2 5 2 2" xfId="29570" xr:uid="{00000000-0005-0000-0000-00006F680000}"/>
    <cellStyle name="40% - Énfasis3 6 2 5 3" xfId="37466" xr:uid="{00000000-0005-0000-0000-000070680000}"/>
    <cellStyle name="40% - Énfasis3 6 2 5 4" xfId="22254" xr:uid="{00000000-0005-0000-0000-000071680000}"/>
    <cellStyle name="40% - Énfasis3 6 2 5 5" xfId="47437" xr:uid="{00000000-0005-0000-0000-000072680000}"/>
    <cellStyle name="40% - Énfasis3 6 2 6" xfId="3143" xr:uid="{00000000-0005-0000-0000-000073680000}"/>
    <cellStyle name="40% - Énfasis3 6 2 6 2" xfId="13127" xr:uid="{00000000-0005-0000-0000-000074680000}"/>
    <cellStyle name="40% - Énfasis3 6 2 6 2 2" xfId="31055" xr:uid="{00000000-0005-0000-0000-000075680000}"/>
    <cellStyle name="40% - Énfasis3 6 2 6 3" xfId="38952" xr:uid="{00000000-0005-0000-0000-000076680000}"/>
    <cellStyle name="40% - Énfasis3 6 2 6 4" xfId="23738" xr:uid="{00000000-0005-0000-0000-000077680000}"/>
    <cellStyle name="40% - Énfasis3 6 2 6 5" xfId="44348" xr:uid="{00000000-0005-0000-0000-000078680000}"/>
    <cellStyle name="40% - Énfasis3 6 2 7" xfId="7909" xr:uid="{00000000-0005-0000-0000-000079680000}"/>
    <cellStyle name="40% - Énfasis3 6 2 7 2" xfId="16876" xr:uid="{00000000-0005-0000-0000-00007A680000}"/>
    <cellStyle name="40% - Énfasis3 6 2 7 2 2" xfId="32540" xr:uid="{00000000-0005-0000-0000-00007B680000}"/>
    <cellStyle name="40% - Énfasis3 6 2 7 3" xfId="40437" xr:uid="{00000000-0005-0000-0000-00007C680000}"/>
    <cellStyle name="40% - Énfasis3 6 2 7 4" xfId="25147" xr:uid="{00000000-0005-0000-0000-00007D680000}"/>
    <cellStyle name="40% - Énfasis3 6 2 7 5" xfId="48101" xr:uid="{00000000-0005-0000-0000-00007E680000}"/>
    <cellStyle name="40% - Énfasis3 6 2 8" xfId="11070" xr:uid="{00000000-0005-0000-0000-00007F680000}"/>
    <cellStyle name="40% - Énfasis3 6 2 8 2" xfId="26124" xr:uid="{00000000-0005-0000-0000-000080680000}"/>
    <cellStyle name="40% - Énfasis3 6 2 8 3" xfId="49744" xr:uid="{00000000-0005-0000-0000-000081680000}"/>
    <cellStyle name="40% - Énfasis3 6 2 9" xfId="34024" xr:uid="{00000000-0005-0000-0000-000082680000}"/>
    <cellStyle name="40% - Énfasis3 6 3" xfId="830" xr:uid="{00000000-0005-0000-0000-000083680000}"/>
    <cellStyle name="40% - Énfasis3 6 3 2" xfId="1521" xr:uid="{00000000-0005-0000-0000-000084680000}"/>
    <cellStyle name="40% - Énfasis3 6 3 2 2" xfId="6873" xr:uid="{00000000-0005-0000-0000-000085680000}"/>
    <cellStyle name="40% - Énfasis3 6 3 2 2 2" xfId="15851" xr:uid="{00000000-0005-0000-0000-000086680000}"/>
    <cellStyle name="40% - Énfasis3 6 3 2 2 3" xfId="28605" xr:uid="{00000000-0005-0000-0000-000087680000}"/>
    <cellStyle name="40% - Énfasis3 6 3 2 2 4" xfId="47075" xr:uid="{00000000-0005-0000-0000-000088680000}"/>
    <cellStyle name="40% - Énfasis3 6 3 2 3" xfId="11071" xr:uid="{00000000-0005-0000-0000-000089680000}"/>
    <cellStyle name="40% - Énfasis3 6 3 2 3 2" xfId="36500" xr:uid="{00000000-0005-0000-0000-00008A680000}"/>
    <cellStyle name="40% - Énfasis3 6 3 2 4" xfId="21289" xr:uid="{00000000-0005-0000-0000-00008B680000}"/>
    <cellStyle name="40% - Énfasis3 6 3 2 5" xfId="43393" xr:uid="{00000000-0005-0000-0000-00008C680000}"/>
    <cellStyle name="40% - Énfasis3 6 3 3" xfId="4785" xr:uid="{00000000-0005-0000-0000-00008D680000}"/>
    <cellStyle name="40% - Énfasis3 6 3 3 2" xfId="14763" xr:uid="{00000000-0005-0000-0000-00008E680000}"/>
    <cellStyle name="40% - Énfasis3 6 3 3 2 2" xfId="30089" xr:uid="{00000000-0005-0000-0000-00008F680000}"/>
    <cellStyle name="40% - Énfasis3 6 3 3 3" xfId="37985" xr:uid="{00000000-0005-0000-0000-000090680000}"/>
    <cellStyle name="40% - Énfasis3 6 3 3 4" xfId="22772" xr:uid="{00000000-0005-0000-0000-000091680000}"/>
    <cellStyle name="40% - Énfasis3 6 3 3 5" xfId="45985" xr:uid="{00000000-0005-0000-0000-000092680000}"/>
    <cellStyle name="40% - Énfasis3 6 3 4" xfId="7409" xr:uid="{00000000-0005-0000-0000-000093680000}"/>
    <cellStyle name="40% - Énfasis3 6 3 4 2" xfId="16385" xr:uid="{00000000-0005-0000-0000-000094680000}"/>
    <cellStyle name="40% - Énfasis3 6 3 4 2 2" xfId="31574" xr:uid="{00000000-0005-0000-0000-000095680000}"/>
    <cellStyle name="40% - Énfasis3 6 3 4 3" xfId="39471" xr:uid="{00000000-0005-0000-0000-000096680000}"/>
    <cellStyle name="40% - Énfasis3 6 3 4 4" xfId="24256" xr:uid="{00000000-0005-0000-0000-000097680000}"/>
    <cellStyle name="40% - Énfasis3 6 3 4 5" xfId="47610" xr:uid="{00000000-0005-0000-0000-000098680000}"/>
    <cellStyle name="40% - Énfasis3 6 3 5" xfId="3317" xr:uid="{00000000-0005-0000-0000-000099680000}"/>
    <cellStyle name="40% - Énfasis3 6 3 5 2" xfId="13301" xr:uid="{00000000-0005-0000-0000-00009A680000}"/>
    <cellStyle name="40% - Énfasis3 6 3 5 2 2" xfId="33059" xr:uid="{00000000-0005-0000-0000-00009B680000}"/>
    <cellStyle name="40% - Énfasis3 6 3 5 3" xfId="40956" xr:uid="{00000000-0005-0000-0000-00009C680000}"/>
    <cellStyle name="40% - Énfasis3 6 3 5 4" xfId="25394" xr:uid="{00000000-0005-0000-0000-00009D680000}"/>
    <cellStyle name="40% - Énfasis3 6 3 5 5" xfId="44522" xr:uid="{00000000-0005-0000-0000-00009E680000}"/>
    <cellStyle name="40% - Énfasis3 6 3 6" xfId="8083" xr:uid="{00000000-0005-0000-0000-00009F680000}"/>
    <cellStyle name="40% - Énfasis3 6 3 6 2" xfId="17050" xr:uid="{00000000-0005-0000-0000-0000A0680000}"/>
    <cellStyle name="40% - Énfasis3 6 3 6 3" xfId="26643" xr:uid="{00000000-0005-0000-0000-0000A1680000}"/>
    <cellStyle name="40% - Énfasis3 6 3 6 4" xfId="48275" xr:uid="{00000000-0005-0000-0000-0000A2680000}"/>
    <cellStyle name="40% - Énfasis3 6 3 7" xfId="11072" xr:uid="{00000000-0005-0000-0000-0000A3680000}"/>
    <cellStyle name="40% - Énfasis3 6 3 7 2" xfId="34543" xr:uid="{00000000-0005-0000-0000-0000A4680000}"/>
    <cellStyle name="40% - Énfasis3 6 3 7 3" xfId="49918" xr:uid="{00000000-0005-0000-0000-0000A5680000}"/>
    <cellStyle name="40% - Énfasis3 6 3 8" xfId="19805" xr:uid="{00000000-0005-0000-0000-0000A6680000}"/>
    <cellStyle name="40% - Énfasis3 6 3 9" xfId="41736" xr:uid="{00000000-0005-0000-0000-0000A7680000}"/>
    <cellStyle name="40% - Énfasis3 6 4" xfId="507" xr:uid="{00000000-0005-0000-0000-0000A8680000}"/>
    <cellStyle name="40% - Énfasis3 6 4 2" xfId="2618" xr:uid="{00000000-0005-0000-0000-0000A9680000}"/>
    <cellStyle name="40% - Énfasis3 6 4 2 2" xfId="4406" xr:uid="{00000000-0005-0000-0000-0000AA680000}"/>
    <cellStyle name="40% - Énfasis3 6 4 2 2 2" xfId="14385" xr:uid="{00000000-0005-0000-0000-0000AB680000}"/>
    <cellStyle name="40% - Énfasis3 6 4 2 2 3" xfId="45607" xr:uid="{00000000-0005-0000-0000-0000AC680000}"/>
    <cellStyle name="40% - Énfasis3 6 4 2 3" xfId="11073" xr:uid="{00000000-0005-0000-0000-0000AD680000}"/>
    <cellStyle name="40% - Énfasis3 6 4 2 4" xfId="27255" xr:uid="{00000000-0005-0000-0000-0000AE680000}"/>
    <cellStyle name="40% - Énfasis3 6 4 2 5" xfId="43828" xr:uid="{00000000-0005-0000-0000-0000AF680000}"/>
    <cellStyle name="40% - Énfasis3 6 4 3" xfId="3585" xr:uid="{00000000-0005-0000-0000-0000B0680000}"/>
    <cellStyle name="40% - Énfasis3 6 4 3 2" xfId="13569" xr:uid="{00000000-0005-0000-0000-0000B1680000}"/>
    <cellStyle name="40% - Énfasis3 6 4 3 3" xfId="35150" xr:uid="{00000000-0005-0000-0000-0000B2680000}"/>
    <cellStyle name="40% - Énfasis3 6 4 3 4" xfId="44790" xr:uid="{00000000-0005-0000-0000-0000B3680000}"/>
    <cellStyle name="40% - Énfasis3 6 4 4" xfId="9201" xr:uid="{00000000-0005-0000-0000-0000B4680000}"/>
    <cellStyle name="40% - Énfasis3 6 4 4 2" xfId="18167" xr:uid="{00000000-0005-0000-0000-0000B5680000}"/>
    <cellStyle name="40% - Énfasis3 6 4 4 3" xfId="49393" xr:uid="{00000000-0005-0000-0000-0000B6680000}"/>
    <cellStyle name="40% - Énfasis3 6 4 5" xfId="11074" xr:uid="{00000000-0005-0000-0000-0000B7680000}"/>
    <cellStyle name="40% - Énfasis3 6 4 5 2" xfId="51036" xr:uid="{00000000-0005-0000-0000-0000B8680000}"/>
    <cellStyle name="40% - Énfasis3 6 4 6" xfId="18967" xr:uid="{00000000-0005-0000-0000-0000B9680000}"/>
    <cellStyle name="40% - Énfasis3 6 4 7" xfId="42854" xr:uid="{00000000-0005-0000-0000-0000BA680000}"/>
    <cellStyle name="40% - Énfasis3 6 5" xfId="1199" xr:uid="{00000000-0005-0000-0000-0000BB680000}"/>
    <cellStyle name="40% - Énfasis3 6 5 2" xfId="6156" xr:uid="{00000000-0005-0000-0000-0000BC680000}"/>
    <cellStyle name="40% - Énfasis3 6 5 2 2" xfId="27767" xr:uid="{00000000-0005-0000-0000-0000BD680000}"/>
    <cellStyle name="40% - Énfasis3 6 5 3" xfId="11075" xr:uid="{00000000-0005-0000-0000-0000BE680000}"/>
    <cellStyle name="40% - Énfasis3 6 5 3 2" xfId="35662" xr:uid="{00000000-0005-0000-0000-0000BF680000}"/>
    <cellStyle name="40% - Énfasis3 6 5 4" xfId="20451" xr:uid="{00000000-0005-0000-0000-0000C0680000}"/>
    <cellStyle name="40% - Énfasis3 6 5 5" xfId="43071" xr:uid="{00000000-0005-0000-0000-0000C1680000}"/>
    <cellStyle name="40% - Énfasis3 6 6" xfId="6550" xr:uid="{00000000-0005-0000-0000-0000C2680000}"/>
    <cellStyle name="40% - Énfasis3 6 6 2" xfId="15530" xr:uid="{00000000-0005-0000-0000-0000C3680000}"/>
    <cellStyle name="40% - Énfasis3 6 6 2 2" xfId="29251" xr:uid="{00000000-0005-0000-0000-0000C4680000}"/>
    <cellStyle name="40% - Énfasis3 6 6 3" xfId="37147" xr:uid="{00000000-0005-0000-0000-0000C5680000}"/>
    <cellStyle name="40% - Énfasis3 6 6 4" xfId="21935" xr:uid="{00000000-0005-0000-0000-0000C6680000}"/>
    <cellStyle name="40% - Énfasis3 6 6 5" xfId="46753" xr:uid="{00000000-0005-0000-0000-0000C7680000}"/>
    <cellStyle name="40% - Énfasis3 6 7" xfId="3944" xr:uid="{00000000-0005-0000-0000-0000C8680000}"/>
    <cellStyle name="40% - Énfasis3 6 7 2" xfId="13926" xr:uid="{00000000-0005-0000-0000-0000C9680000}"/>
    <cellStyle name="40% - Énfasis3 6 7 2 2" xfId="30736" xr:uid="{00000000-0005-0000-0000-0000CA680000}"/>
    <cellStyle name="40% - Énfasis3 6 7 3" xfId="38633" xr:uid="{00000000-0005-0000-0000-0000CB680000}"/>
    <cellStyle name="40% - Énfasis3 6 7 4" xfId="23419" xr:uid="{00000000-0005-0000-0000-0000CC680000}"/>
    <cellStyle name="40% - Énfasis3 6 7 5" xfId="45148" xr:uid="{00000000-0005-0000-0000-0000CD680000}"/>
    <cellStyle name="40% - Énfasis3 6 8" xfId="7087" xr:uid="{00000000-0005-0000-0000-0000CE680000}"/>
    <cellStyle name="40% - Énfasis3 6 8 2" xfId="16064" xr:uid="{00000000-0005-0000-0000-0000CF680000}"/>
    <cellStyle name="40% - Énfasis3 6 8 2 2" xfId="32221" xr:uid="{00000000-0005-0000-0000-0000D0680000}"/>
    <cellStyle name="40% - Énfasis3 6 8 3" xfId="40118" xr:uid="{00000000-0005-0000-0000-0000D1680000}"/>
    <cellStyle name="40% - Énfasis3 6 8 4" xfId="24853" xr:uid="{00000000-0005-0000-0000-0000D2680000}"/>
    <cellStyle name="40% - Énfasis3 6 8 5" xfId="47289" xr:uid="{00000000-0005-0000-0000-0000D3680000}"/>
    <cellStyle name="40% - Énfasis3 6 9" xfId="2995" xr:uid="{00000000-0005-0000-0000-0000D4680000}"/>
    <cellStyle name="40% - Énfasis3 6 9 2" xfId="12979" xr:uid="{00000000-0005-0000-0000-0000D5680000}"/>
    <cellStyle name="40% - Énfasis3 6 9 3" xfId="25806" xr:uid="{00000000-0005-0000-0000-0000D6680000}"/>
    <cellStyle name="40% - Énfasis3 6 9 4" xfId="44200" xr:uid="{00000000-0005-0000-0000-0000D7680000}"/>
    <cellStyle name="40% - Énfasis3 7" xfId="268" xr:uid="{00000000-0005-0000-0000-0000D8680000}"/>
    <cellStyle name="40% - Énfasis3 7 10" xfId="33706" xr:uid="{00000000-0005-0000-0000-0000D9680000}"/>
    <cellStyle name="40% - Énfasis3 7 11" xfId="18332" xr:uid="{00000000-0005-0000-0000-0000DA680000}"/>
    <cellStyle name="40% - Énfasis3 7 12" xfId="41932" xr:uid="{00000000-0005-0000-0000-0000DB680000}"/>
    <cellStyle name="40% - Énfasis3 7 2" xfId="983" xr:uid="{00000000-0005-0000-0000-0000DC680000}"/>
    <cellStyle name="40% - Énfasis3 7 2 10" xfId="18467" xr:uid="{00000000-0005-0000-0000-0000DD680000}"/>
    <cellStyle name="40% - Énfasis3 7 2 11" xfId="42062" xr:uid="{00000000-0005-0000-0000-0000DE680000}"/>
    <cellStyle name="40% - Énfasis3 7 2 2" xfId="2283" xr:uid="{00000000-0005-0000-0000-0000DF680000}"/>
    <cellStyle name="40% - Énfasis3 7 2 2 2" xfId="4984" xr:uid="{00000000-0005-0000-0000-0000E0680000}"/>
    <cellStyle name="40% - Énfasis3 7 2 2 2 2" xfId="14962" xr:uid="{00000000-0005-0000-0000-0000E1680000}"/>
    <cellStyle name="40% - Énfasis3 7 2 2 2 2 2" xfId="28608" xr:uid="{00000000-0005-0000-0000-0000E2680000}"/>
    <cellStyle name="40% - Énfasis3 7 2 2 2 3" xfId="36503" xr:uid="{00000000-0005-0000-0000-0000E3680000}"/>
    <cellStyle name="40% - Énfasis3 7 2 2 2 4" xfId="21292" xr:uid="{00000000-0005-0000-0000-0000E4680000}"/>
    <cellStyle name="40% - Énfasis3 7 2 2 2 5" xfId="46184" xr:uid="{00000000-0005-0000-0000-0000E5680000}"/>
    <cellStyle name="40% - Énfasis3 7 2 2 3" xfId="8830" xr:uid="{00000000-0005-0000-0000-0000E6680000}"/>
    <cellStyle name="40% - Énfasis3 7 2 2 3 2" xfId="17797" xr:uid="{00000000-0005-0000-0000-0000E7680000}"/>
    <cellStyle name="40% - Énfasis3 7 2 2 3 2 2" xfId="30092" xr:uid="{00000000-0005-0000-0000-0000E8680000}"/>
    <cellStyle name="40% - Énfasis3 7 2 2 3 3" xfId="37988" xr:uid="{00000000-0005-0000-0000-0000E9680000}"/>
    <cellStyle name="40% - Énfasis3 7 2 2 3 4" xfId="22775" xr:uid="{00000000-0005-0000-0000-0000EA680000}"/>
    <cellStyle name="40% - Énfasis3 7 2 2 3 5" xfId="49022" xr:uid="{00000000-0005-0000-0000-0000EB680000}"/>
    <cellStyle name="40% - Énfasis3 7 2 2 4" xfId="9682" xr:uid="{00000000-0005-0000-0000-0000EC680000}"/>
    <cellStyle name="40% - Énfasis3 7 2 2 4 2" xfId="31577" xr:uid="{00000000-0005-0000-0000-0000ED680000}"/>
    <cellStyle name="40% - Énfasis3 7 2 2 4 3" xfId="39474" xr:uid="{00000000-0005-0000-0000-0000EE680000}"/>
    <cellStyle name="40% - Énfasis3 7 2 2 4 4" xfId="24259" xr:uid="{00000000-0005-0000-0000-0000EF680000}"/>
    <cellStyle name="40% - Énfasis3 7 2 2 4 5" xfId="50665" xr:uid="{00000000-0005-0000-0000-0000F0680000}"/>
    <cellStyle name="40% - Énfasis3 7 2 2 5" xfId="12366" xr:uid="{00000000-0005-0000-0000-0000F1680000}"/>
    <cellStyle name="40% - Énfasis3 7 2 2 5 2" xfId="33062" xr:uid="{00000000-0005-0000-0000-0000F2680000}"/>
    <cellStyle name="40% - Énfasis3 7 2 2 5 3" xfId="40959" xr:uid="{00000000-0005-0000-0000-0000F3680000}"/>
    <cellStyle name="40% - Énfasis3 7 2 2 6" xfId="26646" xr:uid="{00000000-0005-0000-0000-0000F4680000}"/>
    <cellStyle name="40% - Énfasis3 7 2 2 7" xfId="34546" xr:uid="{00000000-0005-0000-0000-0000F5680000}"/>
    <cellStyle name="40% - Énfasis3 7 2 2 8" xfId="19808" xr:uid="{00000000-0005-0000-0000-0000F6680000}"/>
    <cellStyle name="40% - Énfasis3 7 2 2 9" xfId="42483" xr:uid="{00000000-0005-0000-0000-0000F7680000}"/>
    <cellStyle name="40% - Énfasis3 7 2 3" xfId="1861" xr:uid="{00000000-0005-0000-0000-0000F8680000}"/>
    <cellStyle name="40% - Énfasis3 7 2 3 2" xfId="4145" xr:uid="{00000000-0005-0000-0000-0000F9680000}"/>
    <cellStyle name="40% - Énfasis3 7 2 3 2 2" xfId="14125" xr:uid="{00000000-0005-0000-0000-0000FA680000}"/>
    <cellStyle name="40% - Énfasis3 7 2 3 2 3" xfId="27403" xr:uid="{00000000-0005-0000-0000-0000FB680000}"/>
    <cellStyle name="40% - Énfasis3 7 2 3 2 4" xfId="45347" xr:uid="{00000000-0005-0000-0000-0000FC680000}"/>
    <cellStyle name="40% - Énfasis3 7 2 3 3" xfId="11076" xr:uid="{00000000-0005-0000-0000-0000FD680000}"/>
    <cellStyle name="40% - Énfasis3 7 2 3 3 2" xfId="35298" xr:uid="{00000000-0005-0000-0000-0000FE680000}"/>
    <cellStyle name="40% - Énfasis3 7 2 3 4" xfId="19287" xr:uid="{00000000-0005-0000-0000-0000FF680000}"/>
    <cellStyle name="40% - Énfasis3 7 2 3 5" xfId="43640" xr:uid="{00000000-0005-0000-0000-000000690000}"/>
    <cellStyle name="40% - Énfasis3 7 2 4" xfId="3586" xr:uid="{00000000-0005-0000-0000-000001690000}"/>
    <cellStyle name="40% - Énfasis3 7 2 4 2" xfId="13570" xr:uid="{00000000-0005-0000-0000-000002690000}"/>
    <cellStyle name="40% - Énfasis3 7 2 4 2 2" xfId="28087" xr:uid="{00000000-0005-0000-0000-000003690000}"/>
    <cellStyle name="40% - Énfasis3 7 2 4 3" xfId="35982" xr:uid="{00000000-0005-0000-0000-000004690000}"/>
    <cellStyle name="40% - Énfasis3 7 2 4 4" xfId="20771" xr:uid="{00000000-0005-0000-0000-000005690000}"/>
    <cellStyle name="40% - Énfasis3 7 2 4 5" xfId="44791" xr:uid="{00000000-0005-0000-0000-000006690000}"/>
    <cellStyle name="40% - Énfasis3 7 2 5" xfId="8409" xr:uid="{00000000-0005-0000-0000-000007690000}"/>
    <cellStyle name="40% - Énfasis3 7 2 5 2" xfId="17376" xr:uid="{00000000-0005-0000-0000-000008690000}"/>
    <cellStyle name="40% - Énfasis3 7 2 5 2 2" xfId="29571" xr:uid="{00000000-0005-0000-0000-000009690000}"/>
    <cellStyle name="40% - Énfasis3 7 2 5 3" xfId="37467" xr:uid="{00000000-0005-0000-0000-00000A690000}"/>
    <cellStyle name="40% - Énfasis3 7 2 5 4" xfId="22255" xr:uid="{00000000-0005-0000-0000-00000B690000}"/>
    <cellStyle name="40% - Énfasis3 7 2 5 5" xfId="48601" xr:uid="{00000000-0005-0000-0000-00000C690000}"/>
    <cellStyle name="40% - Énfasis3 7 2 6" xfId="9683" xr:uid="{00000000-0005-0000-0000-00000D690000}"/>
    <cellStyle name="40% - Énfasis3 7 2 6 2" xfId="31056" xr:uid="{00000000-0005-0000-0000-00000E690000}"/>
    <cellStyle name="40% - Énfasis3 7 2 6 3" xfId="38953" xr:uid="{00000000-0005-0000-0000-00000F690000}"/>
    <cellStyle name="40% - Énfasis3 7 2 6 4" xfId="23739" xr:uid="{00000000-0005-0000-0000-000010690000}"/>
    <cellStyle name="40% - Énfasis3 7 2 6 5" xfId="50244" xr:uid="{00000000-0005-0000-0000-000011690000}"/>
    <cellStyle name="40% - Énfasis3 7 2 7" xfId="25148" xr:uid="{00000000-0005-0000-0000-000012690000}"/>
    <cellStyle name="40% - Énfasis3 7 2 7 2" xfId="32541" xr:uid="{00000000-0005-0000-0000-000013690000}"/>
    <cellStyle name="40% - Énfasis3 7 2 7 3" xfId="40438" xr:uid="{00000000-0005-0000-0000-000014690000}"/>
    <cellStyle name="40% - Énfasis3 7 2 8" xfId="26125" xr:uid="{00000000-0005-0000-0000-000015690000}"/>
    <cellStyle name="40% - Énfasis3 7 2 9" xfId="34025" xr:uid="{00000000-0005-0000-0000-000016690000}"/>
    <cellStyle name="40% - Énfasis3 7 3" xfId="2282" xr:uid="{00000000-0005-0000-0000-000017690000}"/>
    <cellStyle name="40% - Énfasis3 7 3 2" xfId="4705" xr:uid="{00000000-0005-0000-0000-000018690000}"/>
    <cellStyle name="40% - Énfasis3 7 3 2 2" xfId="14683" xr:uid="{00000000-0005-0000-0000-000019690000}"/>
    <cellStyle name="40% - Énfasis3 7 3 2 2 2" xfId="28607" xr:uid="{00000000-0005-0000-0000-00001A690000}"/>
    <cellStyle name="40% - Énfasis3 7 3 2 3" xfId="36502" xr:uid="{00000000-0005-0000-0000-00001B690000}"/>
    <cellStyle name="40% - Énfasis3 7 3 2 4" xfId="21291" xr:uid="{00000000-0005-0000-0000-00001C690000}"/>
    <cellStyle name="40% - Énfasis3 7 3 2 5" xfId="45905" xr:uid="{00000000-0005-0000-0000-00001D690000}"/>
    <cellStyle name="40% - Énfasis3 7 3 3" xfId="8829" xr:uid="{00000000-0005-0000-0000-00001E690000}"/>
    <cellStyle name="40% - Énfasis3 7 3 3 2" xfId="17796" xr:uid="{00000000-0005-0000-0000-00001F690000}"/>
    <cellStyle name="40% - Énfasis3 7 3 3 2 2" xfId="30091" xr:uid="{00000000-0005-0000-0000-000020690000}"/>
    <cellStyle name="40% - Énfasis3 7 3 3 3" xfId="37987" xr:uid="{00000000-0005-0000-0000-000021690000}"/>
    <cellStyle name="40% - Énfasis3 7 3 3 4" xfId="22774" xr:uid="{00000000-0005-0000-0000-000022690000}"/>
    <cellStyle name="40% - Énfasis3 7 3 3 5" xfId="49021" xr:uid="{00000000-0005-0000-0000-000023690000}"/>
    <cellStyle name="40% - Énfasis3 7 3 4" xfId="9684" xr:uid="{00000000-0005-0000-0000-000024690000}"/>
    <cellStyle name="40% - Énfasis3 7 3 4 2" xfId="31576" xr:uid="{00000000-0005-0000-0000-000025690000}"/>
    <cellStyle name="40% - Énfasis3 7 3 4 3" xfId="39473" xr:uid="{00000000-0005-0000-0000-000026690000}"/>
    <cellStyle name="40% - Énfasis3 7 3 4 4" xfId="24258" xr:uid="{00000000-0005-0000-0000-000027690000}"/>
    <cellStyle name="40% - Énfasis3 7 3 4 5" xfId="50664" xr:uid="{00000000-0005-0000-0000-000028690000}"/>
    <cellStyle name="40% - Énfasis3 7 3 5" xfId="12365" xr:uid="{00000000-0005-0000-0000-000029690000}"/>
    <cellStyle name="40% - Énfasis3 7 3 5 2" xfId="33061" xr:uid="{00000000-0005-0000-0000-00002A690000}"/>
    <cellStyle name="40% - Énfasis3 7 3 5 3" xfId="40958" xr:uid="{00000000-0005-0000-0000-00002B690000}"/>
    <cellStyle name="40% - Énfasis3 7 3 6" xfId="26645" xr:uid="{00000000-0005-0000-0000-00002C690000}"/>
    <cellStyle name="40% - Énfasis3 7 3 7" xfId="34545" xr:uid="{00000000-0005-0000-0000-00002D690000}"/>
    <cellStyle name="40% - Énfasis3 7 3 8" xfId="19807" xr:uid="{00000000-0005-0000-0000-00002E690000}"/>
    <cellStyle name="40% - Énfasis3 7 3 9" xfId="42482" xr:uid="{00000000-0005-0000-0000-00002F690000}"/>
    <cellStyle name="40% - Énfasis3 7 4" xfId="1723" xr:uid="{00000000-0005-0000-0000-000030690000}"/>
    <cellStyle name="40% - Énfasis3 7 4 2" xfId="4552" xr:uid="{00000000-0005-0000-0000-000031690000}"/>
    <cellStyle name="40% - Énfasis3 7 4 2 2" xfId="14530" xr:uid="{00000000-0005-0000-0000-000032690000}"/>
    <cellStyle name="40% - Énfasis3 7 4 2 3" xfId="27256" xr:uid="{00000000-0005-0000-0000-000033690000}"/>
    <cellStyle name="40% - Énfasis3 7 4 2 4" xfId="45752" xr:uid="{00000000-0005-0000-0000-000034690000}"/>
    <cellStyle name="40% - Énfasis3 7 4 3" xfId="11077" xr:uid="{00000000-0005-0000-0000-000035690000}"/>
    <cellStyle name="40% - Énfasis3 7 4 3 2" xfId="35151" xr:uid="{00000000-0005-0000-0000-000036690000}"/>
    <cellStyle name="40% - Énfasis3 7 4 4" xfId="18968" xr:uid="{00000000-0005-0000-0000-000037690000}"/>
    <cellStyle name="40% - Énfasis3 7 4 5" xfId="43539" xr:uid="{00000000-0005-0000-0000-000038690000}"/>
    <cellStyle name="40% - Énfasis3 7 5" xfId="5561" xr:uid="{00000000-0005-0000-0000-000039690000}"/>
    <cellStyle name="40% - Énfasis3 7 5 2" xfId="15323" xr:uid="{00000000-0005-0000-0000-00003A690000}"/>
    <cellStyle name="40% - Énfasis3 7 5 2 2" xfId="27768" xr:uid="{00000000-0005-0000-0000-00003B690000}"/>
    <cellStyle name="40% - Énfasis3 7 5 3" xfId="35663" xr:uid="{00000000-0005-0000-0000-00003C690000}"/>
    <cellStyle name="40% - Énfasis3 7 5 4" xfId="20452" xr:uid="{00000000-0005-0000-0000-00003D690000}"/>
    <cellStyle name="40% - Énfasis3 7 5 5" xfId="46546" xr:uid="{00000000-0005-0000-0000-00003E690000}"/>
    <cellStyle name="40% - Énfasis3 7 6" xfId="3864" xr:uid="{00000000-0005-0000-0000-00003F690000}"/>
    <cellStyle name="40% - Énfasis3 7 6 2" xfId="13846" xr:uid="{00000000-0005-0000-0000-000040690000}"/>
    <cellStyle name="40% - Énfasis3 7 6 2 2" xfId="29252" xr:uid="{00000000-0005-0000-0000-000041690000}"/>
    <cellStyle name="40% - Énfasis3 7 6 3" xfId="37148" xr:uid="{00000000-0005-0000-0000-000042690000}"/>
    <cellStyle name="40% - Énfasis3 7 6 4" xfId="21936" xr:uid="{00000000-0005-0000-0000-000043690000}"/>
    <cellStyle name="40% - Énfasis3 7 6 5" xfId="45068" xr:uid="{00000000-0005-0000-0000-000044690000}"/>
    <cellStyle name="40% - Énfasis3 7 7" xfId="2873" xr:uid="{00000000-0005-0000-0000-000045690000}"/>
    <cellStyle name="40% - Énfasis3 7 7 2" xfId="12857" xr:uid="{00000000-0005-0000-0000-000046690000}"/>
    <cellStyle name="40% - Énfasis3 7 7 2 2" xfId="30737" xr:uid="{00000000-0005-0000-0000-000047690000}"/>
    <cellStyle name="40% - Énfasis3 7 7 3" xfId="38634" xr:uid="{00000000-0005-0000-0000-000048690000}"/>
    <cellStyle name="40% - Énfasis3 7 7 4" xfId="23420" xr:uid="{00000000-0005-0000-0000-000049690000}"/>
    <cellStyle name="40% - Énfasis3 7 7 5" xfId="44078" xr:uid="{00000000-0005-0000-0000-00004A690000}"/>
    <cellStyle name="40% - Énfasis3 7 8" xfId="8279" xr:uid="{00000000-0005-0000-0000-00004B690000}"/>
    <cellStyle name="40% - Énfasis3 7 8 2" xfId="17246" xr:uid="{00000000-0005-0000-0000-00004C690000}"/>
    <cellStyle name="40% - Énfasis3 7 8 2 2" xfId="32222" xr:uid="{00000000-0005-0000-0000-00004D690000}"/>
    <cellStyle name="40% - Énfasis3 7 8 3" xfId="40119" xr:uid="{00000000-0005-0000-0000-00004E690000}"/>
    <cellStyle name="40% - Énfasis3 7 8 4" xfId="24854" xr:uid="{00000000-0005-0000-0000-00004F690000}"/>
    <cellStyle name="40% - Énfasis3 7 8 5" xfId="48471" xr:uid="{00000000-0005-0000-0000-000050690000}"/>
    <cellStyle name="40% - Énfasis3 7 9" xfId="11078" xr:uid="{00000000-0005-0000-0000-000051690000}"/>
    <cellStyle name="40% - Énfasis3 7 9 2" xfId="25807" xr:uid="{00000000-0005-0000-0000-000052690000}"/>
    <cellStyle name="40% - Énfasis3 7 9 3" xfId="50114" xr:uid="{00000000-0005-0000-0000-000053690000}"/>
    <cellStyle name="40% - Énfasis3 8" xfId="374" xr:uid="{00000000-0005-0000-0000-000054690000}"/>
    <cellStyle name="40% - Énfasis3 8 10" xfId="18377" xr:uid="{00000000-0005-0000-0000-000055690000}"/>
    <cellStyle name="40% - Énfasis3 8 11" xfId="41875" xr:uid="{00000000-0005-0000-0000-000056690000}"/>
    <cellStyle name="40% - Énfasis3 8 2" xfId="2284" xr:uid="{00000000-0005-0000-0000-000057690000}"/>
    <cellStyle name="40% - Énfasis3 8 2 2" xfId="4885" xr:uid="{00000000-0005-0000-0000-000058690000}"/>
    <cellStyle name="40% - Énfasis3 8 2 2 2" xfId="14863" xr:uid="{00000000-0005-0000-0000-000059690000}"/>
    <cellStyle name="40% - Énfasis3 8 2 2 2 2" xfId="28609" xr:uid="{00000000-0005-0000-0000-00005A690000}"/>
    <cellStyle name="40% - Énfasis3 8 2 2 3" xfId="36504" xr:uid="{00000000-0005-0000-0000-00005B690000}"/>
    <cellStyle name="40% - Énfasis3 8 2 2 4" xfId="21293" xr:uid="{00000000-0005-0000-0000-00005C690000}"/>
    <cellStyle name="40% - Énfasis3 8 2 2 5" xfId="46085" xr:uid="{00000000-0005-0000-0000-00005D690000}"/>
    <cellStyle name="40% - Énfasis3 8 2 3" xfId="8831" xr:uid="{00000000-0005-0000-0000-00005E690000}"/>
    <cellStyle name="40% - Énfasis3 8 2 3 2" xfId="17798" xr:uid="{00000000-0005-0000-0000-00005F690000}"/>
    <cellStyle name="40% - Énfasis3 8 2 3 2 2" xfId="30093" xr:uid="{00000000-0005-0000-0000-000060690000}"/>
    <cellStyle name="40% - Énfasis3 8 2 3 3" xfId="37989" xr:uid="{00000000-0005-0000-0000-000061690000}"/>
    <cellStyle name="40% - Énfasis3 8 2 3 4" xfId="22776" xr:uid="{00000000-0005-0000-0000-000062690000}"/>
    <cellStyle name="40% - Énfasis3 8 2 3 5" xfId="49023" xr:uid="{00000000-0005-0000-0000-000063690000}"/>
    <cellStyle name="40% - Énfasis3 8 2 4" xfId="9685" xr:uid="{00000000-0005-0000-0000-000064690000}"/>
    <cellStyle name="40% - Énfasis3 8 2 4 2" xfId="31578" xr:uid="{00000000-0005-0000-0000-000065690000}"/>
    <cellStyle name="40% - Énfasis3 8 2 4 3" xfId="39475" xr:uid="{00000000-0005-0000-0000-000066690000}"/>
    <cellStyle name="40% - Énfasis3 8 2 4 4" xfId="24260" xr:uid="{00000000-0005-0000-0000-000067690000}"/>
    <cellStyle name="40% - Énfasis3 8 2 4 5" xfId="50666" xr:uid="{00000000-0005-0000-0000-000068690000}"/>
    <cellStyle name="40% - Énfasis3 8 2 5" xfId="12367" xr:uid="{00000000-0005-0000-0000-000069690000}"/>
    <cellStyle name="40% - Énfasis3 8 2 5 2" xfId="33063" xr:uid="{00000000-0005-0000-0000-00006A690000}"/>
    <cellStyle name="40% - Énfasis3 8 2 5 3" xfId="40960" xr:uid="{00000000-0005-0000-0000-00006B690000}"/>
    <cellStyle name="40% - Énfasis3 8 2 6" xfId="26647" xr:uid="{00000000-0005-0000-0000-00006C690000}"/>
    <cellStyle name="40% - Énfasis3 8 2 7" xfId="34547" xr:uid="{00000000-0005-0000-0000-00006D690000}"/>
    <cellStyle name="40% - Énfasis3 8 2 8" xfId="19809" xr:uid="{00000000-0005-0000-0000-00006E690000}"/>
    <cellStyle name="40% - Énfasis3 8 2 9" xfId="42484" xr:uid="{00000000-0005-0000-0000-00006F690000}"/>
    <cellStyle name="40% - Énfasis3 8 3" xfId="1664" xr:uid="{00000000-0005-0000-0000-000070690000}"/>
    <cellStyle name="40% - Énfasis3 8 3 2" xfId="4045" xr:uid="{00000000-0005-0000-0000-000071690000}"/>
    <cellStyle name="40% - Énfasis3 8 3 2 2" xfId="14026" xr:uid="{00000000-0005-0000-0000-000072690000}"/>
    <cellStyle name="40% - Énfasis3 8 3 2 3" xfId="27108" xr:uid="{00000000-0005-0000-0000-000073690000}"/>
    <cellStyle name="40% - Énfasis3 8 3 2 4" xfId="45248" xr:uid="{00000000-0005-0000-0000-000074690000}"/>
    <cellStyle name="40% - Énfasis3 8 3 3" xfId="11079" xr:uid="{00000000-0005-0000-0000-000075690000}"/>
    <cellStyle name="40% - Énfasis3 8 3 3 2" xfId="35003" xr:uid="{00000000-0005-0000-0000-000076690000}"/>
    <cellStyle name="40% - Énfasis3 8 3 4" xfId="18770" xr:uid="{00000000-0005-0000-0000-000077690000}"/>
    <cellStyle name="40% - Énfasis3 8 3 5" xfId="43499" xr:uid="{00000000-0005-0000-0000-000078690000}"/>
    <cellStyle name="40% - Énfasis3 8 4" xfId="3587" xr:uid="{00000000-0005-0000-0000-000079690000}"/>
    <cellStyle name="40% - Énfasis3 8 4 2" xfId="13571" xr:uid="{00000000-0005-0000-0000-00007A690000}"/>
    <cellStyle name="40% - Énfasis3 8 4 2 2" xfId="27570" xr:uid="{00000000-0005-0000-0000-00007B690000}"/>
    <cellStyle name="40% - Énfasis3 8 4 3" xfId="35465" xr:uid="{00000000-0005-0000-0000-00007C690000}"/>
    <cellStyle name="40% - Énfasis3 8 4 4" xfId="20254" xr:uid="{00000000-0005-0000-0000-00007D690000}"/>
    <cellStyle name="40% - Énfasis3 8 4 5" xfId="44792" xr:uid="{00000000-0005-0000-0000-00007E690000}"/>
    <cellStyle name="40% - Énfasis3 8 5" xfId="8222" xr:uid="{00000000-0005-0000-0000-00007F690000}"/>
    <cellStyle name="40% - Énfasis3 8 5 2" xfId="17189" xr:uid="{00000000-0005-0000-0000-000080690000}"/>
    <cellStyle name="40% - Énfasis3 8 5 2 2" xfId="29054" xr:uid="{00000000-0005-0000-0000-000081690000}"/>
    <cellStyle name="40% - Énfasis3 8 5 3" xfId="36950" xr:uid="{00000000-0005-0000-0000-000082690000}"/>
    <cellStyle name="40% - Énfasis3 8 5 4" xfId="21738" xr:uid="{00000000-0005-0000-0000-000083690000}"/>
    <cellStyle name="40% - Énfasis3 8 5 5" xfId="48414" xr:uid="{00000000-0005-0000-0000-000084690000}"/>
    <cellStyle name="40% - Énfasis3 8 6" xfId="9686" xr:uid="{00000000-0005-0000-0000-000085690000}"/>
    <cellStyle name="40% - Énfasis3 8 6 2" xfId="30539" xr:uid="{00000000-0005-0000-0000-000086690000}"/>
    <cellStyle name="40% - Énfasis3 8 6 3" xfId="38436" xr:uid="{00000000-0005-0000-0000-000087690000}"/>
    <cellStyle name="40% - Énfasis3 8 6 4" xfId="23222" xr:uid="{00000000-0005-0000-0000-000088690000}"/>
    <cellStyle name="40% - Énfasis3 8 6 5" xfId="50057" xr:uid="{00000000-0005-0000-0000-000089690000}"/>
    <cellStyle name="40% - Énfasis3 8 7" xfId="24673" xr:uid="{00000000-0005-0000-0000-00008A690000}"/>
    <cellStyle name="40% - Énfasis3 8 7 2" xfId="32024" xr:uid="{00000000-0005-0000-0000-00008B690000}"/>
    <cellStyle name="40% - Énfasis3 8 7 3" xfId="39921" xr:uid="{00000000-0005-0000-0000-00008C690000}"/>
    <cellStyle name="40% - Énfasis3 8 8" xfId="25609" xr:uid="{00000000-0005-0000-0000-00008D690000}"/>
    <cellStyle name="40% - Énfasis3 8 9" xfId="33508" xr:uid="{00000000-0005-0000-0000-00008E690000}"/>
    <cellStyle name="40% - Énfasis3 9" xfId="984" xr:uid="{00000000-0005-0000-0000-00008F690000}"/>
    <cellStyle name="40% - Énfasis3 9 10" xfId="18527" xr:uid="{00000000-0005-0000-0000-000090690000}"/>
    <cellStyle name="40% - Énfasis3 9 11" xfId="41827" xr:uid="{00000000-0005-0000-0000-000091690000}"/>
    <cellStyle name="40% - Énfasis3 9 2" xfId="2285" xr:uid="{00000000-0005-0000-0000-000092690000}"/>
    <cellStyle name="40% - Énfasis3 9 2 2" xfId="4606" xr:uid="{00000000-0005-0000-0000-000093690000}"/>
    <cellStyle name="40% - Énfasis3 9 2 2 2" xfId="14584" xr:uid="{00000000-0005-0000-0000-000094690000}"/>
    <cellStyle name="40% - Énfasis3 9 2 2 2 2" xfId="28610" xr:uid="{00000000-0005-0000-0000-000095690000}"/>
    <cellStyle name="40% - Énfasis3 9 2 2 3" xfId="36505" xr:uid="{00000000-0005-0000-0000-000096690000}"/>
    <cellStyle name="40% - Énfasis3 9 2 2 4" xfId="21294" xr:uid="{00000000-0005-0000-0000-000097690000}"/>
    <cellStyle name="40% - Énfasis3 9 2 2 5" xfId="45806" xr:uid="{00000000-0005-0000-0000-000098690000}"/>
    <cellStyle name="40% - Énfasis3 9 2 3" xfId="8832" xr:uid="{00000000-0005-0000-0000-000099690000}"/>
    <cellStyle name="40% - Énfasis3 9 2 3 2" xfId="17799" xr:uid="{00000000-0005-0000-0000-00009A690000}"/>
    <cellStyle name="40% - Énfasis3 9 2 3 2 2" xfId="30094" xr:uid="{00000000-0005-0000-0000-00009B690000}"/>
    <cellStyle name="40% - Énfasis3 9 2 3 3" xfId="37990" xr:uid="{00000000-0005-0000-0000-00009C690000}"/>
    <cellStyle name="40% - Énfasis3 9 2 3 4" xfId="22777" xr:uid="{00000000-0005-0000-0000-00009D690000}"/>
    <cellStyle name="40% - Énfasis3 9 2 3 5" xfId="49024" xr:uid="{00000000-0005-0000-0000-00009E690000}"/>
    <cellStyle name="40% - Énfasis3 9 2 4" xfId="9687" xr:uid="{00000000-0005-0000-0000-00009F690000}"/>
    <cellStyle name="40% - Énfasis3 9 2 4 2" xfId="31579" xr:uid="{00000000-0005-0000-0000-0000A0690000}"/>
    <cellStyle name="40% - Énfasis3 9 2 4 3" xfId="39476" xr:uid="{00000000-0005-0000-0000-0000A1690000}"/>
    <cellStyle name="40% - Énfasis3 9 2 4 4" xfId="24261" xr:uid="{00000000-0005-0000-0000-0000A2690000}"/>
    <cellStyle name="40% - Énfasis3 9 2 4 5" xfId="50667" xr:uid="{00000000-0005-0000-0000-0000A3690000}"/>
    <cellStyle name="40% - Énfasis3 9 2 5" xfId="12368" xr:uid="{00000000-0005-0000-0000-0000A4690000}"/>
    <cellStyle name="40% - Énfasis3 9 2 5 2" xfId="33064" xr:uid="{00000000-0005-0000-0000-0000A5690000}"/>
    <cellStyle name="40% - Énfasis3 9 2 5 3" xfId="40961" xr:uid="{00000000-0005-0000-0000-0000A6690000}"/>
    <cellStyle name="40% - Énfasis3 9 2 6" xfId="26648" xr:uid="{00000000-0005-0000-0000-0000A7690000}"/>
    <cellStyle name="40% - Énfasis3 9 2 7" xfId="34548" xr:uid="{00000000-0005-0000-0000-0000A8690000}"/>
    <cellStyle name="40% - Énfasis3 9 2 8" xfId="19810" xr:uid="{00000000-0005-0000-0000-0000A9690000}"/>
    <cellStyle name="40% - Énfasis3 9 2 9" xfId="42485" xr:uid="{00000000-0005-0000-0000-0000AA690000}"/>
    <cellStyle name="40% - Énfasis3 9 3" xfId="1616" xr:uid="{00000000-0005-0000-0000-0000AB690000}"/>
    <cellStyle name="40% - Énfasis3 9 3 2" xfId="11080" xr:uid="{00000000-0005-0000-0000-0000AC690000}"/>
    <cellStyle name="40% - Énfasis3 9 3 2 2" xfId="27093" xr:uid="{00000000-0005-0000-0000-0000AD690000}"/>
    <cellStyle name="40% - Énfasis3 9 3 3" xfId="34988" xr:uid="{00000000-0005-0000-0000-0000AE690000}"/>
    <cellStyle name="40% - Énfasis3 9 3 4" xfId="18721" xr:uid="{00000000-0005-0000-0000-0000AF690000}"/>
    <cellStyle name="40% - Énfasis3 9 3 5" xfId="43484" xr:uid="{00000000-0005-0000-0000-0000B0690000}"/>
    <cellStyle name="40% - Énfasis3 9 4" xfId="3588" xr:uid="{00000000-0005-0000-0000-0000B1690000}"/>
    <cellStyle name="40% - Énfasis3 9 4 2" xfId="13572" xr:uid="{00000000-0005-0000-0000-0000B2690000}"/>
    <cellStyle name="40% - Énfasis3 9 4 2 2" xfId="27521" xr:uid="{00000000-0005-0000-0000-0000B3690000}"/>
    <cellStyle name="40% - Énfasis3 9 4 3" xfId="35416" xr:uid="{00000000-0005-0000-0000-0000B4690000}"/>
    <cellStyle name="40% - Énfasis3 9 4 4" xfId="20206" xr:uid="{00000000-0005-0000-0000-0000B5690000}"/>
    <cellStyle name="40% - Énfasis3 9 4 5" xfId="44793" xr:uid="{00000000-0005-0000-0000-0000B6690000}"/>
    <cellStyle name="40% - Énfasis3 9 5" xfId="8174" xr:uid="{00000000-0005-0000-0000-0000B7690000}"/>
    <cellStyle name="40% - Énfasis3 9 5 2" xfId="17141" xr:uid="{00000000-0005-0000-0000-0000B8690000}"/>
    <cellStyle name="40% - Énfasis3 9 5 2 2" xfId="29005" xr:uid="{00000000-0005-0000-0000-0000B9690000}"/>
    <cellStyle name="40% - Énfasis3 9 5 3" xfId="36901" xr:uid="{00000000-0005-0000-0000-0000BA690000}"/>
    <cellStyle name="40% - Énfasis3 9 5 4" xfId="21690" xr:uid="{00000000-0005-0000-0000-0000BB690000}"/>
    <cellStyle name="40% - Énfasis3 9 5 5" xfId="48366" xr:uid="{00000000-0005-0000-0000-0000BC690000}"/>
    <cellStyle name="40% - Énfasis3 9 6" xfId="9688" xr:uid="{00000000-0005-0000-0000-0000BD690000}"/>
    <cellStyle name="40% - Énfasis3 9 6 2" xfId="30490" xr:uid="{00000000-0005-0000-0000-0000BE690000}"/>
    <cellStyle name="40% - Énfasis3 9 6 3" xfId="38387" xr:uid="{00000000-0005-0000-0000-0000BF690000}"/>
    <cellStyle name="40% - Énfasis3 9 6 4" xfId="23174" xr:uid="{00000000-0005-0000-0000-0000C0690000}"/>
    <cellStyle name="40% - Énfasis3 9 6 5" xfId="50009" xr:uid="{00000000-0005-0000-0000-0000C1690000}"/>
    <cellStyle name="40% - Énfasis3 9 7" xfId="24657" xr:uid="{00000000-0005-0000-0000-0000C2690000}"/>
    <cellStyle name="40% - Énfasis3 9 7 2" xfId="31975" xr:uid="{00000000-0005-0000-0000-0000C3690000}"/>
    <cellStyle name="40% - Énfasis3 9 7 3" xfId="39872" xr:uid="{00000000-0005-0000-0000-0000C4690000}"/>
    <cellStyle name="40% - Énfasis3 9 8" xfId="25560" xr:uid="{00000000-0005-0000-0000-0000C5690000}"/>
    <cellStyle name="40% - Énfasis3 9 9" xfId="33459" xr:uid="{00000000-0005-0000-0000-0000C6690000}"/>
    <cellStyle name="40% - Énfasis4" xfId="34" builtinId="43" customBuiltin="1"/>
    <cellStyle name="40% - Énfasis4 10" xfId="985" xr:uid="{00000000-0005-0000-0000-0000C8690000}"/>
    <cellStyle name="40% - Énfasis4 10 2" xfId="2715" xr:uid="{00000000-0005-0000-0000-0000C9690000}"/>
    <cellStyle name="40% - Énfasis4 10 2 2" xfId="5165" xr:uid="{00000000-0005-0000-0000-0000CA690000}"/>
    <cellStyle name="40% - Énfasis4 10 2 2 2" xfId="15142" xr:uid="{00000000-0005-0000-0000-0000CB690000}"/>
    <cellStyle name="40% - Énfasis4 10 2 2 3" xfId="46365" xr:uid="{00000000-0005-0000-0000-0000CC690000}"/>
    <cellStyle name="40% - Énfasis4 10 2 3" xfId="11081" xr:uid="{00000000-0005-0000-0000-0000CD690000}"/>
    <cellStyle name="40% - Énfasis4 10 2 4" xfId="27014" xr:uid="{00000000-0005-0000-0000-0000CE690000}"/>
    <cellStyle name="40% - Énfasis4 10 2 5" xfId="43925" xr:uid="{00000000-0005-0000-0000-0000CF690000}"/>
    <cellStyle name="40% - Énfasis4 10 3" xfId="3589" xr:uid="{00000000-0005-0000-0000-0000D0690000}"/>
    <cellStyle name="40% - Énfasis4 10 3 2" xfId="13573" xr:uid="{00000000-0005-0000-0000-0000D1690000}"/>
    <cellStyle name="40% - Énfasis4 10 3 3" xfId="34909" xr:uid="{00000000-0005-0000-0000-0000D2690000}"/>
    <cellStyle name="40% - Énfasis4 10 3 4" xfId="44794" xr:uid="{00000000-0005-0000-0000-0000D3690000}"/>
    <cellStyle name="40% - Énfasis4 10 4" xfId="9202" xr:uid="{00000000-0005-0000-0000-0000D4690000}"/>
    <cellStyle name="40% - Énfasis4 10 4 2" xfId="18168" xr:uid="{00000000-0005-0000-0000-0000D5690000}"/>
    <cellStyle name="40% - Énfasis4 10 4 3" xfId="49394" xr:uid="{00000000-0005-0000-0000-0000D6690000}"/>
    <cellStyle name="40% - Énfasis4 10 5" xfId="11082" xr:uid="{00000000-0005-0000-0000-0000D7690000}"/>
    <cellStyle name="40% - Énfasis4 10 5 2" xfId="51037" xr:uid="{00000000-0005-0000-0000-0000D8690000}"/>
    <cellStyle name="40% - Énfasis4 10 6" xfId="18635" xr:uid="{00000000-0005-0000-0000-0000D9690000}"/>
    <cellStyle name="40% - Énfasis4 10 7" xfId="42855" xr:uid="{00000000-0005-0000-0000-0000DA690000}"/>
    <cellStyle name="40% - Énfasis4 11" xfId="986" xr:uid="{00000000-0005-0000-0000-0000DB690000}"/>
    <cellStyle name="40% - Énfasis4 11 2" xfId="2716" xr:uid="{00000000-0005-0000-0000-0000DC690000}"/>
    <cellStyle name="40% - Énfasis4 11 2 2" xfId="4326" xr:uid="{00000000-0005-0000-0000-0000DD690000}"/>
    <cellStyle name="40% - Énfasis4 11 2 2 2" xfId="14306" xr:uid="{00000000-0005-0000-0000-0000DE690000}"/>
    <cellStyle name="40% - Énfasis4 11 2 2 3" xfId="45528" xr:uid="{00000000-0005-0000-0000-0000DF690000}"/>
    <cellStyle name="40% - Énfasis4 11 2 3" xfId="11083" xr:uid="{00000000-0005-0000-0000-0000E0690000}"/>
    <cellStyle name="40% - Énfasis4 11 2 4" xfId="27028" xr:uid="{00000000-0005-0000-0000-0000E1690000}"/>
    <cellStyle name="40% - Énfasis4 11 2 5" xfId="43926" xr:uid="{00000000-0005-0000-0000-0000E2690000}"/>
    <cellStyle name="40% - Énfasis4 11 3" xfId="3590" xr:uid="{00000000-0005-0000-0000-0000E3690000}"/>
    <cellStyle name="40% - Énfasis4 11 3 2" xfId="13574" xr:uid="{00000000-0005-0000-0000-0000E4690000}"/>
    <cellStyle name="40% - Énfasis4 11 3 3" xfId="34923" xr:uid="{00000000-0005-0000-0000-0000E5690000}"/>
    <cellStyle name="40% - Énfasis4 11 3 4" xfId="44795" xr:uid="{00000000-0005-0000-0000-0000E6690000}"/>
    <cellStyle name="40% - Énfasis4 11 4" xfId="9203" xr:uid="{00000000-0005-0000-0000-0000E7690000}"/>
    <cellStyle name="40% - Énfasis4 11 4 2" xfId="18169" xr:uid="{00000000-0005-0000-0000-0000E8690000}"/>
    <cellStyle name="40% - Énfasis4 11 4 3" xfId="49395" xr:uid="{00000000-0005-0000-0000-0000E9690000}"/>
    <cellStyle name="40% - Énfasis4 11 5" xfId="11084" xr:uid="{00000000-0005-0000-0000-0000EA690000}"/>
    <cellStyle name="40% - Énfasis4 11 5 2" xfId="51038" xr:uid="{00000000-0005-0000-0000-0000EB690000}"/>
    <cellStyle name="40% - Énfasis4 11 6" xfId="18652" xr:uid="{00000000-0005-0000-0000-0000EC690000}"/>
    <cellStyle name="40% - Énfasis4 11 7" xfId="42856" xr:uid="{00000000-0005-0000-0000-0000ED690000}"/>
    <cellStyle name="40% - Énfasis4 12" xfId="1079" xr:uid="{00000000-0005-0000-0000-0000EE690000}"/>
    <cellStyle name="40% - Énfasis4 12 2" xfId="5285" xr:uid="{00000000-0005-0000-0000-0000EF690000}"/>
    <cellStyle name="40% - Énfasis4 12 2 2" xfId="15262" xr:uid="{00000000-0005-0000-0000-0000F0690000}"/>
    <cellStyle name="40% - Énfasis4 12 2 3" xfId="27043" xr:uid="{00000000-0005-0000-0000-0000F1690000}"/>
    <cellStyle name="40% - Énfasis4 12 2 4" xfId="46485" xr:uid="{00000000-0005-0000-0000-0000F2690000}"/>
    <cellStyle name="40% - Énfasis4 12 3" xfId="11085" xr:uid="{00000000-0005-0000-0000-0000F3690000}"/>
    <cellStyle name="40% - Énfasis4 12 3 2" xfId="34938" xr:uid="{00000000-0005-0000-0000-0000F4690000}"/>
    <cellStyle name="40% - Énfasis4 12 4" xfId="18670" xr:uid="{00000000-0005-0000-0000-0000F5690000}"/>
    <cellStyle name="40% - Énfasis4 12 5" xfId="42952" xr:uid="{00000000-0005-0000-0000-0000F6690000}"/>
    <cellStyle name="40% - Énfasis4 13" xfId="6427" xr:uid="{00000000-0005-0000-0000-0000F7690000}"/>
    <cellStyle name="40% - Énfasis4 13 2" xfId="15409" xr:uid="{00000000-0005-0000-0000-0000F8690000}"/>
    <cellStyle name="40% - Énfasis4 13 2 2" xfId="27471" xr:uid="{00000000-0005-0000-0000-0000F9690000}"/>
    <cellStyle name="40% - Énfasis4 13 3" xfId="35366" xr:uid="{00000000-0005-0000-0000-0000FA690000}"/>
    <cellStyle name="40% - Énfasis4 13 4" xfId="20156" xr:uid="{00000000-0005-0000-0000-0000FB690000}"/>
    <cellStyle name="40% - Énfasis4 13 5" xfId="46632" xr:uid="{00000000-0005-0000-0000-0000FC690000}"/>
    <cellStyle name="40% - Énfasis4 14" xfId="3765" xr:uid="{00000000-0005-0000-0000-0000FD690000}"/>
    <cellStyle name="40% - Énfasis4 14 2" xfId="13749" xr:uid="{00000000-0005-0000-0000-0000FE690000}"/>
    <cellStyle name="40% - Énfasis4 14 2 2" xfId="28955" xr:uid="{00000000-0005-0000-0000-0000FF690000}"/>
    <cellStyle name="40% - Énfasis4 14 3" xfId="36851" xr:uid="{00000000-0005-0000-0000-0000006A0000}"/>
    <cellStyle name="40% - Énfasis4 14 4" xfId="21640" xr:uid="{00000000-0005-0000-0000-0000016A0000}"/>
    <cellStyle name="40% - Énfasis4 14 5" xfId="44970" xr:uid="{00000000-0005-0000-0000-0000026A0000}"/>
    <cellStyle name="40% - Énfasis4 15" xfId="6967" xr:uid="{00000000-0005-0000-0000-0000036A0000}"/>
    <cellStyle name="40% - Énfasis4 15 2" xfId="15945" xr:uid="{00000000-0005-0000-0000-0000046A0000}"/>
    <cellStyle name="40% - Énfasis4 15 2 2" xfId="30440" xr:uid="{00000000-0005-0000-0000-0000056A0000}"/>
    <cellStyle name="40% - Énfasis4 15 3" xfId="38337" xr:uid="{00000000-0005-0000-0000-0000066A0000}"/>
    <cellStyle name="40% - Énfasis4 15 4" xfId="23124" xr:uid="{00000000-0005-0000-0000-0000076A0000}"/>
    <cellStyle name="40% - Énfasis4 15 5" xfId="47169" xr:uid="{00000000-0005-0000-0000-0000086A0000}"/>
    <cellStyle name="40% - Énfasis4 16" xfId="2756" xr:uid="{00000000-0005-0000-0000-0000096A0000}"/>
    <cellStyle name="40% - Énfasis4 16 2" xfId="12740" xr:uid="{00000000-0005-0000-0000-00000A6A0000}"/>
    <cellStyle name="40% - Énfasis4 16 2 2" xfId="31925" xr:uid="{00000000-0005-0000-0000-00000B6A0000}"/>
    <cellStyle name="40% - Énfasis4 16 3" xfId="39822" xr:uid="{00000000-0005-0000-0000-00000C6A0000}"/>
    <cellStyle name="40% - Énfasis4 16 4" xfId="24607" xr:uid="{00000000-0005-0000-0000-00000D6A0000}"/>
    <cellStyle name="40% - Énfasis4 16 5" xfId="43961" xr:uid="{00000000-0005-0000-0000-00000E6A0000}"/>
    <cellStyle name="40% - Énfasis4 17" xfId="7641" xr:uid="{00000000-0005-0000-0000-00000F6A0000}"/>
    <cellStyle name="40% - Énfasis4 17 2" xfId="16608" xr:uid="{00000000-0005-0000-0000-0000106A0000}"/>
    <cellStyle name="40% - Énfasis4 17 3" xfId="25510" xr:uid="{00000000-0005-0000-0000-0000116A0000}"/>
    <cellStyle name="40% - Énfasis4 17 4" xfId="47833" xr:uid="{00000000-0005-0000-0000-0000126A0000}"/>
    <cellStyle name="40% - Énfasis4 18" xfId="9287" xr:uid="{00000000-0005-0000-0000-0000136A0000}"/>
    <cellStyle name="40% - Énfasis4 18 2" xfId="33412" xr:uid="{00000000-0005-0000-0000-0000146A0000}"/>
    <cellStyle name="40% - Énfasis4 18 3" xfId="49476" xr:uid="{00000000-0005-0000-0000-0000156A0000}"/>
    <cellStyle name="40% - Énfasis4 19" xfId="9301" xr:uid="{00000000-0005-0000-0000-0000166A0000}"/>
    <cellStyle name="40% - Énfasis4 2" xfId="68" xr:uid="{00000000-0005-0000-0000-0000176A0000}"/>
    <cellStyle name="40% - Énfasis4 2 10" xfId="1104" xr:uid="{00000000-0005-0000-0000-0000186A0000}"/>
    <cellStyle name="40% - Énfasis4 2 10 2" xfId="6453" xr:uid="{00000000-0005-0000-0000-0000196A0000}"/>
    <cellStyle name="40% - Énfasis4 2 10 2 2" xfId="15435" xr:uid="{00000000-0005-0000-0000-00001A6A0000}"/>
    <cellStyle name="40% - Énfasis4 2 10 2 3" xfId="27078" xr:uid="{00000000-0005-0000-0000-00001B6A0000}"/>
    <cellStyle name="40% - Énfasis4 2 10 2 4" xfId="46658" xr:uid="{00000000-0005-0000-0000-00001C6A0000}"/>
    <cellStyle name="40% - Énfasis4 2 10 3" xfId="11086" xr:uid="{00000000-0005-0000-0000-00001D6A0000}"/>
    <cellStyle name="40% - Énfasis4 2 10 3 2" xfId="34973" xr:uid="{00000000-0005-0000-0000-00001E6A0000}"/>
    <cellStyle name="40% - Énfasis4 2 10 4" xfId="18706" xr:uid="{00000000-0005-0000-0000-00001F6A0000}"/>
    <cellStyle name="40% - Énfasis4 2 10 5" xfId="42977" xr:uid="{00000000-0005-0000-0000-0000206A0000}"/>
    <cellStyle name="40% - Énfasis4 2 11" xfId="3784" xr:uid="{00000000-0005-0000-0000-0000216A0000}"/>
    <cellStyle name="40% - Énfasis4 2 11 2" xfId="13767" xr:uid="{00000000-0005-0000-0000-0000226A0000}"/>
    <cellStyle name="40% - Énfasis4 2 11 2 2" xfId="27506" xr:uid="{00000000-0005-0000-0000-0000236A0000}"/>
    <cellStyle name="40% - Énfasis4 2 11 3" xfId="35401" xr:uid="{00000000-0005-0000-0000-0000246A0000}"/>
    <cellStyle name="40% - Énfasis4 2 11 4" xfId="20191" xr:uid="{00000000-0005-0000-0000-0000256A0000}"/>
    <cellStyle name="40% - Énfasis4 2 11 5" xfId="44989" xr:uid="{00000000-0005-0000-0000-0000266A0000}"/>
    <cellStyle name="40% - Énfasis4 2 12" xfId="6992" xr:uid="{00000000-0005-0000-0000-0000276A0000}"/>
    <cellStyle name="40% - Énfasis4 2 12 2" xfId="15970" xr:uid="{00000000-0005-0000-0000-0000286A0000}"/>
    <cellStyle name="40% - Énfasis4 2 12 2 2" xfId="28990" xr:uid="{00000000-0005-0000-0000-0000296A0000}"/>
    <cellStyle name="40% - Énfasis4 2 12 3" xfId="36886" xr:uid="{00000000-0005-0000-0000-00002A6A0000}"/>
    <cellStyle name="40% - Énfasis4 2 12 4" xfId="21675" xr:uid="{00000000-0005-0000-0000-00002B6A0000}"/>
    <cellStyle name="40% - Énfasis4 2 12 5" xfId="47194" xr:uid="{00000000-0005-0000-0000-00002C6A0000}"/>
    <cellStyle name="40% - Énfasis4 2 13" xfId="2771" xr:uid="{00000000-0005-0000-0000-00002D6A0000}"/>
    <cellStyle name="40% - Énfasis4 2 13 2" xfId="12755" xr:uid="{00000000-0005-0000-0000-00002E6A0000}"/>
    <cellStyle name="40% - Énfasis4 2 13 2 2" xfId="30475" xr:uid="{00000000-0005-0000-0000-00002F6A0000}"/>
    <cellStyle name="40% - Énfasis4 2 13 3" xfId="38372" xr:uid="{00000000-0005-0000-0000-0000306A0000}"/>
    <cellStyle name="40% - Énfasis4 2 13 4" xfId="23159" xr:uid="{00000000-0005-0000-0000-0000316A0000}"/>
    <cellStyle name="40% - Énfasis4 2 13 5" xfId="43976" xr:uid="{00000000-0005-0000-0000-0000326A0000}"/>
    <cellStyle name="40% - Énfasis4 2 14" xfId="7666" xr:uid="{00000000-0005-0000-0000-0000336A0000}"/>
    <cellStyle name="40% - Énfasis4 2 14 2" xfId="16633" xr:uid="{00000000-0005-0000-0000-0000346A0000}"/>
    <cellStyle name="40% - Énfasis4 2 14 2 2" xfId="31960" xr:uid="{00000000-0005-0000-0000-0000356A0000}"/>
    <cellStyle name="40% - Énfasis4 2 14 3" xfId="39857" xr:uid="{00000000-0005-0000-0000-0000366A0000}"/>
    <cellStyle name="40% - Énfasis4 2 14 4" xfId="24642" xr:uid="{00000000-0005-0000-0000-0000376A0000}"/>
    <cellStyle name="40% - Énfasis4 2 14 5" xfId="47858" xr:uid="{00000000-0005-0000-0000-0000386A0000}"/>
    <cellStyle name="40% - Énfasis4 2 15" xfId="11087" xr:uid="{00000000-0005-0000-0000-0000396A0000}"/>
    <cellStyle name="40% - Énfasis4 2 15 2" xfId="25545" xr:uid="{00000000-0005-0000-0000-00003A6A0000}"/>
    <cellStyle name="40% - Énfasis4 2 15 3" xfId="49501" xr:uid="{00000000-0005-0000-0000-00003B6A0000}"/>
    <cellStyle name="40% - Énfasis4 2 16" xfId="33444" xr:uid="{00000000-0005-0000-0000-00003C6A0000}"/>
    <cellStyle name="40% - Énfasis4 2 17" xfId="18261" xr:uid="{00000000-0005-0000-0000-00003D6A0000}"/>
    <cellStyle name="40% - Énfasis4 2 18" xfId="41319" xr:uid="{00000000-0005-0000-0000-00003E6A0000}"/>
    <cellStyle name="40% - Énfasis4 2 2" xfId="145" xr:uid="{00000000-0005-0000-0000-00003F6A0000}"/>
    <cellStyle name="40% - Énfasis4 2 2 10" xfId="3830" xr:uid="{00000000-0005-0000-0000-0000406A0000}"/>
    <cellStyle name="40% - Énfasis4 2 2 10 2" xfId="13813" xr:uid="{00000000-0005-0000-0000-0000416A0000}"/>
    <cellStyle name="40% - Énfasis4 2 2 10 2 2" xfId="30587" xr:uid="{00000000-0005-0000-0000-0000426A0000}"/>
    <cellStyle name="40% - Énfasis4 2 2 10 3" xfId="38484" xr:uid="{00000000-0005-0000-0000-0000436A0000}"/>
    <cellStyle name="40% - Énfasis4 2 2 10 4" xfId="23270" xr:uid="{00000000-0005-0000-0000-0000446A0000}"/>
    <cellStyle name="40% - Énfasis4 2 2 10 5" xfId="45035" xr:uid="{00000000-0005-0000-0000-0000456A0000}"/>
    <cellStyle name="40% - Énfasis4 2 2 11" xfId="7039" xr:uid="{00000000-0005-0000-0000-0000466A0000}"/>
    <cellStyle name="40% - Énfasis4 2 2 11 2" xfId="16016" xr:uid="{00000000-0005-0000-0000-0000476A0000}"/>
    <cellStyle name="40% - Énfasis4 2 2 11 2 2" xfId="32072" xr:uid="{00000000-0005-0000-0000-0000486A0000}"/>
    <cellStyle name="40% - Énfasis4 2 2 11 3" xfId="39969" xr:uid="{00000000-0005-0000-0000-0000496A0000}"/>
    <cellStyle name="40% - Énfasis4 2 2 11 4" xfId="24705" xr:uid="{00000000-0005-0000-0000-00004A6A0000}"/>
    <cellStyle name="40% - Énfasis4 2 2 11 5" xfId="47241" xr:uid="{00000000-0005-0000-0000-00004B6A0000}"/>
    <cellStyle name="40% - Énfasis4 2 2 12" xfId="2816" xr:uid="{00000000-0005-0000-0000-00004C6A0000}"/>
    <cellStyle name="40% - Énfasis4 2 2 12 2" xfId="12800" xr:uid="{00000000-0005-0000-0000-00004D6A0000}"/>
    <cellStyle name="40% - Énfasis4 2 2 12 3" xfId="25657" xr:uid="{00000000-0005-0000-0000-00004E6A0000}"/>
    <cellStyle name="40% - Énfasis4 2 2 12 4" xfId="44021" xr:uid="{00000000-0005-0000-0000-00004F6A0000}"/>
    <cellStyle name="40% - Énfasis4 2 2 13" xfId="7713" xr:uid="{00000000-0005-0000-0000-0000506A0000}"/>
    <cellStyle name="40% - Énfasis4 2 2 13 2" xfId="16680" xr:uid="{00000000-0005-0000-0000-0000516A0000}"/>
    <cellStyle name="40% - Énfasis4 2 2 13 3" xfId="33556" xr:uid="{00000000-0005-0000-0000-0000526A0000}"/>
    <cellStyle name="40% - Énfasis4 2 2 13 4" xfId="47905" xr:uid="{00000000-0005-0000-0000-0000536A0000}"/>
    <cellStyle name="40% - Énfasis4 2 2 14" xfId="11088" xr:uid="{00000000-0005-0000-0000-0000546A0000}"/>
    <cellStyle name="40% - Énfasis4 2 2 14 2" xfId="49548" xr:uid="{00000000-0005-0000-0000-0000556A0000}"/>
    <cellStyle name="40% - Énfasis4 2 2 15" xfId="18362" xr:uid="{00000000-0005-0000-0000-0000566A0000}"/>
    <cellStyle name="40% - Énfasis4 2 2 16" xfId="41366" xr:uid="{00000000-0005-0000-0000-0000576A0000}"/>
    <cellStyle name="40% - Énfasis4 2 2 2" xfId="253" xr:uid="{00000000-0005-0000-0000-0000586A0000}"/>
    <cellStyle name="40% - Énfasis4 2 2 2 10" xfId="7911" xr:uid="{00000000-0005-0000-0000-0000596A0000}"/>
    <cellStyle name="40% - Énfasis4 2 2 2 10 2" xfId="16878" xr:uid="{00000000-0005-0000-0000-00005A6A0000}"/>
    <cellStyle name="40% - Énfasis4 2 2 2 10 3" xfId="33709" xr:uid="{00000000-0005-0000-0000-00005B6A0000}"/>
    <cellStyle name="40% - Énfasis4 2 2 2 10 4" xfId="48103" xr:uid="{00000000-0005-0000-0000-00005C6A0000}"/>
    <cellStyle name="40% - Énfasis4 2 2 2 11" xfId="11089" xr:uid="{00000000-0005-0000-0000-00005D6A0000}"/>
    <cellStyle name="40% - Énfasis4 2 2 2 11 2" xfId="49746" xr:uid="{00000000-0005-0000-0000-00005E6A0000}"/>
    <cellStyle name="40% - Énfasis4 2 2 2 12" xfId="18468" xr:uid="{00000000-0005-0000-0000-00005F6A0000}"/>
    <cellStyle name="40% - Énfasis4 2 2 2 13" xfId="41564" xr:uid="{00000000-0005-0000-0000-0000606A0000}"/>
    <cellStyle name="40% - Énfasis4 2 2 2 2" xfId="657" xr:uid="{00000000-0005-0000-0000-0000616A0000}"/>
    <cellStyle name="40% - Énfasis4 2 2 2 2 10" xfId="42063" xr:uid="{00000000-0005-0000-0000-0000626A0000}"/>
    <cellStyle name="40% - Énfasis4 2 2 2 2 2" xfId="2289" xr:uid="{00000000-0005-0000-0000-0000636A0000}"/>
    <cellStyle name="40% - Énfasis4 2 2 2 2 2 2" xfId="5130" xr:uid="{00000000-0005-0000-0000-0000646A0000}"/>
    <cellStyle name="40% - Énfasis4 2 2 2 2 2 2 2" xfId="15108" xr:uid="{00000000-0005-0000-0000-0000656A0000}"/>
    <cellStyle name="40% - Énfasis4 2 2 2 2 2 2 2 2" xfId="28614" xr:uid="{00000000-0005-0000-0000-0000666A0000}"/>
    <cellStyle name="40% - Énfasis4 2 2 2 2 2 2 3" xfId="36509" xr:uid="{00000000-0005-0000-0000-0000676A0000}"/>
    <cellStyle name="40% - Énfasis4 2 2 2 2 2 2 4" xfId="21298" xr:uid="{00000000-0005-0000-0000-0000686A0000}"/>
    <cellStyle name="40% - Énfasis4 2 2 2 2 2 2 5" xfId="46330" xr:uid="{00000000-0005-0000-0000-0000696A0000}"/>
    <cellStyle name="40% - Énfasis4 2 2 2 2 2 3" xfId="8836" xr:uid="{00000000-0005-0000-0000-00006A6A0000}"/>
    <cellStyle name="40% - Énfasis4 2 2 2 2 2 3 2" xfId="17803" xr:uid="{00000000-0005-0000-0000-00006B6A0000}"/>
    <cellStyle name="40% - Énfasis4 2 2 2 2 2 3 2 2" xfId="30098" xr:uid="{00000000-0005-0000-0000-00006C6A0000}"/>
    <cellStyle name="40% - Énfasis4 2 2 2 2 2 3 3" xfId="37994" xr:uid="{00000000-0005-0000-0000-00006D6A0000}"/>
    <cellStyle name="40% - Énfasis4 2 2 2 2 2 3 4" xfId="22781" xr:uid="{00000000-0005-0000-0000-00006E6A0000}"/>
    <cellStyle name="40% - Énfasis4 2 2 2 2 2 3 5" xfId="49028" xr:uid="{00000000-0005-0000-0000-00006F6A0000}"/>
    <cellStyle name="40% - Énfasis4 2 2 2 2 2 4" xfId="9689" xr:uid="{00000000-0005-0000-0000-0000706A0000}"/>
    <cellStyle name="40% - Énfasis4 2 2 2 2 2 4 2" xfId="31583" xr:uid="{00000000-0005-0000-0000-0000716A0000}"/>
    <cellStyle name="40% - Énfasis4 2 2 2 2 2 4 3" xfId="39480" xr:uid="{00000000-0005-0000-0000-0000726A0000}"/>
    <cellStyle name="40% - Énfasis4 2 2 2 2 2 4 4" xfId="24265" xr:uid="{00000000-0005-0000-0000-0000736A0000}"/>
    <cellStyle name="40% - Énfasis4 2 2 2 2 2 4 5" xfId="50671" xr:uid="{00000000-0005-0000-0000-0000746A0000}"/>
    <cellStyle name="40% - Énfasis4 2 2 2 2 2 5" xfId="12372" xr:uid="{00000000-0005-0000-0000-0000756A0000}"/>
    <cellStyle name="40% - Énfasis4 2 2 2 2 2 5 2" xfId="33068" xr:uid="{00000000-0005-0000-0000-0000766A0000}"/>
    <cellStyle name="40% - Énfasis4 2 2 2 2 2 5 3" xfId="40965" xr:uid="{00000000-0005-0000-0000-0000776A0000}"/>
    <cellStyle name="40% - Énfasis4 2 2 2 2 2 6" xfId="26652" xr:uid="{00000000-0005-0000-0000-0000786A0000}"/>
    <cellStyle name="40% - Énfasis4 2 2 2 2 2 7" xfId="34552" xr:uid="{00000000-0005-0000-0000-0000796A0000}"/>
    <cellStyle name="40% - Énfasis4 2 2 2 2 2 8" xfId="19814" xr:uid="{00000000-0005-0000-0000-00007A6A0000}"/>
    <cellStyle name="40% - Énfasis4 2 2 2 2 2 9" xfId="42489" xr:uid="{00000000-0005-0000-0000-00007B6A0000}"/>
    <cellStyle name="40% - Énfasis4 2 2 2 2 3" xfId="1862" xr:uid="{00000000-0005-0000-0000-00007C6A0000}"/>
    <cellStyle name="40% - Énfasis4 2 2 2 2 3 2" xfId="4291" xr:uid="{00000000-0005-0000-0000-00007D6A0000}"/>
    <cellStyle name="40% - Énfasis4 2 2 2 2 3 2 2" xfId="14271" xr:uid="{00000000-0005-0000-0000-00007E6A0000}"/>
    <cellStyle name="40% - Énfasis4 2 2 2 2 3 2 3" xfId="28088" xr:uid="{00000000-0005-0000-0000-00007F6A0000}"/>
    <cellStyle name="40% - Énfasis4 2 2 2 2 3 2 4" xfId="45493" xr:uid="{00000000-0005-0000-0000-0000806A0000}"/>
    <cellStyle name="40% - Énfasis4 2 2 2 2 3 3" xfId="11090" xr:uid="{00000000-0005-0000-0000-0000816A0000}"/>
    <cellStyle name="40% - Énfasis4 2 2 2 2 3 3 2" xfId="35983" xr:uid="{00000000-0005-0000-0000-0000826A0000}"/>
    <cellStyle name="40% - Énfasis4 2 2 2 2 3 4" xfId="20772" xr:uid="{00000000-0005-0000-0000-0000836A0000}"/>
    <cellStyle name="40% - Énfasis4 2 2 2 2 3 5" xfId="43641" xr:uid="{00000000-0005-0000-0000-0000846A0000}"/>
    <cellStyle name="40% - Énfasis4 2 2 2 2 4" xfId="3591" xr:uid="{00000000-0005-0000-0000-0000856A0000}"/>
    <cellStyle name="40% - Énfasis4 2 2 2 2 4 2" xfId="13575" xr:uid="{00000000-0005-0000-0000-0000866A0000}"/>
    <cellStyle name="40% - Énfasis4 2 2 2 2 4 2 2" xfId="29572" xr:uid="{00000000-0005-0000-0000-0000876A0000}"/>
    <cellStyle name="40% - Énfasis4 2 2 2 2 4 3" xfId="37468" xr:uid="{00000000-0005-0000-0000-0000886A0000}"/>
    <cellStyle name="40% - Énfasis4 2 2 2 2 4 4" xfId="22256" xr:uid="{00000000-0005-0000-0000-0000896A0000}"/>
    <cellStyle name="40% - Énfasis4 2 2 2 2 4 5" xfId="44796" xr:uid="{00000000-0005-0000-0000-00008A6A0000}"/>
    <cellStyle name="40% - Énfasis4 2 2 2 2 5" xfId="8410" xr:uid="{00000000-0005-0000-0000-00008B6A0000}"/>
    <cellStyle name="40% - Énfasis4 2 2 2 2 5 2" xfId="17377" xr:uid="{00000000-0005-0000-0000-00008C6A0000}"/>
    <cellStyle name="40% - Énfasis4 2 2 2 2 5 2 2" xfId="31057" xr:uid="{00000000-0005-0000-0000-00008D6A0000}"/>
    <cellStyle name="40% - Énfasis4 2 2 2 2 5 3" xfId="38954" xr:uid="{00000000-0005-0000-0000-00008E6A0000}"/>
    <cellStyle name="40% - Énfasis4 2 2 2 2 5 4" xfId="23740" xr:uid="{00000000-0005-0000-0000-00008F6A0000}"/>
    <cellStyle name="40% - Énfasis4 2 2 2 2 5 5" xfId="48602" xr:uid="{00000000-0005-0000-0000-0000906A0000}"/>
    <cellStyle name="40% - Énfasis4 2 2 2 2 6" xfId="11091" xr:uid="{00000000-0005-0000-0000-0000916A0000}"/>
    <cellStyle name="40% - Énfasis4 2 2 2 2 6 2" xfId="32542" xr:uid="{00000000-0005-0000-0000-0000926A0000}"/>
    <cellStyle name="40% - Énfasis4 2 2 2 2 6 3" xfId="40439" xr:uid="{00000000-0005-0000-0000-0000936A0000}"/>
    <cellStyle name="40% - Énfasis4 2 2 2 2 6 4" xfId="25149" xr:uid="{00000000-0005-0000-0000-0000946A0000}"/>
    <cellStyle name="40% - Énfasis4 2 2 2 2 6 5" xfId="50245" xr:uid="{00000000-0005-0000-0000-0000956A0000}"/>
    <cellStyle name="40% - Énfasis4 2 2 2 2 7" xfId="26126" xr:uid="{00000000-0005-0000-0000-0000966A0000}"/>
    <cellStyle name="40% - Énfasis4 2 2 2 2 8" xfId="34026" xr:uid="{00000000-0005-0000-0000-0000976A0000}"/>
    <cellStyle name="40% - Énfasis4 2 2 2 2 9" xfId="19288" xr:uid="{00000000-0005-0000-0000-0000986A0000}"/>
    <cellStyle name="40% - Énfasis4 2 2 2 3" xfId="2288" xr:uid="{00000000-0005-0000-0000-0000996A0000}"/>
    <cellStyle name="40% - Énfasis4 2 2 2 3 2" xfId="4851" xr:uid="{00000000-0005-0000-0000-00009A6A0000}"/>
    <cellStyle name="40% - Énfasis4 2 2 2 3 2 2" xfId="14829" xr:uid="{00000000-0005-0000-0000-00009B6A0000}"/>
    <cellStyle name="40% - Énfasis4 2 2 2 3 2 2 2" xfId="28613" xr:uid="{00000000-0005-0000-0000-00009C6A0000}"/>
    <cellStyle name="40% - Énfasis4 2 2 2 3 2 3" xfId="36508" xr:uid="{00000000-0005-0000-0000-00009D6A0000}"/>
    <cellStyle name="40% - Énfasis4 2 2 2 3 2 4" xfId="21297" xr:uid="{00000000-0005-0000-0000-00009E6A0000}"/>
    <cellStyle name="40% - Énfasis4 2 2 2 3 2 5" xfId="46051" xr:uid="{00000000-0005-0000-0000-00009F6A0000}"/>
    <cellStyle name="40% - Énfasis4 2 2 2 3 3" xfId="8835" xr:uid="{00000000-0005-0000-0000-0000A06A0000}"/>
    <cellStyle name="40% - Énfasis4 2 2 2 3 3 2" xfId="17802" xr:uid="{00000000-0005-0000-0000-0000A16A0000}"/>
    <cellStyle name="40% - Énfasis4 2 2 2 3 3 2 2" xfId="30097" xr:uid="{00000000-0005-0000-0000-0000A26A0000}"/>
    <cellStyle name="40% - Énfasis4 2 2 2 3 3 3" xfId="37993" xr:uid="{00000000-0005-0000-0000-0000A36A0000}"/>
    <cellStyle name="40% - Énfasis4 2 2 2 3 3 4" xfId="22780" xr:uid="{00000000-0005-0000-0000-0000A46A0000}"/>
    <cellStyle name="40% - Énfasis4 2 2 2 3 3 5" xfId="49027" xr:uid="{00000000-0005-0000-0000-0000A56A0000}"/>
    <cellStyle name="40% - Énfasis4 2 2 2 3 4" xfId="9690" xr:uid="{00000000-0005-0000-0000-0000A66A0000}"/>
    <cellStyle name="40% - Énfasis4 2 2 2 3 4 2" xfId="31582" xr:uid="{00000000-0005-0000-0000-0000A76A0000}"/>
    <cellStyle name="40% - Énfasis4 2 2 2 3 4 3" xfId="39479" xr:uid="{00000000-0005-0000-0000-0000A86A0000}"/>
    <cellStyle name="40% - Énfasis4 2 2 2 3 4 4" xfId="24264" xr:uid="{00000000-0005-0000-0000-0000A96A0000}"/>
    <cellStyle name="40% - Énfasis4 2 2 2 3 4 5" xfId="50670" xr:uid="{00000000-0005-0000-0000-0000AA6A0000}"/>
    <cellStyle name="40% - Énfasis4 2 2 2 3 5" xfId="12371" xr:uid="{00000000-0005-0000-0000-0000AB6A0000}"/>
    <cellStyle name="40% - Énfasis4 2 2 2 3 5 2" xfId="33067" xr:uid="{00000000-0005-0000-0000-0000AC6A0000}"/>
    <cellStyle name="40% - Énfasis4 2 2 2 3 5 3" xfId="40964" xr:uid="{00000000-0005-0000-0000-0000AD6A0000}"/>
    <cellStyle name="40% - Énfasis4 2 2 2 3 6" xfId="26651" xr:uid="{00000000-0005-0000-0000-0000AE6A0000}"/>
    <cellStyle name="40% - Énfasis4 2 2 2 3 7" xfId="34551" xr:uid="{00000000-0005-0000-0000-0000AF6A0000}"/>
    <cellStyle name="40% - Énfasis4 2 2 2 3 8" xfId="19813" xr:uid="{00000000-0005-0000-0000-0000B06A0000}"/>
    <cellStyle name="40% - Énfasis4 2 2 2 3 9" xfId="42488" xr:uid="{00000000-0005-0000-0000-0000B16A0000}"/>
    <cellStyle name="40% - Énfasis4 2 2 2 4" xfId="1349" xr:uid="{00000000-0005-0000-0000-0000B26A0000}"/>
    <cellStyle name="40% - Énfasis4 2 2 2 4 2" xfId="4472" xr:uid="{00000000-0005-0000-0000-0000B36A0000}"/>
    <cellStyle name="40% - Énfasis4 2 2 2 4 2 2" xfId="14451" xr:uid="{00000000-0005-0000-0000-0000B46A0000}"/>
    <cellStyle name="40% - Énfasis4 2 2 2 4 2 3" xfId="27257" xr:uid="{00000000-0005-0000-0000-0000B56A0000}"/>
    <cellStyle name="40% - Énfasis4 2 2 2 4 2 4" xfId="45673" xr:uid="{00000000-0005-0000-0000-0000B66A0000}"/>
    <cellStyle name="40% - Énfasis4 2 2 2 4 3" xfId="11092" xr:uid="{00000000-0005-0000-0000-0000B76A0000}"/>
    <cellStyle name="40% - Énfasis4 2 2 2 4 3 2" xfId="35152" xr:uid="{00000000-0005-0000-0000-0000B86A0000}"/>
    <cellStyle name="40% - Énfasis4 2 2 2 4 4" xfId="18971" xr:uid="{00000000-0005-0000-0000-0000B96A0000}"/>
    <cellStyle name="40% - Énfasis4 2 2 2 4 5" xfId="43221" xr:uid="{00000000-0005-0000-0000-0000BA6A0000}"/>
    <cellStyle name="40% - Énfasis4 2 2 2 5" xfId="6365" xr:uid="{00000000-0005-0000-0000-0000BB6A0000}"/>
    <cellStyle name="40% - Énfasis4 2 2 2 5 2" xfId="27771" xr:uid="{00000000-0005-0000-0000-0000BC6A0000}"/>
    <cellStyle name="40% - Énfasis4 2 2 2 5 2 2" xfId="51511" xr:uid="{00000000-0005-0000-0000-0000BD6A0000}"/>
    <cellStyle name="40% - Énfasis4 2 2 2 5 3" xfId="35666" xr:uid="{00000000-0005-0000-0000-0000BE6A0000}"/>
    <cellStyle name="40% - Énfasis4 2 2 2 5 3 2" xfId="51178" xr:uid="{00000000-0005-0000-0000-0000BF6A0000}"/>
    <cellStyle name="40% - Énfasis4 2 2 2 5 4" xfId="20455" xr:uid="{00000000-0005-0000-0000-0000C06A0000}"/>
    <cellStyle name="40% - Énfasis4 2 2 2 6" xfId="6700" xr:uid="{00000000-0005-0000-0000-0000C16A0000}"/>
    <cellStyle name="40% - Énfasis4 2 2 2 6 2" xfId="15679" xr:uid="{00000000-0005-0000-0000-0000C26A0000}"/>
    <cellStyle name="40% - Énfasis4 2 2 2 6 2 2" xfId="29255" xr:uid="{00000000-0005-0000-0000-0000C36A0000}"/>
    <cellStyle name="40% - Énfasis4 2 2 2 6 3" xfId="37151" xr:uid="{00000000-0005-0000-0000-0000C46A0000}"/>
    <cellStyle name="40% - Énfasis4 2 2 2 6 4" xfId="21939" xr:uid="{00000000-0005-0000-0000-0000C56A0000}"/>
    <cellStyle name="40% - Énfasis4 2 2 2 6 5" xfId="46903" xr:uid="{00000000-0005-0000-0000-0000C66A0000}"/>
    <cellStyle name="40% - Énfasis4 2 2 2 7" xfId="4011" xr:uid="{00000000-0005-0000-0000-0000C76A0000}"/>
    <cellStyle name="40% - Énfasis4 2 2 2 7 2" xfId="13992" xr:uid="{00000000-0005-0000-0000-0000C86A0000}"/>
    <cellStyle name="40% - Énfasis4 2 2 2 7 2 2" xfId="30740" xr:uid="{00000000-0005-0000-0000-0000C96A0000}"/>
    <cellStyle name="40% - Énfasis4 2 2 2 7 3" xfId="38637" xr:uid="{00000000-0005-0000-0000-0000CA6A0000}"/>
    <cellStyle name="40% - Énfasis4 2 2 2 7 4" xfId="23423" xr:uid="{00000000-0005-0000-0000-0000CB6A0000}"/>
    <cellStyle name="40% - Énfasis4 2 2 2 7 5" xfId="45214" xr:uid="{00000000-0005-0000-0000-0000CC6A0000}"/>
    <cellStyle name="40% - Énfasis4 2 2 2 8" xfId="7237" xr:uid="{00000000-0005-0000-0000-0000CD6A0000}"/>
    <cellStyle name="40% - Énfasis4 2 2 2 8 2" xfId="16214" xr:uid="{00000000-0005-0000-0000-0000CE6A0000}"/>
    <cellStyle name="40% - Énfasis4 2 2 2 8 2 2" xfId="32225" xr:uid="{00000000-0005-0000-0000-0000CF6A0000}"/>
    <cellStyle name="40% - Énfasis4 2 2 2 8 3" xfId="40122" xr:uid="{00000000-0005-0000-0000-0000D06A0000}"/>
    <cellStyle name="40% - Énfasis4 2 2 2 8 4" xfId="24857" xr:uid="{00000000-0005-0000-0000-0000D16A0000}"/>
    <cellStyle name="40% - Énfasis4 2 2 2 8 5" xfId="47439" xr:uid="{00000000-0005-0000-0000-0000D26A0000}"/>
    <cellStyle name="40% - Énfasis4 2 2 2 9" xfId="3145" xr:uid="{00000000-0005-0000-0000-0000D36A0000}"/>
    <cellStyle name="40% - Énfasis4 2 2 2 9 2" xfId="13129" xr:uid="{00000000-0005-0000-0000-0000D46A0000}"/>
    <cellStyle name="40% - Énfasis4 2 2 2 9 3" xfId="25810" xr:uid="{00000000-0005-0000-0000-0000D56A0000}"/>
    <cellStyle name="40% - Énfasis4 2 2 2 9 4" xfId="44350" xr:uid="{00000000-0005-0000-0000-0000D66A0000}"/>
    <cellStyle name="40% - Énfasis4 2 2 3" xfId="361" xr:uid="{00000000-0005-0000-0000-0000D76A0000}"/>
    <cellStyle name="40% - Énfasis4 2 2 3 10" xfId="8085" xr:uid="{00000000-0005-0000-0000-0000D86A0000}"/>
    <cellStyle name="40% - Énfasis4 2 2 3 10 2" xfId="17052" xr:uid="{00000000-0005-0000-0000-0000D96A0000}"/>
    <cellStyle name="40% - Énfasis4 2 2 3 10 3" xfId="33710" xr:uid="{00000000-0005-0000-0000-0000DA6A0000}"/>
    <cellStyle name="40% - Énfasis4 2 2 3 10 4" xfId="48277" xr:uid="{00000000-0005-0000-0000-0000DB6A0000}"/>
    <cellStyle name="40% - Énfasis4 2 2 3 11" xfId="11093" xr:uid="{00000000-0005-0000-0000-0000DC6A0000}"/>
    <cellStyle name="40% - Énfasis4 2 2 3 11 2" xfId="49920" xr:uid="{00000000-0005-0000-0000-0000DD6A0000}"/>
    <cellStyle name="40% - Énfasis4 2 2 3 12" xfId="18605" xr:uid="{00000000-0005-0000-0000-0000DE6A0000}"/>
    <cellStyle name="40% - Énfasis4 2 2 3 13" xfId="41738" xr:uid="{00000000-0005-0000-0000-0000DF6A0000}"/>
    <cellStyle name="40% - Énfasis4 2 2 3 2" xfId="832" xr:uid="{00000000-0005-0000-0000-0000E06A0000}"/>
    <cellStyle name="40% - Énfasis4 2 2 3 2 10" xfId="42064" xr:uid="{00000000-0005-0000-0000-0000E16A0000}"/>
    <cellStyle name="40% - Énfasis4 2 2 3 2 2" xfId="2291" xr:uid="{00000000-0005-0000-0000-0000E26A0000}"/>
    <cellStyle name="40% - Énfasis4 2 2 3 2 2 2" xfId="5035" xr:uid="{00000000-0005-0000-0000-0000E36A0000}"/>
    <cellStyle name="40% - Énfasis4 2 2 3 2 2 2 2" xfId="15013" xr:uid="{00000000-0005-0000-0000-0000E46A0000}"/>
    <cellStyle name="40% - Énfasis4 2 2 3 2 2 2 2 2" xfId="28616" xr:uid="{00000000-0005-0000-0000-0000E56A0000}"/>
    <cellStyle name="40% - Énfasis4 2 2 3 2 2 2 3" xfId="36511" xr:uid="{00000000-0005-0000-0000-0000E66A0000}"/>
    <cellStyle name="40% - Énfasis4 2 2 3 2 2 2 4" xfId="21300" xr:uid="{00000000-0005-0000-0000-0000E76A0000}"/>
    <cellStyle name="40% - Énfasis4 2 2 3 2 2 2 5" xfId="46235" xr:uid="{00000000-0005-0000-0000-0000E86A0000}"/>
    <cellStyle name="40% - Énfasis4 2 2 3 2 2 3" xfId="8838" xr:uid="{00000000-0005-0000-0000-0000E96A0000}"/>
    <cellStyle name="40% - Énfasis4 2 2 3 2 2 3 2" xfId="17805" xr:uid="{00000000-0005-0000-0000-0000EA6A0000}"/>
    <cellStyle name="40% - Énfasis4 2 2 3 2 2 3 2 2" xfId="30100" xr:uid="{00000000-0005-0000-0000-0000EB6A0000}"/>
    <cellStyle name="40% - Énfasis4 2 2 3 2 2 3 3" xfId="37996" xr:uid="{00000000-0005-0000-0000-0000EC6A0000}"/>
    <cellStyle name="40% - Énfasis4 2 2 3 2 2 3 4" xfId="22783" xr:uid="{00000000-0005-0000-0000-0000ED6A0000}"/>
    <cellStyle name="40% - Énfasis4 2 2 3 2 2 3 5" xfId="49030" xr:uid="{00000000-0005-0000-0000-0000EE6A0000}"/>
    <cellStyle name="40% - Énfasis4 2 2 3 2 2 4" xfId="9691" xr:uid="{00000000-0005-0000-0000-0000EF6A0000}"/>
    <cellStyle name="40% - Énfasis4 2 2 3 2 2 4 2" xfId="31585" xr:uid="{00000000-0005-0000-0000-0000F06A0000}"/>
    <cellStyle name="40% - Énfasis4 2 2 3 2 2 4 3" xfId="39482" xr:uid="{00000000-0005-0000-0000-0000F16A0000}"/>
    <cellStyle name="40% - Énfasis4 2 2 3 2 2 4 4" xfId="24267" xr:uid="{00000000-0005-0000-0000-0000F26A0000}"/>
    <cellStyle name="40% - Énfasis4 2 2 3 2 2 4 5" xfId="50673" xr:uid="{00000000-0005-0000-0000-0000F36A0000}"/>
    <cellStyle name="40% - Énfasis4 2 2 3 2 2 5" xfId="12374" xr:uid="{00000000-0005-0000-0000-0000F46A0000}"/>
    <cellStyle name="40% - Énfasis4 2 2 3 2 2 5 2" xfId="33070" xr:uid="{00000000-0005-0000-0000-0000F56A0000}"/>
    <cellStyle name="40% - Énfasis4 2 2 3 2 2 5 3" xfId="40967" xr:uid="{00000000-0005-0000-0000-0000F66A0000}"/>
    <cellStyle name="40% - Énfasis4 2 2 3 2 2 6" xfId="26654" xr:uid="{00000000-0005-0000-0000-0000F76A0000}"/>
    <cellStyle name="40% - Énfasis4 2 2 3 2 2 7" xfId="34554" xr:uid="{00000000-0005-0000-0000-0000F86A0000}"/>
    <cellStyle name="40% - Énfasis4 2 2 3 2 2 8" xfId="19816" xr:uid="{00000000-0005-0000-0000-0000F96A0000}"/>
    <cellStyle name="40% - Énfasis4 2 2 3 2 2 9" xfId="42491" xr:uid="{00000000-0005-0000-0000-0000FA6A0000}"/>
    <cellStyle name="40% - Énfasis4 2 2 3 2 3" xfId="1863" xr:uid="{00000000-0005-0000-0000-0000FB6A0000}"/>
    <cellStyle name="40% - Énfasis4 2 2 3 2 3 2" xfId="4196" xr:uid="{00000000-0005-0000-0000-0000FC6A0000}"/>
    <cellStyle name="40% - Énfasis4 2 2 3 2 3 2 2" xfId="14176" xr:uid="{00000000-0005-0000-0000-0000FD6A0000}"/>
    <cellStyle name="40% - Énfasis4 2 2 3 2 3 2 3" xfId="28089" xr:uid="{00000000-0005-0000-0000-0000FE6A0000}"/>
    <cellStyle name="40% - Énfasis4 2 2 3 2 3 2 4" xfId="45398" xr:uid="{00000000-0005-0000-0000-0000FF6A0000}"/>
    <cellStyle name="40% - Énfasis4 2 2 3 2 3 3" xfId="11094" xr:uid="{00000000-0005-0000-0000-0000006B0000}"/>
    <cellStyle name="40% - Énfasis4 2 2 3 2 3 3 2" xfId="35984" xr:uid="{00000000-0005-0000-0000-0000016B0000}"/>
    <cellStyle name="40% - Énfasis4 2 2 3 2 3 4" xfId="20773" xr:uid="{00000000-0005-0000-0000-0000026B0000}"/>
    <cellStyle name="40% - Énfasis4 2 2 3 2 3 5" xfId="43642" xr:uid="{00000000-0005-0000-0000-0000036B0000}"/>
    <cellStyle name="40% - Énfasis4 2 2 3 2 4" xfId="3592" xr:uid="{00000000-0005-0000-0000-0000046B0000}"/>
    <cellStyle name="40% - Énfasis4 2 2 3 2 4 2" xfId="13576" xr:uid="{00000000-0005-0000-0000-0000056B0000}"/>
    <cellStyle name="40% - Énfasis4 2 2 3 2 4 2 2" xfId="29573" xr:uid="{00000000-0005-0000-0000-0000066B0000}"/>
    <cellStyle name="40% - Énfasis4 2 2 3 2 4 3" xfId="37469" xr:uid="{00000000-0005-0000-0000-0000076B0000}"/>
    <cellStyle name="40% - Énfasis4 2 2 3 2 4 4" xfId="22257" xr:uid="{00000000-0005-0000-0000-0000086B0000}"/>
    <cellStyle name="40% - Énfasis4 2 2 3 2 4 5" xfId="44797" xr:uid="{00000000-0005-0000-0000-0000096B0000}"/>
    <cellStyle name="40% - Énfasis4 2 2 3 2 5" xfId="8411" xr:uid="{00000000-0005-0000-0000-00000A6B0000}"/>
    <cellStyle name="40% - Énfasis4 2 2 3 2 5 2" xfId="17378" xr:uid="{00000000-0005-0000-0000-00000B6B0000}"/>
    <cellStyle name="40% - Énfasis4 2 2 3 2 5 2 2" xfId="31058" xr:uid="{00000000-0005-0000-0000-00000C6B0000}"/>
    <cellStyle name="40% - Énfasis4 2 2 3 2 5 3" xfId="38955" xr:uid="{00000000-0005-0000-0000-00000D6B0000}"/>
    <cellStyle name="40% - Énfasis4 2 2 3 2 5 4" xfId="23741" xr:uid="{00000000-0005-0000-0000-00000E6B0000}"/>
    <cellStyle name="40% - Énfasis4 2 2 3 2 5 5" xfId="48603" xr:uid="{00000000-0005-0000-0000-00000F6B0000}"/>
    <cellStyle name="40% - Énfasis4 2 2 3 2 6" xfId="11095" xr:uid="{00000000-0005-0000-0000-0000106B0000}"/>
    <cellStyle name="40% - Énfasis4 2 2 3 2 6 2" xfId="32543" xr:uid="{00000000-0005-0000-0000-0000116B0000}"/>
    <cellStyle name="40% - Énfasis4 2 2 3 2 6 3" xfId="40440" xr:uid="{00000000-0005-0000-0000-0000126B0000}"/>
    <cellStyle name="40% - Énfasis4 2 2 3 2 6 4" xfId="25150" xr:uid="{00000000-0005-0000-0000-0000136B0000}"/>
    <cellStyle name="40% - Énfasis4 2 2 3 2 6 5" xfId="50246" xr:uid="{00000000-0005-0000-0000-0000146B0000}"/>
    <cellStyle name="40% - Énfasis4 2 2 3 2 7" xfId="26127" xr:uid="{00000000-0005-0000-0000-0000156B0000}"/>
    <cellStyle name="40% - Énfasis4 2 2 3 2 8" xfId="34027" xr:uid="{00000000-0005-0000-0000-0000166B0000}"/>
    <cellStyle name="40% - Énfasis4 2 2 3 2 9" xfId="19289" xr:uid="{00000000-0005-0000-0000-0000176B0000}"/>
    <cellStyle name="40% - Énfasis4 2 2 3 3" xfId="2290" xr:uid="{00000000-0005-0000-0000-0000186B0000}"/>
    <cellStyle name="40% - Énfasis4 2 2 3 3 2" xfId="4756" xr:uid="{00000000-0005-0000-0000-0000196B0000}"/>
    <cellStyle name="40% - Énfasis4 2 2 3 3 2 2" xfId="14734" xr:uid="{00000000-0005-0000-0000-00001A6B0000}"/>
    <cellStyle name="40% - Énfasis4 2 2 3 3 2 2 2" xfId="28615" xr:uid="{00000000-0005-0000-0000-00001B6B0000}"/>
    <cellStyle name="40% - Énfasis4 2 2 3 3 2 3" xfId="36510" xr:uid="{00000000-0005-0000-0000-00001C6B0000}"/>
    <cellStyle name="40% - Énfasis4 2 2 3 3 2 4" xfId="21299" xr:uid="{00000000-0005-0000-0000-00001D6B0000}"/>
    <cellStyle name="40% - Énfasis4 2 2 3 3 2 5" xfId="45956" xr:uid="{00000000-0005-0000-0000-00001E6B0000}"/>
    <cellStyle name="40% - Énfasis4 2 2 3 3 3" xfId="8837" xr:uid="{00000000-0005-0000-0000-00001F6B0000}"/>
    <cellStyle name="40% - Énfasis4 2 2 3 3 3 2" xfId="17804" xr:uid="{00000000-0005-0000-0000-0000206B0000}"/>
    <cellStyle name="40% - Énfasis4 2 2 3 3 3 2 2" xfId="30099" xr:uid="{00000000-0005-0000-0000-0000216B0000}"/>
    <cellStyle name="40% - Énfasis4 2 2 3 3 3 3" xfId="37995" xr:uid="{00000000-0005-0000-0000-0000226B0000}"/>
    <cellStyle name="40% - Énfasis4 2 2 3 3 3 4" xfId="22782" xr:uid="{00000000-0005-0000-0000-0000236B0000}"/>
    <cellStyle name="40% - Énfasis4 2 2 3 3 3 5" xfId="49029" xr:uid="{00000000-0005-0000-0000-0000246B0000}"/>
    <cellStyle name="40% - Énfasis4 2 2 3 3 4" xfId="9692" xr:uid="{00000000-0005-0000-0000-0000256B0000}"/>
    <cellStyle name="40% - Énfasis4 2 2 3 3 4 2" xfId="31584" xr:uid="{00000000-0005-0000-0000-0000266B0000}"/>
    <cellStyle name="40% - Énfasis4 2 2 3 3 4 3" xfId="39481" xr:uid="{00000000-0005-0000-0000-0000276B0000}"/>
    <cellStyle name="40% - Énfasis4 2 2 3 3 4 4" xfId="24266" xr:uid="{00000000-0005-0000-0000-0000286B0000}"/>
    <cellStyle name="40% - Énfasis4 2 2 3 3 4 5" xfId="50672" xr:uid="{00000000-0005-0000-0000-0000296B0000}"/>
    <cellStyle name="40% - Énfasis4 2 2 3 3 5" xfId="12373" xr:uid="{00000000-0005-0000-0000-00002A6B0000}"/>
    <cellStyle name="40% - Énfasis4 2 2 3 3 5 2" xfId="33069" xr:uid="{00000000-0005-0000-0000-00002B6B0000}"/>
    <cellStyle name="40% - Énfasis4 2 2 3 3 5 3" xfId="40966" xr:uid="{00000000-0005-0000-0000-00002C6B0000}"/>
    <cellStyle name="40% - Énfasis4 2 2 3 3 6" xfId="26653" xr:uid="{00000000-0005-0000-0000-00002D6B0000}"/>
    <cellStyle name="40% - Énfasis4 2 2 3 3 7" xfId="34553" xr:uid="{00000000-0005-0000-0000-00002E6B0000}"/>
    <cellStyle name="40% - Énfasis4 2 2 3 3 8" xfId="19815" xr:uid="{00000000-0005-0000-0000-00002F6B0000}"/>
    <cellStyle name="40% - Énfasis4 2 2 3 3 9" xfId="42490" xr:uid="{00000000-0005-0000-0000-0000306B0000}"/>
    <cellStyle name="40% - Énfasis4 2 2 3 4" xfId="1523" xr:uid="{00000000-0005-0000-0000-0000316B0000}"/>
    <cellStyle name="40% - Énfasis4 2 2 3 4 2" xfId="4553" xr:uid="{00000000-0005-0000-0000-0000326B0000}"/>
    <cellStyle name="40% - Énfasis4 2 2 3 4 2 2" xfId="14531" xr:uid="{00000000-0005-0000-0000-0000336B0000}"/>
    <cellStyle name="40% - Énfasis4 2 2 3 4 2 3" xfId="27258" xr:uid="{00000000-0005-0000-0000-0000346B0000}"/>
    <cellStyle name="40% - Énfasis4 2 2 3 4 2 4" xfId="45753" xr:uid="{00000000-0005-0000-0000-0000356B0000}"/>
    <cellStyle name="40% - Énfasis4 2 2 3 4 3" xfId="11096" xr:uid="{00000000-0005-0000-0000-0000366B0000}"/>
    <cellStyle name="40% - Énfasis4 2 2 3 4 3 2" xfId="35153" xr:uid="{00000000-0005-0000-0000-0000376B0000}"/>
    <cellStyle name="40% - Énfasis4 2 2 3 4 4" xfId="18972" xr:uid="{00000000-0005-0000-0000-0000386B0000}"/>
    <cellStyle name="40% - Énfasis4 2 2 3 4 5" xfId="43395" xr:uid="{00000000-0005-0000-0000-0000396B0000}"/>
    <cellStyle name="40% - Énfasis4 2 2 3 5" xfId="6283" xr:uid="{00000000-0005-0000-0000-00003A6B0000}"/>
    <cellStyle name="40% - Énfasis4 2 2 3 5 2" xfId="27772" xr:uid="{00000000-0005-0000-0000-00003B6B0000}"/>
    <cellStyle name="40% - Énfasis4 2 2 3 5 2 2" xfId="51501" xr:uid="{00000000-0005-0000-0000-00003C6B0000}"/>
    <cellStyle name="40% - Énfasis4 2 2 3 5 3" xfId="35667" xr:uid="{00000000-0005-0000-0000-00003D6B0000}"/>
    <cellStyle name="40% - Énfasis4 2 2 3 5 3 2" xfId="51179" xr:uid="{00000000-0005-0000-0000-00003E6B0000}"/>
    <cellStyle name="40% - Énfasis4 2 2 3 5 4" xfId="20456" xr:uid="{00000000-0005-0000-0000-00003F6B0000}"/>
    <cellStyle name="40% - Énfasis4 2 2 3 6" xfId="6875" xr:uid="{00000000-0005-0000-0000-0000406B0000}"/>
    <cellStyle name="40% - Énfasis4 2 2 3 6 2" xfId="15853" xr:uid="{00000000-0005-0000-0000-0000416B0000}"/>
    <cellStyle name="40% - Énfasis4 2 2 3 6 2 2" xfId="29256" xr:uid="{00000000-0005-0000-0000-0000426B0000}"/>
    <cellStyle name="40% - Énfasis4 2 2 3 6 3" xfId="37152" xr:uid="{00000000-0005-0000-0000-0000436B0000}"/>
    <cellStyle name="40% - Énfasis4 2 2 3 6 4" xfId="21940" xr:uid="{00000000-0005-0000-0000-0000446B0000}"/>
    <cellStyle name="40% - Énfasis4 2 2 3 6 5" xfId="47077" xr:uid="{00000000-0005-0000-0000-0000456B0000}"/>
    <cellStyle name="40% - Énfasis4 2 2 3 7" xfId="3915" xr:uid="{00000000-0005-0000-0000-0000466B0000}"/>
    <cellStyle name="40% - Énfasis4 2 2 3 7 2" xfId="13897" xr:uid="{00000000-0005-0000-0000-0000476B0000}"/>
    <cellStyle name="40% - Énfasis4 2 2 3 7 2 2" xfId="30741" xr:uid="{00000000-0005-0000-0000-0000486B0000}"/>
    <cellStyle name="40% - Énfasis4 2 2 3 7 3" xfId="38638" xr:uid="{00000000-0005-0000-0000-0000496B0000}"/>
    <cellStyle name="40% - Énfasis4 2 2 3 7 4" xfId="23424" xr:uid="{00000000-0005-0000-0000-00004A6B0000}"/>
    <cellStyle name="40% - Énfasis4 2 2 3 7 5" xfId="45119" xr:uid="{00000000-0005-0000-0000-00004B6B0000}"/>
    <cellStyle name="40% - Énfasis4 2 2 3 8" xfId="7411" xr:uid="{00000000-0005-0000-0000-00004C6B0000}"/>
    <cellStyle name="40% - Énfasis4 2 2 3 8 2" xfId="16387" xr:uid="{00000000-0005-0000-0000-00004D6B0000}"/>
    <cellStyle name="40% - Énfasis4 2 2 3 8 2 2" xfId="32226" xr:uid="{00000000-0005-0000-0000-00004E6B0000}"/>
    <cellStyle name="40% - Énfasis4 2 2 3 8 3" xfId="40123" xr:uid="{00000000-0005-0000-0000-00004F6B0000}"/>
    <cellStyle name="40% - Énfasis4 2 2 3 8 4" xfId="24858" xr:uid="{00000000-0005-0000-0000-0000506B0000}"/>
    <cellStyle name="40% - Énfasis4 2 2 3 8 5" xfId="47612" xr:uid="{00000000-0005-0000-0000-0000516B0000}"/>
    <cellStyle name="40% - Énfasis4 2 2 3 9" xfId="3319" xr:uid="{00000000-0005-0000-0000-0000526B0000}"/>
    <cellStyle name="40% - Énfasis4 2 2 3 9 2" xfId="13303" xr:uid="{00000000-0005-0000-0000-0000536B0000}"/>
    <cellStyle name="40% - Énfasis4 2 2 3 9 3" xfId="25811" xr:uid="{00000000-0005-0000-0000-0000546B0000}"/>
    <cellStyle name="40% - Énfasis4 2 2 3 9 4" xfId="44524" xr:uid="{00000000-0005-0000-0000-0000556B0000}"/>
    <cellStyle name="40% - Énfasis4 2 2 4" xfId="457" xr:uid="{00000000-0005-0000-0000-0000566B0000}"/>
    <cellStyle name="40% - Énfasis4 2 2 4 10" xfId="18970" xr:uid="{00000000-0005-0000-0000-0000576B0000}"/>
    <cellStyle name="40% - Énfasis4 2 2 4 11" xfId="41933" xr:uid="{00000000-0005-0000-0000-0000586B0000}"/>
    <cellStyle name="40% - Énfasis4 2 2 4 2" xfId="1864" xr:uid="{00000000-0005-0000-0000-0000596B0000}"/>
    <cellStyle name="40% - Énfasis4 2 2 4 2 10" xfId="42065" xr:uid="{00000000-0005-0000-0000-00005A6B0000}"/>
    <cellStyle name="40% - Énfasis4 2 2 4 2 2" xfId="2293" xr:uid="{00000000-0005-0000-0000-00005B6B0000}"/>
    <cellStyle name="40% - Énfasis4 2 2 4 2 2 2" xfId="7570" xr:uid="{00000000-0005-0000-0000-00005C6B0000}"/>
    <cellStyle name="40% - Énfasis4 2 2 4 2 2 2 2" xfId="16545" xr:uid="{00000000-0005-0000-0000-00005D6B0000}"/>
    <cellStyle name="40% - Énfasis4 2 2 4 2 2 2 2 2" xfId="28618" xr:uid="{00000000-0005-0000-0000-00005E6B0000}"/>
    <cellStyle name="40% - Énfasis4 2 2 4 2 2 2 3" xfId="36513" xr:uid="{00000000-0005-0000-0000-00005F6B0000}"/>
    <cellStyle name="40% - Énfasis4 2 2 4 2 2 2 4" xfId="21302" xr:uid="{00000000-0005-0000-0000-0000606B0000}"/>
    <cellStyle name="40% - Énfasis4 2 2 4 2 2 2 5" xfId="47770" xr:uid="{00000000-0005-0000-0000-0000616B0000}"/>
    <cellStyle name="40% - Énfasis4 2 2 4 2 2 3" xfId="8840" xr:uid="{00000000-0005-0000-0000-0000626B0000}"/>
    <cellStyle name="40% - Énfasis4 2 2 4 2 2 3 2" xfId="17807" xr:uid="{00000000-0005-0000-0000-0000636B0000}"/>
    <cellStyle name="40% - Énfasis4 2 2 4 2 2 3 2 2" xfId="30102" xr:uid="{00000000-0005-0000-0000-0000646B0000}"/>
    <cellStyle name="40% - Énfasis4 2 2 4 2 2 3 3" xfId="37998" xr:uid="{00000000-0005-0000-0000-0000656B0000}"/>
    <cellStyle name="40% - Énfasis4 2 2 4 2 2 3 4" xfId="22785" xr:uid="{00000000-0005-0000-0000-0000666B0000}"/>
    <cellStyle name="40% - Énfasis4 2 2 4 2 2 3 5" xfId="49032" xr:uid="{00000000-0005-0000-0000-0000676B0000}"/>
    <cellStyle name="40% - Énfasis4 2 2 4 2 2 4" xfId="9693" xr:uid="{00000000-0005-0000-0000-0000686B0000}"/>
    <cellStyle name="40% - Énfasis4 2 2 4 2 2 4 2" xfId="31587" xr:uid="{00000000-0005-0000-0000-0000696B0000}"/>
    <cellStyle name="40% - Énfasis4 2 2 4 2 2 4 3" xfId="39484" xr:uid="{00000000-0005-0000-0000-00006A6B0000}"/>
    <cellStyle name="40% - Énfasis4 2 2 4 2 2 4 4" xfId="24269" xr:uid="{00000000-0005-0000-0000-00006B6B0000}"/>
    <cellStyle name="40% - Énfasis4 2 2 4 2 2 4 5" xfId="50675" xr:uid="{00000000-0005-0000-0000-00006C6B0000}"/>
    <cellStyle name="40% - Énfasis4 2 2 4 2 2 5" xfId="12375" xr:uid="{00000000-0005-0000-0000-00006D6B0000}"/>
    <cellStyle name="40% - Énfasis4 2 2 4 2 2 5 2" xfId="33072" xr:uid="{00000000-0005-0000-0000-00006E6B0000}"/>
    <cellStyle name="40% - Énfasis4 2 2 4 2 2 5 3" xfId="40969" xr:uid="{00000000-0005-0000-0000-00006F6B0000}"/>
    <cellStyle name="40% - Énfasis4 2 2 4 2 2 6" xfId="26656" xr:uid="{00000000-0005-0000-0000-0000706B0000}"/>
    <cellStyle name="40% - Énfasis4 2 2 4 2 2 7" xfId="34556" xr:uid="{00000000-0005-0000-0000-0000716B0000}"/>
    <cellStyle name="40% - Énfasis4 2 2 4 2 2 8" xfId="19818" xr:uid="{00000000-0005-0000-0000-0000726B0000}"/>
    <cellStyle name="40% - Énfasis4 2 2 4 2 2 9" xfId="42493" xr:uid="{00000000-0005-0000-0000-0000736B0000}"/>
    <cellStyle name="40% - Énfasis4 2 2 4 2 3" xfId="4951" xr:uid="{00000000-0005-0000-0000-0000746B0000}"/>
    <cellStyle name="40% - Énfasis4 2 2 4 2 3 2" xfId="14929" xr:uid="{00000000-0005-0000-0000-0000756B0000}"/>
    <cellStyle name="40% - Énfasis4 2 2 4 2 3 2 2" xfId="28090" xr:uid="{00000000-0005-0000-0000-0000766B0000}"/>
    <cellStyle name="40% - Énfasis4 2 2 4 2 3 3" xfId="35985" xr:uid="{00000000-0005-0000-0000-0000776B0000}"/>
    <cellStyle name="40% - Énfasis4 2 2 4 2 3 4" xfId="20774" xr:uid="{00000000-0005-0000-0000-0000786B0000}"/>
    <cellStyle name="40% - Énfasis4 2 2 4 2 3 5" xfId="46151" xr:uid="{00000000-0005-0000-0000-0000796B0000}"/>
    <cellStyle name="40% - Énfasis4 2 2 4 2 4" xfId="8412" xr:uid="{00000000-0005-0000-0000-00007A6B0000}"/>
    <cellStyle name="40% - Énfasis4 2 2 4 2 4 2" xfId="17379" xr:uid="{00000000-0005-0000-0000-00007B6B0000}"/>
    <cellStyle name="40% - Énfasis4 2 2 4 2 4 2 2" xfId="29574" xr:uid="{00000000-0005-0000-0000-00007C6B0000}"/>
    <cellStyle name="40% - Énfasis4 2 2 4 2 4 3" xfId="37470" xr:uid="{00000000-0005-0000-0000-00007D6B0000}"/>
    <cellStyle name="40% - Énfasis4 2 2 4 2 4 4" xfId="22258" xr:uid="{00000000-0005-0000-0000-00007E6B0000}"/>
    <cellStyle name="40% - Énfasis4 2 2 4 2 4 5" xfId="48604" xr:uid="{00000000-0005-0000-0000-00007F6B0000}"/>
    <cellStyle name="40% - Énfasis4 2 2 4 2 5" xfId="9694" xr:uid="{00000000-0005-0000-0000-0000806B0000}"/>
    <cellStyle name="40% - Énfasis4 2 2 4 2 5 2" xfId="31059" xr:uid="{00000000-0005-0000-0000-0000816B0000}"/>
    <cellStyle name="40% - Énfasis4 2 2 4 2 5 3" xfId="38956" xr:uid="{00000000-0005-0000-0000-0000826B0000}"/>
    <cellStyle name="40% - Énfasis4 2 2 4 2 5 4" xfId="23742" xr:uid="{00000000-0005-0000-0000-0000836B0000}"/>
    <cellStyle name="40% - Énfasis4 2 2 4 2 5 5" xfId="50247" xr:uid="{00000000-0005-0000-0000-0000846B0000}"/>
    <cellStyle name="40% - Énfasis4 2 2 4 2 6" xfId="12093" xr:uid="{00000000-0005-0000-0000-0000856B0000}"/>
    <cellStyle name="40% - Énfasis4 2 2 4 2 6 2" xfId="32544" xr:uid="{00000000-0005-0000-0000-0000866B0000}"/>
    <cellStyle name="40% - Énfasis4 2 2 4 2 6 3" xfId="40441" xr:uid="{00000000-0005-0000-0000-0000876B0000}"/>
    <cellStyle name="40% - Énfasis4 2 2 4 2 7" xfId="26128" xr:uid="{00000000-0005-0000-0000-0000886B0000}"/>
    <cellStyle name="40% - Énfasis4 2 2 4 2 8" xfId="34028" xr:uid="{00000000-0005-0000-0000-0000896B0000}"/>
    <cellStyle name="40% - Énfasis4 2 2 4 2 9" xfId="19290" xr:uid="{00000000-0005-0000-0000-00008A6B0000}"/>
    <cellStyle name="40% - Énfasis4 2 2 4 3" xfId="2292" xr:uid="{00000000-0005-0000-0000-00008B6B0000}"/>
    <cellStyle name="40% - Énfasis4 2 2 4 3 2" xfId="6197" xr:uid="{00000000-0005-0000-0000-00008C6B0000}"/>
    <cellStyle name="40% - Énfasis4 2 2 4 3 2 2" xfId="28617" xr:uid="{00000000-0005-0000-0000-00008D6B0000}"/>
    <cellStyle name="40% - Énfasis4 2 2 4 3 2 2 2" xfId="51482" xr:uid="{00000000-0005-0000-0000-00008E6B0000}"/>
    <cellStyle name="40% - Énfasis4 2 2 4 3 2 3" xfId="36512" xr:uid="{00000000-0005-0000-0000-00008F6B0000}"/>
    <cellStyle name="40% - Énfasis4 2 2 4 3 2 3 2" xfId="51228" xr:uid="{00000000-0005-0000-0000-0000906B0000}"/>
    <cellStyle name="40% - Énfasis4 2 2 4 3 2 4" xfId="21301" xr:uid="{00000000-0005-0000-0000-0000916B0000}"/>
    <cellStyle name="40% - Énfasis4 2 2 4 3 3" xfId="7569" xr:uid="{00000000-0005-0000-0000-0000926B0000}"/>
    <cellStyle name="40% - Énfasis4 2 2 4 3 3 2" xfId="16544" xr:uid="{00000000-0005-0000-0000-0000936B0000}"/>
    <cellStyle name="40% - Énfasis4 2 2 4 3 3 2 2" xfId="30101" xr:uid="{00000000-0005-0000-0000-0000946B0000}"/>
    <cellStyle name="40% - Énfasis4 2 2 4 3 3 3" xfId="37997" xr:uid="{00000000-0005-0000-0000-0000956B0000}"/>
    <cellStyle name="40% - Énfasis4 2 2 4 3 3 4" xfId="22784" xr:uid="{00000000-0005-0000-0000-0000966B0000}"/>
    <cellStyle name="40% - Énfasis4 2 2 4 3 3 5" xfId="47769" xr:uid="{00000000-0005-0000-0000-0000976B0000}"/>
    <cellStyle name="40% - Énfasis4 2 2 4 3 4" xfId="8839" xr:uid="{00000000-0005-0000-0000-0000986B0000}"/>
    <cellStyle name="40% - Énfasis4 2 2 4 3 4 2" xfId="17806" xr:uid="{00000000-0005-0000-0000-0000996B0000}"/>
    <cellStyle name="40% - Énfasis4 2 2 4 3 4 2 2" xfId="31586" xr:uid="{00000000-0005-0000-0000-00009A6B0000}"/>
    <cellStyle name="40% - Énfasis4 2 2 4 3 4 3" xfId="39483" xr:uid="{00000000-0005-0000-0000-00009B6B0000}"/>
    <cellStyle name="40% - Énfasis4 2 2 4 3 4 4" xfId="24268" xr:uid="{00000000-0005-0000-0000-00009C6B0000}"/>
    <cellStyle name="40% - Énfasis4 2 2 4 3 4 5" xfId="49031" xr:uid="{00000000-0005-0000-0000-00009D6B0000}"/>
    <cellStyle name="40% - Énfasis4 2 2 4 3 5" xfId="11097" xr:uid="{00000000-0005-0000-0000-00009E6B0000}"/>
    <cellStyle name="40% - Énfasis4 2 2 4 3 5 2" xfId="33071" xr:uid="{00000000-0005-0000-0000-00009F6B0000}"/>
    <cellStyle name="40% - Énfasis4 2 2 4 3 5 3" xfId="40968" xr:uid="{00000000-0005-0000-0000-0000A06B0000}"/>
    <cellStyle name="40% - Énfasis4 2 2 4 3 5 4" xfId="25396" xr:uid="{00000000-0005-0000-0000-0000A16B0000}"/>
    <cellStyle name="40% - Énfasis4 2 2 4 3 5 5" xfId="50674" xr:uid="{00000000-0005-0000-0000-0000A26B0000}"/>
    <cellStyle name="40% - Énfasis4 2 2 4 3 6" xfId="26655" xr:uid="{00000000-0005-0000-0000-0000A36B0000}"/>
    <cellStyle name="40% - Énfasis4 2 2 4 3 7" xfId="34555" xr:uid="{00000000-0005-0000-0000-0000A46B0000}"/>
    <cellStyle name="40% - Énfasis4 2 2 4 3 8" xfId="19817" xr:uid="{00000000-0005-0000-0000-0000A56B0000}"/>
    <cellStyle name="40% - Énfasis4 2 2 4 3 9" xfId="42492" xr:uid="{00000000-0005-0000-0000-0000A66B0000}"/>
    <cellStyle name="40% - Énfasis4 2 2 4 4" xfId="1724" xr:uid="{00000000-0005-0000-0000-0000A76B0000}"/>
    <cellStyle name="40% - Énfasis4 2 2 4 4 2" xfId="4111" xr:uid="{00000000-0005-0000-0000-0000A86B0000}"/>
    <cellStyle name="40% - Énfasis4 2 2 4 4 2 2" xfId="14092" xr:uid="{00000000-0005-0000-0000-0000A96B0000}"/>
    <cellStyle name="40% - Énfasis4 2 2 4 4 2 3" xfId="27770" xr:uid="{00000000-0005-0000-0000-0000AA6B0000}"/>
    <cellStyle name="40% - Énfasis4 2 2 4 4 2 4" xfId="45314" xr:uid="{00000000-0005-0000-0000-0000AB6B0000}"/>
    <cellStyle name="40% - Énfasis4 2 2 4 4 3" xfId="11098" xr:uid="{00000000-0005-0000-0000-0000AC6B0000}"/>
    <cellStyle name="40% - Énfasis4 2 2 4 4 3 2" xfId="35665" xr:uid="{00000000-0005-0000-0000-0000AD6B0000}"/>
    <cellStyle name="40% - Énfasis4 2 2 4 4 4" xfId="20454" xr:uid="{00000000-0005-0000-0000-0000AE6B0000}"/>
    <cellStyle name="40% - Énfasis4 2 2 4 4 5" xfId="43540" xr:uid="{00000000-0005-0000-0000-0000AF6B0000}"/>
    <cellStyle name="40% - Énfasis4 2 2 4 5" xfId="2947" xr:uid="{00000000-0005-0000-0000-0000B06B0000}"/>
    <cellStyle name="40% - Énfasis4 2 2 4 5 2" xfId="12931" xr:uid="{00000000-0005-0000-0000-0000B16B0000}"/>
    <cellStyle name="40% - Énfasis4 2 2 4 5 2 2" xfId="29254" xr:uid="{00000000-0005-0000-0000-0000B26B0000}"/>
    <cellStyle name="40% - Énfasis4 2 2 4 5 3" xfId="37150" xr:uid="{00000000-0005-0000-0000-0000B36B0000}"/>
    <cellStyle name="40% - Énfasis4 2 2 4 5 4" xfId="21938" xr:uid="{00000000-0005-0000-0000-0000B46B0000}"/>
    <cellStyle name="40% - Énfasis4 2 2 4 5 5" xfId="44152" xr:uid="{00000000-0005-0000-0000-0000B56B0000}"/>
    <cellStyle name="40% - Énfasis4 2 2 4 6" xfId="8280" xr:uid="{00000000-0005-0000-0000-0000B66B0000}"/>
    <cellStyle name="40% - Énfasis4 2 2 4 6 2" xfId="17247" xr:uid="{00000000-0005-0000-0000-0000B76B0000}"/>
    <cellStyle name="40% - Énfasis4 2 2 4 6 2 2" xfId="30739" xr:uid="{00000000-0005-0000-0000-0000B86B0000}"/>
    <cellStyle name="40% - Énfasis4 2 2 4 6 3" xfId="38636" xr:uid="{00000000-0005-0000-0000-0000B96B0000}"/>
    <cellStyle name="40% - Énfasis4 2 2 4 6 4" xfId="23422" xr:uid="{00000000-0005-0000-0000-0000BA6B0000}"/>
    <cellStyle name="40% - Énfasis4 2 2 4 6 5" xfId="48472" xr:uid="{00000000-0005-0000-0000-0000BB6B0000}"/>
    <cellStyle name="40% - Énfasis4 2 2 4 7" xfId="11099" xr:uid="{00000000-0005-0000-0000-0000BC6B0000}"/>
    <cellStyle name="40% - Énfasis4 2 2 4 7 2" xfId="32224" xr:uid="{00000000-0005-0000-0000-0000BD6B0000}"/>
    <cellStyle name="40% - Énfasis4 2 2 4 7 3" xfId="40121" xr:uid="{00000000-0005-0000-0000-0000BE6B0000}"/>
    <cellStyle name="40% - Énfasis4 2 2 4 7 4" xfId="24856" xr:uid="{00000000-0005-0000-0000-0000BF6B0000}"/>
    <cellStyle name="40% - Énfasis4 2 2 4 7 5" xfId="50115" xr:uid="{00000000-0005-0000-0000-0000C06B0000}"/>
    <cellStyle name="40% - Énfasis4 2 2 4 8" xfId="25809" xr:uid="{00000000-0005-0000-0000-0000C16B0000}"/>
    <cellStyle name="40% - Énfasis4 2 2 4 9" xfId="33708" xr:uid="{00000000-0005-0000-0000-0000C26B0000}"/>
    <cellStyle name="40% - Énfasis4 2 2 5" xfId="1765" xr:uid="{00000000-0005-0000-0000-0000C36B0000}"/>
    <cellStyle name="40% - Énfasis4 2 2 5 10" xfId="41966" xr:uid="{00000000-0005-0000-0000-0000C46B0000}"/>
    <cellStyle name="40% - Énfasis4 2 2 5 2" xfId="2294" xr:uid="{00000000-0005-0000-0000-0000C56B0000}"/>
    <cellStyle name="40% - Énfasis4 2 2 5 2 2" xfId="7571" xr:uid="{00000000-0005-0000-0000-0000C66B0000}"/>
    <cellStyle name="40% - Énfasis4 2 2 5 2 2 2" xfId="16546" xr:uid="{00000000-0005-0000-0000-0000C76B0000}"/>
    <cellStyle name="40% - Énfasis4 2 2 5 2 2 2 2" xfId="28619" xr:uid="{00000000-0005-0000-0000-0000C86B0000}"/>
    <cellStyle name="40% - Énfasis4 2 2 5 2 2 3" xfId="36514" xr:uid="{00000000-0005-0000-0000-0000C96B0000}"/>
    <cellStyle name="40% - Énfasis4 2 2 5 2 2 4" xfId="21303" xr:uid="{00000000-0005-0000-0000-0000CA6B0000}"/>
    <cellStyle name="40% - Énfasis4 2 2 5 2 2 5" xfId="47771" xr:uid="{00000000-0005-0000-0000-0000CB6B0000}"/>
    <cellStyle name="40% - Énfasis4 2 2 5 2 3" xfId="8841" xr:uid="{00000000-0005-0000-0000-0000CC6B0000}"/>
    <cellStyle name="40% - Énfasis4 2 2 5 2 3 2" xfId="17808" xr:uid="{00000000-0005-0000-0000-0000CD6B0000}"/>
    <cellStyle name="40% - Énfasis4 2 2 5 2 3 2 2" xfId="30103" xr:uid="{00000000-0005-0000-0000-0000CE6B0000}"/>
    <cellStyle name="40% - Énfasis4 2 2 5 2 3 3" xfId="37999" xr:uid="{00000000-0005-0000-0000-0000CF6B0000}"/>
    <cellStyle name="40% - Énfasis4 2 2 5 2 3 4" xfId="22786" xr:uid="{00000000-0005-0000-0000-0000D06B0000}"/>
    <cellStyle name="40% - Énfasis4 2 2 5 2 3 5" xfId="49033" xr:uid="{00000000-0005-0000-0000-0000D16B0000}"/>
    <cellStyle name="40% - Énfasis4 2 2 5 2 4" xfId="9695" xr:uid="{00000000-0005-0000-0000-0000D26B0000}"/>
    <cellStyle name="40% - Énfasis4 2 2 5 2 4 2" xfId="31588" xr:uid="{00000000-0005-0000-0000-0000D36B0000}"/>
    <cellStyle name="40% - Énfasis4 2 2 5 2 4 3" xfId="39485" xr:uid="{00000000-0005-0000-0000-0000D46B0000}"/>
    <cellStyle name="40% - Énfasis4 2 2 5 2 4 4" xfId="24270" xr:uid="{00000000-0005-0000-0000-0000D56B0000}"/>
    <cellStyle name="40% - Énfasis4 2 2 5 2 4 5" xfId="50676" xr:uid="{00000000-0005-0000-0000-0000D66B0000}"/>
    <cellStyle name="40% - Énfasis4 2 2 5 2 5" xfId="12376" xr:uid="{00000000-0005-0000-0000-0000D76B0000}"/>
    <cellStyle name="40% - Énfasis4 2 2 5 2 5 2" xfId="33073" xr:uid="{00000000-0005-0000-0000-0000D86B0000}"/>
    <cellStyle name="40% - Énfasis4 2 2 5 2 5 3" xfId="40970" xr:uid="{00000000-0005-0000-0000-0000D96B0000}"/>
    <cellStyle name="40% - Énfasis4 2 2 5 2 6" xfId="26657" xr:uid="{00000000-0005-0000-0000-0000DA6B0000}"/>
    <cellStyle name="40% - Énfasis4 2 2 5 2 7" xfId="34557" xr:uid="{00000000-0005-0000-0000-0000DB6B0000}"/>
    <cellStyle name="40% - Énfasis4 2 2 5 2 8" xfId="19819" xr:uid="{00000000-0005-0000-0000-0000DC6B0000}"/>
    <cellStyle name="40% - Énfasis4 2 2 5 2 9" xfId="42494" xr:uid="{00000000-0005-0000-0000-0000DD6B0000}"/>
    <cellStyle name="40% - Énfasis4 2 2 5 3" xfId="4672" xr:uid="{00000000-0005-0000-0000-0000DE6B0000}"/>
    <cellStyle name="40% - Énfasis4 2 2 5 3 2" xfId="14650" xr:uid="{00000000-0005-0000-0000-0000DF6B0000}"/>
    <cellStyle name="40% - Énfasis4 2 2 5 3 2 2" xfId="27921" xr:uid="{00000000-0005-0000-0000-0000E06B0000}"/>
    <cellStyle name="40% - Énfasis4 2 2 5 3 3" xfId="35816" xr:uid="{00000000-0005-0000-0000-0000E16B0000}"/>
    <cellStyle name="40% - Énfasis4 2 2 5 3 4" xfId="20605" xr:uid="{00000000-0005-0000-0000-0000E26B0000}"/>
    <cellStyle name="40% - Énfasis4 2 2 5 3 5" xfId="45872" xr:uid="{00000000-0005-0000-0000-0000E36B0000}"/>
    <cellStyle name="40% - Énfasis4 2 2 5 4" xfId="8313" xr:uid="{00000000-0005-0000-0000-0000E46B0000}"/>
    <cellStyle name="40% - Énfasis4 2 2 5 4 2" xfId="17280" xr:uid="{00000000-0005-0000-0000-0000E56B0000}"/>
    <cellStyle name="40% - Énfasis4 2 2 5 4 2 2" xfId="29405" xr:uid="{00000000-0005-0000-0000-0000E66B0000}"/>
    <cellStyle name="40% - Énfasis4 2 2 5 4 3" xfId="37301" xr:uid="{00000000-0005-0000-0000-0000E76B0000}"/>
    <cellStyle name="40% - Énfasis4 2 2 5 4 4" xfId="22089" xr:uid="{00000000-0005-0000-0000-0000E86B0000}"/>
    <cellStyle name="40% - Énfasis4 2 2 5 4 5" xfId="48505" xr:uid="{00000000-0005-0000-0000-0000E96B0000}"/>
    <cellStyle name="40% - Énfasis4 2 2 5 5" xfId="9696" xr:uid="{00000000-0005-0000-0000-0000EA6B0000}"/>
    <cellStyle name="40% - Énfasis4 2 2 5 5 2" xfId="30890" xr:uid="{00000000-0005-0000-0000-0000EB6B0000}"/>
    <cellStyle name="40% - Énfasis4 2 2 5 5 3" xfId="38787" xr:uid="{00000000-0005-0000-0000-0000EC6B0000}"/>
    <cellStyle name="40% - Énfasis4 2 2 5 5 4" xfId="23573" xr:uid="{00000000-0005-0000-0000-0000ED6B0000}"/>
    <cellStyle name="40% - Énfasis4 2 2 5 5 5" xfId="50148" xr:uid="{00000000-0005-0000-0000-0000EE6B0000}"/>
    <cellStyle name="40% - Énfasis4 2 2 5 6" xfId="12078" xr:uid="{00000000-0005-0000-0000-0000EF6B0000}"/>
    <cellStyle name="40% - Énfasis4 2 2 5 6 2" xfId="32375" xr:uid="{00000000-0005-0000-0000-0000F06B0000}"/>
    <cellStyle name="40% - Énfasis4 2 2 5 6 3" xfId="40272" xr:uid="{00000000-0005-0000-0000-0000F16B0000}"/>
    <cellStyle name="40% - Énfasis4 2 2 5 7" xfId="25959" xr:uid="{00000000-0005-0000-0000-0000F26B0000}"/>
    <cellStyle name="40% - Énfasis4 2 2 5 8" xfId="33859" xr:uid="{00000000-0005-0000-0000-0000F36B0000}"/>
    <cellStyle name="40% - Énfasis4 2 2 5 9" xfId="19121" xr:uid="{00000000-0005-0000-0000-0000F46B0000}"/>
    <cellStyle name="40% - Énfasis4 2 2 6" xfId="2287" xr:uid="{00000000-0005-0000-0000-0000F56B0000}"/>
    <cellStyle name="40% - Énfasis4 2 2 6 2" xfId="5270" xr:uid="{00000000-0005-0000-0000-0000F66B0000}"/>
    <cellStyle name="40% - Énfasis4 2 2 6 2 2" xfId="15247" xr:uid="{00000000-0005-0000-0000-0000F76B0000}"/>
    <cellStyle name="40% - Énfasis4 2 2 6 2 2 2" xfId="28612" xr:uid="{00000000-0005-0000-0000-0000F86B0000}"/>
    <cellStyle name="40% - Énfasis4 2 2 6 2 3" xfId="36507" xr:uid="{00000000-0005-0000-0000-0000F96B0000}"/>
    <cellStyle name="40% - Énfasis4 2 2 6 2 4" xfId="21296" xr:uid="{00000000-0005-0000-0000-0000FA6B0000}"/>
    <cellStyle name="40% - Énfasis4 2 2 6 2 5" xfId="46470" xr:uid="{00000000-0005-0000-0000-0000FB6B0000}"/>
    <cellStyle name="40% - Énfasis4 2 2 6 3" xfId="8834" xr:uid="{00000000-0005-0000-0000-0000FC6B0000}"/>
    <cellStyle name="40% - Énfasis4 2 2 6 3 2" xfId="17801" xr:uid="{00000000-0005-0000-0000-0000FD6B0000}"/>
    <cellStyle name="40% - Énfasis4 2 2 6 3 2 2" xfId="30096" xr:uid="{00000000-0005-0000-0000-0000FE6B0000}"/>
    <cellStyle name="40% - Énfasis4 2 2 6 3 3" xfId="37992" xr:uid="{00000000-0005-0000-0000-0000FF6B0000}"/>
    <cellStyle name="40% - Énfasis4 2 2 6 3 4" xfId="22779" xr:uid="{00000000-0005-0000-0000-0000006C0000}"/>
    <cellStyle name="40% - Énfasis4 2 2 6 3 5" xfId="49026" xr:uid="{00000000-0005-0000-0000-0000016C0000}"/>
    <cellStyle name="40% - Énfasis4 2 2 6 4" xfId="9697" xr:uid="{00000000-0005-0000-0000-0000026C0000}"/>
    <cellStyle name="40% - Énfasis4 2 2 6 4 2" xfId="31581" xr:uid="{00000000-0005-0000-0000-0000036C0000}"/>
    <cellStyle name="40% - Énfasis4 2 2 6 4 3" xfId="39478" xr:uid="{00000000-0005-0000-0000-0000046C0000}"/>
    <cellStyle name="40% - Énfasis4 2 2 6 4 4" xfId="24263" xr:uid="{00000000-0005-0000-0000-0000056C0000}"/>
    <cellStyle name="40% - Énfasis4 2 2 6 4 5" xfId="50669" xr:uid="{00000000-0005-0000-0000-0000066C0000}"/>
    <cellStyle name="40% - Énfasis4 2 2 6 5" xfId="12370" xr:uid="{00000000-0005-0000-0000-0000076C0000}"/>
    <cellStyle name="40% - Énfasis4 2 2 6 5 2" xfId="33066" xr:uid="{00000000-0005-0000-0000-0000086C0000}"/>
    <cellStyle name="40% - Énfasis4 2 2 6 5 3" xfId="40963" xr:uid="{00000000-0005-0000-0000-0000096C0000}"/>
    <cellStyle name="40% - Énfasis4 2 2 6 6" xfId="26650" xr:uid="{00000000-0005-0000-0000-00000A6C0000}"/>
    <cellStyle name="40% - Énfasis4 2 2 6 7" xfId="34550" xr:uid="{00000000-0005-0000-0000-00000B6C0000}"/>
    <cellStyle name="40% - Énfasis4 2 2 6 8" xfId="19812" xr:uid="{00000000-0005-0000-0000-00000C6C0000}"/>
    <cellStyle name="40% - Énfasis4 2 2 6 9" xfId="42487" xr:uid="{00000000-0005-0000-0000-00000D6C0000}"/>
    <cellStyle name="40% - Énfasis4 2 2 7" xfId="1151" xr:uid="{00000000-0005-0000-0000-00000E6C0000}"/>
    <cellStyle name="40% - Énfasis4 2 2 7 2" xfId="4376" xr:uid="{00000000-0005-0000-0000-00000F6C0000}"/>
    <cellStyle name="40% - Énfasis4 2 2 7 2 2" xfId="14356" xr:uid="{00000000-0005-0000-0000-0000106C0000}"/>
    <cellStyle name="40% - Énfasis4 2 2 7 2 3" xfId="27125" xr:uid="{00000000-0005-0000-0000-0000116C0000}"/>
    <cellStyle name="40% - Énfasis4 2 2 7 2 4" xfId="45578" xr:uid="{00000000-0005-0000-0000-0000126C0000}"/>
    <cellStyle name="40% - Énfasis4 2 2 7 3" xfId="11100" xr:uid="{00000000-0005-0000-0000-0000136C0000}"/>
    <cellStyle name="40% - Énfasis4 2 2 7 3 2" xfId="35020" xr:uid="{00000000-0005-0000-0000-0000146C0000}"/>
    <cellStyle name="40% - Énfasis4 2 2 7 4" xfId="18818" xr:uid="{00000000-0005-0000-0000-0000156C0000}"/>
    <cellStyle name="40% - Énfasis4 2 2 7 5" xfId="43024" xr:uid="{00000000-0005-0000-0000-0000166C0000}"/>
    <cellStyle name="40% - Énfasis4 2 2 8" xfId="5829" xr:uid="{00000000-0005-0000-0000-0000176C0000}"/>
    <cellStyle name="40% - Énfasis4 2 2 8 2" xfId="27618" xr:uid="{00000000-0005-0000-0000-0000186C0000}"/>
    <cellStyle name="40% - Énfasis4 2 2 8 2 2" xfId="51421" xr:uid="{00000000-0005-0000-0000-0000196C0000}"/>
    <cellStyle name="40% - Énfasis4 2 2 8 3" xfId="35513" xr:uid="{00000000-0005-0000-0000-00001A6C0000}"/>
    <cellStyle name="40% - Énfasis4 2 2 8 3 2" xfId="51143" xr:uid="{00000000-0005-0000-0000-00001B6C0000}"/>
    <cellStyle name="40% - Énfasis4 2 2 8 4" xfId="20302" xr:uid="{00000000-0005-0000-0000-00001C6C0000}"/>
    <cellStyle name="40% - Énfasis4 2 2 9" xfId="6500" xr:uid="{00000000-0005-0000-0000-00001D6C0000}"/>
    <cellStyle name="40% - Énfasis4 2 2 9 2" xfId="15482" xr:uid="{00000000-0005-0000-0000-00001E6C0000}"/>
    <cellStyle name="40% - Énfasis4 2 2 9 2 2" xfId="29102" xr:uid="{00000000-0005-0000-0000-00001F6C0000}"/>
    <cellStyle name="40% - Énfasis4 2 2 9 3" xfId="36998" xr:uid="{00000000-0005-0000-0000-0000206C0000}"/>
    <cellStyle name="40% - Énfasis4 2 2 9 4" xfId="21786" xr:uid="{00000000-0005-0000-0000-0000216C0000}"/>
    <cellStyle name="40% - Énfasis4 2 2 9 5" xfId="46705" xr:uid="{00000000-0005-0000-0000-0000226C0000}"/>
    <cellStyle name="40% - Énfasis4 2 3" xfId="114" xr:uid="{00000000-0005-0000-0000-0000236C0000}"/>
    <cellStyle name="40% - Énfasis4 2 3 10" xfId="2846" xr:uid="{00000000-0005-0000-0000-0000246C0000}"/>
    <cellStyle name="40% - Énfasis4 2 3 10 2" xfId="12830" xr:uid="{00000000-0005-0000-0000-0000256C0000}"/>
    <cellStyle name="40% - Énfasis4 2 3 10 3" xfId="33711" xr:uid="{00000000-0005-0000-0000-0000266C0000}"/>
    <cellStyle name="40% - Énfasis4 2 3 10 4" xfId="44051" xr:uid="{00000000-0005-0000-0000-0000276C0000}"/>
    <cellStyle name="40% - Énfasis4 2 3 11" xfId="7778" xr:uid="{00000000-0005-0000-0000-0000286C0000}"/>
    <cellStyle name="40% - Énfasis4 2 3 11 2" xfId="16745" xr:uid="{00000000-0005-0000-0000-0000296C0000}"/>
    <cellStyle name="40% - Énfasis4 2 3 11 3" xfId="47970" xr:uid="{00000000-0005-0000-0000-00002A6C0000}"/>
    <cellStyle name="40% - Énfasis4 2 3 12" xfId="11101" xr:uid="{00000000-0005-0000-0000-00002B6C0000}"/>
    <cellStyle name="40% - Énfasis4 2 3 12 2" xfId="49613" xr:uid="{00000000-0005-0000-0000-00002C6C0000}"/>
    <cellStyle name="40% - Énfasis4 2 3 13" xfId="18410" xr:uid="{00000000-0005-0000-0000-00002D6C0000}"/>
    <cellStyle name="40% - Énfasis4 2 3 14" xfId="41431" xr:uid="{00000000-0005-0000-0000-00002E6C0000}"/>
    <cellStyle name="40% - Énfasis4 2 3 2" xfId="222" xr:uid="{00000000-0005-0000-0000-00002F6C0000}"/>
    <cellStyle name="40% - Énfasis4 2 3 2 10" xfId="41565" xr:uid="{00000000-0005-0000-0000-0000306C0000}"/>
    <cellStyle name="40% - Énfasis4 2 3 2 2" xfId="658" xr:uid="{00000000-0005-0000-0000-0000316C0000}"/>
    <cellStyle name="40% - Énfasis4 2 3 2 2 2" xfId="2295" xr:uid="{00000000-0005-0000-0000-0000326C0000}"/>
    <cellStyle name="40% - Énfasis4 2 3 2 2 2 2" xfId="5084" xr:uid="{00000000-0005-0000-0000-0000336C0000}"/>
    <cellStyle name="40% - Énfasis4 2 3 2 2 2 2 2" xfId="15062" xr:uid="{00000000-0005-0000-0000-0000346C0000}"/>
    <cellStyle name="40% - Énfasis4 2 3 2 2 2 2 3" xfId="28621" xr:uid="{00000000-0005-0000-0000-0000356C0000}"/>
    <cellStyle name="40% - Énfasis4 2 3 2 2 2 2 4" xfId="46284" xr:uid="{00000000-0005-0000-0000-0000366C0000}"/>
    <cellStyle name="40% - Énfasis4 2 3 2 2 2 3" xfId="11102" xr:uid="{00000000-0005-0000-0000-0000376C0000}"/>
    <cellStyle name="40% - Énfasis4 2 3 2 2 2 3 2" xfId="36516" xr:uid="{00000000-0005-0000-0000-0000386C0000}"/>
    <cellStyle name="40% - Énfasis4 2 3 2 2 2 4" xfId="21305" xr:uid="{00000000-0005-0000-0000-0000396C0000}"/>
    <cellStyle name="40% - Énfasis4 2 3 2 2 2 5" xfId="43752" xr:uid="{00000000-0005-0000-0000-00003A6C0000}"/>
    <cellStyle name="40% - Énfasis4 2 3 2 2 3" xfId="3593" xr:uid="{00000000-0005-0000-0000-00003B6C0000}"/>
    <cellStyle name="40% - Énfasis4 2 3 2 2 3 2" xfId="13577" xr:uid="{00000000-0005-0000-0000-00003C6C0000}"/>
    <cellStyle name="40% - Énfasis4 2 3 2 2 3 2 2" xfId="30105" xr:uid="{00000000-0005-0000-0000-00003D6C0000}"/>
    <cellStyle name="40% - Énfasis4 2 3 2 2 3 3" xfId="38001" xr:uid="{00000000-0005-0000-0000-00003E6C0000}"/>
    <cellStyle name="40% - Énfasis4 2 3 2 2 3 4" xfId="22788" xr:uid="{00000000-0005-0000-0000-00003F6C0000}"/>
    <cellStyle name="40% - Énfasis4 2 3 2 2 3 5" xfId="44798" xr:uid="{00000000-0005-0000-0000-0000406C0000}"/>
    <cellStyle name="40% - Énfasis4 2 3 2 2 4" xfId="8842" xr:uid="{00000000-0005-0000-0000-0000416C0000}"/>
    <cellStyle name="40% - Énfasis4 2 3 2 2 4 2" xfId="17809" xr:uid="{00000000-0005-0000-0000-0000426C0000}"/>
    <cellStyle name="40% - Énfasis4 2 3 2 2 4 2 2" xfId="31590" xr:uid="{00000000-0005-0000-0000-0000436C0000}"/>
    <cellStyle name="40% - Énfasis4 2 3 2 2 4 3" xfId="39487" xr:uid="{00000000-0005-0000-0000-0000446C0000}"/>
    <cellStyle name="40% - Énfasis4 2 3 2 2 4 4" xfId="24272" xr:uid="{00000000-0005-0000-0000-0000456C0000}"/>
    <cellStyle name="40% - Énfasis4 2 3 2 2 4 5" xfId="49034" xr:uid="{00000000-0005-0000-0000-0000466C0000}"/>
    <cellStyle name="40% - Énfasis4 2 3 2 2 5" xfId="11103" xr:uid="{00000000-0005-0000-0000-0000476C0000}"/>
    <cellStyle name="40% - Énfasis4 2 3 2 2 5 2" xfId="33075" xr:uid="{00000000-0005-0000-0000-0000486C0000}"/>
    <cellStyle name="40% - Énfasis4 2 3 2 2 5 3" xfId="40972" xr:uid="{00000000-0005-0000-0000-0000496C0000}"/>
    <cellStyle name="40% - Énfasis4 2 3 2 2 5 4" xfId="25398" xr:uid="{00000000-0005-0000-0000-00004A6C0000}"/>
    <cellStyle name="40% - Énfasis4 2 3 2 2 5 5" xfId="50677" xr:uid="{00000000-0005-0000-0000-00004B6C0000}"/>
    <cellStyle name="40% - Énfasis4 2 3 2 2 6" xfId="26659" xr:uid="{00000000-0005-0000-0000-00004C6C0000}"/>
    <cellStyle name="40% - Énfasis4 2 3 2 2 7" xfId="34559" xr:uid="{00000000-0005-0000-0000-00004D6C0000}"/>
    <cellStyle name="40% - Énfasis4 2 3 2 2 8" xfId="19821" xr:uid="{00000000-0005-0000-0000-00004E6C0000}"/>
    <cellStyle name="40% - Énfasis4 2 3 2 2 9" xfId="42495" xr:uid="{00000000-0005-0000-0000-00004F6C0000}"/>
    <cellStyle name="40% - Énfasis4 2 3 2 3" xfId="1350" xr:uid="{00000000-0005-0000-0000-0000506C0000}"/>
    <cellStyle name="40% - Énfasis4 2 3 2 3 2" xfId="6701" xr:uid="{00000000-0005-0000-0000-0000516C0000}"/>
    <cellStyle name="40% - Énfasis4 2 3 2 3 2 2" xfId="15680" xr:uid="{00000000-0005-0000-0000-0000526C0000}"/>
    <cellStyle name="40% - Énfasis4 2 3 2 3 2 3" xfId="28091" xr:uid="{00000000-0005-0000-0000-0000536C0000}"/>
    <cellStyle name="40% - Énfasis4 2 3 2 3 2 4" xfId="46904" xr:uid="{00000000-0005-0000-0000-0000546C0000}"/>
    <cellStyle name="40% - Énfasis4 2 3 2 3 3" xfId="11104" xr:uid="{00000000-0005-0000-0000-0000556C0000}"/>
    <cellStyle name="40% - Énfasis4 2 3 2 3 3 2" xfId="35986" xr:uid="{00000000-0005-0000-0000-0000566C0000}"/>
    <cellStyle name="40% - Énfasis4 2 3 2 3 4" xfId="20775" xr:uid="{00000000-0005-0000-0000-0000576C0000}"/>
    <cellStyle name="40% - Énfasis4 2 3 2 3 5" xfId="43222" xr:uid="{00000000-0005-0000-0000-0000586C0000}"/>
    <cellStyle name="40% - Énfasis4 2 3 2 4" xfId="4245" xr:uid="{00000000-0005-0000-0000-0000596C0000}"/>
    <cellStyle name="40% - Énfasis4 2 3 2 4 2" xfId="14225" xr:uid="{00000000-0005-0000-0000-00005A6C0000}"/>
    <cellStyle name="40% - Énfasis4 2 3 2 4 2 2" xfId="29575" xr:uid="{00000000-0005-0000-0000-00005B6C0000}"/>
    <cellStyle name="40% - Énfasis4 2 3 2 4 3" xfId="37471" xr:uid="{00000000-0005-0000-0000-00005C6C0000}"/>
    <cellStyle name="40% - Énfasis4 2 3 2 4 4" xfId="22259" xr:uid="{00000000-0005-0000-0000-00005D6C0000}"/>
    <cellStyle name="40% - Énfasis4 2 3 2 4 5" xfId="45447" xr:uid="{00000000-0005-0000-0000-00005E6C0000}"/>
    <cellStyle name="40% - Énfasis4 2 3 2 5" xfId="7238" xr:uid="{00000000-0005-0000-0000-00005F6C0000}"/>
    <cellStyle name="40% - Énfasis4 2 3 2 5 2" xfId="16215" xr:uid="{00000000-0005-0000-0000-0000606C0000}"/>
    <cellStyle name="40% - Énfasis4 2 3 2 5 2 2" xfId="31060" xr:uid="{00000000-0005-0000-0000-0000616C0000}"/>
    <cellStyle name="40% - Énfasis4 2 3 2 5 3" xfId="38957" xr:uid="{00000000-0005-0000-0000-0000626C0000}"/>
    <cellStyle name="40% - Énfasis4 2 3 2 5 4" xfId="23743" xr:uid="{00000000-0005-0000-0000-0000636C0000}"/>
    <cellStyle name="40% - Énfasis4 2 3 2 5 5" xfId="47440" xr:uid="{00000000-0005-0000-0000-0000646C0000}"/>
    <cellStyle name="40% - Énfasis4 2 3 2 6" xfId="3146" xr:uid="{00000000-0005-0000-0000-0000656C0000}"/>
    <cellStyle name="40% - Énfasis4 2 3 2 6 2" xfId="13130" xr:uid="{00000000-0005-0000-0000-0000666C0000}"/>
    <cellStyle name="40% - Énfasis4 2 3 2 6 2 2" xfId="32545" xr:uid="{00000000-0005-0000-0000-0000676C0000}"/>
    <cellStyle name="40% - Énfasis4 2 3 2 6 3" xfId="40442" xr:uid="{00000000-0005-0000-0000-0000686C0000}"/>
    <cellStyle name="40% - Énfasis4 2 3 2 6 4" xfId="25151" xr:uid="{00000000-0005-0000-0000-0000696C0000}"/>
    <cellStyle name="40% - Énfasis4 2 3 2 6 5" xfId="44351" xr:uid="{00000000-0005-0000-0000-00006A6C0000}"/>
    <cellStyle name="40% - Énfasis4 2 3 2 7" xfId="7912" xr:uid="{00000000-0005-0000-0000-00006B6C0000}"/>
    <cellStyle name="40% - Énfasis4 2 3 2 7 2" xfId="16879" xr:uid="{00000000-0005-0000-0000-00006C6C0000}"/>
    <cellStyle name="40% - Énfasis4 2 3 2 7 3" xfId="26129" xr:uid="{00000000-0005-0000-0000-00006D6C0000}"/>
    <cellStyle name="40% - Énfasis4 2 3 2 7 4" xfId="48104" xr:uid="{00000000-0005-0000-0000-00006E6C0000}"/>
    <cellStyle name="40% - Énfasis4 2 3 2 8" xfId="11105" xr:uid="{00000000-0005-0000-0000-00006F6C0000}"/>
    <cellStyle name="40% - Énfasis4 2 3 2 8 2" xfId="34029" xr:uid="{00000000-0005-0000-0000-0000706C0000}"/>
    <cellStyle name="40% - Énfasis4 2 3 2 8 3" xfId="49747" xr:uid="{00000000-0005-0000-0000-0000716C0000}"/>
    <cellStyle name="40% - Énfasis4 2 3 2 9" xfId="19291" xr:uid="{00000000-0005-0000-0000-0000726C0000}"/>
    <cellStyle name="40% - Énfasis4 2 3 3" xfId="330" xr:uid="{00000000-0005-0000-0000-0000736C0000}"/>
    <cellStyle name="40% - Énfasis4 2 3 3 2" xfId="833" xr:uid="{00000000-0005-0000-0000-0000746C0000}"/>
    <cellStyle name="40% - Énfasis4 2 3 3 2 2" xfId="2682" xr:uid="{00000000-0005-0000-0000-0000756C0000}"/>
    <cellStyle name="40% - Énfasis4 2 3 3 2 2 2" xfId="6876" xr:uid="{00000000-0005-0000-0000-0000766C0000}"/>
    <cellStyle name="40% - Énfasis4 2 3 3 2 2 2 2" xfId="15854" xr:uid="{00000000-0005-0000-0000-0000776C0000}"/>
    <cellStyle name="40% - Énfasis4 2 3 3 2 2 2 3" xfId="47078" xr:uid="{00000000-0005-0000-0000-0000786C0000}"/>
    <cellStyle name="40% - Énfasis4 2 3 3 2 2 3" xfId="11106" xr:uid="{00000000-0005-0000-0000-0000796C0000}"/>
    <cellStyle name="40% - Énfasis4 2 3 3 2 2 4" xfId="28620" xr:uid="{00000000-0005-0000-0000-00007A6C0000}"/>
    <cellStyle name="40% - Énfasis4 2 3 3 2 2 5" xfId="43892" xr:uid="{00000000-0005-0000-0000-00007B6C0000}"/>
    <cellStyle name="40% - Énfasis4 2 3 3 2 3" xfId="3594" xr:uid="{00000000-0005-0000-0000-00007C6C0000}"/>
    <cellStyle name="40% - Énfasis4 2 3 3 2 3 2" xfId="13578" xr:uid="{00000000-0005-0000-0000-00007D6C0000}"/>
    <cellStyle name="40% - Énfasis4 2 3 3 2 3 3" xfId="36515" xr:uid="{00000000-0005-0000-0000-00007E6C0000}"/>
    <cellStyle name="40% - Énfasis4 2 3 3 2 3 4" xfId="44799" xr:uid="{00000000-0005-0000-0000-00007F6C0000}"/>
    <cellStyle name="40% - Énfasis4 2 3 3 2 4" xfId="11107" xr:uid="{00000000-0005-0000-0000-0000806C0000}"/>
    <cellStyle name="40% - Énfasis4 2 3 3 2 5" xfId="21304" xr:uid="{00000000-0005-0000-0000-0000816C0000}"/>
    <cellStyle name="40% - Énfasis4 2 3 3 2 6" xfId="42938" xr:uid="{00000000-0005-0000-0000-0000826C0000}"/>
    <cellStyle name="40% - Énfasis4 2 3 3 3" xfId="1524" xr:uid="{00000000-0005-0000-0000-0000836C0000}"/>
    <cellStyle name="40% - Énfasis4 2 3 3 3 2" xfId="4805" xr:uid="{00000000-0005-0000-0000-0000846C0000}"/>
    <cellStyle name="40% - Énfasis4 2 3 3 3 2 2" xfId="14783" xr:uid="{00000000-0005-0000-0000-0000856C0000}"/>
    <cellStyle name="40% - Énfasis4 2 3 3 3 2 3" xfId="30104" xr:uid="{00000000-0005-0000-0000-0000866C0000}"/>
    <cellStyle name="40% - Énfasis4 2 3 3 3 2 4" xfId="46005" xr:uid="{00000000-0005-0000-0000-0000876C0000}"/>
    <cellStyle name="40% - Énfasis4 2 3 3 3 3" xfId="11108" xr:uid="{00000000-0005-0000-0000-0000886C0000}"/>
    <cellStyle name="40% - Énfasis4 2 3 3 3 3 2" xfId="38000" xr:uid="{00000000-0005-0000-0000-0000896C0000}"/>
    <cellStyle name="40% - Énfasis4 2 3 3 3 4" xfId="22787" xr:uid="{00000000-0005-0000-0000-00008A6C0000}"/>
    <cellStyle name="40% - Énfasis4 2 3 3 3 5" xfId="43396" xr:uid="{00000000-0005-0000-0000-00008B6C0000}"/>
    <cellStyle name="40% - Énfasis4 2 3 3 4" xfId="7412" xr:uid="{00000000-0005-0000-0000-00008C6C0000}"/>
    <cellStyle name="40% - Énfasis4 2 3 3 4 2" xfId="16388" xr:uid="{00000000-0005-0000-0000-00008D6C0000}"/>
    <cellStyle name="40% - Énfasis4 2 3 3 4 2 2" xfId="31589" xr:uid="{00000000-0005-0000-0000-00008E6C0000}"/>
    <cellStyle name="40% - Énfasis4 2 3 3 4 3" xfId="39486" xr:uid="{00000000-0005-0000-0000-00008F6C0000}"/>
    <cellStyle name="40% - Énfasis4 2 3 3 4 4" xfId="24271" xr:uid="{00000000-0005-0000-0000-0000906C0000}"/>
    <cellStyle name="40% - Énfasis4 2 3 3 4 5" xfId="47613" xr:uid="{00000000-0005-0000-0000-0000916C0000}"/>
    <cellStyle name="40% - Énfasis4 2 3 3 5" xfId="3320" xr:uid="{00000000-0005-0000-0000-0000926C0000}"/>
    <cellStyle name="40% - Énfasis4 2 3 3 5 2" xfId="13304" xr:uid="{00000000-0005-0000-0000-0000936C0000}"/>
    <cellStyle name="40% - Énfasis4 2 3 3 5 2 2" xfId="33074" xr:uid="{00000000-0005-0000-0000-0000946C0000}"/>
    <cellStyle name="40% - Énfasis4 2 3 3 5 3" xfId="40971" xr:uid="{00000000-0005-0000-0000-0000956C0000}"/>
    <cellStyle name="40% - Énfasis4 2 3 3 5 4" xfId="25397" xr:uid="{00000000-0005-0000-0000-0000966C0000}"/>
    <cellStyle name="40% - Énfasis4 2 3 3 5 5" xfId="44525" xr:uid="{00000000-0005-0000-0000-0000976C0000}"/>
    <cellStyle name="40% - Énfasis4 2 3 3 6" xfId="8086" xr:uid="{00000000-0005-0000-0000-0000986C0000}"/>
    <cellStyle name="40% - Énfasis4 2 3 3 6 2" xfId="17053" xr:uid="{00000000-0005-0000-0000-0000996C0000}"/>
    <cellStyle name="40% - Énfasis4 2 3 3 6 3" xfId="26658" xr:uid="{00000000-0005-0000-0000-00009A6C0000}"/>
    <cellStyle name="40% - Énfasis4 2 3 3 6 4" xfId="48278" xr:uid="{00000000-0005-0000-0000-00009B6C0000}"/>
    <cellStyle name="40% - Énfasis4 2 3 3 7" xfId="11109" xr:uid="{00000000-0005-0000-0000-00009C6C0000}"/>
    <cellStyle name="40% - Énfasis4 2 3 3 7 2" xfId="34558" xr:uid="{00000000-0005-0000-0000-00009D6C0000}"/>
    <cellStyle name="40% - Énfasis4 2 3 3 7 3" xfId="49921" xr:uid="{00000000-0005-0000-0000-00009E6C0000}"/>
    <cellStyle name="40% - Énfasis4 2 3 3 8" xfId="19820" xr:uid="{00000000-0005-0000-0000-00009F6C0000}"/>
    <cellStyle name="40% - Énfasis4 2 3 3 9" xfId="41739" xr:uid="{00000000-0005-0000-0000-0000A06C0000}"/>
    <cellStyle name="40% - Énfasis4 2 3 4" xfId="524" xr:uid="{00000000-0005-0000-0000-0000A16C0000}"/>
    <cellStyle name="40% - Énfasis4 2 3 4 2" xfId="2635" xr:uid="{00000000-0005-0000-0000-0000A26C0000}"/>
    <cellStyle name="40% - Énfasis4 2 3 4 2 2" xfId="5225" xr:uid="{00000000-0005-0000-0000-0000A36C0000}"/>
    <cellStyle name="40% - Énfasis4 2 3 4 2 2 2" xfId="15202" xr:uid="{00000000-0005-0000-0000-0000A46C0000}"/>
    <cellStyle name="40% - Énfasis4 2 3 4 2 2 3" xfId="46425" xr:uid="{00000000-0005-0000-0000-0000A56C0000}"/>
    <cellStyle name="40% - Énfasis4 2 3 4 2 3" xfId="11110" xr:uid="{00000000-0005-0000-0000-0000A66C0000}"/>
    <cellStyle name="40% - Énfasis4 2 3 4 2 4" xfId="27259" xr:uid="{00000000-0005-0000-0000-0000A76C0000}"/>
    <cellStyle name="40% - Énfasis4 2 3 4 2 5" xfId="43845" xr:uid="{00000000-0005-0000-0000-0000A86C0000}"/>
    <cellStyle name="40% - Énfasis4 2 3 4 3" xfId="3012" xr:uid="{00000000-0005-0000-0000-0000A96C0000}"/>
    <cellStyle name="40% - Énfasis4 2 3 4 3 2" xfId="12996" xr:uid="{00000000-0005-0000-0000-0000AA6C0000}"/>
    <cellStyle name="40% - Énfasis4 2 3 4 3 3" xfId="35154" xr:uid="{00000000-0005-0000-0000-0000AB6C0000}"/>
    <cellStyle name="40% - Énfasis4 2 3 4 3 4" xfId="44217" xr:uid="{00000000-0005-0000-0000-0000AC6C0000}"/>
    <cellStyle name="40% - Énfasis4 2 3 4 4" xfId="9204" xr:uid="{00000000-0005-0000-0000-0000AD6C0000}"/>
    <cellStyle name="40% - Énfasis4 2 3 4 4 2" xfId="18170" xr:uid="{00000000-0005-0000-0000-0000AE6C0000}"/>
    <cellStyle name="40% - Énfasis4 2 3 4 4 3" xfId="49396" xr:uid="{00000000-0005-0000-0000-0000AF6C0000}"/>
    <cellStyle name="40% - Énfasis4 2 3 4 5" xfId="11111" xr:uid="{00000000-0005-0000-0000-0000B06C0000}"/>
    <cellStyle name="40% - Énfasis4 2 3 4 5 2" xfId="51039" xr:uid="{00000000-0005-0000-0000-0000B16C0000}"/>
    <cellStyle name="40% - Énfasis4 2 3 4 6" xfId="18973" xr:uid="{00000000-0005-0000-0000-0000B26C0000}"/>
    <cellStyle name="40% - Énfasis4 2 3 4 7" xfId="42857" xr:uid="{00000000-0005-0000-0000-0000B36C0000}"/>
    <cellStyle name="40% - Énfasis4 2 3 5" xfId="1216" xr:uid="{00000000-0005-0000-0000-0000B46C0000}"/>
    <cellStyle name="40% - Énfasis4 2 3 5 2" xfId="4426" xr:uid="{00000000-0005-0000-0000-0000B56C0000}"/>
    <cellStyle name="40% - Énfasis4 2 3 5 2 2" xfId="14405" xr:uid="{00000000-0005-0000-0000-0000B66C0000}"/>
    <cellStyle name="40% - Énfasis4 2 3 5 2 3" xfId="27773" xr:uid="{00000000-0005-0000-0000-0000B76C0000}"/>
    <cellStyle name="40% - Énfasis4 2 3 5 2 4" xfId="45627" xr:uid="{00000000-0005-0000-0000-0000B86C0000}"/>
    <cellStyle name="40% - Énfasis4 2 3 5 3" xfId="11112" xr:uid="{00000000-0005-0000-0000-0000B96C0000}"/>
    <cellStyle name="40% - Énfasis4 2 3 5 3 2" xfId="35668" xr:uid="{00000000-0005-0000-0000-0000BA6C0000}"/>
    <cellStyle name="40% - Énfasis4 2 3 5 4" xfId="20457" xr:uid="{00000000-0005-0000-0000-0000BB6C0000}"/>
    <cellStyle name="40% - Énfasis4 2 3 5 5" xfId="43088" xr:uid="{00000000-0005-0000-0000-0000BC6C0000}"/>
    <cellStyle name="40% - Énfasis4 2 3 6" xfId="5592" xr:uid="{00000000-0005-0000-0000-0000BD6C0000}"/>
    <cellStyle name="40% - Énfasis4 2 3 6 2" xfId="29257" xr:uid="{00000000-0005-0000-0000-0000BE6C0000}"/>
    <cellStyle name="40% - Énfasis4 2 3 6 2 2" xfId="51377" xr:uid="{00000000-0005-0000-0000-0000BF6C0000}"/>
    <cellStyle name="40% - Énfasis4 2 3 6 3" xfId="37153" xr:uid="{00000000-0005-0000-0000-0000C06C0000}"/>
    <cellStyle name="40% - Énfasis4 2 3 6 3 2" xfId="51283" xr:uid="{00000000-0005-0000-0000-0000C16C0000}"/>
    <cellStyle name="40% - Énfasis4 2 3 6 4" xfId="21941" xr:uid="{00000000-0005-0000-0000-0000C26C0000}"/>
    <cellStyle name="40% - Énfasis4 2 3 7" xfId="6567" xr:uid="{00000000-0005-0000-0000-0000C36C0000}"/>
    <cellStyle name="40% - Énfasis4 2 3 7 2" xfId="15547" xr:uid="{00000000-0005-0000-0000-0000C46C0000}"/>
    <cellStyle name="40% - Énfasis4 2 3 7 2 2" xfId="30742" xr:uid="{00000000-0005-0000-0000-0000C56C0000}"/>
    <cellStyle name="40% - Énfasis4 2 3 7 3" xfId="38639" xr:uid="{00000000-0005-0000-0000-0000C66C0000}"/>
    <cellStyle name="40% - Énfasis4 2 3 7 4" xfId="23425" xr:uid="{00000000-0005-0000-0000-0000C76C0000}"/>
    <cellStyle name="40% - Énfasis4 2 3 7 5" xfId="46770" xr:uid="{00000000-0005-0000-0000-0000C86C0000}"/>
    <cellStyle name="40% - Énfasis4 2 3 8" xfId="3964" xr:uid="{00000000-0005-0000-0000-0000C96C0000}"/>
    <cellStyle name="40% - Énfasis4 2 3 8 2" xfId="13946" xr:uid="{00000000-0005-0000-0000-0000CA6C0000}"/>
    <cellStyle name="40% - Énfasis4 2 3 8 2 2" xfId="32227" xr:uid="{00000000-0005-0000-0000-0000CB6C0000}"/>
    <cellStyle name="40% - Énfasis4 2 3 8 3" xfId="40124" xr:uid="{00000000-0005-0000-0000-0000CC6C0000}"/>
    <cellStyle name="40% - Énfasis4 2 3 8 4" xfId="24859" xr:uid="{00000000-0005-0000-0000-0000CD6C0000}"/>
    <cellStyle name="40% - Énfasis4 2 3 8 5" xfId="45168" xr:uid="{00000000-0005-0000-0000-0000CE6C0000}"/>
    <cellStyle name="40% - Énfasis4 2 3 9" xfId="7104" xr:uid="{00000000-0005-0000-0000-0000CF6C0000}"/>
    <cellStyle name="40% - Énfasis4 2 3 9 2" xfId="16081" xr:uid="{00000000-0005-0000-0000-0000D06C0000}"/>
    <cellStyle name="40% - Énfasis4 2 3 9 3" xfId="25812" xr:uid="{00000000-0005-0000-0000-0000D16C0000}"/>
    <cellStyle name="40% - Énfasis4 2 3 9 4" xfId="47306" xr:uid="{00000000-0005-0000-0000-0000D26C0000}"/>
    <cellStyle name="40% - Énfasis4 2 4" xfId="176" xr:uid="{00000000-0005-0000-0000-0000D36C0000}"/>
    <cellStyle name="40% - Énfasis4 2 4 10" xfId="7910" xr:uid="{00000000-0005-0000-0000-0000D46C0000}"/>
    <cellStyle name="40% - Énfasis4 2 4 10 2" xfId="16877" xr:uid="{00000000-0005-0000-0000-0000D56C0000}"/>
    <cellStyle name="40% - Énfasis4 2 4 10 3" xfId="33712" xr:uid="{00000000-0005-0000-0000-0000D66C0000}"/>
    <cellStyle name="40% - Énfasis4 2 4 10 4" xfId="48102" xr:uid="{00000000-0005-0000-0000-0000D76C0000}"/>
    <cellStyle name="40% - Énfasis4 2 4 11" xfId="11113" xr:uid="{00000000-0005-0000-0000-0000D86C0000}"/>
    <cellStyle name="40% - Énfasis4 2 4 11 2" xfId="49745" xr:uid="{00000000-0005-0000-0000-0000D96C0000}"/>
    <cellStyle name="40% - Énfasis4 2 4 12" xfId="18558" xr:uid="{00000000-0005-0000-0000-0000DA6C0000}"/>
    <cellStyle name="40% - Énfasis4 2 4 13" xfId="41563" xr:uid="{00000000-0005-0000-0000-0000DB6C0000}"/>
    <cellStyle name="40% - Énfasis4 2 4 2" xfId="656" xr:uid="{00000000-0005-0000-0000-0000DC6C0000}"/>
    <cellStyle name="40% - Énfasis4 2 4 2 10" xfId="42066" xr:uid="{00000000-0005-0000-0000-0000DD6C0000}"/>
    <cellStyle name="40% - Énfasis4 2 4 2 2" xfId="2297" xr:uid="{00000000-0005-0000-0000-0000DE6C0000}"/>
    <cellStyle name="40% - Énfasis4 2 4 2 2 2" xfId="5004" xr:uid="{00000000-0005-0000-0000-0000DF6C0000}"/>
    <cellStyle name="40% - Énfasis4 2 4 2 2 2 2" xfId="14982" xr:uid="{00000000-0005-0000-0000-0000E06C0000}"/>
    <cellStyle name="40% - Énfasis4 2 4 2 2 2 2 2" xfId="28623" xr:uid="{00000000-0005-0000-0000-0000E16C0000}"/>
    <cellStyle name="40% - Énfasis4 2 4 2 2 2 3" xfId="36518" xr:uid="{00000000-0005-0000-0000-0000E26C0000}"/>
    <cellStyle name="40% - Énfasis4 2 4 2 2 2 4" xfId="21307" xr:uid="{00000000-0005-0000-0000-0000E36C0000}"/>
    <cellStyle name="40% - Énfasis4 2 4 2 2 2 5" xfId="46204" xr:uid="{00000000-0005-0000-0000-0000E46C0000}"/>
    <cellStyle name="40% - Énfasis4 2 4 2 2 3" xfId="8844" xr:uid="{00000000-0005-0000-0000-0000E56C0000}"/>
    <cellStyle name="40% - Énfasis4 2 4 2 2 3 2" xfId="17811" xr:uid="{00000000-0005-0000-0000-0000E66C0000}"/>
    <cellStyle name="40% - Énfasis4 2 4 2 2 3 2 2" xfId="30107" xr:uid="{00000000-0005-0000-0000-0000E76C0000}"/>
    <cellStyle name="40% - Énfasis4 2 4 2 2 3 3" xfId="38003" xr:uid="{00000000-0005-0000-0000-0000E86C0000}"/>
    <cellStyle name="40% - Énfasis4 2 4 2 2 3 4" xfId="22790" xr:uid="{00000000-0005-0000-0000-0000E96C0000}"/>
    <cellStyle name="40% - Énfasis4 2 4 2 2 3 5" xfId="49036" xr:uid="{00000000-0005-0000-0000-0000EA6C0000}"/>
    <cellStyle name="40% - Énfasis4 2 4 2 2 4" xfId="9698" xr:uid="{00000000-0005-0000-0000-0000EB6C0000}"/>
    <cellStyle name="40% - Énfasis4 2 4 2 2 4 2" xfId="31592" xr:uid="{00000000-0005-0000-0000-0000EC6C0000}"/>
    <cellStyle name="40% - Énfasis4 2 4 2 2 4 3" xfId="39489" xr:uid="{00000000-0005-0000-0000-0000ED6C0000}"/>
    <cellStyle name="40% - Énfasis4 2 4 2 2 4 4" xfId="24274" xr:uid="{00000000-0005-0000-0000-0000EE6C0000}"/>
    <cellStyle name="40% - Énfasis4 2 4 2 2 4 5" xfId="50679" xr:uid="{00000000-0005-0000-0000-0000EF6C0000}"/>
    <cellStyle name="40% - Énfasis4 2 4 2 2 5" xfId="12378" xr:uid="{00000000-0005-0000-0000-0000F06C0000}"/>
    <cellStyle name="40% - Énfasis4 2 4 2 2 5 2" xfId="33077" xr:uid="{00000000-0005-0000-0000-0000F16C0000}"/>
    <cellStyle name="40% - Énfasis4 2 4 2 2 5 3" xfId="40974" xr:uid="{00000000-0005-0000-0000-0000F26C0000}"/>
    <cellStyle name="40% - Énfasis4 2 4 2 2 6" xfId="26661" xr:uid="{00000000-0005-0000-0000-0000F36C0000}"/>
    <cellStyle name="40% - Énfasis4 2 4 2 2 7" xfId="34561" xr:uid="{00000000-0005-0000-0000-0000F46C0000}"/>
    <cellStyle name="40% - Énfasis4 2 4 2 2 8" xfId="19823" xr:uid="{00000000-0005-0000-0000-0000F56C0000}"/>
    <cellStyle name="40% - Énfasis4 2 4 2 2 9" xfId="42497" xr:uid="{00000000-0005-0000-0000-0000F66C0000}"/>
    <cellStyle name="40% - Énfasis4 2 4 2 3" xfId="1865" xr:uid="{00000000-0005-0000-0000-0000F76C0000}"/>
    <cellStyle name="40% - Énfasis4 2 4 2 3 2" xfId="4165" xr:uid="{00000000-0005-0000-0000-0000F86C0000}"/>
    <cellStyle name="40% - Énfasis4 2 4 2 3 2 2" xfId="14145" xr:uid="{00000000-0005-0000-0000-0000F96C0000}"/>
    <cellStyle name="40% - Énfasis4 2 4 2 3 2 3" xfId="28092" xr:uid="{00000000-0005-0000-0000-0000FA6C0000}"/>
    <cellStyle name="40% - Énfasis4 2 4 2 3 2 4" xfId="45367" xr:uid="{00000000-0005-0000-0000-0000FB6C0000}"/>
    <cellStyle name="40% - Énfasis4 2 4 2 3 3" xfId="11114" xr:uid="{00000000-0005-0000-0000-0000FC6C0000}"/>
    <cellStyle name="40% - Énfasis4 2 4 2 3 3 2" xfId="35987" xr:uid="{00000000-0005-0000-0000-0000FD6C0000}"/>
    <cellStyle name="40% - Énfasis4 2 4 2 3 4" xfId="20776" xr:uid="{00000000-0005-0000-0000-0000FE6C0000}"/>
    <cellStyle name="40% - Énfasis4 2 4 2 3 5" xfId="43643" xr:uid="{00000000-0005-0000-0000-0000FF6C0000}"/>
    <cellStyle name="40% - Énfasis4 2 4 2 4" xfId="3595" xr:uid="{00000000-0005-0000-0000-0000006D0000}"/>
    <cellStyle name="40% - Énfasis4 2 4 2 4 2" xfId="13579" xr:uid="{00000000-0005-0000-0000-0000016D0000}"/>
    <cellStyle name="40% - Énfasis4 2 4 2 4 2 2" xfId="29576" xr:uid="{00000000-0005-0000-0000-0000026D0000}"/>
    <cellStyle name="40% - Énfasis4 2 4 2 4 3" xfId="37472" xr:uid="{00000000-0005-0000-0000-0000036D0000}"/>
    <cellStyle name="40% - Énfasis4 2 4 2 4 4" xfId="22260" xr:uid="{00000000-0005-0000-0000-0000046D0000}"/>
    <cellStyle name="40% - Énfasis4 2 4 2 4 5" xfId="44800" xr:uid="{00000000-0005-0000-0000-0000056D0000}"/>
    <cellStyle name="40% - Énfasis4 2 4 2 5" xfId="8413" xr:uid="{00000000-0005-0000-0000-0000066D0000}"/>
    <cellStyle name="40% - Énfasis4 2 4 2 5 2" xfId="17380" xr:uid="{00000000-0005-0000-0000-0000076D0000}"/>
    <cellStyle name="40% - Énfasis4 2 4 2 5 2 2" xfId="31061" xr:uid="{00000000-0005-0000-0000-0000086D0000}"/>
    <cellStyle name="40% - Énfasis4 2 4 2 5 3" xfId="38958" xr:uid="{00000000-0005-0000-0000-0000096D0000}"/>
    <cellStyle name="40% - Énfasis4 2 4 2 5 4" xfId="23744" xr:uid="{00000000-0005-0000-0000-00000A6D0000}"/>
    <cellStyle name="40% - Énfasis4 2 4 2 5 5" xfId="48605" xr:uid="{00000000-0005-0000-0000-00000B6D0000}"/>
    <cellStyle name="40% - Énfasis4 2 4 2 6" xfId="11115" xr:uid="{00000000-0005-0000-0000-00000C6D0000}"/>
    <cellStyle name="40% - Énfasis4 2 4 2 6 2" xfId="32546" xr:uid="{00000000-0005-0000-0000-00000D6D0000}"/>
    <cellStyle name="40% - Énfasis4 2 4 2 6 3" xfId="40443" xr:uid="{00000000-0005-0000-0000-00000E6D0000}"/>
    <cellStyle name="40% - Énfasis4 2 4 2 6 4" xfId="25152" xr:uid="{00000000-0005-0000-0000-00000F6D0000}"/>
    <cellStyle name="40% - Énfasis4 2 4 2 6 5" xfId="50248" xr:uid="{00000000-0005-0000-0000-0000106D0000}"/>
    <cellStyle name="40% - Énfasis4 2 4 2 7" xfId="26130" xr:uid="{00000000-0005-0000-0000-0000116D0000}"/>
    <cellStyle name="40% - Énfasis4 2 4 2 8" xfId="34030" xr:uid="{00000000-0005-0000-0000-0000126D0000}"/>
    <cellStyle name="40% - Énfasis4 2 4 2 9" xfId="19292" xr:uid="{00000000-0005-0000-0000-0000136D0000}"/>
    <cellStyle name="40% - Énfasis4 2 4 3" xfId="2296" xr:uid="{00000000-0005-0000-0000-0000146D0000}"/>
    <cellStyle name="40% - Énfasis4 2 4 3 2" xfId="4725" xr:uid="{00000000-0005-0000-0000-0000156D0000}"/>
    <cellStyle name="40% - Énfasis4 2 4 3 2 2" xfId="14703" xr:uid="{00000000-0005-0000-0000-0000166D0000}"/>
    <cellStyle name="40% - Énfasis4 2 4 3 2 2 2" xfId="28622" xr:uid="{00000000-0005-0000-0000-0000176D0000}"/>
    <cellStyle name="40% - Énfasis4 2 4 3 2 3" xfId="36517" xr:uid="{00000000-0005-0000-0000-0000186D0000}"/>
    <cellStyle name="40% - Énfasis4 2 4 3 2 4" xfId="21306" xr:uid="{00000000-0005-0000-0000-0000196D0000}"/>
    <cellStyle name="40% - Énfasis4 2 4 3 2 5" xfId="45925" xr:uid="{00000000-0005-0000-0000-00001A6D0000}"/>
    <cellStyle name="40% - Énfasis4 2 4 3 3" xfId="8843" xr:uid="{00000000-0005-0000-0000-00001B6D0000}"/>
    <cellStyle name="40% - Énfasis4 2 4 3 3 2" xfId="17810" xr:uid="{00000000-0005-0000-0000-00001C6D0000}"/>
    <cellStyle name="40% - Énfasis4 2 4 3 3 2 2" xfId="30106" xr:uid="{00000000-0005-0000-0000-00001D6D0000}"/>
    <cellStyle name="40% - Énfasis4 2 4 3 3 3" xfId="38002" xr:uid="{00000000-0005-0000-0000-00001E6D0000}"/>
    <cellStyle name="40% - Énfasis4 2 4 3 3 4" xfId="22789" xr:uid="{00000000-0005-0000-0000-00001F6D0000}"/>
    <cellStyle name="40% - Énfasis4 2 4 3 3 5" xfId="49035" xr:uid="{00000000-0005-0000-0000-0000206D0000}"/>
    <cellStyle name="40% - Énfasis4 2 4 3 4" xfId="9699" xr:uid="{00000000-0005-0000-0000-0000216D0000}"/>
    <cellStyle name="40% - Énfasis4 2 4 3 4 2" xfId="31591" xr:uid="{00000000-0005-0000-0000-0000226D0000}"/>
    <cellStyle name="40% - Énfasis4 2 4 3 4 3" xfId="39488" xr:uid="{00000000-0005-0000-0000-0000236D0000}"/>
    <cellStyle name="40% - Énfasis4 2 4 3 4 4" xfId="24273" xr:uid="{00000000-0005-0000-0000-0000246D0000}"/>
    <cellStyle name="40% - Énfasis4 2 4 3 4 5" xfId="50678" xr:uid="{00000000-0005-0000-0000-0000256D0000}"/>
    <cellStyle name="40% - Énfasis4 2 4 3 5" xfId="12377" xr:uid="{00000000-0005-0000-0000-0000266D0000}"/>
    <cellStyle name="40% - Énfasis4 2 4 3 5 2" xfId="33076" xr:uid="{00000000-0005-0000-0000-0000276D0000}"/>
    <cellStyle name="40% - Énfasis4 2 4 3 5 3" xfId="40973" xr:uid="{00000000-0005-0000-0000-0000286D0000}"/>
    <cellStyle name="40% - Énfasis4 2 4 3 6" xfId="26660" xr:uid="{00000000-0005-0000-0000-0000296D0000}"/>
    <cellStyle name="40% - Énfasis4 2 4 3 7" xfId="34560" xr:uid="{00000000-0005-0000-0000-00002A6D0000}"/>
    <cellStyle name="40% - Énfasis4 2 4 3 8" xfId="19822" xr:uid="{00000000-0005-0000-0000-00002B6D0000}"/>
    <cellStyle name="40% - Énfasis4 2 4 3 9" xfId="42496" xr:uid="{00000000-0005-0000-0000-00002C6D0000}"/>
    <cellStyle name="40% - Énfasis4 2 4 4" xfId="1348" xr:uid="{00000000-0005-0000-0000-00002D6D0000}"/>
    <cellStyle name="40% - Énfasis4 2 4 4 2" xfId="4554" xr:uid="{00000000-0005-0000-0000-00002E6D0000}"/>
    <cellStyle name="40% - Énfasis4 2 4 4 2 2" xfId="14532" xr:uid="{00000000-0005-0000-0000-00002F6D0000}"/>
    <cellStyle name="40% - Énfasis4 2 4 4 2 3" xfId="27260" xr:uid="{00000000-0005-0000-0000-0000306D0000}"/>
    <cellStyle name="40% - Énfasis4 2 4 4 2 4" xfId="45754" xr:uid="{00000000-0005-0000-0000-0000316D0000}"/>
    <cellStyle name="40% - Énfasis4 2 4 4 3" xfId="11116" xr:uid="{00000000-0005-0000-0000-0000326D0000}"/>
    <cellStyle name="40% - Énfasis4 2 4 4 3 2" xfId="35155" xr:uid="{00000000-0005-0000-0000-0000336D0000}"/>
    <cellStyle name="40% - Énfasis4 2 4 4 4" xfId="18974" xr:uid="{00000000-0005-0000-0000-0000346D0000}"/>
    <cellStyle name="40% - Énfasis4 2 4 4 5" xfId="43220" xr:uid="{00000000-0005-0000-0000-0000356D0000}"/>
    <cellStyle name="40% - Énfasis4 2 4 5" xfId="6031" xr:uid="{00000000-0005-0000-0000-0000366D0000}"/>
    <cellStyle name="40% - Énfasis4 2 4 5 2" xfId="27774" xr:uid="{00000000-0005-0000-0000-0000376D0000}"/>
    <cellStyle name="40% - Énfasis4 2 4 5 2 2" xfId="51460" xr:uid="{00000000-0005-0000-0000-0000386D0000}"/>
    <cellStyle name="40% - Énfasis4 2 4 5 3" xfId="35669" xr:uid="{00000000-0005-0000-0000-0000396D0000}"/>
    <cellStyle name="40% - Énfasis4 2 4 5 3 2" xfId="51180" xr:uid="{00000000-0005-0000-0000-00003A6D0000}"/>
    <cellStyle name="40% - Énfasis4 2 4 5 4" xfId="20458" xr:uid="{00000000-0005-0000-0000-00003B6D0000}"/>
    <cellStyle name="40% - Énfasis4 2 4 6" xfId="6699" xr:uid="{00000000-0005-0000-0000-00003C6D0000}"/>
    <cellStyle name="40% - Énfasis4 2 4 6 2" xfId="15678" xr:uid="{00000000-0005-0000-0000-00003D6D0000}"/>
    <cellStyle name="40% - Énfasis4 2 4 6 2 2" xfId="29258" xr:uid="{00000000-0005-0000-0000-00003E6D0000}"/>
    <cellStyle name="40% - Énfasis4 2 4 6 3" xfId="37154" xr:uid="{00000000-0005-0000-0000-00003F6D0000}"/>
    <cellStyle name="40% - Énfasis4 2 4 6 4" xfId="21942" xr:uid="{00000000-0005-0000-0000-0000406D0000}"/>
    <cellStyle name="40% - Énfasis4 2 4 6 5" xfId="46902" xr:uid="{00000000-0005-0000-0000-0000416D0000}"/>
    <cellStyle name="40% - Énfasis4 2 4 7" xfId="3884" xr:uid="{00000000-0005-0000-0000-0000426D0000}"/>
    <cellStyle name="40% - Énfasis4 2 4 7 2" xfId="13866" xr:uid="{00000000-0005-0000-0000-0000436D0000}"/>
    <cellStyle name="40% - Énfasis4 2 4 7 2 2" xfId="30743" xr:uid="{00000000-0005-0000-0000-0000446D0000}"/>
    <cellStyle name="40% - Énfasis4 2 4 7 3" xfId="38640" xr:uid="{00000000-0005-0000-0000-0000456D0000}"/>
    <cellStyle name="40% - Énfasis4 2 4 7 4" xfId="23426" xr:uid="{00000000-0005-0000-0000-0000466D0000}"/>
    <cellStyle name="40% - Énfasis4 2 4 7 5" xfId="45088" xr:uid="{00000000-0005-0000-0000-0000476D0000}"/>
    <cellStyle name="40% - Énfasis4 2 4 8" xfId="7236" xr:uid="{00000000-0005-0000-0000-0000486D0000}"/>
    <cellStyle name="40% - Énfasis4 2 4 8 2" xfId="16213" xr:uid="{00000000-0005-0000-0000-0000496D0000}"/>
    <cellStyle name="40% - Énfasis4 2 4 8 2 2" xfId="32228" xr:uid="{00000000-0005-0000-0000-00004A6D0000}"/>
    <cellStyle name="40% - Énfasis4 2 4 8 3" xfId="40125" xr:uid="{00000000-0005-0000-0000-00004B6D0000}"/>
    <cellStyle name="40% - Énfasis4 2 4 8 4" xfId="24860" xr:uid="{00000000-0005-0000-0000-00004C6D0000}"/>
    <cellStyle name="40% - Énfasis4 2 4 8 5" xfId="47438" xr:uid="{00000000-0005-0000-0000-00004D6D0000}"/>
    <cellStyle name="40% - Énfasis4 2 4 9" xfId="3144" xr:uid="{00000000-0005-0000-0000-00004E6D0000}"/>
    <cellStyle name="40% - Énfasis4 2 4 9 2" xfId="13128" xr:uid="{00000000-0005-0000-0000-00004F6D0000}"/>
    <cellStyle name="40% - Énfasis4 2 4 9 3" xfId="25813" xr:uid="{00000000-0005-0000-0000-0000506D0000}"/>
    <cellStyle name="40% - Énfasis4 2 4 9 4" xfId="44349" xr:uid="{00000000-0005-0000-0000-0000516D0000}"/>
    <cellStyle name="40% - Énfasis4 2 5" xfId="284" xr:uid="{00000000-0005-0000-0000-0000526D0000}"/>
    <cellStyle name="40% - Énfasis4 2 5 10" xfId="18969" xr:uid="{00000000-0005-0000-0000-0000536D0000}"/>
    <cellStyle name="40% - Énfasis4 2 5 11" xfId="41737" xr:uid="{00000000-0005-0000-0000-0000546D0000}"/>
    <cellStyle name="40% - Énfasis4 2 5 2" xfId="831" xr:uid="{00000000-0005-0000-0000-0000556D0000}"/>
    <cellStyle name="40% - Énfasis4 2 5 2 10" xfId="42067" xr:uid="{00000000-0005-0000-0000-0000566D0000}"/>
    <cellStyle name="40% - Énfasis4 2 5 2 2" xfId="2299" xr:uid="{00000000-0005-0000-0000-0000576D0000}"/>
    <cellStyle name="40% - Énfasis4 2 5 2 2 2" xfId="4905" xr:uid="{00000000-0005-0000-0000-0000586D0000}"/>
    <cellStyle name="40% - Énfasis4 2 5 2 2 2 2" xfId="14883" xr:uid="{00000000-0005-0000-0000-0000596D0000}"/>
    <cellStyle name="40% - Énfasis4 2 5 2 2 2 2 2" xfId="28625" xr:uid="{00000000-0005-0000-0000-00005A6D0000}"/>
    <cellStyle name="40% - Énfasis4 2 5 2 2 2 3" xfId="36520" xr:uid="{00000000-0005-0000-0000-00005B6D0000}"/>
    <cellStyle name="40% - Énfasis4 2 5 2 2 2 4" xfId="21309" xr:uid="{00000000-0005-0000-0000-00005C6D0000}"/>
    <cellStyle name="40% - Énfasis4 2 5 2 2 2 5" xfId="46105" xr:uid="{00000000-0005-0000-0000-00005D6D0000}"/>
    <cellStyle name="40% - Énfasis4 2 5 2 2 3" xfId="8846" xr:uid="{00000000-0005-0000-0000-00005E6D0000}"/>
    <cellStyle name="40% - Énfasis4 2 5 2 2 3 2" xfId="17813" xr:uid="{00000000-0005-0000-0000-00005F6D0000}"/>
    <cellStyle name="40% - Énfasis4 2 5 2 2 3 2 2" xfId="30109" xr:uid="{00000000-0005-0000-0000-0000606D0000}"/>
    <cellStyle name="40% - Énfasis4 2 5 2 2 3 3" xfId="38005" xr:uid="{00000000-0005-0000-0000-0000616D0000}"/>
    <cellStyle name="40% - Énfasis4 2 5 2 2 3 4" xfId="22792" xr:uid="{00000000-0005-0000-0000-0000626D0000}"/>
    <cellStyle name="40% - Énfasis4 2 5 2 2 3 5" xfId="49038" xr:uid="{00000000-0005-0000-0000-0000636D0000}"/>
    <cellStyle name="40% - Énfasis4 2 5 2 2 4" xfId="9700" xr:uid="{00000000-0005-0000-0000-0000646D0000}"/>
    <cellStyle name="40% - Énfasis4 2 5 2 2 4 2" xfId="31594" xr:uid="{00000000-0005-0000-0000-0000656D0000}"/>
    <cellStyle name="40% - Énfasis4 2 5 2 2 4 3" xfId="39491" xr:uid="{00000000-0005-0000-0000-0000666D0000}"/>
    <cellStyle name="40% - Énfasis4 2 5 2 2 4 4" xfId="24276" xr:uid="{00000000-0005-0000-0000-0000676D0000}"/>
    <cellStyle name="40% - Énfasis4 2 5 2 2 4 5" xfId="50681" xr:uid="{00000000-0005-0000-0000-0000686D0000}"/>
    <cellStyle name="40% - Énfasis4 2 5 2 2 5" xfId="12379" xr:uid="{00000000-0005-0000-0000-0000696D0000}"/>
    <cellStyle name="40% - Énfasis4 2 5 2 2 5 2" xfId="33079" xr:uid="{00000000-0005-0000-0000-00006A6D0000}"/>
    <cellStyle name="40% - Énfasis4 2 5 2 2 5 3" xfId="40976" xr:uid="{00000000-0005-0000-0000-00006B6D0000}"/>
    <cellStyle name="40% - Énfasis4 2 5 2 2 6" xfId="26663" xr:uid="{00000000-0005-0000-0000-00006C6D0000}"/>
    <cellStyle name="40% - Énfasis4 2 5 2 2 7" xfId="34563" xr:uid="{00000000-0005-0000-0000-00006D6D0000}"/>
    <cellStyle name="40% - Énfasis4 2 5 2 2 8" xfId="19825" xr:uid="{00000000-0005-0000-0000-00006E6D0000}"/>
    <cellStyle name="40% - Énfasis4 2 5 2 2 9" xfId="42499" xr:uid="{00000000-0005-0000-0000-00006F6D0000}"/>
    <cellStyle name="40% - Énfasis4 2 5 2 3" xfId="1866" xr:uid="{00000000-0005-0000-0000-0000706D0000}"/>
    <cellStyle name="40% - Énfasis4 2 5 2 3 2" xfId="11117" xr:uid="{00000000-0005-0000-0000-0000716D0000}"/>
    <cellStyle name="40% - Énfasis4 2 5 2 3 2 2" xfId="28093" xr:uid="{00000000-0005-0000-0000-0000726D0000}"/>
    <cellStyle name="40% - Énfasis4 2 5 2 3 3" xfId="35988" xr:uid="{00000000-0005-0000-0000-0000736D0000}"/>
    <cellStyle name="40% - Énfasis4 2 5 2 3 4" xfId="20777" xr:uid="{00000000-0005-0000-0000-0000746D0000}"/>
    <cellStyle name="40% - Énfasis4 2 5 2 3 5" xfId="43644" xr:uid="{00000000-0005-0000-0000-0000756D0000}"/>
    <cellStyle name="40% - Énfasis4 2 5 2 4" xfId="3596" xr:uid="{00000000-0005-0000-0000-0000766D0000}"/>
    <cellStyle name="40% - Énfasis4 2 5 2 4 2" xfId="13580" xr:uid="{00000000-0005-0000-0000-0000776D0000}"/>
    <cellStyle name="40% - Énfasis4 2 5 2 4 2 2" xfId="29577" xr:uid="{00000000-0005-0000-0000-0000786D0000}"/>
    <cellStyle name="40% - Énfasis4 2 5 2 4 3" xfId="37473" xr:uid="{00000000-0005-0000-0000-0000796D0000}"/>
    <cellStyle name="40% - Énfasis4 2 5 2 4 4" xfId="22261" xr:uid="{00000000-0005-0000-0000-00007A6D0000}"/>
    <cellStyle name="40% - Énfasis4 2 5 2 4 5" xfId="44801" xr:uid="{00000000-0005-0000-0000-00007B6D0000}"/>
    <cellStyle name="40% - Énfasis4 2 5 2 5" xfId="8414" xr:uid="{00000000-0005-0000-0000-00007C6D0000}"/>
    <cellStyle name="40% - Énfasis4 2 5 2 5 2" xfId="17381" xr:uid="{00000000-0005-0000-0000-00007D6D0000}"/>
    <cellStyle name="40% - Énfasis4 2 5 2 5 2 2" xfId="31062" xr:uid="{00000000-0005-0000-0000-00007E6D0000}"/>
    <cellStyle name="40% - Énfasis4 2 5 2 5 3" xfId="38959" xr:uid="{00000000-0005-0000-0000-00007F6D0000}"/>
    <cellStyle name="40% - Énfasis4 2 5 2 5 4" xfId="23745" xr:uid="{00000000-0005-0000-0000-0000806D0000}"/>
    <cellStyle name="40% - Énfasis4 2 5 2 5 5" xfId="48606" xr:uid="{00000000-0005-0000-0000-0000816D0000}"/>
    <cellStyle name="40% - Énfasis4 2 5 2 6" xfId="11118" xr:uid="{00000000-0005-0000-0000-0000826D0000}"/>
    <cellStyle name="40% - Énfasis4 2 5 2 6 2" xfId="32547" xr:uid="{00000000-0005-0000-0000-0000836D0000}"/>
    <cellStyle name="40% - Énfasis4 2 5 2 6 3" xfId="40444" xr:uid="{00000000-0005-0000-0000-0000846D0000}"/>
    <cellStyle name="40% - Énfasis4 2 5 2 6 4" xfId="25153" xr:uid="{00000000-0005-0000-0000-0000856D0000}"/>
    <cellStyle name="40% - Énfasis4 2 5 2 6 5" xfId="50249" xr:uid="{00000000-0005-0000-0000-0000866D0000}"/>
    <cellStyle name="40% - Énfasis4 2 5 2 7" xfId="26131" xr:uid="{00000000-0005-0000-0000-0000876D0000}"/>
    <cellStyle name="40% - Énfasis4 2 5 2 8" xfId="34031" xr:uid="{00000000-0005-0000-0000-0000886D0000}"/>
    <cellStyle name="40% - Énfasis4 2 5 2 9" xfId="19293" xr:uid="{00000000-0005-0000-0000-0000896D0000}"/>
    <cellStyle name="40% - Énfasis4 2 5 3" xfId="2298" xr:uid="{00000000-0005-0000-0000-00008A6D0000}"/>
    <cellStyle name="40% - Énfasis4 2 5 3 2" xfId="5359" xr:uid="{00000000-0005-0000-0000-00008B6D0000}"/>
    <cellStyle name="40% - Énfasis4 2 5 3 2 2" xfId="28624" xr:uid="{00000000-0005-0000-0000-00008C6D0000}"/>
    <cellStyle name="40% - Énfasis4 2 5 3 2 2 2" xfId="51355" xr:uid="{00000000-0005-0000-0000-00008D6D0000}"/>
    <cellStyle name="40% - Énfasis4 2 5 3 2 3" xfId="36519" xr:uid="{00000000-0005-0000-0000-00008E6D0000}"/>
    <cellStyle name="40% - Énfasis4 2 5 3 2 3 2" xfId="51229" xr:uid="{00000000-0005-0000-0000-00008F6D0000}"/>
    <cellStyle name="40% - Énfasis4 2 5 3 2 4" xfId="21308" xr:uid="{00000000-0005-0000-0000-0000906D0000}"/>
    <cellStyle name="40% - Énfasis4 2 5 3 3" xfId="7572" xr:uid="{00000000-0005-0000-0000-0000916D0000}"/>
    <cellStyle name="40% - Énfasis4 2 5 3 3 2" xfId="16547" xr:uid="{00000000-0005-0000-0000-0000926D0000}"/>
    <cellStyle name="40% - Énfasis4 2 5 3 3 2 2" xfId="30108" xr:uid="{00000000-0005-0000-0000-0000936D0000}"/>
    <cellStyle name="40% - Énfasis4 2 5 3 3 3" xfId="38004" xr:uid="{00000000-0005-0000-0000-0000946D0000}"/>
    <cellStyle name="40% - Énfasis4 2 5 3 3 4" xfId="22791" xr:uid="{00000000-0005-0000-0000-0000956D0000}"/>
    <cellStyle name="40% - Énfasis4 2 5 3 3 5" xfId="47772" xr:uid="{00000000-0005-0000-0000-0000966D0000}"/>
    <cellStyle name="40% - Énfasis4 2 5 3 4" xfId="8845" xr:uid="{00000000-0005-0000-0000-0000976D0000}"/>
    <cellStyle name="40% - Énfasis4 2 5 3 4 2" xfId="17812" xr:uid="{00000000-0005-0000-0000-0000986D0000}"/>
    <cellStyle name="40% - Énfasis4 2 5 3 4 2 2" xfId="31593" xr:uid="{00000000-0005-0000-0000-0000996D0000}"/>
    <cellStyle name="40% - Énfasis4 2 5 3 4 3" xfId="39490" xr:uid="{00000000-0005-0000-0000-00009A6D0000}"/>
    <cellStyle name="40% - Énfasis4 2 5 3 4 4" xfId="24275" xr:uid="{00000000-0005-0000-0000-00009B6D0000}"/>
    <cellStyle name="40% - Énfasis4 2 5 3 4 5" xfId="49037" xr:uid="{00000000-0005-0000-0000-00009C6D0000}"/>
    <cellStyle name="40% - Énfasis4 2 5 3 5" xfId="11119" xr:uid="{00000000-0005-0000-0000-00009D6D0000}"/>
    <cellStyle name="40% - Énfasis4 2 5 3 5 2" xfId="33078" xr:uid="{00000000-0005-0000-0000-00009E6D0000}"/>
    <cellStyle name="40% - Énfasis4 2 5 3 5 3" xfId="40975" xr:uid="{00000000-0005-0000-0000-00009F6D0000}"/>
    <cellStyle name="40% - Énfasis4 2 5 3 5 4" xfId="25399" xr:uid="{00000000-0005-0000-0000-0000A06D0000}"/>
    <cellStyle name="40% - Énfasis4 2 5 3 5 5" xfId="50680" xr:uid="{00000000-0005-0000-0000-0000A16D0000}"/>
    <cellStyle name="40% - Énfasis4 2 5 3 6" xfId="26662" xr:uid="{00000000-0005-0000-0000-0000A26D0000}"/>
    <cellStyle name="40% - Énfasis4 2 5 3 7" xfId="34562" xr:uid="{00000000-0005-0000-0000-0000A36D0000}"/>
    <cellStyle name="40% - Énfasis4 2 5 3 8" xfId="19824" xr:uid="{00000000-0005-0000-0000-0000A46D0000}"/>
    <cellStyle name="40% - Énfasis4 2 5 3 9" xfId="42498" xr:uid="{00000000-0005-0000-0000-0000A56D0000}"/>
    <cellStyle name="40% - Énfasis4 2 5 4" xfId="1522" xr:uid="{00000000-0005-0000-0000-0000A66D0000}"/>
    <cellStyle name="40% - Énfasis4 2 5 4 2" xfId="6874" xr:uid="{00000000-0005-0000-0000-0000A76D0000}"/>
    <cellStyle name="40% - Énfasis4 2 5 4 2 2" xfId="15852" xr:uid="{00000000-0005-0000-0000-0000A86D0000}"/>
    <cellStyle name="40% - Énfasis4 2 5 4 2 3" xfId="27769" xr:uid="{00000000-0005-0000-0000-0000A96D0000}"/>
    <cellStyle name="40% - Énfasis4 2 5 4 2 4" xfId="47076" xr:uid="{00000000-0005-0000-0000-0000AA6D0000}"/>
    <cellStyle name="40% - Énfasis4 2 5 4 3" xfId="11120" xr:uid="{00000000-0005-0000-0000-0000AB6D0000}"/>
    <cellStyle name="40% - Énfasis4 2 5 4 3 2" xfId="35664" xr:uid="{00000000-0005-0000-0000-0000AC6D0000}"/>
    <cellStyle name="40% - Énfasis4 2 5 4 4" xfId="20453" xr:uid="{00000000-0005-0000-0000-0000AD6D0000}"/>
    <cellStyle name="40% - Énfasis4 2 5 4 5" xfId="43394" xr:uid="{00000000-0005-0000-0000-0000AE6D0000}"/>
    <cellStyle name="40% - Énfasis4 2 5 5" xfId="4065" xr:uid="{00000000-0005-0000-0000-0000AF6D0000}"/>
    <cellStyle name="40% - Énfasis4 2 5 5 2" xfId="14046" xr:uid="{00000000-0005-0000-0000-0000B06D0000}"/>
    <cellStyle name="40% - Énfasis4 2 5 5 2 2" xfId="29253" xr:uid="{00000000-0005-0000-0000-0000B16D0000}"/>
    <cellStyle name="40% - Énfasis4 2 5 5 3" xfId="37149" xr:uid="{00000000-0005-0000-0000-0000B26D0000}"/>
    <cellStyle name="40% - Énfasis4 2 5 5 4" xfId="21937" xr:uid="{00000000-0005-0000-0000-0000B36D0000}"/>
    <cellStyle name="40% - Énfasis4 2 5 5 5" xfId="45268" xr:uid="{00000000-0005-0000-0000-0000B46D0000}"/>
    <cellStyle name="40% - Énfasis4 2 5 6" xfId="7410" xr:uid="{00000000-0005-0000-0000-0000B56D0000}"/>
    <cellStyle name="40% - Énfasis4 2 5 6 2" xfId="16386" xr:uid="{00000000-0005-0000-0000-0000B66D0000}"/>
    <cellStyle name="40% - Énfasis4 2 5 6 2 2" xfId="30738" xr:uid="{00000000-0005-0000-0000-0000B76D0000}"/>
    <cellStyle name="40% - Énfasis4 2 5 6 3" xfId="38635" xr:uid="{00000000-0005-0000-0000-0000B86D0000}"/>
    <cellStyle name="40% - Énfasis4 2 5 6 4" xfId="23421" xr:uid="{00000000-0005-0000-0000-0000B96D0000}"/>
    <cellStyle name="40% - Énfasis4 2 5 6 5" xfId="47611" xr:uid="{00000000-0005-0000-0000-0000BA6D0000}"/>
    <cellStyle name="40% - Énfasis4 2 5 7" xfId="3318" xr:uid="{00000000-0005-0000-0000-0000BB6D0000}"/>
    <cellStyle name="40% - Énfasis4 2 5 7 2" xfId="13302" xr:uid="{00000000-0005-0000-0000-0000BC6D0000}"/>
    <cellStyle name="40% - Énfasis4 2 5 7 2 2" xfId="32223" xr:uid="{00000000-0005-0000-0000-0000BD6D0000}"/>
    <cellStyle name="40% - Énfasis4 2 5 7 3" xfId="40120" xr:uid="{00000000-0005-0000-0000-0000BE6D0000}"/>
    <cellStyle name="40% - Énfasis4 2 5 7 4" xfId="24855" xr:uid="{00000000-0005-0000-0000-0000BF6D0000}"/>
    <cellStyle name="40% - Énfasis4 2 5 7 5" xfId="44523" xr:uid="{00000000-0005-0000-0000-0000C06D0000}"/>
    <cellStyle name="40% - Énfasis4 2 5 8" xfId="8084" xr:uid="{00000000-0005-0000-0000-0000C16D0000}"/>
    <cellStyle name="40% - Énfasis4 2 5 8 2" xfId="17051" xr:uid="{00000000-0005-0000-0000-0000C26D0000}"/>
    <cellStyle name="40% - Énfasis4 2 5 8 3" xfId="25808" xr:uid="{00000000-0005-0000-0000-0000C36D0000}"/>
    <cellStyle name="40% - Énfasis4 2 5 8 4" xfId="48276" xr:uid="{00000000-0005-0000-0000-0000C46D0000}"/>
    <cellStyle name="40% - Énfasis4 2 5 9" xfId="11121" xr:uid="{00000000-0005-0000-0000-0000C56D0000}"/>
    <cellStyle name="40% - Énfasis4 2 5 9 2" xfId="33707" xr:uid="{00000000-0005-0000-0000-0000C66D0000}"/>
    <cellStyle name="40% - Énfasis4 2 5 9 3" xfId="49919" xr:uid="{00000000-0005-0000-0000-0000C76D0000}"/>
    <cellStyle name="40% - Énfasis4 2 6" xfId="406" xr:uid="{00000000-0005-0000-0000-0000C86D0000}"/>
    <cellStyle name="40% - Énfasis4 2 6 10" xfId="41965" xr:uid="{00000000-0005-0000-0000-0000C96D0000}"/>
    <cellStyle name="40% - Énfasis4 2 6 2" xfId="2300" xr:uid="{00000000-0005-0000-0000-0000CA6D0000}"/>
    <cellStyle name="40% - Énfasis4 2 6 2 2" xfId="4626" xr:uid="{00000000-0005-0000-0000-0000CB6D0000}"/>
    <cellStyle name="40% - Énfasis4 2 6 2 2 2" xfId="14604" xr:uid="{00000000-0005-0000-0000-0000CC6D0000}"/>
    <cellStyle name="40% - Énfasis4 2 6 2 2 2 2" xfId="28626" xr:uid="{00000000-0005-0000-0000-0000CD6D0000}"/>
    <cellStyle name="40% - Énfasis4 2 6 2 2 3" xfId="36521" xr:uid="{00000000-0005-0000-0000-0000CE6D0000}"/>
    <cellStyle name="40% - Énfasis4 2 6 2 2 4" xfId="21310" xr:uid="{00000000-0005-0000-0000-0000CF6D0000}"/>
    <cellStyle name="40% - Énfasis4 2 6 2 2 5" xfId="45826" xr:uid="{00000000-0005-0000-0000-0000D06D0000}"/>
    <cellStyle name="40% - Énfasis4 2 6 2 3" xfId="8847" xr:uid="{00000000-0005-0000-0000-0000D16D0000}"/>
    <cellStyle name="40% - Énfasis4 2 6 2 3 2" xfId="17814" xr:uid="{00000000-0005-0000-0000-0000D26D0000}"/>
    <cellStyle name="40% - Énfasis4 2 6 2 3 2 2" xfId="30110" xr:uid="{00000000-0005-0000-0000-0000D36D0000}"/>
    <cellStyle name="40% - Énfasis4 2 6 2 3 3" xfId="38006" xr:uid="{00000000-0005-0000-0000-0000D46D0000}"/>
    <cellStyle name="40% - Énfasis4 2 6 2 3 4" xfId="22793" xr:uid="{00000000-0005-0000-0000-0000D56D0000}"/>
    <cellStyle name="40% - Énfasis4 2 6 2 3 5" xfId="49039" xr:uid="{00000000-0005-0000-0000-0000D66D0000}"/>
    <cellStyle name="40% - Énfasis4 2 6 2 4" xfId="9701" xr:uid="{00000000-0005-0000-0000-0000D76D0000}"/>
    <cellStyle name="40% - Énfasis4 2 6 2 4 2" xfId="31595" xr:uid="{00000000-0005-0000-0000-0000D86D0000}"/>
    <cellStyle name="40% - Énfasis4 2 6 2 4 3" xfId="39492" xr:uid="{00000000-0005-0000-0000-0000D96D0000}"/>
    <cellStyle name="40% - Énfasis4 2 6 2 4 4" xfId="24277" xr:uid="{00000000-0005-0000-0000-0000DA6D0000}"/>
    <cellStyle name="40% - Énfasis4 2 6 2 4 5" xfId="50682" xr:uid="{00000000-0005-0000-0000-0000DB6D0000}"/>
    <cellStyle name="40% - Énfasis4 2 6 2 5" xfId="12380" xr:uid="{00000000-0005-0000-0000-0000DC6D0000}"/>
    <cellStyle name="40% - Énfasis4 2 6 2 5 2" xfId="33080" xr:uid="{00000000-0005-0000-0000-0000DD6D0000}"/>
    <cellStyle name="40% - Énfasis4 2 6 2 5 3" xfId="40977" xr:uid="{00000000-0005-0000-0000-0000DE6D0000}"/>
    <cellStyle name="40% - Énfasis4 2 6 2 6" xfId="26664" xr:uid="{00000000-0005-0000-0000-0000DF6D0000}"/>
    <cellStyle name="40% - Énfasis4 2 6 2 7" xfId="34564" xr:uid="{00000000-0005-0000-0000-0000E06D0000}"/>
    <cellStyle name="40% - Énfasis4 2 6 2 8" xfId="19826" xr:uid="{00000000-0005-0000-0000-0000E16D0000}"/>
    <cellStyle name="40% - Énfasis4 2 6 2 9" xfId="42500" xr:uid="{00000000-0005-0000-0000-0000E26D0000}"/>
    <cellStyle name="40% - Énfasis4 2 6 3" xfId="1764" xr:uid="{00000000-0005-0000-0000-0000E36D0000}"/>
    <cellStyle name="40% - Énfasis4 2 6 3 2" xfId="11122" xr:uid="{00000000-0005-0000-0000-0000E46D0000}"/>
    <cellStyle name="40% - Énfasis4 2 6 3 2 2" xfId="27920" xr:uid="{00000000-0005-0000-0000-0000E56D0000}"/>
    <cellStyle name="40% - Énfasis4 2 6 3 3" xfId="35815" xr:uid="{00000000-0005-0000-0000-0000E66D0000}"/>
    <cellStyle name="40% - Énfasis4 2 6 3 4" xfId="20604" xr:uid="{00000000-0005-0000-0000-0000E76D0000}"/>
    <cellStyle name="40% - Énfasis4 2 6 3 5" xfId="43559" xr:uid="{00000000-0005-0000-0000-0000E86D0000}"/>
    <cellStyle name="40% - Énfasis4 2 6 4" xfId="2900" xr:uid="{00000000-0005-0000-0000-0000E96D0000}"/>
    <cellStyle name="40% - Énfasis4 2 6 4 2" xfId="12884" xr:uid="{00000000-0005-0000-0000-0000EA6D0000}"/>
    <cellStyle name="40% - Énfasis4 2 6 4 2 2" xfId="29404" xr:uid="{00000000-0005-0000-0000-0000EB6D0000}"/>
    <cellStyle name="40% - Énfasis4 2 6 4 3" xfId="37300" xr:uid="{00000000-0005-0000-0000-0000EC6D0000}"/>
    <cellStyle name="40% - Énfasis4 2 6 4 4" xfId="22088" xr:uid="{00000000-0005-0000-0000-0000ED6D0000}"/>
    <cellStyle name="40% - Énfasis4 2 6 4 5" xfId="44105" xr:uid="{00000000-0005-0000-0000-0000EE6D0000}"/>
    <cellStyle name="40% - Énfasis4 2 6 5" xfId="8312" xr:uid="{00000000-0005-0000-0000-0000EF6D0000}"/>
    <cellStyle name="40% - Énfasis4 2 6 5 2" xfId="17279" xr:uid="{00000000-0005-0000-0000-0000F06D0000}"/>
    <cellStyle name="40% - Énfasis4 2 6 5 2 2" xfId="30889" xr:uid="{00000000-0005-0000-0000-0000F16D0000}"/>
    <cellStyle name="40% - Énfasis4 2 6 5 3" xfId="38786" xr:uid="{00000000-0005-0000-0000-0000F26D0000}"/>
    <cellStyle name="40% - Énfasis4 2 6 5 4" xfId="23572" xr:uid="{00000000-0005-0000-0000-0000F36D0000}"/>
    <cellStyle name="40% - Énfasis4 2 6 5 5" xfId="48504" xr:uid="{00000000-0005-0000-0000-0000F46D0000}"/>
    <cellStyle name="40% - Énfasis4 2 6 6" xfId="11123" xr:uid="{00000000-0005-0000-0000-0000F56D0000}"/>
    <cellStyle name="40% - Énfasis4 2 6 6 2" xfId="32374" xr:uid="{00000000-0005-0000-0000-0000F66D0000}"/>
    <cellStyle name="40% - Énfasis4 2 6 6 3" xfId="40271" xr:uid="{00000000-0005-0000-0000-0000F76D0000}"/>
    <cellStyle name="40% - Énfasis4 2 6 6 4" xfId="24996" xr:uid="{00000000-0005-0000-0000-0000F86D0000}"/>
    <cellStyle name="40% - Énfasis4 2 6 6 5" xfId="50147" xr:uid="{00000000-0005-0000-0000-0000F96D0000}"/>
    <cellStyle name="40% - Énfasis4 2 6 7" xfId="25958" xr:uid="{00000000-0005-0000-0000-0000FA6D0000}"/>
    <cellStyle name="40% - Énfasis4 2 6 8" xfId="33858" xr:uid="{00000000-0005-0000-0000-0000FB6D0000}"/>
    <cellStyle name="40% - Énfasis4 2 6 9" xfId="19120" xr:uid="{00000000-0005-0000-0000-0000FC6D0000}"/>
    <cellStyle name="40% - Énfasis4 2 7" xfId="1680" xr:uid="{00000000-0005-0000-0000-0000FD6D0000}"/>
    <cellStyle name="40% - Énfasis4 2 7 10" xfId="41891" xr:uid="{00000000-0005-0000-0000-0000FE6D0000}"/>
    <cellStyle name="40% - Énfasis4 2 7 2" xfId="2301" xr:uid="{00000000-0005-0000-0000-0000FF6D0000}"/>
    <cellStyle name="40% - Énfasis4 2 7 2 2" xfId="7573" xr:uid="{00000000-0005-0000-0000-0000006E0000}"/>
    <cellStyle name="40% - Énfasis4 2 7 2 2 2" xfId="16548" xr:uid="{00000000-0005-0000-0000-0000016E0000}"/>
    <cellStyle name="40% - Énfasis4 2 7 2 2 2 2" xfId="28627" xr:uid="{00000000-0005-0000-0000-0000026E0000}"/>
    <cellStyle name="40% - Énfasis4 2 7 2 2 3" xfId="36522" xr:uid="{00000000-0005-0000-0000-0000036E0000}"/>
    <cellStyle name="40% - Énfasis4 2 7 2 2 4" xfId="21311" xr:uid="{00000000-0005-0000-0000-0000046E0000}"/>
    <cellStyle name="40% - Énfasis4 2 7 2 2 5" xfId="47773" xr:uid="{00000000-0005-0000-0000-0000056E0000}"/>
    <cellStyle name="40% - Énfasis4 2 7 2 3" xfId="8848" xr:uid="{00000000-0005-0000-0000-0000066E0000}"/>
    <cellStyle name="40% - Énfasis4 2 7 2 3 2" xfId="17815" xr:uid="{00000000-0005-0000-0000-0000076E0000}"/>
    <cellStyle name="40% - Énfasis4 2 7 2 3 2 2" xfId="30111" xr:uid="{00000000-0005-0000-0000-0000086E0000}"/>
    <cellStyle name="40% - Énfasis4 2 7 2 3 3" xfId="38007" xr:uid="{00000000-0005-0000-0000-0000096E0000}"/>
    <cellStyle name="40% - Énfasis4 2 7 2 3 4" xfId="22794" xr:uid="{00000000-0005-0000-0000-00000A6E0000}"/>
    <cellStyle name="40% - Énfasis4 2 7 2 3 5" xfId="49040" xr:uid="{00000000-0005-0000-0000-00000B6E0000}"/>
    <cellStyle name="40% - Énfasis4 2 7 2 4" xfId="9702" xr:uid="{00000000-0005-0000-0000-00000C6E0000}"/>
    <cellStyle name="40% - Énfasis4 2 7 2 4 2" xfId="31596" xr:uid="{00000000-0005-0000-0000-00000D6E0000}"/>
    <cellStyle name="40% - Énfasis4 2 7 2 4 3" xfId="39493" xr:uid="{00000000-0005-0000-0000-00000E6E0000}"/>
    <cellStyle name="40% - Énfasis4 2 7 2 4 4" xfId="24278" xr:uid="{00000000-0005-0000-0000-00000F6E0000}"/>
    <cellStyle name="40% - Énfasis4 2 7 2 4 5" xfId="50683" xr:uid="{00000000-0005-0000-0000-0000106E0000}"/>
    <cellStyle name="40% - Énfasis4 2 7 2 5" xfId="12381" xr:uid="{00000000-0005-0000-0000-0000116E0000}"/>
    <cellStyle name="40% - Énfasis4 2 7 2 5 2" xfId="33081" xr:uid="{00000000-0005-0000-0000-0000126E0000}"/>
    <cellStyle name="40% - Énfasis4 2 7 2 5 3" xfId="40978" xr:uid="{00000000-0005-0000-0000-0000136E0000}"/>
    <cellStyle name="40% - Énfasis4 2 7 2 6" xfId="26665" xr:uid="{00000000-0005-0000-0000-0000146E0000}"/>
    <cellStyle name="40% - Énfasis4 2 7 2 7" xfId="34565" xr:uid="{00000000-0005-0000-0000-0000156E0000}"/>
    <cellStyle name="40% - Énfasis4 2 7 2 8" xfId="19827" xr:uid="{00000000-0005-0000-0000-0000166E0000}"/>
    <cellStyle name="40% - Énfasis4 2 7 2 9" xfId="42501" xr:uid="{00000000-0005-0000-0000-0000176E0000}"/>
    <cellStyle name="40% - Énfasis4 2 7 3" xfId="5195" xr:uid="{00000000-0005-0000-0000-0000186E0000}"/>
    <cellStyle name="40% - Énfasis4 2 7 3 2" xfId="15172" xr:uid="{00000000-0005-0000-0000-0000196E0000}"/>
    <cellStyle name="40% - Énfasis4 2 7 3 2 2" xfId="27586" xr:uid="{00000000-0005-0000-0000-00001A6E0000}"/>
    <cellStyle name="40% - Énfasis4 2 7 3 3" xfId="35481" xr:uid="{00000000-0005-0000-0000-00001B6E0000}"/>
    <cellStyle name="40% - Énfasis4 2 7 3 4" xfId="20270" xr:uid="{00000000-0005-0000-0000-00001C6E0000}"/>
    <cellStyle name="40% - Énfasis4 2 7 3 5" xfId="46395" xr:uid="{00000000-0005-0000-0000-00001D6E0000}"/>
    <cellStyle name="40% - Énfasis4 2 7 4" xfId="8238" xr:uid="{00000000-0005-0000-0000-00001E6E0000}"/>
    <cellStyle name="40% - Énfasis4 2 7 4 2" xfId="17205" xr:uid="{00000000-0005-0000-0000-00001F6E0000}"/>
    <cellStyle name="40% - Énfasis4 2 7 4 2 2" xfId="29070" xr:uid="{00000000-0005-0000-0000-0000206E0000}"/>
    <cellStyle name="40% - Énfasis4 2 7 4 3" xfId="36966" xr:uid="{00000000-0005-0000-0000-0000216E0000}"/>
    <cellStyle name="40% - Énfasis4 2 7 4 4" xfId="21754" xr:uid="{00000000-0005-0000-0000-0000226E0000}"/>
    <cellStyle name="40% - Énfasis4 2 7 4 5" xfId="48430" xr:uid="{00000000-0005-0000-0000-0000236E0000}"/>
    <cellStyle name="40% - Énfasis4 2 7 5" xfId="9703" xr:uid="{00000000-0005-0000-0000-0000246E0000}"/>
    <cellStyle name="40% - Énfasis4 2 7 5 2" xfId="30555" xr:uid="{00000000-0005-0000-0000-0000256E0000}"/>
    <cellStyle name="40% - Énfasis4 2 7 5 3" xfId="38452" xr:uid="{00000000-0005-0000-0000-0000266E0000}"/>
    <cellStyle name="40% - Énfasis4 2 7 5 4" xfId="23238" xr:uid="{00000000-0005-0000-0000-0000276E0000}"/>
    <cellStyle name="40% - Énfasis4 2 7 5 5" xfId="50073" xr:uid="{00000000-0005-0000-0000-0000286E0000}"/>
    <cellStyle name="40% - Énfasis4 2 7 6" xfId="12060" xr:uid="{00000000-0005-0000-0000-0000296E0000}"/>
    <cellStyle name="40% - Énfasis4 2 7 6 2" xfId="32040" xr:uid="{00000000-0005-0000-0000-00002A6E0000}"/>
    <cellStyle name="40% - Énfasis4 2 7 6 3" xfId="39937" xr:uid="{00000000-0005-0000-0000-00002B6E0000}"/>
    <cellStyle name="40% - Énfasis4 2 7 7" xfId="25625" xr:uid="{00000000-0005-0000-0000-00002C6E0000}"/>
    <cellStyle name="40% - Énfasis4 2 7 8" xfId="33524" xr:uid="{00000000-0005-0000-0000-00002D6E0000}"/>
    <cellStyle name="40% - Énfasis4 2 7 9" xfId="18786" xr:uid="{00000000-0005-0000-0000-00002E6E0000}"/>
    <cellStyle name="40% - Énfasis4 2 8" xfId="1648" xr:uid="{00000000-0005-0000-0000-00002F6E0000}"/>
    <cellStyle name="40% - Énfasis4 2 8 10" xfId="41859" xr:uid="{00000000-0005-0000-0000-0000306E0000}"/>
    <cellStyle name="40% - Énfasis4 2 8 2" xfId="2302" xr:uid="{00000000-0005-0000-0000-0000316E0000}"/>
    <cellStyle name="40% - Énfasis4 2 8 2 2" xfId="7574" xr:uid="{00000000-0005-0000-0000-0000326E0000}"/>
    <cellStyle name="40% - Énfasis4 2 8 2 2 2" xfId="16549" xr:uid="{00000000-0005-0000-0000-0000336E0000}"/>
    <cellStyle name="40% - Énfasis4 2 8 2 2 2 2" xfId="28628" xr:uid="{00000000-0005-0000-0000-0000346E0000}"/>
    <cellStyle name="40% - Énfasis4 2 8 2 2 3" xfId="36523" xr:uid="{00000000-0005-0000-0000-0000356E0000}"/>
    <cellStyle name="40% - Énfasis4 2 8 2 2 4" xfId="21312" xr:uid="{00000000-0005-0000-0000-0000366E0000}"/>
    <cellStyle name="40% - Énfasis4 2 8 2 2 5" xfId="47774" xr:uid="{00000000-0005-0000-0000-0000376E0000}"/>
    <cellStyle name="40% - Énfasis4 2 8 2 3" xfId="8849" xr:uid="{00000000-0005-0000-0000-0000386E0000}"/>
    <cellStyle name="40% - Énfasis4 2 8 2 3 2" xfId="17816" xr:uid="{00000000-0005-0000-0000-0000396E0000}"/>
    <cellStyle name="40% - Énfasis4 2 8 2 3 2 2" xfId="30112" xr:uid="{00000000-0005-0000-0000-00003A6E0000}"/>
    <cellStyle name="40% - Énfasis4 2 8 2 3 3" xfId="38008" xr:uid="{00000000-0005-0000-0000-00003B6E0000}"/>
    <cellStyle name="40% - Énfasis4 2 8 2 3 4" xfId="22795" xr:uid="{00000000-0005-0000-0000-00003C6E0000}"/>
    <cellStyle name="40% - Énfasis4 2 8 2 3 5" xfId="49041" xr:uid="{00000000-0005-0000-0000-00003D6E0000}"/>
    <cellStyle name="40% - Énfasis4 2 8 2 4" xfId="9704" xr:uid="{00000000-0005-0000-0000-00003E6E0000}"/>
    <cellStyle name="40% - Énfasis4 2 8 2 4 2" xfId="31597" xr:uid="{00000000-0005-0000-0000-00003F6E0000}"/>
    <cellStyle name="40% - Énfasis4 2 8 2 4 3" xfId="39494" xr:uid="{00000000-0005-0000-0000-0000406E0000}"/>
    <cellStyle name="40% - Énfasis4 2 8 2 4 4" xfId="24279" xr:uid="{00000000-0005-0000-0000-0000416E0000}"/>
    <cellStyle name="40% - Énfasis4 2 8 2 4 5" xfId="50684" xr:uid="{00000000-0005-0000-0000-0000426E0000}"/>
    <cellStyle name="40% - Énfasis4 2 8 2 5" xfId="12382" xr:uid="{00000000-0005-0000-0000-0000436E0000}"/>
    <cellStyle name="40% - Énfasis4 2 8 2 5 2" xfId="33082" xr:uid="{00000000-0005-0000-0000-0000446E0000}"/>
    <cellStyle name="40% - Énfasis4 2 8 2 5 3" xfId="40979" xr:uid="{00000000-0005-0000-0000-0000456E0000}"/>
    <cellStyle name="40% - Énfasis4 2 8 2 6" xfId="26666" xr:uid="{00000000-0005-0000-0000-0000466E0000}"/>
    <cellStyle name="40% - Énfasis4 2 8 2 7" xfId="34566" xr:uid="{00000000-0005-0000-0000-0000476E0000}"/>
    <cellStyle name="40% - Énfasis4 2 8 2 8" xfId="19828" xr:uid="{00000000-0005-0000-0000-0000486E0000}"/>
    <cellStyle name="40% - Énfasis4 2 8 2 9" xfId="42502" xr:uid="{00000000-0005-0000-0000-0000496E0000}"/>
    <cellStyle name="40% - Énfasis4 2 8 3" xfId="4345" xr:uid="{00000000-0005-0000-0000-00004A6E0000}"/>
    <cellStyle name="40% - Énfasis4 2 8 3 2" xfId="14325" xr:uid="{00000000-0005-0000-0000-00004B6E0000}"/>
    <cellStyle name="40% - Énfasis4 2 8 3 2 2" xfId="27553" xr:uid="{00000000-0005-0000-0000-00004C6E0000}"/>
    <cellStyle name="40% - Énfasis4 2 8 3 3" xfId="35448" xr:uid="{00000000-0005-0000-0000-00004D6E0000}"/>
    <cellStyle name="40% - Énfasis4 2 8 3 4" xfId="20238" xr:uid="{00000000-0005-0000-0000-00004E6E0000}"/>
    <cellStyle name="40% - Énfasis4 2 8 3 5" xfId="45547" xr:uid="{00000000-0005-0000-0000-00004F6E0000}"/>
    <cellStyle name="40% - Énfasis4 2 8 4" xfId="8206" xr:uid="{00000000-0005-0000-0000-0000506E0000}"/>
    <cellStyle name="40% - Énfasis4 2 8 4 2" xfId="17173" xr:uid="{00000000-0005-0000-0000-0000516E0000}"/>
    <cellStyle name="40% - Énfasis4 2 8 4 2 2" xfId="29037" xr:uid="{00000000-0005-0000-0000-0000526E0000}"/>
    <cellStyle name="40% - Énfasis4 2 8 4 3" xfId="36933" xr:uid="{00000000-0005-0000-0000-0000536E0000}"/>
    <cellStyle name="40% - Énfasis4 2 8 4 4" xfId="21722" xr:uid="{00000000-0005-0000-0000-0000546E0000}"/>
    <cellStyle name="40% - Énfasis4 2 8 4 5" xfId="48398" xr:uid="{00000000-0005-0000-0000-0000556E0000}"/>
    <cellStyle name="40% - Énfasis4 2 8 5" xfId="9705" xr:uid="{00000000-0005-0000-0000-0000566E0000}"/>
    <cellStyle name="40% - Énfasis4 2 8 5 2" xfId="30522" xr:uid="{00000000-0005-0000-0000-0000576E0000}"/>
    <cellStyle name="40% - Énfasis4 2 8 5 3" xfId="38419" xr:uid="{00000000-0005-0000-0000-0000586E0000}"/>
    <cellStyle name="40% - Énfasis4 2 8 5 4" xfId="23206" xr:uid="{00000000-0005-0000-0000-0000596E0000}"/>
    <cellStyle name="40% - Énfasis4 2 8 5 5" xfId="50041" xr:uid="{00000000-0005-0000-0000-00005A6E0000}"/>
    <cellStyle name="40% - Énfasis4 2 8 6" xfId="12043" xr:uid="{00000000-0005-0000-0000-00005B6E0000}"/>
    <cellStyle name="40% - Énfasis4 2 8 6 2" xfId="32007" xr:uid="{00000000-0005-0000-0000-00005C6E0000}"/>
    <cellStyle name="40% - Énfasis4 2 8 6 3" xfId="39904" xr:uid="{00000000-0005-0000-0000-00005D6E0000}"/>
    <cellStyle name="40% - Énfasis4 2 8 7" xfId="25592" xr:uid="{00000000-0005-0000-0000-00005E6E0000}"/>
    <cellStyle name="40% - Énfasis4 2 8 8" xfId="33491" xr:uid="{00000000-0005-0000-0000-00005F6E0000}"/>
    <cellStyle name="40% - Énfasis4 2 8 9" xfId="18753" xr:uid="{00000000-0005-0000-0000-0000606E0000}"/>
    <cellStyle name="40% - Énfasis4 2 9" xfId="2286" xr:uid="{00000000-0005-0000-0000-0000616E0000}"/>
    <cellStyle name="40% - Énfasis4 2 9 2" xfId="5300" xr:uid="{00000000-0005-0000-0000-0000626E0000}"/>
    <cellStyle name="40% - Énfasis4 2 9 2 2" xfId="15277" xr:uid="{00000000-0005-0000-0000-0000636E0000}"/>
    <cellStyle name="40% - Énfasis4 2 9 2 2 2" xfId="28611" xr:uid="{00000000-0005-0000-0000-0000646E0000}"/>
    <cellStyle name="40% - Énfasis4 2 9 2 3" xfId="36506" xr:uid="{00000000-0005-0000-0000-0000656E0000}"/>
    <cellStyle name="40% - Énfasis4 2 9 2 4" xfId="21295" xr:uid="{00000000-0005-0000-0000-0000666E0000}"/>
    <cellStyle name="40% - Énfasis4 2 9 2 5" xfId="46500" xr:uid="{00000000-0005-0000-0000-0000676E0000}"/>
    <cellStyle name="40% - Énfasis4 2 9 3" xfId="8833" xr:uid="{00000000-0005-0000-0000-0000686E0000}"/>
    <cellStyle name="40% - Énfasis4 2 9 3 2" xfId="17800" xr:uid="{00000000-0005-0000-0000-0000696E0000}"/>
    <cellStyle name="40% - Énfasis4 2 9 3 2 2" xfId="30095" xr:uid="{00000000-0005-0000-0000-00006A6E0000}"/>
    <cellStyle name="40% - Énfasis4 2 9 3 3" xfId="37991" xr:uid="{00000000-0005-0000-0000-00006B6E0000}"/>
    <cellStyle name="40% - Énfasis4 2 9 3 4" xfId="22778" xr:uid="{00000000-0005-0000-0000-00006C6E0000}"/>
    <cellStyle name="40% - Énfasis4 2 9 3 5" xfId="49025" xr:uid="{00000000-0005-0000-0000-00006D6E0000}"/>
    <cellStyle name="40% - Énfasis4 2 9 4" xfId="9706" xr:uid="{00000000-0005-0000-0000-00006E6E0000}"/>
    <cellStyle name="40% - Énfasis4 2 9 4 2" xfId="31580" xr:uid="{00000000-0005-0000-0000-00006F6E0000}"/>
    <cellStyle name="40% - Énfasis4 2 9 4 3" xfId="39477" xr:uid="{00000000-0005-0000-0000-0000706E0000}"/>
    <cellStyle name="40% - Énfasis4 2 9 4 4" xfId="24262" xr:uid="{00000000-0005-0000-0000-0000716E0000}"/>
    <cellStyle name="40% - Énfasis4 2 9 4 5" xfId="50668" xr:uid="{00000000-0005-0000-0000-0000726E0000}"/>
    <cellStyle name="40% - Énfasis4 2 9 5" xfId="12369" xr:uid="{00000000-0005-0000-0000-0000736E0000}"/>
    <cellStyle name="40% - Énfasis4 2 9 5 2" xfId="33065" xr:uid="{00000000-0005-0000-0000-0000746E0000}"/>
    <cellStyle name="40% - Énfasis4 2 9 5 3" xfId="40962" xr:uid="{00000000-0005-0000-0000-0000756E0000}"/>
    <cellStyle name="40% - Énfasis4 2 9 6" xfId="26649" xr:uid="{00000000-0005-0000-0000-0000766E0000}"/>
    <cellStyle name="40% - Énfasis4 2 9 7" xfId="34549" xr:uid="{00000000-0005-0000-0000-0000776E0000}"/>
    <cellStyle name="40% - Énfasis4 2 9 8" xfId="19811" xr:uid="{00000000-0005-0000-0000-0000786E0000}"/>
    <cellStyle name="40% - Énfasis4 2 9 9" xfId="42486" xr:uid="{00000000-0005-0000-0000-0000796E0000}"/>
    <cellStyle name="40% - Énfasis4 20" xfId="9315" xr:uid="{00000000-0005-0000-0000-00007A6E0000}"/>
    <cellStyle name="40% - Énfasis4 21" xfId="9329" xr:uid="{00000000-0005-0000-0000-00007B6E0000}"/>
    <cellStyle name="40% - Énfasis4 22" xfId="9343" xr:uid="{00000000-0005-0000-0000-00007C6E0000}"/>
    <cellStyle name="40% - Énfasis4 23" xfId="12711" xr:uid="{00000000-0005-0000-0000-00007D6E0000}"/>
    <cellStyle name="40% - Énfasis4 24" xfId="51536" xr:uid="{00000000-0005-0000-0000-00007E6E0000}"/>
    <cellStyle name="40% - Énfasis4 25" xfId="51549" xr:uid="{00000000-0005-0000-0000-00007F6E0000}"/>
    <cellStyle name="40% - Énfasis4 26" xfId="51562" xr:uid="{00000000-0005-0000-0000-0000806E0000}"/>
    <cellStyle name="40% - Énfasis4 27" xfId="51575" xr:uid="{00000000-0005-0000-0000-0000816E0000}"/>
    <cellStyle name="40% - Énfasis4 28" xfId="51589" xr:uid="{00000000-0005-0000-0000-0000826E0000}"/>
    <cellStyle name="40% - Énfasis4 3" xfId="99" xr:uid="{00000000-0005-0000-0000-0000836E0000}"/>
    <cellStyle name="40% - Énfasis4 3 10" xfId="3840" xr:uid="{00000000-0005-0000-0000-0000846E0000}"/>
    <cellStyle name="40% - Énfasis4 3 10 2" xfId="13823" xr:uid="{00000000-0005-0000-0000-0000856E0000}"/>
    <cellStyle name="40% - Énfasis4 3 10 2 2" xfId="27489" xr:uid="{00000000-0005-0000-0000-0000866E0000}"/>
    <cellStyle name="40% - Énfasis4 3 10 3" xfId="35384" xr:uid="{00000000-0005-0000-0000-0000876E0000}"/>
    <cellStyle name="40% - Énfasis4 3 10 4" xfId="20174" xr:uid="{00000000-0005-0000-0000-0000886E0000}"/>
    <cellStyle name="40% - Énfasis4 3 10 5" xfId="45045" xr:uid="{00000000-0005-0000-0000-0000896E0000}"/>
    <cellStyle name="40% - Énfasis4 3 11" xfId="7002" xr:uid="{00000000-0005-0000-0000-00008A6E0000}"/>
    <cellStyle name="40% - Énfasis4 3 11 2" xfId="15980" xr:uid="{00000000-0005-0000-0000-00008B6E0000}"/>
    <cellStyle name="40% - Énfasis4 3 11 2 2" xfId="28973" xr:uid="{00000000-0005-0000-0000-00008C6E0000}"/>
    <cellStyle name="40% - Énfasis4 3 11 3" xfId="36869" xr:uid="{00000000-0005-0000-0000-00008D6E0000}"/>
    <cellStyle name="40% - Énfasis4 3 11 4" xfId="21658" xr:uid="{00000000-0005-0000-0000-00008E6E0000}"/>
    <cellStyle name="40% - Énfasis4 3 11 5" xfId="47204" xr:uid="{00000000-0005-0000-0000-00008F6E0000}"/>
    <cellStyle name="40% - Énfasis4 3 12" xfId="2801" xr:uid="{00000000-0005-0000-0000-0000906E0000}"/>
    <cellStyle name="40% - Énfasis4 3 12 2" xfId="12785" xr:uid="{00000000-0005-0000-0000-0000916E0000}"/>
    <cellStyle name="40% - Énfasis4 3 12 2 2" xfId="30458" xr:uid="{00000000-0005-0000-0000-0000926E0000}"/>
    <cellStyle name="40% - Énfasis4 3 12 3" xfId="38355" xr:uid="{00000000-0005-0000-0000-0000936E0000}"/>
    <cellStyle name="40% - Énfasis4 3 12 4" xfId="23142" xr:uid="{00000000-0005-0000-0000-0000946E0000}"/>
    <cellStyle name="40% - Énfasis4 3 12 5" xfId="44006" xr:uid="{00000000-0005-0000-0000-0000956E0000}"/>
    <cellStyle name="40% - Énfasis4 3 13" xfId="7676" xr:uid="{00000000-0005-0000-0000-0000966E0000}"/>
    <cellStyle name="40% - Énfasis4 3 13 2" xfId="16643" xr:uid="{00000000-0005-0000-0000-0000976E0000}"/>
    <cellStyle name="40% - Énfasis4 3 13 2 2" xfId="31943" xr:uid="{00000000-0005-0000-0000-0000986E0000}"/>
    <cellStyle name="40% - Énfasis4 3 13 3" xfId="39840" xr:uid="{00000000-0005-0000-0000-0000996E0000}"/>
    <cellStyle name="40% - Énfasis4 3 13 4" xfId="24625" xr:uid="{00000000-0005-0000-0000-00009A6E0000}"/>
    <cellStyle name="40% - Énfasis4 3 13 5" xfId="47868" xr:uid="{00000000-0005-0000-0000-00009B6E0000}"/>
    <cellStyle name="40% - Énfasis4 3 14" xfId="11124" xr:uid="{00000000-0005-0000-0000-00009C6E0000}"/>
    <cellStyle name="40% - Énfasis4 3 14 2" xfId="25528" xr:uid="{00000000-0005-0000-0000-00009D6E0000}"/>
    <cellStyle name="40% - Énfasis4 3 14 3" xfId="49511" xr:uid="{00000000-0005-0000-0000-00009E6E0000}"/>
    <cellStyle name="40% - Énfasis4 3 15" xfId="33427" xr:uid="{00000000-0005-0000-0000-00009F6E0000}"/>
    <cellStyle name="40% - Énfasis4 3 16" xfId="18271" xr:uid="{00000000-0005-0000-0000-0000A06E0000}"/>
    <cellStyle name="40% - Énfasis4 3 17" xfId="41329" xr:uid="{00000000-0005-0000-0000-0000A16E0000}"/>
    <cellStyle name="40% - Énfasis4 3 2" xfId="207" xr:uid="{00000000-0005-0000-0000-0000A26E0000}"/>
    <cellStyle name="40% - Énfasis4 3 2 10" xfId="2861" xr:uid="{00000000-0005-0000-0000-0000A36E0000}"/>
    <cellStyle name="40% - Énfasis4 3 2 10 2" xfId="12845" xr:uid="{00000000-0005-0000-0000-0000A46E0000}"/>
    <cellStyle name="40% - Énfasis4 3 2 10 3" xfId="33714" xr:uid="{00000000-0005-0000-0000-0000A56E0000}"/>
    <cellStyle name="40% - Énfasis4 3 2 10 4" xfId="44066" xr:uid="{00000000-0005-0000-0000-0000A66E0000}"/>
    <cellStyle name="40% - Énfasis4 3 2 11" xfId="7728" xr:uid="{00000000-0005-0000-0000-0000A76E0000}"/>
    <cellStyle name="40% - Énfasis4 3 2 11 2" xfId="16695" xr:uid="{00000000-0005-0000-0000-0000A86E0000}"/>
    <cellStyle name="40% - Énfasis4 3 2 11 3" xfId="47920" xr:uid="{00000000-0005-0000-0000-0000A96E0000}"/>
    <cellStyle name="40% - Énfasis4 3 2 12" xfId="11125" xr:uid="{00000000-0005-0000-0000-0000AA6E0000}"/>
    <cellStyle name="40% - Énfasis4 3 2 12 2" xfId="49563" xr:uid="{00000000-0005-0000-0000-0000AB6E0000}"/>
    <cellStyle name="40% - Énfasis4 3 2 13" xfId="18351" xr:uid="{00000000-0005-0000-0000-0000AC6E0000}"/>
    <cellStyle name="40% - Énfasis4 3 2 14" xfId="41381" xr:uid="{00000000-0005-0000-0000-0000AD6E0000}"/>
    <cellStyle name="40% - Énfasis4 3 2 2" xfId="660" xr:uid="{00000000-0005-0000-0000-0000AE6E0000}"/>
    <cellStyle name="40% - Énfasis4 3 2 2 10" xfId="18469" xr:uid="{00000000-0005-0000-0000-0000AF6E0000}"/>
    <cellStyle name="40% - Énfasis4 3 2 2 11" xfId="41567" xr:uid="{00000000-0005-0000-0000-0000B06E0000}"/>
    <cellStyle name="40% - Énfasis4 3 2 2 2" xfId="987" xr:uid="{00000000-0005-0000-0000-0000B16E0000}"/>
    <cellStyle name="40% - Énfasis4 3 2 2 2 2" xfId="2304" xr:uid="{00000000-0005-0000-0000-0000B26E0000}"/>
    <cellStyle name="40% - Énfasis4 3 2 2 2 2 2" xfId="5140" xr:uid="{00000000-0005-0000-0000-0000B36E0000}"/>
    <cellStyle name="40% - Énfasis4 3 2 2 2 2 2 2" xfId="15118" xr:uid="{00000000-0005-0000-0000-0000B46E0000}"/>
    <cellStyle name="40% - Énfasis4 3 2 2 2 2 2 3" xfId="28631" xr:uid="{00000000-0005-0000-0000-0000B56E0000}"/>
    <cellStyle name="40% - Énfasis4 3 2 2 2 2 2 4" xfId="46340" xr:uid="{00000000-0005-0000-0000-0000B66E0000}"/>
    <cellStyle name="40% - Énfasis4 3 2 2 2 2 3" xfId="11126" xr:uid="{00000000-0005-0000-0000-0000B76E0000}"/>
    <cellStyle name="40% - Énfasis4 3 2 2 2 2 3 2" xfId="36526" xr:uid="{00000000-0005-0000-0000-0000B86E0000}"/>
    <cellStyle name="40% - Énfasis4 3 2 2 2 2 4" xfId="21315" xr:uid="{00000000-0005-0000-0000-0000B96E0000}"/>
    <cellStyle name="40% - Énfasis4 3 2 2 2 2 5" xfId="43753" xr:uid="{00000000-0005-0000-0000-0000BA6E0000}"/>
    <cellStyle name="40% - Énfasis4 3 2 2 2 3" xfId="3597" xr:uid="{00000000-0005-0000-0000-0000BB6E0000}"/>
    <cellStyle name="40% - Énfasis4 3 2 2 2 3 2" xfId="13581" xr:uid="{00000000-0005-0000-0000-0000BC6E0000}"/>
    <cellStyle name="40% - Énfasis4 3 2 2 2 3 2 2" xfId="30115" xr:uid="{00000000-0005-0000-0000-0000BD6E0000}"/>
    <cellStyle name="40% - Énfasis4 3 2 2 2 3 3" xfId="38011" xr:uid="{00000000-0005-0000-0000-0000BE6E0000}"/>
    <cellStyle name="40% - Énfasis4 3 2 2 2 3 4" xfId="22798" xr:uid="{00000000-0005-0000-0000-0000BF6E0000}"/>
    <cellStyle name="40% - Énfasis4 3 2 2 2 3 5" xfId="44802" xr:uid="{00000000-0005-0000-0000-0000C06E0000}"/>
    <cellStyle name="40% - Énfasis4 3 2 2 2 4" xfId="8851" xr:uid="{00000000-0005-0000-0000-0000C16E0000}"/>
    <cellStyle name="40% - Énfasis4 3 2 2 2 4 2" xfId="17818" xr:uid="{00000000-0005-0000-0000-0000C26E0000}"/>
    <cellStyle name="40% - Énfasis4 3 2 2 2 4 2 2" xfId="31600" xr:uid="{00000000-0005-0000-0000-0000C36E0000}"/>
    <cellStyle name="40% - Énfasis4 3 2 2 2 4 3" xfId="39497" xr:uid="{00000000-0005-0000-0000-0000C46E0000}"/>
    <cellStyle name="40% - Énfasis4 3 2 2 2 4 4" xfId="24282" xr:uid="{00000000-0005-0000-0000-0000C56E0000}"/>
    <cellStyle name="40% - Énfasis4 3 2 2 2 4 5" xfId="49043" xr:uid="{00000000-0005-0000-0000-0000C66E0000}"/>
    <cellStyle name="40% - Énfasis4 3 2 2 2 5" xfId="11127" xr:uid="{00000000-0005-0000-0000-0000C76E0000}"/>
    <cellStyle name="40% - Énfasis4 3 2 2 2 5 2" xfId="33085" xr:uid="{00000000-0005-0000-0000-0000C86E0000}"/>
    <cellStyle name="40% - Énfasis4 3 2 2 2 5 3" xfId="40982" xr:uid="{00000000-0005-0000-0000-0000C96E0000}"/>
    <cellStyle name="40% - Énfasis4 3 2 2 2 5 4" xfId="25402" xr:uid="{00000000-0005-0000-0000-0000CA6E0000}"/>
    <cellStyle name="40% - Énfasis4 3 2 2 2 5 5" xfId="50686" xr:uid="{00000000-0005-0000-0000-0000CB6E0000}"/>
    <cellStyle name="40% - Énfasis4 3 2 2 2 6" xfId="26669" xr:uid="{00000000-0005-0000-0000-0000CC6E0000}"/>
    <cellStyle name="40% - Énfasis4 3 2 2 2 7" xfId="34569" xr:uid="{00000000-0005-0000-0000-0000CD6E0000}"/>
    <cellStyle name="40% - Énfasis4 3 2 2 2 8" xfId="19831" xr:uid="{00000000-0005-0000-0000-0000CE6E0000}"/>
    <cellStyle name="40% - Énfasis4 3 2 2 2 9" xfId="42504" xr:uid="{00000000-0005-0000-0000-0000CF6E0000}"/>
    <cellStyle name="40% - Énfasis4 3 2 2 3" xfId="1352" xr:uid="{00000000-0005-0000-0000-0000D06E0000}"/>
    <cellStyle name="40% - Énfasis4 3 2 2 3 2" xfId="6366" xr:uid="{00000000-0005-0000-0000-0000D16E0000}"/>
    <cellStyle name="40% - Énfasis4 3 2 2 3 2 2" xfId="27404" xr:uid="{00000000-0005-0000-0000-0000D26E0000}"/>
    <cellStyle name="40% - Énfasis4 3 2 2 3 3" xfId="11128" xr:uid="{00000000-0005-0000-0000-0000D36E0000}"/>
    <cellStyle name="40% - Énfasis4 3 2 2 3 3 2" xfId="35299" xr:uid="{00000000-0005-0000-0000-0000D46E0000}"/>
    <cellStyle name="40% - Énfasis4 3 2 2 3 4" xfId="19294" xr:uid="{00000000-0005-0000-0000-0000D56E0000}"/>
    <cellStyle name="40% - Énfasis4 3 2 2 3 5" xfId="43224" xr:uid="{00000000-0005-0000-0000-0000D66E0000}"/>
    <cellStyle name="40% - Énfasis4 3 2 2 4" xfId="6703" xr:uid="{00000000-0005-0000-0000-0000D76E0000}"/>
    <cellStyle name="40% - Énfasis4 3 2 2 4 2" xfId="15682" xr:uid="{00000000-0005-0000-0000-0000D86E0000}"/>
    <cellStyle name="40% - Énfasis4 3 2 2 4 2 2" xfId="28094" xr:uid="{00000000-0005-0000-0000-0000D96E0000}"/>
    <cellStyle name="40% - Énfasis4 3 2 2 4 3" xfId="35989" xr:uid="{00000000-0005-0000-0000-0000DA6E0000}"/>
    <cellStyle name="40% - Énfasis4 3 2 2 4 4" xfId="20778" xr:uid="{00000000-0005-0000-0000-0000DB6E0000}"/>
    <cellStyle name="40% - Énfasis4 3 2 2 4 5" xfId="46906" xr:uid="{00000000-0005-0000-0000-0000DC6E0000}"/>
    <cellStyle name="40% - Énfasis4 3 2 2 5" xfId="4301" xr:uid="{00000000-0005-0000-0000-0000DD6E0000}"/>
    <cellStyle name="40% - Énfasis4 3 2 2 5 2" xfId="14281" xr:uid="{00000000-0005-0000-0000-0000DE6E0000}"/>
    <cellStyle name="40% - Énfasis4 3 2 2 5 2 2" xfId="29578" xr:uid="{00000000-0005-0000-0000-0000DF6E0000}"/>
    <cellStyle name="40% - Énfasis4 3 2 2 5 3" xfId="37474" xr:uid="{00000000-0005-0000-0000-0000E06E0000}"/>
    <cellStyle name="40% - Énfasis4 3 2 2 5 4" xfId="22262" xr:uid="{00000000-0005-0000-0000-0000E16E0000}"/>
    <cellStyle name="40% - Énfasis4 3 2 2 5 5" xfId="45503" xr:uid="{00000000-0005-0000-0000-0000E26E0000}"/>
    <cellStyle name="40% - Énfasis4 3 2 2 6" xfId="7240" xr:uid="{00000000-0005-0000-0000-0000E36E0000}"/>
    <cellStyle name="40% - Énfasis4 3 2 2 6 2" xfId="16217" xr:uid="{00000000-0005-0000-0000-0000E46E0000}"/>
    <cellStyle name="40% - Énfasis4 3 2 2 6 2 2" xfId="31063" xr:uid="{00000000-0005-0000-0000-0000E56E0000}"/>
    <cellStyle name="40% - Énfasis4 3 2 2 6 3" xfId="38960" xr:uid="{00000000-0005-0000-0000-0000E66E0000}"/>
    <cellStyle name="40% - Énfasis4 3 2 2 6 4" xfId="23746" xr:uid="{00000000-0005-0000-0000-0000E76E0000}"/>
    <cellStyle name="40% - Énfasis4 3 2 2 6 5" xfId="47442" xr:uid="{00000000-0005-0000-0000-0000E86E0000}"/>
    <cellStyle name="40% - Énfasis4 3 2 2 7" xfId="3148" xr:uid="{00000000-0005-0000-0000-0000E96E0000}"/>
    <cellStyle name="40% - Énfasis4 3 2 2 7 2" xfId="13132" xr:uid="{00000000-0005-0000-0000-0000EA6E0000}"/>
    <cellStyle name="40% - Énfasis4 3 2 2 7 2 2" xfId="32548" xr:uid="{00000000-0005-0000-0000-0000EB6E0000}"/>
    <cellStyle name="40% - Énfasis4 3 2 2 7 3" xfId="40445" xr:uid="{00000000-0005-0000-0000-0000EC6E0000}"/>
    <cellStyle name="40% - Énfasis4 3 2 2 7 4" xfId="25154" xr:uid="{00000000-0005-0000-0000-0000ED6E0000}"/>
    <cellStyle name="40% - Énfasis4 3 2 2 7 5" xfId="44353" xr:uid="{00000000-0005-0000-0000-0000EE6E0000}"/>
    <cellStyle name="40% - Énfasis4 3 2 2 8" xfId="7914" xr:uid="{00000000-0005-0000-0000-0000EF6E0000}"/>
    <cellStyle name="40% - Énfasis4 3 2 2 8 2" xfId="16881" xr:uid="{00000000-0005-0000-0000-0000F06E0000}"/>
    <cellStyle name="40% - Énfasis4 3 2 2 8 3" xfId="26132" xr:uid="{00000000-0005-0000-0000-0000F16E0000}"/>
    <cellStyle name="40% - Énfasis4 3 2 2 8 4" xfId="48106" xr:uid="{00000000-0005-0000-0000-0000F26E0000}"/>
    <cellStyle name="40% - Énfasis4 3 2 2 9" xfId="11129" xr:uid="{00000000-0005-0000-0000-0000F36E0000}"/>
    <cellStyle name="40% - Énfasis4 3 2 2 9 2" xfId="34032" xr:uid="{00000000-0005-0000-0000-0000F46E0000}"/>
    <cellStyle name="40% - Énfasis4 3 2 2 9 3" xfId="49749" xr:uid="{00000000-0005-0000-0000-0000F56E0000}"/>
    <cellStyle name="40% - Énfasis4 3 2 3" xfId="835" xr:uid="{00000000-0005-0000-0000-0000F66E0000}"/>
    <cellStyle name="40% - Énfasis4 3 2 3 10" xfId="41741" xr:uid="{00000000-0005-0000-0000-0000F76E0000}"/>
    <cellStyle name="40% - Énfasis4 3 2 3 2" xfId="988" xr:uid="{00000000-0005-0000-0000-0000F86E0000}"/>
    <cellStyle name="40% - Énfasis4 3 2 3 2 2" xfId="2717" xr:uid="{00000000-0005-0000-0000-0000F96E0000}"/>
    <cellStyle name="40% - Énfasis4 3 2 3 2 2 2" xfId="6284" xr:uid="{00000000-0005-0000-0000-0000FA6E0000}"/>
    <cellStyle name="40% - Énfasis4 3 2 3 2 2 3" xfId="11130" xr:uid="{00000000-0005-0000-0000-0000FB6E0000}"/>
    <cellStyle name="40% - Énfasis4 3 2 3 2 2 4" xfId="27452" xr:uid="{00000000-0005-0000-0000-0000FC6E0000}"/>
    <cellStyle name="40% - Énfasis4 3 2 3 2 2 5" xfId="43927" xr:uid="{00000000-0005-0000-0000-0000FD6E0000}"/>
    <cellStyle name="40% - Énfasis4 3 2 3 2 3" xfId="3598" xr:uid="{00000000-0005-0000-0000-0000FE6E0000}"/>
    <cellStyle name="40% - Énfasis4 3 2 3 2 3 2" xfId="13582" xr:uid="{00000000-0005-0000-0000-0000FF6E0000}"/>
    <cellStyle name="40% - Énfasis4 3 2 3 2 3 3" xfId="35347" xr:uid="{00000000-0005-0000-0000-0000006F0000}"/>
    <cellStyle name="40% - Énfasis4 3 2 3 2 3 4" xfId="44803" xr:uid="{00000000-0005-0000-0000-0000016F0000}"/>
    <cellStyle name="40% - Énfasis4 3 2 3 2 4" xfId="9205" xr:uid="{00000000-0005-0000-0000-0000026F0000}"/>
    <cellStyle name="40% - Énfasis4 3 2 3 2 4 2" xfId="18171" xr:uid="{00000000-0005-0000-0000-0000036F0000}"/>
    <cellStyle name="40% - Énfasis4 3 2 3 2 4 3" xfId="49397" xr:uid="{00000000-0005-0000-0000-0000046F0000}"/>
    <cellStyle name="40% - Énfasis4 3 2 3 2 5" xfId="11131" xr:uid="{00000000-0005-0000-0000-0000056F0000}"/>
    <cellStyle name="40% - Énfasis4 3 2 3 2 5 2" xfId="51040" xr:uid="{00000000-0005-0000-0000-0000066F0000}"/>
    <cellStyle name="40% - Énfasis4 3 2 3 2 6" xfId="19830" xr:uid="{00000000-0005-0000-0000-0000076F0000}"/>
    <cellStyle name="40% - Énfasis4 3 2 3 2 7" xfId="42858" xr:uid="{00000000-0005-0000-0000-0000086F0000}"/>
    <cellStyle name="40% - Énfasis4 3 2 3 3" xfId="1526" xr:uid="{00000000-0005-0000-0000-0000096F0000}"/>
    <cellStyle name="40% - Énfasis4 3 2 3 3 2" xfId="6878" xr:uid="{00000000-0005-0000-0000-00000A6F0000}"/>
    <cellStyle name="40% - Énfasis4 3 2 3 3 2 2" xfId="15856" xr:uid="{00000000-0005-0000-0000-00000B6F0000}"/>
    <cellStyle name="40% - Énfasis4 3 2 3 3 2 3" xfId="28630" xr:uid="{00000000-0005-0000-0000-00000C6F0000}"/>
    <cellStyle name="40% - Énfasis4 3 2 3 3 2 4" xfId="47080" xr:uid="{00000000-0005-0000-0000-00000D6F0000}"/>
    <cellStyle name="40% - Énfasis4 3 2 3 3 3" xfId="11132" xr:uid="{00000000-0005-0000-0000-00000E6F0000}"/>
    <cellStyle name="40% - Énfasis4 3 2 3 3 3 2" xfId="36525" xr:uid="{00000000-0005-0000-0000-00000F6F0000}"/>
    <cellStyle name="40% - Énfasis4 3 2 3 3 4" xfId="21314" xr:uid="{00000000-0005-0000-0000-0000106F0000}"/>
    <cellStyle name="40% - Énfasis4 3 2 3 3 5" xfId="43398" xr:uid="{00000000-0005-0000-0000-0000116F0000}"/>
    <cellStyle name="40% - Énfasis4 3 2 3 4" xfId="4861" xr:uid="{00000000-0005-0000-0000-0000126F0000}"/>
    <cellStyle name="40% - Énfasis4 3 2 3 4 2" xfId="14839" xr:uid="{00000000-0005-0000-0000-0000136F0000}"/>
    <cellStyle name="40% - Énfasis4 3 2 3 4 2 2" xfId="30114" xr:uid="{00000000-0005-0000-0000-0000146F0000}"/>
    <cellStyle name="40% - Énfasis4 3 2 3 4 3" xfId="38010" xr:uid="{00000000-0005-0000-0000-0000156F0000}"/>
    <cellStyle name="40% - Énfasis4 3 2 3 4 4" xfId="22797" xr:uid="{00000000-0005-0000-0000-0000166F0000}"/>
    <cellStyle name="40% - Énfasis4 3 2 3 4 5" xfId="46061" xr:uid="{00000000-0005-0000-0000-0000176F0000}"/>
    <cellStyle name="40% - Énfasis4 3 2 3 5" xfId="7414" xr:uid="{00000000-0005-0000-0000-0000186F0000}"/>
    <cellStyle name="40% - Énfasis4 3 2 3 5 2" xfId="16390" xr:uid="{00000000-0005-0000-0000-0000196F0000}"/>
    <cellStyle name="40% - Énfasis4 3 2 3 5 2 2" xfId="31599" xr:uid="{00000000-0005-0000-0000-00001A6F0000}"/>
    <cellStyle name="40% - Énfasis4 3 2 3 5 3" xfId="39496" xr:uid="{00000000-0005-0000-0000-00001B6F0000}"/>
    <cellStyle name="40% - Énfasis4 3 2 3 5 4" xfId="24281" xr:uid="{00000000-0005-0000-0000-00001C6F0000}"/>
    <cellStyle name="40% - Énfasis4 3 2 3 5 5" xfId="47615" xr:uid="{00000000-0005-0000-0000-00001D6F0000}"/>
    <cellStyle name="40% - Énfasis4 3 2 3 6" xfId="3322" xr:uid="{00000000-0005-0000-0000-00001E6F0000}"/>
    <cellStyle name="40% - Énfasis4 3 2 3 6 2" xfId="13306" xr:uid="{00000000-0005-0000-0000-00001F6F0000}"/>
    <cellStyle name="40% - Énfasis4 3 2 3 6 2 2" xfId="33084" xr:uid="{00000000-0005-0000-0000-0000206F0000}"/>
    <cellStyle name="40% - Énfasis4 3 2 3 6 3" xfId="40981" xr:uid="{00000000-0005-0000-0000-0000216F0000}"/>
    <cellStyle name="40% - Énfasis4 3 2 3 6 4" xfId="25401" xr:uid="{00000000-0005-0000-0000-0000226F0000}"/>
    <cellStyle name="40% - Énfasis4 3 2 3 6 5" xfId="44527" xr:uid="{00000000-0005-0000-0000-0000236F0000}"/>
    <cellStyle name="40% - Énfasis4 3 2 3 7" xfId="8088" xr:uid="{00000000-0005-0000-0000-0000246F0000}"/>
    <cellStyle name="40% - Énfasis4 3 2 3 7 2" xfId="17055" xr:uid="{00000000-0005-0000-0000-0000256F0000}"/>
    <cellStyle name="40% - Énfasis4 3 2 3 7 3" xfId="26668" xr:uid="{00000000-0005-0000-0000-0000266F0000}"/>
    <cellStyle name="40% - Énfasis4 3 2 3 7 4" xfId="48280" xr:uid="{00000000-0005-0000-0000-0000276F0000}"/>
    <cellStyle name="40% - Énfasis4 3 2 3 8" xfId="11133" xr:uid="{00000000-0005-0000-0000-0000286F0000}"/>
    <cellStyle name="40% - Énfasis4 3 2 3 8 2" xfId="34568" xr:uid="{00000000-0005-0000-0000-0000296F0000}"/>
    <cellStyle name="40% - Énfasis4 3 2 3 8 3" xfId="49923" xr:uid="{00000000-0005-0000-0000-00002A6F0000}"/>
    <cellStyle name="40% - Énfasis4 3 2 3 9" xfId="18615" xr:uid="{00000000-0005-0000-0000-00002B6F0000}"/>
    <cellStyle name="40% - Énfasis4 3 2 4" xfId="472" xr:uid="{00000000-0005-0000-0000-00002C6F0000}"/>
    <cellStyle name="40% - Énfasis4 3 2 4 2" xfId="2600" xr:uid="{00000000-0005-0000-0000-00002D6F0000}"/>
    <cellStyle name="40% - Énfasis4 3 2 4 2 2" xfId="6198" xr:uid="{00000000-0005-0000-0000-00002E6F0000}"/>
    <cellStyle name="40% - Énfasis4 3 2 4 2 3" xfId="11134" xr:uid="{00000000-0005-0000-0000-00002F6F0000}"/>
    <cellStyle name="40% - Énfasis4 3 2 4 2 4" xfId="27262" xr:uid="{00000000-0005-0000-0000-0000306F0000}"/>
    <cellStyle name="40% - Énfasis4 3 2 4 2 5" xfId="43810" xr:uid="{00000000-0005-0000-0000-0000316F0000}"/>
    <cellStyle name="40% - Énfasis4 3 2 4 3" xfId="5255" xr:uid="{00000000-0005-0000-0000-0000326F0000}"/>
    <cellStyle name="40% - Énfasis4 3 2 4 3 2" xfId="15232" xr:uid="{00000000-0005-0000-0000-0000336F0000}"/>
    <cellStyle name="40% - Énfasis4 3 2 4 3 3" xfId="35157" xr:uid="{00000000-0005-0000-0000-0000346F0000}"/>
    <cellStyle name="40% - Énfasis4 3 2 4 3 4" xfId="46455" xr:uid="{00000000-0005-0000-0000-0000356F0000}"/>
    <cellStyle name="40% - Énfasis4 3 2 4 4" xfId="2962" xr:uid="{00000000-0005-0000-0000-0000366F0000}"/>
    <cellStyle name="40% - Énfasis4 3 2 4 4 2" xfId="12946" xr:uid="{00000000-0005-0000-0000-0000376F0000}"/>
    <cellStyle name="40% - Énfasis4 3 2 4 4 3" xfId="44167" xr:uid="{00000000-0005-0000-0000-0000386F0000}"/>
    <cellStyle name="40% - Énfasis4 3 2 4 5" xfId="9206" xr:uid="{00000000-0005-0000-0000-0000396F0000}"/>
    <cellStyle name="40% - Énfasis4 3 2 4 5 2" xfId="18172" xr:uid="{00000000-0005-0000-0000-00003A6F0000}"/>
    <cellStyle name="40% - Énfasis4 3 2 4 5 3" xfId="49398" xr:uid="{00000000-0005-0000-0000-00003B6F0000}"/>
    <cellStyle name="40% - Énfasis4 3 2 4 6" xfId="11135" xr:uid="{00000000-0005-0000-0000-00003C6F0000}"/>
    <cellStyle name="40% - Énfasis4 3 2 4 6 2" xfId="51041" xr:uid="{00000000-0005-0000-0000-00003D6F0000}"/>
    <cellStyle name="40% - Énfasis4 3 2 4 7" xfId="18976" xr:uid="{00000000-0005-0000-0000-00003E6F0000}"/>
    <cellStyle name="40% - Énfasis4 3 2 4 8" xfId="42859" xr:uid="{00000000-0005-0000-0000-00003F6F0000}"/>
    <cellStyle name="40% - Énfasis4 3 2 5" xfId="1166" xr:uid="{00000000-0005-0000-0000-0000406F0000}"/>
    <cellStyle name="40% - Énfasis4 3 2 5 2" xfId="4482" xr:uid="{00000000-0005-0000-0000-0000416F0000}"/>
    <cellStyle name="40% - Énfasis4 3 2 5 2 2" xfId="14461" xr:uid="{00000000-0005-0000-0000-0000426F0000}"/>
    <cellStyle name="40% - Énfasis4 3 2 5 2 3" xfId="27776" xr:uid="{00000000-0005-0000-0000-0000436F0000}"/>
    <cellStyle name="40% - Énfasis4 3 2 5 2 4" xfId="45683" xr:uid="{00000000-0005-0000-0000-0000446F0000}"/>
    <cellStyle name="40% - Énfasis4 3 2 5 3" xfId="11136" xr:uid="{00000000-0005-0000-0000-0000456F0000}"/>
    <cellStyle name="40% - Énfasis4 3 2 5 3 2" xfId="35671" xr:uid="{00000000-0005-0000-0000-0000466F0000}"/>
    <cellStyle name="40% - Énfasis4 3 2 5 4" xfId="20460" xr:uid="{00000000-0005-0000-0000-0000476F0000}"/>
    <cellStyle name="40% - Énfasis4 3 2 5 5" xfId="43039" xr:uid="{00000000-0005-0000-0000-0000486F0000}"/>
    <cellStyle name="40% - Énfasis4 3 2 6" xfId="5830" xr:uid="{00000000-0005-0000-0000-0000496F0000}"/>
    <cellStyle name="40% - Énfasis4 3 2 6 2" xfId="29260" xr:uid="{00000000-0005-0000-0000-00004A6F0000}"/>
    <cellStyle name="40% - Énfasis4 3 2 6 2 2" xfId="51422" xr:uid="{00000000-0005-0000-0000-00004B6F0000}"/>
    <cellStyle name="40% - Énfasis4 3 2 6 3" xfId="37156" xr:uid="{00000000-0005-0000-0000-00004C6F0000}"/>
    <cellStyle name="40% - Énfasis4 3 2 6 3 2" xfId="51284" xr:uid="{00000000-0005-0000-0000-00004D6F0000}"/>
    <cellStyle name="40% - Énfasis4 3 2 6 4" xfId="21944" xr:uid="{00000000-0005-0000-0000-00004E6F0000}"/>
    <cellStyle name="40% - Énfasis4 3 2 7" xfId="6515" xr:uid="{00000000-0005-0000-0000-00004F6F0000}"/>
    <cellStyle name="40% - Énfasis4 3 2 7 2" xfId="15497" xr:uid="{00000000-0005-0000-0000-0000506F0000}"/>
    <cellStyle name="40% - Énfasis4 3 2 7 2 2" xfId="30745" xr:uid="{00000000-0005-0000-0000-0000516F0000}"/>
    <cellStyle name="40% - Énfasis4 3 2 7 3" xfId="38642" xr:uid="{00000000-0005-0000-0000-0000526F0000}"/>
    <cellStyle name="40% - Énfasis4 3 2 7 4" xfId="23428" xr:uid="{00000000-0005-0000-0000-0000536F0000}"/>
    <cellStyle name="40% - Énfasis4 3 2 7 5" xfId="46720" xr:uid="{00000000-0005-0000-0000-0000546F0000}"/>
    <cellStyle name="40% - Énfasis4 3 2 8" xfId="4021" xr:uid="{00000000-0005-0000-0000-0000556F0000}"/>
    <cellStyle name="40% - Énfasis4 3 2 8 2" xfId="14002" xr:uid="{00000000-0005-0000-0000-0000566F0000}"/>
    <cellStyle name="40% - Énfasis4 3 2 8 2 2" xfId="32230" xr:uid="{00000000-0005-0000-0000-0000576F0000}"/>
    <cellStyle name="40% - Énfasis4 3 2 8 3" xfId="40127" xr:uid="{00000000-0005-0000-0000-0000586F0000}"/>
    <cellStyle name="40% - Énfasis4 3 2 8 4" xfId="24862" xr:uid="{00000000-0005-0000-0000-0000596F0000}"/>
    <cellStyle name="40% - Énfasis4 3 2 8 5" xfId="45224" xr:uid="{00000000-0005-0000-0000-00005A6F0000}"/>
    <cellStyle name="40% - Énfasis4 3 2 9" xfId="7054" xr:uid="{00000000-0005-0000-0000-00005B6F0000}"/>
    <cellStyle name="40% - Énfasis4 3 2 9 2" xfId="16031" xr:uid="{00000000-0005-0000-0000-00005C6F0000}"/>
    <cellStyle name="40% - Énfasis4 3 2 9 3" xfId="25815" xr:uid="{00000000-0005-0000-0000-00005D6F0000}"/>
    <cellStyle name="40% - Énfasis4 3 2 9 4" xfId="47256" xr:uid="{00000000-0005-0000-0000-00005E6F0000}"/>
    <cellStyle name="40% - Énfasis4 3 3" xfId="315" xr:uid="{00000000-0005-0000-0000-00005F6F0000}"/>
    <cellStyle name="40% - Énfasis4 3 3 10" xfId="7793" xr:uid="{00000000-0005-0000-0000-0000606F0000}"/>
    <cellStyle name="40% - Énfasis4 3 3 10 2" xfId="16760" xr:uid="{00000000-0005-0000-0000-0000616F0000}"/>
    <cellStyle name="40% - Énfasis4 3 3 10 3" xfId="33715" xr:uid="{00000000-0005-0000-0000-0000626F0000}"/>
    <cellStyle name="40% - Énfasis4 3 3 10 4" xfId="47985" xr:uid="{00000000-0005-0000-0000-0000636F0000}"/>
    <cellStyle name="40% - Énfasis4 3 3 11" xfId="11137" xr:uid="{00000000-0005-0000-0000-0000646F0000}"/>
    <cellStyle name="40% - Énfasis4 3 3 11 2" xfId="49628" xr:uid="{00000000-0005-0000-0000-0000656F0000}"/>
    <cellStyle name="40% - Énfasis4 3 3 12" xfId="18399" xr:uid="{00000000-0005-0000-0000-0000666F0000}"/>
    <cellStyle name="40% - Énfasis4 3 3 13" xfId="41446" xr:uid="{00000000-0005-0000-0000-0000676F0000}"/>
    <cellStyle name="40% - Énfasis4 3 3 2" xfId="661" xr:uid="{00000000-0005-0000-0000-0000686F0000}"/>
    <cellStyle name="40% - Énfasis4 3 3 2 10" xfId="41568" xr:uid="{00000000-0005-0000-0000-0000696F0000}"/>
    <cellStyle name="40% - Énfasis4 3 3 2 2" xfId="2305" xr:uid="{00000000-0005-0000-0000-00006A6F0000}"/>
    <cellStyle name="40% - Énfasis4 3 3 2 2 2" xfId="5045" xr:uid="{00000000-0005-0000-0000-00006B6F0000}"/>
    <cellStyle name="40% - Énfasis4 3 3 2 2 2 2" xfId="15023" xr:uid="{00000000-0005-0000-0000-00006C6F0000}"/>
    <cellStyle name="40% - Énfasis4 3 3 2 2 2 2 2" xfId="28633" xr:uid="{00000000-0005-0000-0000-00006D6F0000}"/>
    <cellStyle name="40% - Énfasis4 3 3 2 2 2 3" xfId="36528" xr:uid="{00000000-0005-0000-0000-00006E6F0000}"/>
    <cellStyle name="40% - Énfasis4 3 3 2 2 2 4" xfId="21317" xr:uid="{00000000-0005-0000-0000-00006F6F0000}"/>
    <cellStyle name="40% - Énfasis4 3 3 2 2 2 5" xfId="46245" xr:uid="{00000000-0005-0000-0000-0000706F0000}"/>
    <cellStyle name="40% - Énfasis4 3 3 2 2 3" xfId="8852" xr:uid="{00000000-0005-0000-0000-0000716F0000}"/>
    <cellStyle name="40% - Énfasis4 3 3 2 2 3 2" xfId="17819" xr:uid="{00000000-0005-0000-0000-0000726F0000}"/>
    <cellStyle name="40% - Énfasis4 3 3 2 2 3 2 2" xfId="30117" xr:uid="{00000000-0005-0000-0000-0000736F0000}"/>
    <cellStyle name="40% - Énfasis4 3 3 2 2 3 3" xfId="38013" xr:uid="{00000000-0005-0000-0000-0000746F0000}"/>
    <cellStyle name="40% - Énfasis4 3 3 2 2 3 4" xfId="22800" xr:uid="{00000000-0005-0000-0000-0000756F0000}"/>
    <cellStyle name="40% - Énfasis4 3 3 2 2 3 5" xfId="49044" xr:uid="{00000000-0005-0000-0000-0000766F0000}"/>
    <cellStyle name="40% - Énfasis4 3 3 2 2 4" xfId="9707" xr:uid="{00000000-0005-0000-0000-0000776F0000}"/>
    <cellStyle name="40% - Énfasis4 3 3 2 2 4 2" xfId="31602" xr:uid="{00000000-0005-0000-0000-0000786F0000}"/>
    <cellStyle name="40% - Énfasis4 3 3 2 2 4 3" xfId="39499" xr:uid="{00000000-0005-0000-0000-0000796F0000}"/>
    <cellStyle name="40% - Énfasis4 3 3 2 2 4 4" xfId="24284" xr:uid="{00000000-0005-0000-0000-00007A6F0000}"/>
    <cellStyle name="40% - Énfasis4 3 3 2 2 4 5" xfId="50687" xr:uid="{00000000-0005-0000-0000-00007B6F0000}"/>
    <cellStyle name="40% - Énfasis4 3 3 2 2 5" xfId="12383" xr:uid="{00000000-0005-0000-0000-00007C6F0000}"/>
    <cellStyle name="40% - Énfasis4 3 3 2 2 5 2" xfId="33087" xr:uid="{00000000-0005-0000-0000-00007D6F0000}"/>
    <cellStyle name="40% - Énfasis4 3 3 2 2 5 3" xfId="40984" xr:uid="{00000000-0005-0000-0000-00007E6F0000}"/>
    <cellStyle name="40% - Énfasis4 3 3 2 2 6" xfId="26671" xr:uid="{00000000-0005-0000-0000-00007F6F0000}"/>
    <cellStyle name="40% - Énfasis4 3 3 2 2 7" xfId="34571" xr:uid="{00000000-0005-0000-0000-0000806F0000}"/>
    <cellStyle name="40% - Énfasis4 3 3 2 2 8" xfId="19833" xr:uid="{00000000-0005-0000-0000-0000816F0000}"/>
    <cellStyle name="40% - Énfasis4 3 3 2 2 9" xfId="42505" xr:uid="{00000000-0005-0000-0000-0000826F0000}"/>
    <cellStyle name="40% - Énfasis4 3 3 2 3" xfId="1353" xr:uid="{00000000-0005-0000-0000-0000836F0000}"/>
    <cellStyle name="40% - Énfasis4 3 3 2 3 2" xfId="6704" xr:uid="{00000000-0005-0000-0000-0000846F0000}"/>
    <cellStyle name="40% - Énfasis4 3 3 2 3 2 2" xfId="15683" xr:uid="{00000000-0005-0000-0000-0000856F0000}"/>
    <cellStyle name="40% - Énfasis4 3 3 2 3 2 3" xfId="28095" xr:uid="{00000000-0005-0000-0000-0000866F0000}"/>
    <cellStyle name="40% - Énfasis4 3 3 2 3 2 4" xfId="46907" xr:uid="{00000000-0005-0000-0000-0000876F0000}"/>
    <cellStyle name="40% - Énfasis4 3 3 2 3 3" xfId="11138" xr:uid="{00000000-0005-0000-0000-0000886F0000}"/>
    <cellStyle name="40% - Énfasis4 3 3 2 3 3 2" xfId="35990" xr:uid="{00000000-0005-0000-0000-0000896F0000}"/>
    <cellStyle name="40% - Énfasis4 3 3 2 3 4" xfId="20779" xr:uid="{00000000-0005-0000-0000-00008A6F0000}"/>
    <cellStyle name="40% - Énfasis4 3 3 2 3 5" xfId="43225" xr:uid="{00000000-0005-0000-0000-00008B6F0000}"/>
    <cellStyle name="40% - Énfasis4 3 3 2 4" xfId="4206" xr:uid="{00000000-0005-0000-0000-00008C6F0000}"/>
    <cellStyle name="40% - Énfasis4 3 3 2 4 2" xfId="14186" xr:uid="{00000000-0005-0000-0000-00008D6F0000}"/>
    <cellStyle name="40% - Énfasis4 3 3 2 4 2 2" xfId="29579" xr:uid="{00000000-0005-0000-0000-00008E6F0000}"/>
    <cellStyle name="40% - Énfasis4 3 3 2 4 3" xfId="37475" xr:uid="{00000000-0005-0000-0000-00008F6F0000}"/>
    <cellStyle name="40% - Énfasis4 3 3 2 4 4" xfId="22263" xr:uid="{00000000-0005-0000-0000-0000906F0000}"/>
    <cellStyle name="40% - Énfasis4 3 3 2 4 5" xfId="45408" xr:uid="{00000000-0005-0000-0000-0000916F0000}"/>
    <cellStyle name="40% - Énfasis4 3 3 2 5" xfId="7241" xr:uid="{00000000-0005-0000-0000-0000926F0000}"/>
    <cellStyle name="40% - Énfasis4 3 3 2 5 2" xfId="16218" xr:uid="{00000000-0005-0000-0000-0000936F0000}"/>
    <cellStyle name="40% - Énfasis4 3 3 2 5 2 2" xfId="31064" xr:uid="{00000000-0005-0000-0000-0000946F0000}"/>
    <cellStyle name="40% - Énfasis4 3 3 2 5 3" xfId="38961" xr:uid="{00000000-0005-0000-0000-0000956F0000}"/>
    <cellStyle name="40% - Énfasis4 3 3 2 5 4" xfId="23747" xr:uid="{00000000-0005-0000-0000-0000966F0000}"/>
    <cellStyle name="40% - Énfasis4 3 3 2 5 5" xfId="47443" xr:uid="{00000000-0005-0000-0000-0000976F0000}"/>
    <cellStyle name="40% - Énfasis4 3 3 2 6" xfId="3149" xr:uid="{00000000-0005-0000-0000-0000986F0000}"/>
    <cellStyle name="40% - Énfasis4 3 3 2 6 2" xfId="13133" xr:uid="{00000000-0005-0000-0000-0000996F0000}"/>
    <cellStyle name="40% - Énfasis4 3 3 2 6 2 2" xfId="32549" xr:uid="{00000000-0005-0000-0000-00009A6F0000}"/>
    <cellStyle name="40% - Énfasis4 3 3 2 6 3" xfId="40446" xr:uid="{00000000-0005-0000-0000-00009B6F0000}"/>
    <cellStyle name="40% - Énfasis4 3 3 2 6 4" xfId="25155" xr:uid="{00000000-0005-0000-0000-00009C6F0000}"/>
    <cellStyle name="40% - Énfasis4 3 3 2 6 5" xfId="44354" xr:uid="{00000000-0005-0000-0000-00009D6F0000}"/>
    <cellStyle name="40% - Énfasis4 3 3 2 7" xfId="7915" xr:uid="{00000000-0005-0000-0000-00009E6F0000}"/>
    <cellStyle name="40% - Énfasis4 3 3 2 7 2" xfId="16882" xr:uid="{00000000-0005-0000-0000-00009F6F0000}"/>
    <cellStyle name="40% - Énfasis4 3 3 2 7 3" xfId="26133" xr:uid="{00000000-0005-0000-0000-0000A06F0000}"/>
    <cellStyle name="40% - Énfasis4 3 3 2 7 4" xfId="48107" xr:uid="{00000000-0005-0000-0000-0000A16F0000}"/>
    <cellStyle name="40% - Énfasis4 3 3 2 8" xfId="11139" xr:uid="{00000000-0005-0000-0000-0000A26F0000}"/>
    <cellStyle name="40% - Énfasis4 3 3 2 8 2" xfId="34033" xr:uid="{00000000-0005-0000-0000-0000A36F0000}"/>
    <cellStyle name="40% - Énfasis4 3 3 2 8 3" xfId="49750" xr:uid="{00000000-0005-0000-0000-0000A46F0000}"/>
    <cellStyle name="40% - Énfasis4 3 3 2 9" xfId="19295" xr:uid="{00000000-0005-0000-0000-0000A56F0000}"/>
    <cellStyle name="40% - Énfasis4 3 3 3" xfId="836" xr:uid="{00000000-0005-0000-0000-0000A66F0000}"/>
    <cellStyle name="40% - Énfasis4 3 3 3 2" xfId="1527" xr:uid="{00000000-0005-0000-0000-0000A76F0000}"/>
    <cellStyle name="40% - Énfasis4 3 3 3 2 2" xfId="6879" xr:uid="{00000000-0005-0000-0000-0000A86F0000}"/>
    <cellStyle name="40% - Énfasis4 3 3 3 2 2 2" xfId="15857" xr:uid="{00000000-0005-0000-0000-0000A96F0000}"/>
    <cellStyle name="40% - Énfasis4 3 3 3 2 2 3" xfId="28632" xr:uid="{00000000-0005-0000-0000-0000AA6F0000}"/>
    <cellStyle name="40% - Énfasis4 3 3 3 2 2 4" xfId="47081" xr:uid="{00000000-0005-0000-0000-0000AB6F0000}"/>
    <cellStyle name="40% - Énfasis4 3 3 3 2 3" xfId="11140" xr:uid="{00000000-0005-0000-0000-0000AC6F0000}"/>
    <cellStyle name="40% - Énfasis4 3 3 3 2 3 2" xfId="36527" xr:uid="{00000000-0005-0000-0000-0000AD6F0000}"/>
    <cellStyle name="40% - Énfasis4 3 3 3 2 4" xfId="21316" xr:uid="{00000000-0005-0000-0000-0000AE6F0000}"/>
    <cellStyle name="40% - Énfasis4 3 3 3 2 5" xfId="43399" xr:uid="{00000000-0005-0000-0000-0000AF6F0000}"/>
    <cellStyle name="40% - Énfasis4 3 3 3 3" xfId="4766" xr:uid="{00000000-0005-0000-0000-0000B06F0000}"/>
    <cellStyle name="40% - Énfasis4 3 3 3 3 2" xfId="14744" xr:uid="{00000000-0005-0000-0000-0000B16F0000}"/>
    <cellStyle name="40% - Énfasis4 3 3 3 3 2 2" xfId="30116" xr:uid="{00000000-0005-0000-0000-0000B26F0000}"/>
    <cellStyle name="40% - Énfasis4 3 3 3 3 3" xfId="38012" xr:uid="{00000000-0005-0000-0000-0000B36F0000}"/>
    <cellStyle name="40% - Énfasis4 3 3 3 3 4" xfId="22799" xr:uid="{00000000-0005-0000-0000-0000B46F0000}"/>
    <cellStyle name="40% - Énfasis4 3 3 3 3 5" xfId="45966" xr:uid="{00000000-0005-0000-0000-0000B56F0000}"/>
    <cellStyle name="40% - Énfasis4 3 3 3 4" xfId="7415" xr:uid="{00000000-0005-0000-0000-0000B66F0000}"/>
    <cellStyle name="40% - Énfasis4 3 3 3 4 2" xfId="16391" xr:uid="{00000000-0005-0000-0000-0000B76F0000}"/>
    <cellStyle name="40% - Énfasis4 3 3 3 4 2 2" xfId="31601" xr:uid="{00000000-0005-0000-0000-0000B86F0000}"/>
    <cellStyle name="40% - Énfasis4 3 3 3 4 3" xfId="39498" xr:uid="{00000000-0005-0000-0000-0000B96F0000}"/>
    <cellStyle name="40% - Énfasis4 3 3 3 4 4" xfId="24283" xr:uid="{00000000-0005-0000-0000-0000BA6F0000}"/>
    <cellStyle name="40% - Énfasis4 3 3 3 4 5" xfId="47616" xr:uid="{00000000-0005-0000-0000-0000BB6F0000}"/>
    <cellStyle name="40% - Énfasis4 3 3 3 5" xfId="3323" xr:uid="{00000000-0005-0000-0000-0000BC6F0000}"/>
    <cellStyle name="40% - Énfasis4 3 3 3 5 2" xfId="13307" xr:uid="{00000000-0005-0000-0000-0000BD6F0000}"/>
    <cellStyle name="40% - Énfasis4 3 3 3 5 2 2" xfId="33086" xr:uid="{00000000-0005-0000-0000-0000BE6F0000}"/>
    <cellStyle name="40% - Énfasis4 3 3 3 5 3" xfId="40983" xr:uid="{00000000-0005-0000-0000-0000BF6F0000}"/>
    <cellStyle name="40% - Énfasis4 3 3 3 5 4" xfId="25403" xr:uid="{00000000-0005-0000-0000-0000C06F0000}"/>
    <cellStyle name="40% - Énfasis4 3 3 3 5 5" xfId="44528" xr:uid="{00000000-0005-0000-0000-0000C16F0000}"/>
    <cellStyle name="40% - Énfasis4 3 3 3 6" xfId="8089" xr:uid="{00000000-0005-0000-0000-0000C26F0000}"/>
    <cellStyle name="40% - Énfasis4 3 3 3 6 2" xfId="17056" xr:uid="{00000000-0005-0000-0000-0000C36F0000}"/>
    <cellStyle name="40% - Énfasis4 3 3 3 6 3" xfId="26670" xr:uid="{00000000-0005-0000-0000-0000C46F0000}"/>
    <cellStyle name="40% - Énfasis4 3 3 3 6 4" xfId="48281" xr:uid="{00000000-0005-0000-0000-0000C56F0000}"/>
    <cellStyle name="40% - Énfasis4 3 3 3 7" xfId="11141" xr:uid="{00000000-0005-0000-0000-0000C66F0000}"/>
    <cellStyle name="40% - Énfasis4 3 3 3 7 2" xfId="34570" xr:uid="{00000000-0005-0000-0000-0000C76F0000}"/>
    <cellStyle name="40% - Énfasis4 3 3 3 7 3" xfId="49924" xr:uid="{00000000-0005-0000-0000-0000C86F0000}"/>
    <cellStyle name="40% - Énfasis4 3 3 3 8" xfId="19832" xr:uid="{00000000-0005-0000-0000-0000C96F0000}"/>
    <cellStyle name="40% - Énfasis4 3 3 3 9" xfId="41742" xr:uid="{00000000-0005-0000-0000-0000CA6F0000}"/>
    <cellStyle name="40% - Énfasis4 3 3 4" xfId="539" xr:uid="{00000000-0005-0000-0000-0000CB6F0000}"/>
    <cellStyle name="40% - Énfasis4 3 3 4 2" xfId="2650" xr:uid="{00000000-0005-0000-0000-0000CC6F0000}"/>
    <cellStyle name="40% - Énfasis4 3 3 4 2 2" xfId="4555" xr:uid="{00000000-0005-0000-0000-0000CD6F0000}"/>
    <cellStyle name="40% - Énfasis4 3 3 4 2 2 2" xfId="14533" xr:uid="{00000000-0005-0000-0000-0000CE6F0000}"/>
    <cellStyle name="40% - Énfasis4 3 3 4 2 2 3" xfId="45755" xr:uid="{00000000-0005-0000-0000-0000CF6F0000}"/>
    <cellStyle name="40% - Énfasis4 3 3 4 2 3" xfId="11142" xr:uid="{00000000-0005-0000-0000-0000D06F0000}"/>
    <cellStyle name="40% - Énfasis4 3 3 4 2 4" xfId="27263" xr:uid="{00000000-0005-0000-0000-0000D16F0000}"/>
    <cellStyle name="40% - Énfasis4 3 3 4 2 5" xfId="43860" xr:uid="{00000000-0005-0000-0000-0000D26F0000}"/>
    <cellStyle name="40% - Énfasis4 3 3 4 3" xfId="3599" xr:uid="{00000000-0005-0000-0000-0000D36F0000}"/>
    <cellStyle name="40% - Énfasis4 3 3 4 3 2" xfId="13583" xr:uid="{00000000-0005-0000-0000-0000D46F0000}"/>
    <cellStyle name="40% - Énfasis4 3 3 4 3 3" xfId="35158" xr:uid="{00000000-0005-0000-0000-0000D56F0000}"/>
    <cellStyle name="40% - Énfasis4 3 3 4 3 4" xfId="44804" xr:uid="{00000000-0005-0000-0000-0000D66F0000}"/>
    <cellStyle name="40% - Énfasis4 3 3 4 4" xfId="9207" xr:uid="{00000000-0005-0000-0000-0000D76F0000}"/>
    <cellStyle name="40% - Énfasis4 3 3 4 4 2" xfId="18173" xr:uid="{00000000-0005-0000-0000-0000D86F0000}"/>
    <cellStyle name="40% - Énfasis4 3 3 4 4 3" xfId="49399" xr:uid="{00000000-0005-0000-0000-0000D96F0000}"/>
    <cellStyle name="40% - Énfasis4 3 3 4 5" xfId="11143" xr:uid="{00000000-0005-0000-0000-0000DA6F0000}"/>
    <cellStyle name="40% - Énfasis4 3 3 4 5 2" xfId="51042" xr:uid="{00000000-0005-0000-0000-0000DB6F0000}"/>
    <cellStyle name="40% - Énfasis4 3 3 4 6" xfId="18977" xr:uid="{00000000-0005-0000-0000-0000DC6F0000}"/>
    <cellStyle name="40% - Énfasis4 3 3 4 7" xfId="42860" xr:uid="{00000000-0005-0000-0000-0000DD6F0000}"/>
    <cellStyle name="40% - Énfasis4 3 3 5" xfId="1231" xr:uid="{00000000-0005-0000-0000-0000DE6F0000}"/>
    <cellStyle name="40% - Énfasis4 3 3 5 2" xfId="5649" xr:uid="{00000000-0005-0000-0000-0000DF6F0000}"/>
    <cellStyle name="40% - Énfasis4 3 3 5 2 2" xfId="27777" xr:uid="{00000000-0005-0000-0000-0000E06F0000}"/>
    <cellStyle name="40% - Énfasis4 3 3 5 3" xfId="11144" xr:uid="{00000000-0005-0000-0000-0000E16F0000}"/>
    <cellStyle name="40% - Énfasis4 3 3 5 3 2" xfId="35672" xr:uid="{00000000-0005-0000-0000-0000E26F0000}"/>
    <cellStyle name="40% - Énfasis4 3 3 5 4" xfId="20461" xr:uid="{00000000-0005-0000-0000-0000E36F0000}"/>
    <cellStyle name="40% - Énfasis4 3 3 5 5" xfId="43103" xr:uid="{00000000-0005-0000-0000-0000E46F0000}"/>
    <cellStyle name="40% - Énfasis4 3 3 6" xfId="6582" xr:uid="{00000000-0005-0000-0000-0000E56F0000}"/>
    <cellStyle name="40% - Énfasis4 3 3 6 2" xfId="15562" xr:uid="{00000000-0005-0000-0000-0000E66F0000}"/>
    <cellStyle name="40% - Énfasis4 3 3 6 2 2" xfId="29261" xr:uid="{00000000-0005-0000-0000-0000E76F0000}"/>
    <cellStyle name="40% - Énfasis4 3 3 6 3" xfId="37157" xr:uid="{00000000-0005-0000-0000-0000E86F0000}"/>
    <cellStyle name="40% - Énfasis4 3 3 6 4" xfId="21945" xr:uid="{00000000-0005-0000-0000-0000E96F0000}"/>
    <cellStyle name="40% - Énfasis4 3 3 6 5" xfId="46785" xr:uid="{00000000-0005-0000-0000-0000EA6F0000}"/>
    <cellStyle name="40% - Énfasis4 3 3 7" xfId="3925" xr:uid="{00000000-0005-0000-0000-0000EB6F0000}"/>
    <cellStyle name="40% - Énfasis4 3 3 7 2" xfId="13907" xr:uid="{00000000-0005-0000-0000-0000EC6F0000}"/>
    <cellStyle name="40% - Énfasis4 3 3 7 2 2" xfId="30746" xr:uid="{00000000-0005-0000-0000-0000ED6F0000}"/>
    <cellStyle name="40% - Énfasis4 3 3 7 3" xfId="38643" xr:uid="{00000000-0005-0000-0000-0000EE6F0000}"/>
    <cellStyle name="40% - Énfasis4 3 3 7 4" xfId="23429" xr:uid="{00000000-0005-0000-0000-0000EF6F0000}"/>
    <cellStyle name="40% - Énfasis4 3 3 7 5" xfId="45129" xr:uid="{00000000-0005-0000-0000-0000F06F0000}"/>
    <cellStyle name="40% - Énfasis4 3 3 8" xfId="7119" xr:uid="{00000000-0005-0000-0000-0000F16F0000}"/>
    <cellStyle name="40% - Énfasis4 3 3 8 2" xfId="16096" xr:uid="{00000000-0005-0000-0000-0000F26F0000}"/>
    <cellStyle name="40% - Énfasis4 3 3 8 2 2" xfId="32231" xr:uid="{00000000-0005-0000-0000-0000F36F0000}"/>
    <cellStyle name="40% - Énfasis4 3 3 8 3" xfId="40128" xr:uid="{00000000-0005-0000-0000-0000F46F0000}"/>
    <cellStyle name="40% - Énfasis4 3 3 8 4" xfId="24863" xr:uid="{00000000-0005-0000-0000-0000F56F0000}"/>
    <cellStyle name="40% - Énfasis4 3 3 8 5" xfId="47321" xr:uid="{00000000-0005-0000-0000-0000F66F0000}"/>
    <cellStyle name="40% - Énfasis4 3 3 9" xfId="3027" xr:uid="{00000000-0005-0000-0000-0000F76F0000}"/>
    <cellStyle name="40% - Énfasis4 3 3 9 2" xfId="13011" xr:uid="{00000000-0005-0000-0000-0000F86F0000}"/>
    <cellStyle name="40% - Énfasis4 3 3 9 3" xfId="25816" xr:uid="{00000000-0005-0000-0000-0000F96F0000}"/>
    <cellStyle name="40% - Énfasis4 3 3 9 4" xfId="44232" xr:uid="{00000000-0005-0000-0000-0000FA6F0000}"/>
    <cellStyle name="40% - Énfasis4 3 4" xfId="659" xr:uid="{00000000-0005-0000-0000-0000FB6F0000}"/>
    <cellStyle name="40% - Énfasis4 3 4 10" xfId="33713" xr:uid="{00000000-0005-0000-0000-0000FC6F0000}"/>
    <cellStyle name="40% - Énfasis4 3 4 11" xfId="18543" xr:uid="{00000000-0005-0000-0000-0000FD6F0000}"/>
    <cellStyle name="40% - Énfasis4 3 4 12" xfId="41566" xr:uid="{00000000-0005-0000-0000-0000FE6F0000}"/>
    <cellStyle name="40% - Énfasis4 3 4 2" xfId="989" xr:uid="{00000000-0005-0000-0000-0000FF6F0000}"/>
    <cellStyle name="40% - Énfasis4 3 4 2 10" xfId="42068" xr:uid="{00000000-0005-0000-0000-000000700000}"/>
    <cellStyle name="40% - Énfasis4 3 4 2 2" xfId="2307" xr:uid="{00000000-0005-0000-0000-000001700000}"/>
    <cellStyle name="40% - Énfasis4 3 4 2 2 2" xfId="4961" xr:uid="{00000000-0005-0000-0000-000002700000}"/>
    <cellStyle name="40% - Énfasis4 3 4 2 2 2 2" xfId="14939" xr:uid="{00000000-0005-0000-0000-000003700000}"/>
    <cellStyle name="40% - Énfasis4 3 4 2 2 2 2 2" xfId="28635" xr:uid="{00000000-0005-0000-0000-000004700000}"/>
    <cellStyle name="40% - Énfasis4 3 4 2 2 2 3" xfId="36530" xr:uid="{00000000-0005-0000-0000-000005700000}"/>
    <cellStyle name="40% - Énfasis4 3 4 2 2 2 4" xfId="21319" xr:uid="{00000000-0005-0000-0000-000006700000}"/>
    <cellStyle name="40% - Énfasis4 3 4 2 2 2 5" xfId="46161" xr:uid="{00000000-0005-0000-0000-000007700000}"/>
    <cellStyle name="40% - Énfasis4 3 4 2 2 3" xfId="8854" xr:uid="{00000000-0005-0000-0000-000008700000}"/>
    <cellStyle name="40% - Énfasis4 3 4 2 2 3 2" xfId="17821" xr:uid="{00000000-0005-0000-0000-000009700000}"/>
    <cellStyle name="40% - Énfasis4 3 4 2 2 3 2 2" xfId="30119" xr:uid="{00000000-0005-0000-0000-00000A700000}"/>
    <cellStyle name="40% - Énfasis4 3 4 2 2 3 3" xfId="38015" xr:uid="{00000000-0005-0000-0000-00000B700000}"/>
    <cellStyle name="40% - Énfasis4 3 4 2 2 3 4" xfId="22802" xr:uid="{00000000-0005-0000-0000-00000C700000}"/>
    <cellStyle name="40% - Énfasis4 3 4 2 2 3 5" xfId="49046" xr:uid="{00000000-0005-0000-0000-00000D700000}"/>
    <cellStyle name="40% - Énfasis4 3 4 2 2 4" xfId="9708" xr:uid="{00000000-0005-0000-0000-00000E700000}"/>
    <cellStyle name="40% - Énfasis4 3 4 2 2 4 2" xfId="31604" xr:uid="{00000000-0005-0000-0000-00000F700000}"/>
    <cellStyle name="40% - Énfasis4 3 4 2 2 4 3" xfId="39501" xr:uid="{00000000-0005-0000-0000-000010700000}"/>
    <cellStyle name="40% - Énfasis4 3 4 2 2 4 4" xfId="24286" xr:uid="{00000000-0005-0000-0000-000011700000}"/>
    <cellStyle name="40% - Énfasis4 3 4 2 2 4 5" xfId="50689" xr:uid="{00000000-0005-0000-0000-000012700000}"/>
    <cellStyle name="40% - Énfasis4 3 4 2 2 5" xfId="12384" xr:uid="{00000000-0005-0000-0000-000013700000}"/>
    <cellStyle name="40% - Énfasis4 3 4 2 2 5 2" xfId="33089" xr:uid="{00000000-0005-0000-0000-000014700000}"/>
    <cellStyle name="40% - Énfasis4 3 4 2 2 5 3" xfId="40986" xr:uid="{00000000-0005-0000-0000-000015700000}"/>
    <cellStyle name="40% - Énfasis4 3 4 2 2 6" xfId="26673" xr:uid="{00000000-0005-0000-0000-000016700000}"/>
    <cellStyle name="40% - Énfasis4 3 4 2 2 7" xfId="34573" xr:uid="{00000000-0005-0000-0000-000017700000}"/>
    <cellStyle name="40% - Énfasis4 3 4 2 2 8" xfId="19835" xr:uid="{00000000-0005-0000-0000-000018700000}"/>
    <cellStyle name="40% - Énfasis4 3 4 2 2 9" xfId="42507" xr:uid="{00000000-0005-0000-0000-000019700000}"/>
    <cellStyle name="40% - Énfasis4 3 4 2 3" xfId="1867" xr:uid="{00000000-0005-0000-0000-00001A700000}"/>
    <cellStyle name="40% - Énfasis4 3 4 2 3 2" xfId="11145" xr:uid="{00000000-0005-0000-0000-00001B700000}"/>
    <cellStyle name="40% - Énfasis4 3 4 2 3 2 2" xfId="28096" xr:uid="{00000000-0005-0000-0000-00001C700000}"/>
    <cellStyle name="40% - Énfasis4 3 4 2 3 3" xfId="35991" xr:uid="{00000000-0005-0000-0000-00001D700000}"/>
    <cellStyle name="40% - Énfasis4 3 4 2 3 4" xfId="20780" xr:uid="{00000000-0005-0000-0000-00001E700000}"/>
    <cellStyle name="40% - Énfasis4 3 4 2 3 5" xfId="43645" xr:uid="{00000000-0005-0000-0000-00001F700000}"/>
    <cellStyle name="40% - Énfasis4 3 4 2 4" xfId="3600" xr:uid="{00000000-0005-0000-0000-000020700000}"/>
    <cellStyle name="40% - Énfasis4 3 4 2 4 2" xfId="13584" xr:uid="{00000000-0005-0000-0000-000021700000}"/>
    <cellStyle name="40% - Énfasis4 3 4 2 4 2 2" xfId="29580" xr:uid="{00000000-0005-0000-0000-000022700000}"/>
    <cellStyle name="40% - Énfasis4 3 4 2 4 3" xfId="37476" xr:uid="{00000000-0005-0000-0000-000023700000}"/>
    <cellStyle name="40% - Énfasis4 3 4 2 4 4" xfId="22264" xr:uid="{00000000-0005-0000-0000-000024700000}"/>
    <cellStyle name="40% - Énfasis4 3 4 2 4 5" xfId="44805" xr:uid="{00000000-0005-0000-0000-000025700000}"/>
    <cellStyle name="40% - Énfasis4 3 4 2 5" xfId="8415" xr:uid="{00000000-0005-0000-0000-000026700000}"/>
    <cellStyle name="40% - Énfasis4 3 4 2 5 2" xfId="17382" xr:uid="{00000000-0005-0000-0000-000027700000}"/>
    <cellStyle name="40% - Énfasis4 3 4 2 5 2 2" xfId="31065" xr:uid="{00000000-0005-0000-0000-000028700000}"/>
    <cellStyle name="40% - Énfasis4 3 4 2 5 3" xfId="38962" xr:uid="{00000000-0005-0000-0000-000029700000}"/>
    <cellStyle name="40% - Énfasis4 3 4 2 5 4" xfId="23748" xr:uid="{00000000-0005-0000-0000-00002A700000}"/>
    <cellStyle name="40% - Énfasis4 3 4 2 5 5" xfId="48607" xr:uid="{00000000-0005-0000-0000-00002B700000}"/>
    <cellStyle name="40% - Énfasis4 3 4 2 6" xfId="11146" xr:uid="{00000000-0005-0000-0000-00002C700000}"/>
    <cellStyle name="40% - Énfasis4 3 4 2 6 2" xfId="32550" xr:uid="{00000000-0005-0000-0000-00002D700000}"/>
    <cellStyle name="40% - Énfasis4 3 4 2 6 3" xfId="40447" xr:uid="{00000000-0005-0000-0000-00002E700000}"/>
    <cellStyle name="40% - Énfasis4 3 4 2 6 4" xfId="25156" xr:uid="{00000000-0005-0000-0000-00002F700000}"/>
    <cellStyle name="40% - Énfasis4 3 4 2 6 5" xfId="50250" xr:uid="{00000000-0005-0000-0000-000030700000}"/>
    <cellStyle name="40% - Énfasis4 3 4 2 7" xfId="26134" xr:uid="{00000000-0005-0000-0000-000031700000}"/>
    <cellStyle name="40% - Énfasis4 3 4 2 8" xfId="34034" xr:uid="{00000000-0005-0000-0000-000032700000}"/>
    <cellStyle name="40% - Énfasis4 3 4 2 9" xfId="19296" xr:uid="{00000000-0005-0000-0000-000033700000}"/>
    <cellStyle name="40% - Énfasis4 3 4 3" xfId="2306" xr:uid="{00000000-0005-0000-0000-000034700000}"/>
    <cellStyle name="40% - Énfasis4 3 4 3 2" xfId="6032" xr:uid="{00000000-0005-0000-0000-000035700000}"/>
    <cellStyle name="40% - Énfasis4 3 4 3 2 2" xfId="28634" xr:uid="{00000000-0005-0000-0000-000036700000}"/>
    <cellStyle name="40% - Énfasis4 3 4 3 2 2 2" xfId="51461" xr:uid="{00000000-0005-0000-0000-000037700000}"/>
    <cellStyle name="40% - Énfasis4 3 4 3 2 3" xfId="36529" xr:uid="{00000000-0005-0000-0000-000038700000}"/>
    <cellStyle name="40% - Énfasis4 3 4 3 2 3 2" xfId="51231" xr:uid="{00000000-0005-0000-0000-000039700000}"/>
    <cellStyle name="40% - Énfasis4 3 4 3 2 4" xfId="21318" xr:uid="{00000000-0005-0000-0000-00003A700000}"/>
    <cellStyle name="40% - Énfasis4 3 4 3 3" xfId="7576" xr:uid="{00000000-0005-0000-0000-00003B700000}"/>
    <cellStyle name="40% - Énfasis4 3 4 3 3 2" xfId="16551" xr:uid="{00000000-0005-0000-0000-00003C700000}"/>
    <cellStyle name="40% - Énfasis4 3 4 3 3 2 2" xfId="30118" xr:uid="{00000000-0005-0000-0000-00003D700000}"/>
    <cellStyle name="40% - Énfasis4 3 4 3 3 3" xfId="38014" xr:uid="{00000000-0005-0000-0000-00003E700000}"/>
    <cellStyle name="40% - Énfasis4 3 4 3 3 4" xfId="22801" xr:uid="{00000000-0005-0000-0000-00003F700000}"/>
    <cellStyle name="40% - Énfasis4 3 4 3 3 5" xfId="47776" xr:uid="{00000000-0005-0000-0000-000040700000}"/>
    <cellStyle name="40% - Énfasis4 3 4 3 4" xfId="8853" xr:uid="{00000000-0005-0000-0000-000041700000}"/>
    <cellStyle name="40% - Énfasis4 3 4 3 4 2" xfId="17820" xr:uid="{00000000-0005-0000-0000-000042700000}"/>
    <cellStyle name="40% - Énfasis4 3 4 3 4 2 2" xfId="31603" xr:uid="{00000000-0005-0000-0000-000043700000}"/>
    <cellStyle name="40% - Énfasis4 3 4 3 4 3" xfId="39500" xr:uid="{00000000-0005-0000-0000-000044700000}"/>
    <cellStyle name="40% - Énfasis4 3 4 3 4 4" xfId="24285" xr:uid="{00000000-0005-0000-0000-000045700000}"/>
    <cellStyle name="40% - Énfasis4 3 4 3 4 5" xfId="49045" xr:uid="{00000000-0005-0000-0000-000046700000}"/>
    <cellStyle name="40% - Énfasis4 3 4 3 5" xfId="11147" xr:uid="{00000000-0005-0000-0000-000047700000}"/>
    <cellStyle name="40% - Énfasis4 3 4 3 5 2" xfId="33088" xr:uid="{00000000-0005-0000-0000-000048700000}"/>
    <cellStyle name="40% - Énfasis4 3 4 3 5 3" xfId="40985" xr:uid="{00000000-0005-0000-0000-000049700000}"/>
    <cellStyle name="40% - Énfasis4 3 4 3 5 4" xfId="25404" xr:uid="{00000000-0005-0000-0000-00004A700000}"/>
    <cellStyle name="40% - Énfasis4 3 4 3 5 5" xfId="50688" xr:uid="{00000000-0005-0000-0000-00004B700000}"/>
    <cellStyle name="40% - Énfasis4 3 4 3 6" xfId="26672" xr:uid="{00000000-0005-0000-0000-00004C700000}"/>
    <cellStyle name="40% - Énfasis4 3 4 3 7" xfId="34572" xr:uid="{00000000-0005-0000-0000-00004D700000}"/>
    <cellStyle name="40% - Énfasis4 3 4 3 8" xfId="19834" xr:uid="{00000000-0005-0000-0000-00004E700000}"/>
    <cellStyle name="40% - Énfasis4 3 4 3 9" xfId="42506" xr:uid="{00000000-0005-0000-0000-00004F700000}"/>
    <cellStyle name="40% - Énfasis4 3 4 4" xfId="1351" xr:uid="{00000000-0005-0000-0000-000050700000}"/>
    <cellStyle name="40% - Énfasis4 3 4 4 2" xfId="6702" xr:uid="{00000000-0005-0000-0000-000051700000}"/>
    <cellStyle name="40% - Énfasis4 3 4 4 2 2" xfId="15681" xr:uid="{00000000-0005-0000-0000-000052700000}"/>
    <cellStyle name="40% - Énfasis4 3 4 4 2 3" xfId="27261" xr:uid="{00000000-0005-0000-0000-000053700000}"/>
    <cellStyle name="40% - Énfasis4 3 4 4 2 4" xfId="46905" xr:uid="{00000000-0005-0000-0000-000054700000}"/>
    <cellStyle name="40% - Énfasis4 3 4 4 3" xfId="11148" xr:uid="{00000000-0005-0000-0000-000055700000}"/>
    <cellStyle name="40% - Énfasis4 3 4 4 3 2" xfId="35156" xr:uid="{00000000-0005-0000-0000-000056700000}"/>
    <cellStyle name="40% - Énfasis4 3 4 4 4" xfId="18975" xr:uid="{00000000-0005-0000-0000-000057700000}"/>
    <cellStyle name="40% - Énfasis4 3 4 4 5" xfId="43223" xr:uid="{00000000-0005-0000-0000-000058700000}"/>
    <cellStyle name="40% - Énfasis4 3 4 5" xfId="4121" xr:uid="{00000000-0005-0000-0000-000059700000}"/>
    <cellStyle name="40% - Énfasis4 3 4 5 2" xfId="14102" xr:uid="{00000000-0005-0000-0000-00005A700000}"/>
    <cellStyle name="40% - Énfasis4 3 4 5 2 2" xfId="27775" xr:uid="{00000000-0005-0000-0000-00005B700000}"/>
    <cellStyle name="40% - Énfasis4 3 4 5 3" xfId="35670" xr:uid="{00000000-0005-0000-0000-00005C700000}"/>
    <cellStyle name="40% - Énfasis4 3 4 5 4" xfId="20459" xr:uid="{00000000-0005-0000-0000-00005D700000}"/>
    <cellStyle name="40% - Énfasis4 3 4 5 5" xfId="45324" xr:uid="{00000000-0005-0000-0000-00005E700000}"/>
    <cellStyle name="40% - Énfasis4 3 4 6" xfId="7239" xr:uid="{00000000-0005-0000-0000-00005F700000}"/>
    <cellStyle name="40% - Énfasis4 3 4 6 2" xfId="16216" xr:uid="{00000000-0005-0000-0000-000060700000}"/>
    <cellStyle name="40% - Énfasis4 3 4 6 2 2" xfId="29259" xr:uid="{00000000-0005-0000-0000-000061700000}"/>
    <cellStyle name="40% - Énfasis4 3 4 6 3" xfId="37155" xr:uid="{00000000-0005-0000-0000-000062700000}"/>
    <cellStyle name="40% - Énfasis4 3 4 6 4" xfId="21943" xr:uid="{00000000-0005-0000-0000-000063700000}"/>
    <cellStyle name="40% - Énfasis4 3 4 6 5" xfId="47441" xr:uid="{00000000-0005-0000-0000-000064700000}"/>
    <cellStyle name="40% - Énfasis4 3 4 7" xfId="3147" xr:uid="{00000000-0005-0000-0000-000065700000}"/>
    <cellStyle name="40% - Énfasis4 3 4 7 2" xfId="13131" xr:uid="{00000000-0005-0000-0000-000066700000}"/>
    <cellStyle name="40% - Énfasis4 3 4 7 2 2" xfId="30744" xr:uid="{00000000-0005-0000-0000-000067700000}"/>
    <cellStyle name="40% - Énfasis4 3 4 7 3" xfId="38641" xr:uid="{00000000-0005-0000-0000-000068700000}"/>
    <cellStyle name="40% - Énfasis4 3 4 7 4" xfId="23427" xr:uid="{00000000-0005-0000-0000-000069700000}"/>
    <cellStyle name="40% - Énfasis4 3 4 7 5" xfId="44352" xr:uid="{00000000-0005-0000-0000-00006A700000}"/>
    <cellStyle name="40% - Énfasis4 3 4 8" xfId="7913" xr:uid="{00000000-0005-0000-0000-00006B700000}"/>
    <cellStyle name="40% - Énfasis4 3 4 8 2" xfId="16880" xr:uid="{00000000-0005-0000-0000-00006C700000}"/>
    <cellStyle name="40% - Énfasis4 3 4 8 2 2" xfId="32229" xr:uid="{00000000-0005-0000-0000-00006D700000}"/>
    <cellStyle name="40% - Énfasis4 3 4 8 3" xfId="40126" xr:uid="{00000000-0005-0000-0000-00006E700000}"/>
    <cellStyle name="40% - Énfasis4 3 4 8 4" xfId="24861" xr:uid="{00000000-0005-0000-0000-00006F700000}"/>
    <cellStyle name="40% - Énfasis4 3 4 8 5" xfId="48105" xr:uid="{00000000-0005-0000-0000-000070700000}"/>
    <cellStyle name="40% - Énfasis4 3 4 9" xfId="11149" xr:uid="{00000000-0005-0000-0000-000071700000}"/>
    <cellStyle name="40% - Énfasis4 3 4 9 2" xfId="25814" xr:uid="{00000000-0005-0000-0000-000072700000}"/>
    <cellStyle name="40% - Énfasis4 3 4 9 3" xfId="49748" xr:uid="{00000000-0005-0000-0000-000073700000}"/>
    <cellStyle name="40% - Énfasis4 3 5" xfId="834" xr:uid="{00000000-0005-0000-0000-000074700000}"/>
    <cellStyle name="40% - Énfasis4 3 5 10" xfId="41740" xr:uid="{00000000-0005-0000-0000-000075700000}"/>
    <cellStyle name="40% - Énfasis4 3 5 2" xfId="2308" xr:uid="{00000000-0005-0000-0000-000076700000}"/>
    <cellStyle name="40% - Énfasis4 3 5 2 2" xfId="6877" xr:uid="{00000000-0005-0000-0000-000077700000}"/>
    <cellStyle name="40% - Énfasis4 3 5 2 2 2" xfId="15855" xr:uid="{00000000-0005-0000-0000-000078700000}"/>
    <cellStyle name="40% - Énfasis4 3 5 2 2 2 2" xfId="28636" xr:uid="{00000000-0005-0000-0000-000079700000}"/>
    <cellStyle name="40% - Énfasis4 3 5 2 2 3" xfId="36531" xr:uid="{00000000-0005-0000-0000-00007A700000}"/>
    <cellStyle name="40% - Énfasis4 3 5 2 2 4" xfId="21320" xr:uid="{00000000-0005-0000-0000-00007B700000}"/>
    <cellStyle name="40% - Énfasis4 3 5 2 2 5" xfId="47079" xr:uid="{00000000-0005-0000-0000-00007C700000}"/>
    <cellStyle name="40% - Énfasis4 3 5 2 3" xfId="8855" xr:uid="{00000000-0005-0000-0000-00007D700000}"/>
    <cellStyle name="40% - Énfasis4 3 5 2 3 2" xfId="17822" xr:uid="{00000000-0005-0000-0000-00007E700000}"/>
    <cellStyle name="40% - Énfasis4 3 5 2 3 2 2" xfId="30120" xr:uid="{00000000-0005-0000-0000-00007F700000}"/>
    <cellStyle name="40% - Énfasis4 3 5 2 3 3" xfId="38016" xr:uid="{00000000-0005-0000-0000-000080700000}"/>
    <cellStyle name="40% - Énfasis4 3 5 2 3 4" xfId="22803" xr:uid="{00000000-0005-0000-0000-000081700000}"/>
    <cellStyle name="40% - Énfasis4 3 5 2 3 5" xfId="49047" xr:uid="{00000000-0005-0000-0000-000082700000}"/>
    <cellStyle name="40% - Énfasis4 3 5 2 4" xfId="9709" xr:uid="{00000000-0005-0000-0000-000083700000}"/>
    <cellStyle name="40% - Énfasis4 3 5 2 4 2" xfId="31605" xr:uid="{00000000-0005-0000-0000-000084700000}"/>
    <cellStyle name="40% - Énfasis4 3 5 2 4 3" xfId="39502" xr:uid="{00000000-0005-0000-0000-000085700000}"/>
    <cellStyle name="40% - Énfasis4 3 5 2 4 4" xfId="24287" xr:uid="{00000000-0005-0000-0000-000086700000}"/>
    <cellStyle name="40% - Énfasis4 3 5 2 4 5" xfId="50690" xr:uid="{00000000-0005-0000-0000-000087700000}"/>
    <cellStyle name="40% - Énfasis4 3 5 2 5" xfId="12385" xr:uid="{00000000-0005-0000-0000-000088700000}"/>
    <cellStyle name="40% - Énfasis4 3 5 2 5 2" xfId="33090" xr:uid="{00000000-0005-0000-0000-000089700000}"/>
    <cellStyle name="40% - Énfasis4 3 5 2 5 3" xfId="40987" xr:uid="{00000000-0005-0000-0000-00008A700000}"/>
    <cellStyle name="40% - Énfasis4 3 5 2 6" xfId="26674" xr:uid="{00000000-0005-0000-0000-00008B700000}"/>
    <cellStyle name="40% - Énfasis4 3 5 2 7" xfId="34574" xr:uid="{00000000-0005-0000-0000-00008C700000}"/>
    <cellStyle name="40% - Énfasis4 3 5 2 8" xfId="19836" xr:uid="{00000000-0005-0000-0000-00008D700000}"/>
    <cellStyle name="40% - Énfasis4 3 5 2 9" xfId="42508" xr:uid="{00000000-0005-0000-0000-00008E700000}"/>
    <cellStyle name="40% - Énfasis4 3 5 3" xfId="1525" xr:uid="{00000000-0005-0000-0000-00008F700000}"/>
    <cellStyle name="40% - Énfasis4 3 5 3 2" xfId="4682" xr:uid="{00000000-0005-0000-0000-000090700000}"/>
    <cellStyle name="40% - Énfasis4 3 5 3 2 2" xfId="14660" xr:uid="{00000000-0005-0000-0000-000091700000}"/>
    <cellStyle name="40% - Énfasis4 3 5 3 2 3" xfId="27922" xr:uid="{00000000-0005-0000-0000-000092700000}"/>
    <cellStyle name="40% - Énfasis4 3 5 3 2 4" xfId="45882" xr:uid="{00000000-0005-0000-0000-000093700000}"/>
    <cellStyle name="40% - Énfasis4 3 5 3 3" xfId="11150" xr:uid="{00000000-0005-0000-0000-000094700000}"/>
    <cellStyle name="40% - Énfasis4 3 5 3 3 2" xfId="35817" xr:uid="{00000000-0005-0000-0000-000095700000}"/>
    <cellStyle name="40% - Énfasis4 3 5 3 4" xfId="20606" xr:uid="{00000000-0005-0000-0000-000096700000}"/>
    <cellStyle name="40% - Énfasis4 3 5 3 5" xfId="43397" xr:uid="{00000000-0005-0000-0000-000097700000}"/>
    <cellStyle name="40% - Énfasis4 3 5 4" xfId="7413" xr:uid="{00000000-0005-0000-0000-000098700000}"/>
    <cellStyle name="40% - Énfasis4 3 5 4 2" xfId="16389" xr:uid="{00000000-0005-0000-0000-000099700000}"/>
    <cellStyle name="40% - Énfasis4 3 5 4 2 2" xfId="29406" xr:uid="{00000000-0005-0000-0000-00009A700000}"/>
    <cellStyle name="40% - Énfasis4 3 5 4 3" xfId="37302" xr:uid="{00000000-0005-0000-0000-00009B700000}"/>
    <cellStyle name="40% - Énfasis4 3 5 4 4" xfId="22090" xr:uid="{00000000-0005-0000-0000-00009C700000}"/>
    <cellStyle name="40% - Énfasis4 3 5 4 5" xfId="47614" xr:uid="{00000000-0005-0000-0000-00009D700000}"/>
    <cellStyle name="40% - Énfasis4 3 5 5" xfId="3321" xr:uid="{00000000-0005-0000-0000-00009E700000}"/>
    <cellStyle name="40% - Énfasis4 3 5 5 2" xfId="13305" xr:uid="{00000000-0005-0000-0000-00009F700000}"/>
    <cellStyle name="40% - Énfasis4 3 5 5 2 2" xfId="30891" xr:uid="{00000000-0005-0000-0000-0000A0700000}"/>
    <cellStyle name="40% - Énfasis4 3 5 5 3" xfId="38788" xr:uid="{00000000-0005-0000-0000-0000A1700000}"/>
    <cellStyle name="40% - Énfasis4 3 5 5 4" xfId="23574" xr:uid="{00000000-0005-0000-0000-0000A2700000}"/>
    <cellStyle name="40% - Énfasis4 3 5 5 5" xfId="44526" xr:uid="{00000000-0005-0000-0000-0000A3700000}"/>
    <cellStyle name="40% - Énfasis4 3 5 6" xfId="8087" xr:uid="{00000000-0005-0000-0000-0000A4700000}"/>
    <cellStyle name="40% - Énfasis4 3 5 6 2" xfId="17054" xr:uid="{00000000-0005-0000-0000-0000A5700000}"/>
    <cellStyle name="40% - Énfasis4 3 5 6 2 2" xfId="32376" xr:uid="{00000000-0005-0000-0000-0000A6700000}"/>
    <cellStyle name="40% - Énfasis4 3 5 6 3" xfId="40273" xr:uid="{00000000-0005-0000-0000-0000A7700000}"/>
    <cellStyle name="40% - Énfasis4 3 5 6 4" xfId="24997" xr:uid="{00000000-0005-0000-0000-0000A8700000}"/>
    <cellStyle name="40% - Énfasis4 3 5 6 5" xfId="48279" xr:uid="{00000000-0005-0000-0000-0000A9700000}"/>
    <cellStyle name="40% - Énfasis4 3 5 7" xfId="11151" xr:uid="{00000000-0005-0000-0000-0000AA700000}"/>
    <cellStyle name="40% - Énfasis4 3 5 7 2" xfId="25960" xr:uid="{00000000-0005-0000-0000-0000AB700000}"/>
    <cellStyle name="40% - Énfasis4 3 5 7 3" xfId="49922" xr:uid="{00000000-0005-0000-0000-0000AC700000}"/>
    <cellStyle name="40% - Énfasis4 3 5 8" xfId="33860" xr:uid="{00000000-0005-0000-0000-0000AD700000}"/>
    <cellStyle name="40% - Énfasis4 3 5 9" xfId="19122" xr:uid="{00000000-0005-0000-0000-0000AE700000}"/>
    <cellStyle name="40% - Énfasis4 3 6" xfId="417" xr:uid="{00000000-0005-0000-0000-0000AF700000}"/>
    <cellStyle name="40% - Énfasis4 3 6 10" xfId="41906" xr:uid="{00000000-0005-0000-0000-0000B0700000}"/>
    <cellStyle name="40% - Énfasis4 3 6 2" xfId="2309" xr:uid="{00000000-0005-0000-0000-0000B1700000}"/>
    <cellStyle name="40% - Énfasis4 3 6 2 2" xfId="5180" xr:uid="{00000000-0005-0000-0000-0000B2700000}"/>
    <cellStyle name="40% - Énfasis4 3 6 2 2 2" xfId="15157" xr:uid="{00000000-0005-0000-0000-0000B3700000}"/>
    <cellStyle name="40% - Énfasis4 3 6 2 2 2 2" xfId="28637" xr:uid="{00000000-0005-0000-0000-0000B4700000}"/>
    <cellStyle name="40% - Énfasis4 3 6 2 2 3" xfId="36532" xr:uid="{00000000-0005-0000-0000-0000B5700000}"/>
    <cellStyle name="40% - Énfasis4 3 6 2 2 4" xfId="21321" xr:uid="{00000000-0005-0000-0000-0000B6700000}"/>
    <cellStyle name="40% - Énfasis4 3 6 2 2 5" xfId="46380" xr:uid="{00000000-0005-0000-0000-0000B7700000}"/>
    <cellStyle name="40% - Énfasis4 3 6 2 3" xfId="8856" xr:uid="{00000000-0005-0000-0000-0000B8700000}"/>
    <cellStyle name="40% - Énfasis4 3 6 2 3 2" xfId="17823" xr:uid="{00000000-0005-0000-0000-0000B9700000}"/>
    <cellStyle name="40% - Énfasis4 3 6 2 3 2 2" xfId="30121" xr:uid="{00000000-0005-0000-0000-0000BA700000}"/>
    <cellStyle name="40% - Énfasis4 3 6 2 3 3" xfId="38017" xr:uid="{00000000-0005-0000-0000-0000BB700000}"/>
    <cellStyle name="40% - Énfasis4 3 6 2 3 4" xfId="22804" xr:uid="{00000000-0005-0000-0000-0000BC700000}"/>
    <cellStyle name="40% - Énfasis4 3 6 2 3 5" xfId="49048" xr:uid="{00000000-0005-0000-0000-0000BD700000}"/>
    <cellStyle name="40% - Énfasis4 3 6 2 4" xfId="9710" xr:uid="{00000000-0005-0000-0000-0000BE700000}"/>
    <cellStyle name="40% - Énfasis4 3 6 2 4 2" xfId="31606" xr:uid="{00000000-0005-0000-0000-0000BF700000}"/>
    <cellStyle name="40% - Énfasis4 3 6 2 4 3" xfId="39503" xr:uid="{00000000-0005-0000-0000-0000C0700000}"/>
    <cellStyle name="40% - Énfasis4 3 6 2 4 4" xfId="24288" xr:uid="{00000000-0005-0000-0000-0000C1700000}"/>
    <cellStyle name="40% - Énfasis4 3 6 2 4 5" xfId="50691" xr:uid="{00000000-0005-0000-0000-0000C2700000}"/>
    <cellStyle name="40% - Énfasis4 3 6 2 5" xfId="12386" xr:uid="{00000000-0005-0000-0000-0000C3700000}"/>
    <cellStyle name="40% - Énfasis4 3 6 2 5 2" xfId="33091" xr:uid="{00000000-0005-0000-0000-0000C4700000}"/>
    <cellStyle name="40% - Énfasis4 3 6 2 5 3" xfId="40988" xr:uid="{00000000-0005-0000-0000-0000C5700000}"/>
    <cellStyle name="40% - Énfasis4 3 6 2 6" xfId="26675" xr:uid="{00000000-0005-0000-0000-0000C6700000}"/>
    <cellStyle name="40% - Énfasis4 3 6 2 7" xfId="34575" xr:uid="{00000000-0005-0000-0000-0000C7700000}"/>
    <cellStyle name="40% - Énfasis4 3 6 2 8" xfId="19837" xr:uid="{00000000-0005-0000-0000-0000C8700000}"/>
    <cellStyle name="40% - Énfasis4 3 6 2 9" xfId="42509" xr:uid="{00000000-0005-0000-0000-0000C9700000}"/>
    <cellStyle name="40% - Énfasis4 3 6 3" xfId="1695" xr:uid="{00000000-0005-0000-0000-0000CA700000}"/>
    <cellStyle name="40% - Énfasis4 3 6 3 2" xfId="11152" xr:uid="{00000000-0005-0000-0000-0000CB700000}"/>
    <cellStyle name="40% - Énfasis4 3 6 3 2 2" xfId="27601" xr:uid="{00000000-0005-0000-0000-0000CC700000}"/>
    <cellStyle name="40% - Énfasis4 3 6 3 3" xfId="35496" xr:uid="{00000000-0005-0000-0000-0000CD700000}"/>
    <cellStyle name="40% - Énfasis4 3 6 3 4" xfId="20285" xr:uid="{00000000-0005-0000-0000-0000CE700000}"/>
    <cellStyle name="40% - Énfasis4 3 6 3 5" xfId="43514" xr:uid="{00000000-0005-0000-0000-0000CF700000}"/>
    <cellStyle name="40% - Énfasis4 3 6 4" xfId="2910" xr:uid="{00000000-0005-0000-0000-0000D0700000}"/>
    <cellStyle name="40% - Énfasis4 3 6 4 2" xfId="12894" xr:uid="{00000000-0005-0000-0000-0000D1700000}"/>
    <cellStyle name="40% - Énfasis4 3 6 4 2 2" xfId="29085" xr:uid="{00000000-0005-0000-0000-0000D2700000}"/>
    <cellStyle name="40% - Énfasis4 3 6 4 3" xfId="36981" xr:uid="{00000000-0005-0000-0000-0000D3700000}"/>
    <cellStyle name="40% - Énfasis4 3 6 4 4" xfId="21769" xr:uid="{00000000-0005-0000-0000-0000D4700000}"/>
    <cellStyle name="40% - Énfasis4 3 6 4 5" xfId="44115" xr:uid="{00000000-0005-0000-0000-0000D5700000}"/>
    <cellStyle name="40% - Énfasis4 3 6 5" xfId="8253" xr:uid="{00000000-0005-0000-0000-0000D6700000}"/>
    <cellStyle name="40% - Énfasis4 3 6 5 2" xfId="17220" xr:uid="{00000000-0005-0000-0000-0000D7700000}"/>
    <cellStyle name="40% - Énfasis4 3 6 5 2 2" xfId="30570" xr:uid="{00000000-0005-0000-0000-0000D8700000}"/>
    <cellStyle name="40% - Énfasis4 3 6 5 3" xfId="38467" xr:uid="{00000000-0005-0000-0000-0000D9700000}"/>
    <cellStyle name="40% - Énfasis4 3 6 5 4" xfId="23253" xr:uid="{00000000-0005-0000-0000-0000DA700000}"/>
    <cellStyle name="40% - Énfasis4 3 6 5 5" xfId="48445" xr:uid="{00000000-0005-0000-0000-0000DB700000}"/>
    <cellStyle name="40% - Énfasis4 3 6 6" xfId="11153" xr:uid="{00000000-0005-0000-0000-0000DC700000}"/>
    <cellStyle name="40% - Énfasis4 3 6 6 2" xfId="32055" xr:uid="{00000000-0005-0000-0000-0000DD700000}"/>
    <cellStyle name="40% - Énfasis4 3 6 6 3" xfId="39952" xr:uid="{00000000-0005-0000-0000-0000DE700000}"/>
    <cellStyle name="40% - Énfasis4 3 6 6 4" xfId="24688" xr:uid="{00000000-0005-0000-0000-0000DF700000}"/>
    <cellStyle name="40% - Énfasis4 3 6 6 5" xfId="50088" xr:uid="{00000000-0005-0000-0000-0000E0700000}"/>
    <cellStyle name="40% - Énfasis4 3 6 7" xfId="25640" xr:uid="{00000000-0005-0000-0000-0000E1700000}"/>
    <cellStyle name="40% - Énfasis4 3 6 8" xfId="33539" xr:uid="{00000000-0005-0000-0000-0000E2700000}"/>
    <cellStyle name="40% - Énfasis4 3 6 9" xfId="18801" xr:uid="{00000000-0005-0000-0000-0000E3700000}"/>
    <cellStyle name="40% - Énfasis4 3 7" xfId="1631" xr:uid="{00000000-0005-0000-0000-0000E4700000}"/>
    <cellStyle name="40% - Énfasis4 3 7 10" xfId="41842" xr:uid="{00000000-0005-0000-0000-0000E5700000}"/>
    <cellStyle name="40% - Énfasis4 3 7 2" xfId="2310" xr:uid="{00000000-0005-0000-0000-0000E6700000}"/>
    <cellStyle name="40% - Énfasis4 3 7 2 2" xfId="7577" xr:uid="{00000000-0005-0000-0000-0000E7700000}"/>
    <cellStyle name="40% - Énfasis4 3 7 2 2 2" xfId="16552" xr:uid="{00000000-0005-0000-0000-0000E8700000}"/>
    <cellStyle name="40% - Énfasis4 3 7 2 2 2 2" xfId="28638" xr:uid="{00000000-0005-0000-0000-0000E9700000}"/>
    <cellStyle name="40% - Énfasis4 3 7 2 2 3" xfId="36533" xr:uid="{00000000-0005-0000-0000-0000EA700000}"/>
    <cellStyle name="40% - Énfasis4 3 7 2 2 4" xfId="21322" xr:uid="{00000000-0005-0000-0000-0000EB700000}"/>
    <cellStyle name="40% - Énfasis4 3 7 2 2 5" xfId="47777" xr:uid="{00000000-0005-0000-0000-0000EC700000}"/>
    <cellStyle name="40% - Énfasis4 3 7 2 3" xfId="8857" xr:uid="{00000000-0005-0000-0000-0000ED700000}"/>
    <cellStyle name="40% - Énfasis4 3 7 2 3 2" xfId="17824" xr:uid="{00000000-0005-0000-0000-0000EE700000}"/>
    <cellStyle name="40% - Énfasis4 3 7 2 3 2 2" xfId="30122" xr:uid="{00000000-0005-0000-0000-0000EF700000}"/>
    <cellStyle name="40% - Énfasis4 3 7 2 3 3" xfId="38018" xr:uid="{00000000-0005-0000-0000-0000F0700000}"/>
    <cellStyle name="40% - Énfasis4 3 7 2 3 4" xfId="22805" xr:uid="{00000000-0005-0000-0000-0000F1700000}"/>
    <cellStyle name="40% - Énfasis4 3 7 2 3 5" xfId="49049" xr:uid="{00000000-0005-0000-0000-0000F2700000}"/>
    <cellStyle name="40% - Énfasis4 3 7 2 4" xfId="9711" xr:uid="{00000000-0005-0000-0000-0000F3700000}"/>
    <cellStyle name="40% - Énfasis4 3 7 2 4 2" xfId="31607" xr:uid="{00000000-0005-0000-0000-0000F4700000}"/>
    <cellStyle name="40% - Énfasis4 3 7 2 4 3" xfId="39504" xr:uid="{00000000-0005-0000-0000-0000F5700000}"/>
    <cellStyle name="40% - Énfasis4 3 7 2 4 4" xfId="24289" xr:uid="{00000000-0005-0000-0000-0000F6700000}"/>
    <cellStyle name="40% - Énfasis4 3 7 2 4 5" xfId="50692" xr:uid="{00000000-0005-0000-0000-0000F7700000}"/>
    <cellStyle name="40% - Énfasis4 3 7 2 5" xfId="12387" xr:uid="{00000000-0005-0000-0000-0000F8700000}"/>
    <cellStyle name="40% - Énfasis4 3 7 2 5 2" xfId="33092" xr:uid="{00000000-0005-0000-0000-0000F9700000}"/>
    <cellStyle name="40% - Énfasis4 3 7 2 5 3" xfId="40989" xr:uid="{00000000-0005-0000-0000-0000FA700000}"/>
    <cellStyle name="40% - Énfasis4 3 7 2 6" xfId="26676" xr:uid="{00000000-0005-0000-0000-0000FB700000}"/>
    <cellStyle name="40% - Énfasis4 3 7 2 7" xfId="34576" xr:uid="{00000000-0005-0000-0000-0000FC700000}"/>
    <cellStyle name="40% - Énfasis4 3 7 2 8" xfId="19838" xr:uid="{00000000-0005-0000-0000-0000FD700000}"/>
    <cellStyle name="40% - Énfasis4 3 7 2 9" xfId="42510" xr:uid="{00000000-0005-0000-0000-0000FE700000}"/>
    <cellStyle name="40% - Énfasis4 3 7 3" xfId="4387" xr:uid="{00000000-0005-0000-0000-0000FF700000}"/>
    <cellStyle name="40% - Énfasis4 3 7 3 2" xfId="14366" xr:uid="{00000000-0005-0000-0000-000000710000}"/>
    <cellStyle name="40% - Énfasis4 3 7 3 2 2" xfId="27536" xr:uid="{00000000-0005-0000-0000-000001710000}"/>
    <cellStyle name="40% - Énfasis4 3 7 3 3" xfId="35431" xr:uid="{00000000-0005-0000-0000-000002710000}"/>
    <cellStyle name="40% - Énfasis4 3 7 3 4" xfId="20221" xr:uid="{00000000-0005-0000-0000-000003710000}"/>
    <cellStyle name="40% - Énfasis4 3 7 3 5" xfId="45588" xr:uid="{00000000-0005-0000-0000-000004710000}"/>
    <cellStyle name="40% - Énfasis4 3 7 4" xfId="8189" xr:uid="{00000000-0005-0000-0000-000005710000}"/>
    <cellStyle name="40% - Énfasis4 3 7 4 2" xfId="17156" xr:uid="{00000000-0005-0000-0000-000006710000}"/>
    <cellStyle name="40% - Énfasis4 3 7 4 2 2" xfId="29020" xr:uid="{00000000-0005-0000-0000-000007710000}"/>
    <cellStyle name="40% - Énfasis4 3 7 4 3" xfId="36916" xr:uid="{00000000-0005-0000-0000-000008710000}"/>
    <cellStyle name="40% - Énfasis4 3 7 4 4" xfId="21705" xr:uid="{00000000-0005-0000-0000-000009710000}"/>
    <cellStyle name="40% - Énfasis4 3 7 4 5" xfId="48381" xr:uid="{00000000-0005-0000-0000-00000A710000}"/>
    <cellStyle name="40% - Énfasis4 3 7 5" xfId="9712" xr:uid="{00000000-0005-0000-0000-00000B710000}"/>
    <cellStyle name="40% - Énfasis4 3 7 5 2" xfId="30505" xr:uid="{00000000-0005-0000-0000-00000C710000}"/>
    <cellStyle name="40% - Énfasis4 3 7 5 3" xfId="38402" xr:uid="{00000000-0005-0000-0000-00000D710000}"/>
    <cellStyle name="40% - Énfasis4 3 7 5 4" xfId="23189" xr:uid="{00000000-0005-0000-0000-00000E710000}"/>
    <cellStyle name="40% - Énfasis4 3 7 5 5" xfId="50024" xr:uid="{00000000-0005-0000-0000-00000F710000}"/>
    <cellStyle name="40% - Énfasis4 3 7 6" xfId="12026" xr:uid="{00000000-0005-0000-0000-000010710000}"/>
    <cellStyle name="40% - Énfasis4 3 7 6 2" xfId="31990" xr:uid="{00000000-0005-0000-0000-000011710000}"/>
    <cellStyle name="40% - Énfasis4 3 7 6 3" xfId="39887" xr:uid="{00000000-0005-0000-0000-000012710000}"/>
    <cellStyle name="40% - Énfasis4 3 7 7" xfId="25575" xr:uid="{00000000-0005-0000-0000-000013710000}"/>
    <cellStyle name="40% - Énfasis4 3 7 8" xfId="33474" xr:uid="{00000000-0005-0000-0000-000014710000}"/>
    <cellStyle name="40% - Énfasis4 3 7 9" xfId="18736" xr:uid="{00000000-0005-0000-0000-000015710000}"/>
    <cellStyle name="40% - Énfasis4 3 8" xfId="2303" xr:uid="{00000000-0005-0000-0000-000016710000}"/>
    <cellStyle name="40% - Énfasis4 3 8 2" xfId="5316" xr:uid="{00000000-0005-0000-0000-000017710000}"/>
    <cellStyle name="40% - Énfasis4 3 8 2 2" xfId="28629" xr:uid="{00000000-0005-0000-0000-000018710000}"/>
    <cellStyle name="40% - Énfasis4 3 8 2 2 2" xfId="51343" xr:uid="{00000000-0005-0000-0000-000019710000}"/>
    <cellStyle name="40% - Énfasis4 3 8 2 3" xfId="36524" xr:uid="{00000000-0005-0000-0000-00001A710000}"/>
    <cellStyle name="40% - Énfasis4 3 8 2 3 2" xfId="51230" xr:uid="{00000000-0005-0000-0000-00001B710000}"/>
    <cellStyle name="40% - Énfasis4 3 8 2 4" xfId="21313" xr:uid="{00000000-0005-0000-0000-00001C710000}"/>
    <cellStyle name="40% - Énfasis4 3 8 3" xfId="7575" xr:uid="{00000000-0005-0000-0000-00001D710000}"/>
    <cellStyle name="40% - Énfasis4 3 8 3 2" xfId="16550" xr:uid="{00000000-0005-0000-0000-00001E710000}"/>
    <cellStyle name="40% - Énfasis4 3 8 3 2 2" xfId="30113" xr:uid="{00000000-0005-0000-0000-00001F710000}"/>
    <cellStyle name="40% - Énfasis4 3 8 3 3" xfId="38009" xr:uid="{00000000-0005-0000-0000-000020710000}"/>
    <cellStyle name="40% - Énfasis4 3 8 3 4" xfId="22796" xr:uid="{00000000-0005-0000-0000-000021710000}"/>
    <cellStyle name="40% - Énfasis4 3 8 3 5" xfId="47775" xr:uid="{00000000-0005-0000-0000-000022710000}"/>
    <cellStyle name="40% - Énfasis4 3 8 4" xfId="8850" xr:uid="{00000000-0005-0000-0000-000023710000}"/>
    <cellStyle name="40% - Énfasis4 3 8 4 2" xfId="17817" xr:uid="{00000000-0005-0000-0000-000024710000}"/>
    <cellStyle name="40% - Énfasis4 3 8 4 2 2" xfId="31598" xr:uid="{00000000-0005-0000-0000-000025710000}"/>
    <cellStyle name="40% - Énfasis4 3 8 4 3" xfId="39495" xr:uid="{00000000-0005-0000-0000-000026710000}"/>
    <cellStyle name="40% - Énfasis4 3 8 4 4" xfId="24280" xr:uid="{00000000-0005-0000-0000-000027710000}"/>
    <cellStyle name="40% - Énfasis4 3 8 4 5" xfId="49042" xr:uid="{00000000-0005-0000-0000-000028710000}"/>
    <cellStyle name="40% - Énfasis4 3 8 5" xfId="11154" xr:uid="{00000000-0005-0000-0000-000029710000}"/>
    <cellStyle name="40% - Énfasis4 3 8 5 2" xfId="33083" xr:uid="{00000000-0005-0000-0000-00002A710000}"/>
    <cellStyle name="40% - Énfasis4 3 8 5 3" xfId="40980" xr:uid="{00000000-0005-0000-0000-00002B710000}"/>
    <cellStyle name="40% - Énfasis4 3 8 5 4" xfId="25400" xr:uid="{00000000-0005-0000-0000-00002C710000}"/>
    <cellStyle name="40% - Énfasis4 3 8 5 5" xfId="50685" xr:uid="{00000000-0005-0000-0000-00002D710000}"/>
    <cellStyle name="40% - Énfasis4 3 8 6" xfId="26667" xr:uid="{00000000-0005-0000-0000-00002E710000}"/>
    <cellStyle name="40% - Énfasis4 3 8 7" xfId="34567" xr:uid="{00000000-0005-0000-0000-00002F710000}"/>
    <cellStyle name="40% - Énfasis4 3 8 8" xfId="19829" xr:uid="{00000000-0005-0000-0000-000030710000}"/>
    <cellStyle name="40% - Énfasis4 3 8 9" xfId="42503" xr:uid="{00000000-0005-0000-0000-000031710000}"/>
    <cellStyle name="40% - Énfasis4 3 9" xfId="1114" xr:uid="{00000000-0005-0000-0000-000032710000}"/>
    <cellStyle name="40% - Énfasis4 3 9 2" xfId="6463" xr:uid="{00000000-0005-0000-0000-000033710000}"/>
    <cellStyle name="40% - Énfasis4 3 9 2 2" xfId="15445" xr:uid="{00000000-0005-0000-0000-000034710000}"/>
    <cellStyle name="40% - Énfasis4 3 9 2 3" xfId="27061" xr:uid="{00000000-0005-0000-0000-000035710000}"/>
    <cellStyle name="40% - Énfasis4 3 9 2 4" xfId="46668" xr:uid="{00000000-0005-0000-0000-000036710000}"/>
    <cellStyle name="40% - Énfasis4 3 9 3" xfId="11155" xr:uid="{00000000-0005-0000-0000-000037710000}"/>
    <cellStyle name="40% - Énfasis4 3 9 3 2" xfId="34956" xr:uid="{00000000-0005-0000-0000-000038710000}"/>
    <cellStyle name="40% - Énfasis4 3 9 4" xfId="18688" xr:uid="{00000000-0005-0000-0000-000039710000}"/>
    <cellStyle name="40% - Énfasis4 3 9 5" xfId="42987" xr:uid="{00000000-0005-0000-0000-00003A710000}"/>
    <cellStyle name="40% - Énfasis4 4" xfId="130" xr:uid="{00000000-0005-0000-0000-00003B710000}"/>
    <cellStyle name="40% - Énfasis4 4 10" xfId="3812" xr:uid="{00000000-0005-0000-0000-00003C710000}"/>
    <cellStyle name="40% - Énfasis4 4 10 2" xfId="13795" xr:uid="{00000000-0005-0000-0000-00003D710000}"/>
    <cellStyle name="40% - Énfasis4 4 10 2 2" xfId="32232" xr:uid="{00000000-0005-0000-0000-00003E710000}"/>
    <cellStyle name="40% - Énfasis4 4 10 3" xfId="40129" xr:uid="{00000000-0005-0000-0000-00003F710000}"/>
    <cellStyle name="40% - Énfasis4 4 10 4" xfId="24864" xr:uid="{00000000-0005-0000-0000-000040710000}"/>
    <cellStyle name="40% - Énfasis4 4 10 5" xfId="45017" xr:uid="{00000000-0005-0000-0000-000041710000}"/>
    <cellStyle name="40% - Énfasis4 4 11" xfId="7070" xr:uid="{00000000-0005-0000-0000-000042710000}"/>
    <cellStyle name="40% - Énfasis4 4 11 2" xfId="16047" xr:uid="{00000000-0005-0000-0000-000043710000}"/>
    <cellStyle name="40% - Énfasis4 4 11 3" xfId="25817" xr:uid="{00000000-0005-0000-0000-000044710000}"/>
    <cellStyle name="40% - Énfasis4 4 11 4" xfId="47272" xr:uid="{00000000-0005-0000-0000-000045710000}"/>
    <cellStyle name="40% - Énfasis4 4 12" xfId="2786" xr:uid="{00000000-0005-0000-0000-000046710000}"/>
    <cellStyle name="40% - Énfasis4 4 12 2" xfId="12770" xr:uid="{00000000-0005-0000-0000-000047710000}"/>
    <cellStyle name="40% - Énfasis4 4 12 3" xfId="33716" xr:uid="{00000000-0005-0000-0000-000048710000}"/>
    <cellStyle name="40% - Énfasis4 4 12 4" xfId="43991" xr:uid="{00000000-0005-0000-0000-000049710000}"/>
    <cellStyle name="40% - Énfasis4 4 13" xfId="7744" xr:uid="{00000000-0005-0000-0000-00004A710000}"/>
    <cellStyle name="40% - Énfasis4 4 13 2" xfId="16711" xr:uid="{00000000-0005-0000-0000-00004B710000}"/>
    <cellStyle name="40% - Énfasis4 4 13 3" xfId="47936" xr:uid="{00000000-0005-0000-0000-00004C710000}"/>
    <cellStyle name="40% - Énfasis4 4 14" xfId="11156" xr:uid="{00000000-0005-0000-0000-00004D710000}"/>
    <cellStyle name="40% - Énfasis4 4 14 2" xfId="49579" xr:uid="{00000000-0005-0000-0000-00004E710000}"/>
    <cellStyle name="40% - Énfasis4 4 15" xfId="18292" xr:uid="{00000000-0005-0000-0000-00004F710000}"/>
    <cellStyle name="40% - Énfasis4 4 16" xfId="41397" xr:uid="{00000000-0005-0000-0000-000050710000}"/>
    <cellStyle name="40% - Énfasis4 4 2" xfId="238" xr:uid="{00000000-0005-0000-0000-000051710000}"/>
    <cellStyle name="40% - Énfasis4 4 2 10" xfId="7809" xr:uid="{00000000-0005-0000-0000-000052710000}"/>
    <cellStyle name="40% - Énfasis4 4 2 10 2" xfId="16776" xr:uid="{00000000-0005-0000-0000-000053710000}"/>
    <cellStyle name="40% - Énfasis4 4 2 10 3" xfId="33717" xr:uid="{00000000-0005-0000-0000-000054710000}"/>
    <cellStyle name="40% - Énfasis4 4 2 10 4" xfId="48001" xr:uid="{00000000-0005-0000-0000-000055710000}"/>
    <cellStyle name="40% - Énfasis4 4 2 11" xfId="11157" xr:uid="{00000000-0005-0000-0000-000056710000}"/>
    <cellStyle name="40% - Énfasis4 4 2 11 2" xfId="49644" xr:uid="{00000000-0005-0000-0000-000057710000}"/>
    <cellStyle name="40% - Énfasis4 4 2 12" xfId="18470" xr:uid="{00000000-0005-0000-0000-000058710000}"/>
    <cellStyle name="40% - Énfasis4 4 2 13" xfId="41462" xr:uid="{00000000-0005-0000-0000-000059710000}"/>
    <cellStyle name="40% - Énfasis4 4 2 2" xfId="663" xr:uid="{00000000-0005-0000-0000-00005A710000}"/>
    <cellStyle name="40% - Énfasis4 4 2 2 10" xfId="41570" xr:uid="{00000000-0005-0000-0000-00005B710000}"/>
    <cellStyle name="40% - Énfasis4 4 2 2 2" xfId="2312" xr:uid="{00000000-0005-0000-0000-00005C710000}"/>
    <cellStyle name="40% - Énfasis4 4 2 2 2 2" xfId="5112" xr:uid="{00000000-0005-0000-0000-00005D710000}"/>
    <cellStyle name="40% - Énfasis4 4 2 2 2 2 2" xfId="15090" xr:uid="{00000000-0005-0000-0000-00005E710000}"/>
    <cellStyle name="40% - Énfasis4 4 2 2 2 2 2 2" xfId="28641" xr:uid="{00000000-0005-0000-0000-00005F710000}"/>
    <cellStyle name="40% - Énfasis4 4 2 2 2 2 3" xfId="36536" xr:uid="{00000000-0005-0000-0000-000060710000}"/>
    <cellStyle name="40% - Énfasis4 4 2 2 2 2 4" xfId="21325" xr:uid="{00000000-0005-0000-0000-000061710000}"/>
    <cellStyle name="40% - Énfasis4 4 2 2 2 2 5" xfId="46312" xr:uid="{00000000-0005-0000-0000-000062710000}"/>
    <cellStyle name="40% - Énfasis4 4 2 2 2 3" xfId="8859" xr:uid="{00000000-0005-0000-0000-000063710000}"/>
    <cellStyle name="40% - Énfasis4 4 2 2 2 3 2" xfId="17826" xr:uid="{00000000-0005-0000-0000-000064710000}"/>
    <cellStyle name="40% - Énfasis4 4 2 2 2 3 2 2" xfId="30125" xr:uid="{00000000-0005-0000-0000-000065710000}"/>
    <cellStyle name="40% - Énfasis4 4 2 2 2 3 3" xfId="38021" xr:uid="{00000000-0005-0000-0000-000066710000}"/>
    <cellStyle name="40% - Énfasis4 4 2 2 2 3 4" xfId="22808" xr:uid="{00000000-0005-0000-0000-000067710000}"/>
    <cellStyle name="40% - Énfasis4 4 2 2 2 3 5" xfId="49051" xr:uid="{00000000-0005-0000-0000-000068710000}"/>
    <cellStyle name="40% - Énfasis4 4 2 2 2 4" xfId="9713" xr:uid="{00000000-0005-0000-0000-000069710000}"/>
    <cellStyle name="40% - Énfasis4 4 2 2 2 4 2" xfId="31610" xr:uid="{00000000-0005-0000-0000-00006A710000}"/>
    <cellStyle name="40% - Énfasis4 4 2 2 2 4 3" xfId="39507" xr:uid="{00000000-0005-0000-0000-00006B710000}"/>
    <cellStyle name="40% - Énfasis4 4 2 2 2 4 4" xfId="24292" xr:uid="{00000000-0005-0000-0000-00006C710000}"/>
    <cellStyle name="40% - Énfasis4 4 2 2 2 4 5" xfId="50694" xr:uid="{00000000-0005-0000-0000-00006D710000}"/>
    <cellStyle name="40% - Énfasis4 4 2 2 2 5" xfId="12388" xr:uid="{00000000-0005-0000-0000-00006E710000}"/>
    <cellStyle name="40% - Énfasis4 4 2 2 2 5 2" xfId="33095" xr:uid="{00000000-0005-0000-0000-00006F710000}"/>
    <cellStyle name="40% - Énfasis4 4 2 2 2 5 3" xfId="40992" xr:uid="{00000000-0005-0000-0000-000070710000}"/>
    <cellStyle name="40% - Énfasis4 4 2 2 2 6" xfId="26679" xr:uid="{00000000-0005-0000-0000-000071710000}"/>
    <cellStyle name="40% - Énfasis4 4 2 2 2 7" xfId="34579" xr:uid="{00000000-0005-0000-0000-000072710000}"/>
    <cellStyle name="40% - Énfasis4 4 2 2 2 8" xfId="19841" xr:uid="{00000000-0005-0000-0000-000073710000}"/>
    <cellStyle name="40% - Énfasis4 4 2 2 2 9" xfId="42512" xr:uid="{00000000-0005-0000-0000-000074710000}"/>
    <cellStyle name="40% - Énfasis4 4 2 2 3" xfId="1355" xr:uid="{00000000-0005-0000-0000-000075710000}"/>
    <cellStyle name="40% - Énfasis4 4 2 2 3 2" xfId="6706" xr:uid="{00000000-0005-0000-0000-000076710000}"/>
    <cellStyle name="40% - Énfasis4 4 2 2 3 2 2" xfId="15685" xr:uid="{00000000-0005-0000-0000-000077710000}"/>
    <cellStyle name="40% - Énfasis4 4 2 2 3 2 3" xfId="28098" xr:uid="{00000000-0005-0000-0000-000078710000}"/>
    <cellStyle name="40% - Énfasis4 4 2 2 3 2 4" xfId="46909" xr:uid="{00000000-0005-0000-0000-000079710000}"/>
    <cellStyle name="40% - Énfasis4 4 2 2 3 3" xfId="11158" xr:uid="{00000000-0005-0000-0000-00007A710000}"/>
    <cellStyle name="40% - Énfasis4 4 2 2 3 3 2" xfId="35993" xr:uid="{00000000-0005-0000-0000-00007B710000}"/>
    <cellStyle name="40% - Énfasis4 4 2 2 3 4" xfId="20782" xr:uid="{00000000-0005-0000-0000-00007C710000}"/>
    <cellStyle name="40% - Énfasis4 4 2 2 3 5" xfId="43227" xr:uid="{00000000-0005-0000-0000-00007D710000}"/>
    <cellStyle name="40% - Énfasis4 4 2 2 4" xfId="4273" xr:uid="{00000000-0005-0000-0000-00007E710000}"/>
    <cellStyle name="40% - Énfasis4 4 2 2 4 2" xfId="14253" xr:uid="{00000000-0005-0000-0000-00007F710000}"/>
    <cellStyle name="40% - Énfasis4 4 2 2 4 2 2" xfId="29582" xr:uid="{00000000-0005-0000-0000-000080710000}"/>
    <cellStyle name="40% - Énfasis4 4 2 2 4 3" xfId="37478" xr:uid="{00000000-0005-0000-0000-000081710000}"/>
    <cellStyle name="40% - Énfasis4 4 2 2 4 4" xfId="22266" xr:uid="{00000000-0005-0000-0000-000082710000}"/>
    <cellStyle name="40% - Énfasis4 4 2 2 4 5" xfId="45475" xr:uid="{00000000-0005-0000-0000-000083710000}"/>
    <cellStyle name="40% - Énfasis4 4 2 2 5" xfId="7243" xr:uid="{00000000-0005-0000-0000-000084710000}"/>
    <cellStyle name="40% - Énfasis4 4 2 2 5 2" xfId="16220" xr:uid="{00000000-0005-0000-0000-000085710000}"/>
    <cellStyle name="40% - Énfasis4 4 2 2 5 2 2" xfId="31067" xr:uid="{00000000-0005-0000-0000-000086710000}"/>
    <cellStyle name="40% - Énfasis4 4 2 2 5 3" xfId="38964" xr:uid="{00000000-0005-0000-0000-000087710000}"/>
    <cellStyle name="40% - Énfasis4 4 2 2 5 4" xfId="23750" xr:uid="{00000000-0005-0000-0000-000088710000}"/>
    <cellStyle name="40% - Énfasis4 4 2 2 5 5" xfId="47445" xr:uid="{00000000-0005-0000-0000-000089710000}"/>
    <cellStyle name="40% - Énfasis4 4 2 2 6" xfId="3151" xr:uid="{00000000-0005-0000-0000-00008A710000}"/>
    <cellStyle name="40% - Énfasis4 4 2 2 6 2" xfId="13135" xr:uid="{00000000-0005-0000-0000-00008B710000}"/>
    <cellStyle name="40% - Énfasis4 4 2 2 6 2 2" xfId="32552" xr:uid="{00000000-0005-0000-0000-00008C710000}"/>
    <cellStyle name="40% - Énfasis4 4 2 2 6 3" xfId="40449" xr:uid="{00000000-0005-0000-0000-00008D710000}"/>
    <cellStyle name="40% - Énfasis4 4 2 2 6 4" xfId="25158" xr:uid="{00000000-0005-0000-0000-00008E710000}"/>
    <cellStyle name="40% - Énfasis4 4 2 2 6 5" xfId="44356" xr:uid="{00000000-0005-0000-0000-00008F710000}"/>
    <cellStyle name="40% - Énfasis4 4 2 2 7" xfId="7917" xr:uid="{00000000-0005-0000-0000-000090710000}"/>
    <cellStyle name="40% - Énfasis4 4 2 2 7 2" xfId="16884" xr:uid="{00000000-0005-0000-0000-000091710000}"/>
    <cellStyle name="40% - Énfasis4 4 2 2 7 3" xfId="26136" xr:uid="{00000000-0005-0000-0000-000092710000}"/>
    <cellStyle name="40% - Énfasis4 4 2 2 7 4" xfId="48109" xr:uid="{00000000-0005-0000-0000-000093710000}"/>
    <cellStyle name="40% - Énfasis4 4 2 2 8" xfId="11159" xr:uid="{00000000-0005-0000-0000-000094710000}"/>
    <cellStyle name="40% - Énfasis4 4 2 2 8 2" xfId="34036" xr:uid="{00000000-0005-0000-0000-000095710000}"/>
    <cellStyle name="40% - Énfasis4 4 2 2 8 3" xfId="49752" xr:uid="{00000000-0005-0000-0000-000096710000}"/>
    <cellStyle name="40% - Énfasis4 4 2 2 9" xfId="19298" xr:uid="{00000000-0005-0000-0000-000097710000}"/>
    <cellStyle name="40% - Énfasis4 4 2 3" xfId="838" xr:uid="{00000000-0005-0000-0000-000098710000}"/>
    <cellStyle name="40% - Énfasis4 4 2 3 2" xfId="1529" xr:uid="{00000000-0005-0000-0000-000099710000}"/>
    <cellStyle name="40% - Énfasis4 4 2 3 2 2" xfId="6881" xr:uid="{00000000-0005-0000-0000-00009A710000}"/>
    <cellStyle name="40% - Énfasis4 4 2 3 2 2 2" xfId="15859" xr:uid="{00000000-0005-0000-0000-00009B710000}"/>
    <cellStyle name="40% - Énfasis4 4 2 3 2 2 3" xfId="28640" xr:uid="{00000000-0005-0000-0000-00009C710000}"/>
    <cellStyle name="40% - Énfasis4 4 2 3 2 2 4" xfId="47083" xr:uid="{00000000-0005-0000-0000-00009D710000}"/>
    <cellStyle name="40% - Énfasis4 4 2 3 2 3" xfId="11160" xr:uid="{00000000-0005-0000-0000-00009E710000}"/>
    <cellStyle name="40% - Énfasis4 4 2 3 2 3 2" xfId="36535" xr:uid="{00000000-0005-0000-0000-00009F710000}"/>
    <cellStyle name="40% - Énfasis4 4 2 3 2 4" xfId="21324" xr:uid="{00000000-0005-0000-0000-0000A0710000}"/>
    <cellStyle name="40% - Énfasis4 4 2 3 2 5" xfId="43401" xr:uid="{00000000-0005-0000-0000-0000A1710000}"/>
    <cellStyle name="40% - Énfasis4 4 2 3 3" xfId="4833" xr:uid="{00000000-0005-0000-0000-0000A2710000}"/>
    <cellStyle name="40% - Énfasis4 4 2 3 3 2" xfId="14811" xr:uid="{00000000-0005-0000-0000-0000A3710000}"/>
    <cellStyle name="40% - Énfasis4 4 2 3 3 2 2" xfId="30124" xr:uid="{00000000-0005-0000-0000-0000A4710000}"/>
    <cellStyle name="40% - Énfasis4 4 2 3 3 3" xfId="38020" xr:uid="{00000000-0005-0000-0000-0000A5710000}"/>
    <cellStyle name="40% - Énfasis4 4 2 3 3 4" xfId="22807" xr:uid="{00000000-0005-0000-0000-0000A6710000}"/>
    <cellStyle name="40% - Énfasis4 4 2 3 3 5" xfId="46033" xr:uid="{00000000-0005-0000-0000-0000A7710000}"/>
    <cellStyle name="40% - Énfasis4 4 2 3 4" xfId="7417" xr:uid="{00000000-0005-0000-0000-0000A8710000}"/>
    <cellStyle name="40% - Énfasis4 4 2 3 4 2" xfId="16393" xr:uid="{00000000-0005-0000-0000-0000A9710000}"/>
    <cellStyle name="40% - Énfasis4 4 2 3 4 2 2" xfId="31609" xr:uid="{00000000-0005-0000-0000-0000AA710000}"/>
    <cellStyle name="40% - Énfasis4 4 2 3 4 3" xfId="39506" xr:uid="{00000000-0005-0000-0000-0000AB710000}"/>
    <cellStyle name="40% - Énfasis4 4 2 3 4 4" xfId="24291" xr:uid="{00000000-0005-0000-0000-0000AC710000}"/>
    <cellStyle name="40% - Énfasis4 4 2 3 4 5" xfId="47618" xr:uid="{00000000-0005-0000-0000-0000AD710000}"/>
    <cellStyle name="40% - Énfasis4 4 2 3 5" xfId="3325" xr:uid="{00000000-0005-0000-0000-0000AE710000}"/>
    <cellStyle name="40% - Énfasis4 4 2 3 5 2" xfId="13309" xr:uid="{00000000-0005-0000-0000-0000AF710000}"/>
    <cellStyle name="40% - Énfasis4 4 2 3 5 2 2" xfId="33094" xr:uid="{00000000-0005-0000-0000-0000B0710000}"/>
    <cellStyle name="40% - Énfasis4 4 2 3 5 3" xfId="40991" xr:uid="{00000000-0005-0000-0000-0000B1710000}"/>
    <cellStyle name="40% - Énfasis4 4 2 3 5 4" xfId="25406" xr:uid="{00000000-0005-0000-0000-0000B2710000}"/>
    <cellStyle name="40% - Énfasis4 4 2 3 5 5" xfId="44530" xr:uid="{00000000-0005-0000-0000-0000B3710000}"/>
    <cellStyle name="40% - Énfasis4 4 2 3 6" xfId="8091" xr:uid="{00000000-0005-0000-0000-0000B4710000}"/>
    <cellStyle name="40% - Énfasis4 4 2 3 6 2" xfId="17058" xr:uid="{00000000-0005-0000-0000-0000B5710000}"/>
    <cellStyle name="40% - Énfasis4 4 2 3 6 3" xfId="26678" xr:uid="{00000000-0005-0000-0000-0000B6710000}"/>
    <cellStyle name="40% - Énfasis4 4 2 3 6 4" xfId="48283" xr:uid="{00000000-0005-0000-0000-0000B7710000}"/>
    <cellStyle name="40% - Énfasis4 4 2 3 7" xfId="11161" xr:uid="{00000000-0005-0000-0000-0000B8710000}"/>
    <cellStyle name="40% - Énfasis4 4 2 3 7 2" xfId="34578" xr:uid="{00000000-0005-0000-0000-0000B9710000}"/>
    <cellStyle name="40% - Énfasis4 4 2 3 7 3" xfId="49926" xr:uid="{00000000-0005-0000-0000-0000BA710000}"/>
    <cellStyle name="40% - Énfasis4 4 2 3 8" xfId="19840" xr:uid="{00000000-0005-0000-0000-0000BB710000}"/>
    <cellStyle name="40% - Énfasis4 4 2 3 9" xfId="41744" xr:uid="{00000000-0005-0000-0000-0000BC710000}"/>
    <cellStyle name="40% - Énfasis4 4 2 4" xfId="555" xr:uid="{00000000-0005-0000-0000-0000BD710000}"/>
    <cellStyle name="40% - Énfasis4 4 2 4 2" xfId="2666" xr:uid="{00000000-0005-0000-0000-0000BE710000}"/>
    <cellStyle name="40% - Énfasis4 4 2 4 2 2" xfId="4454" xr:uid="{00000000-0005-0000-0000-0000BF710000}"/>
    <cellStyle name="40% - Énfasis4 4 2 4 2 2 2" xfId="14433" xr:uid="{00000000-0005-0000-0000-0000C0710000}"/>
    <cellStyle name="40% - Énfasis4 4 2 4 2 2 3" xfId="45655" xr:uid="{00000000-0005-0000-0000-0000C1710000}"/>
    <cellStyle name="40% - Énfasis4 4 2 4 2 3" xfId="11162" xr:uid="{00000000-0005-0000-0000-0000C2710000}"/>
    <cellStyle name="40% - Énfasis4 4 2 4 2 4" xfId="27265" xr:uid="{00000000-0005-0000-0000-0000C3710000}"/>
    <cellStyle name="40% - Énfasis4 4 2 4 2 5" xfId="43876" xr:uid="{00000000-0005-0000-0000-0000C4710000}"/>
    <cellStyle name="40% - Énfasis4 4 2 4 3" xfId="3601" xr:uid="{00000000-0005-0000-0000-0000C5710000}"/>
    <cellStyle name="40% - Énfasis4 4 2 4 3 2" xfId="13585" xr:uid="{00000000-0005-0000-0000-0000C6710000}"/>
    <cellStyle name="40% - Énfasis4 4 2 4 3 3" xfId="35160" xr:uid="{00000000-0005-0000-0000-0000C7710000}"/>
    <cellStyle name="40% - Énfasis4 4 2 4 3 4" xfId="44806" xr:uid="{00000000-0005-0000-0000-0000C8710000}"/>
    <cellStyle name="40% - Énfasis4 4 2 4 4" xfId="9208" xr:uid="{00000000-0005-0000-0000-0000C9710000}"/>
    <cellStyle name="40% - Énfasis4 4 2 4 4 2" xfId="18174" xr:uid="{00000000-0005-0000-0000-0000CA710000}"/>
    <cellStyle name="40% - Énfasis4 4 2 4 4 3" xfId="49400" xr:uid="{00000000-0005-0000-0000-0000CB710000}"/>
    <cellStyle name="40% - Énfasis4 4 2 4 5" xfId="11163" xr:uid="{00000000-0005-0000-0000-0000CC710000}"/>
    <cellStyle name="40% - Énfasis4 4 2 4 5 2" xfId="51043" xr:uid="{00000000-0005-0000-0000-0000CD710000}"/>
    <cellStyle name="40% - Énfasis4 4 2 4 6" xfId="18979" xr:uid="{00000000-0005-0000-0000-0000CE710000}"/>
    <cellStyle name="40% - Énfasis4 4 2 4 7" xfId="42861" xr:uid="{00000000-0005-0000-0000-0000CF710000}"/>
    <cellStyle name="40% - Énfasis4 4 2 5" xfId="1247" xr:uid="{00000000-0005-0000-0000-0000D0710000}"/>
    <cellStyle name="40% - Énfasis4 4 2 5 2" xfId="6033" xr:uid="{00000000-0005-0000-0000-0000D1710000}"/>
    <cellStyle name="40% - Énfasis4 4 2 5 2 2" xfId="27779" xr:uid="{00000000-0005-0000-0000-0000D2710000}"/>
    <cellStyle name="40% - Énfasis4 4 2 5 3" xfId="11164" xr:uid="{00000000-0005-0000-0000-0000D3710000}"/>
    <cellStyle name="40% - Énfasis4 4 2 5 3 2" xfId="35674" xr:uid="{00000000-0005-0000-0000-0000D4710000}"/>
    <cellStyle name="40% - Énfasis4 4 2 5 4" xfId="20463" xr:uid="{00000000-0005-0000-0000-0000D5710000}"/>
    <cellStyle name="40% - Énfasis4 4 2 5 5" xfId="43119" xr:uid="{00000000-0005-0000-0000-0000D6710000}"/>
    <cellStyle name="40% - Énfasis4 4 2 6" xfId="6598" xr:uid="{00000000-0005-0000-0000-0000D7710000}"/>
    <cellStyle name="40% - Énfasis4 4 2 6 2" xfId="15578" xr:uid="{00000000-0005-0000-0000-0000D8710000}"/>
    <cellStyle name="40% - Énfasis4 4 2 6 2 2" xfId="29263" xr:uid="{00000000-0005-0000-0000-0000D9710000}"/>
    <cellStyle name="40% - Énfasis4 4 2 6 3" xfId="37159" xr:uid="{00000000-0005-0000-0000-0000DA710000}"/>
    <cellStyle name="40% - Énfasis4 4 2 6 4" xfId="21947" xr:uid="{00000000-0005-0000-0000-0000DB710000}"/>
    <cellStyle name="40% - Énfasis4 4 2 6 5" xfId="46801" xr:uid="{00000000-0005-0000-0000-0000DC710000}"/>
    <cellStyle name="40% - Énfasis4 4 2 7" xfId="3993" xr:uid="{00000000-0005-0000-0000-0000DD710000}"/>
    <cellStyle name="40% - Énfasis4 4 2 7 2" xfId="13974" xr:uid="{00000000-0005-0000-0000-0000DE710000}"/>
    <cellStyle name="40% - Énfasis4 4 2 7 2 2" xfId="30748" xr:uid="{00000000-0005-0000-0000-0000DF710000}"/>
    <cellStyle name="40% - Énfasis4 4 2 7 3" xfId="38645" xr:uid="{00000000-0005-0000-0000-0000E0710000}"/>
    <cellStyle name="40% - Énfasis4 4 2 7 4" xfId="23431" xr:uid="{00000000-0005-0000-0000-0000E1710000}"/>
    <cellStyle name="40% - Énfasis4 4 2 7 5" xfId="45196" xr:uid="{00000000-0005-0000-0000-0000E2710000}"/>
    <cellStyle name="40% - Énfasis4 4 2 8" xfId="7135" xr:uid="{00000000-0005-0000-0000-0000E3710000}"/>
    <cellStyle name="40% - Énfasis4 4 2 8 2" xfId="16112" xr:uid="{00000000-0005-0000-0000-0000E4710000}"/>
    <cellStyle name="40% - Énfasis4 4 2 8 2 2" xfId="32233" xr:uid="{00000000-0005-0000-0000-0000E5710000}"/>
    <cellStyle name="40% - Énfasis4 4 2 8 3" xfId="40130" xr:uid="{00000000-0005-0000-0000-0000E6710000}"/>
    <cellStyle name="40% - Énfasis4 4 2 8 4" xfId="24865" xr:uid="{00000000-0005-0000-0000-0000E7710000}"/>
    <cellStyle name="40% - Énfasis4 4 2 8 5" xfId="47337" xr:uid="{00000000-0005-0000-0000-0000E8710000}"/>
    <cellStyle name="40% - Énfasis4 4 2 9" xfId="3043" xr:uid="{00000000-0005-0000-0000-0000E9710000}"/>
    <cellStyle name="40% - Énfasis4 4 2 9 2" xfId="13027" xr:uid="{00000000-0005-0000-0000-0000EA710000}"/>
    <cellStyle name="40% - Énfasis4 4 2 9 3" xfId="25818" xr:uid="{00000000-0005-0000-0000-0000EB710000}"/>
    <cellStyle name="40% - Énfasis4 4 2 9 4" xfId="44248" xr:uid="{00000000-0005-0000-0000-0000EC710000}"/>
    <cellStyle name="40% - Énfasis4 4 3" xfId="346" xr:uid="{00000000-0005-0000-0000-0000ED710000}"/>
    <cellStyle name="40% - Énfasis4 4 3 10" xfId="7916" xr:uid="{00000000-0005-0000-0000-0000EE710000}"/>
    <cellStyle name="40% - Énfasis4 4 3 10 2" xfId="16883" xr:uid="{00000000-0005-0000-0000-0000EF710000}"/>
    <cellStyle name="40% - Énfasis4 4 3 10 3" xfId="33718" xr:uid="{00000000-0005-0000-0000-0000F0710000}"/>
    <cellStyle name="40% - Énfasis4 4 3 10 4" xfId="48108" xr:uid="{00000000-0005-0000-0000-0000F1710000}"/>
    <cellStyle name="40% - Énfasis4 4 3 11" xfId="11165" xr:uid="{00000000-0005-0000-0000-0000F2710000}"/>
    <cellStyle name="40% - Énfasis4 4 3 11 2" xfId="49751" xr:uid="{00000000-0005-0000-0000-0000F3710000}"/>
    <cellStyle name="40% - Énfasis4 4 3 12" xfId="18587" xr:uid="{00000000-0005-0000-0000-0000F4710000}"/>
    <cellStyle name="40% - Énfasis4 4 3 13" xfId="41569" xr:uid="{00000000-0005-0000-0000-0000F5710000}"/>
    <cellStyle name="40% - Énfasis4 4 3 2" xfId="662" xr:uid="{00000000-0005-0000-0000-0000F6710000}"/>
    <cellStyle name="40% - Énfasis4 4 3 2 10" xfId="42069" xr:uid="{00000000-0005-0000-0000-0000F7710000}"/>
    <cellStyle name="40% - Énfasis4 4 3 2 2" xfId="2314" xr:uid="{00000000-0005-0000-0000-0000F8710000}"/>
    <cellStyle name="40% - Énfasis4 4 3 2 2 2" xfId="5017" xr:uid="{00000000-0005-0000-0000-0000F9710000}"/>
    <cellStyle name="40% - Énfasis4 4 3 2 2 2 2" xfId="14995" xr:uid="{00000000-0005-0000-0000-0000FA710000}"/>
    <cellStyle name="40% - Énfasis4 4 3 2 2 2 2 2" xfId="28643" xr:uid="{00000000-0005-0000-0000-0000FB710000}"/>
    <cellStyle name="40% - Énfasis4 4 3 2 2 2 3" xfId="36538" xr:uid="{00000000-0005-0000-0000-0000FC710000}"/>
    <cellStyle name="40% - Énfasis4 4 3 2 2 2 4" xfId="21327" xr:uid="{00000000-0005-0000-0000-0000FD710000}"/>
    <cellStyle name="40% - Énfasis4 4 3 2 2 2 5" xfId="46217" xr:uid="{00000000-0005-0000-0000-0000FE710000}"/>
    <cellStyle name="40% - Énfasis4 4 3 2 2 3" xfId="8861" xr:uid="{00000000-0005-0000-0000-0000FF710000}"/>
    <cellStyle name="40% - Énfasis4 4 3 2 2 3 2" xfId="17828" xr:uid="{00000000-0005-0000-0000-000000720000}"/>
    <cellStyle name="40% - Énfasis4 4 3 2 2 3 2 2" xfId="30127" xr:uid="{00000000-0005-0000-0000-000001720000}"/>
    <cellStyle name="40% - Énfasis4 4 3 2 2 3 3" xfId="38023" xr:uid="{00000000-0005-0000-0000-000002720000}"/>
    <cellStyle name="40% - Énfasis4 4 3 2 2 3 4" xfId="22810" xr:uid="{00000000-0005-0000-0000-000003720000}"/>
    <cellStyle name="40% - Énfasis4 4 3 2 2 3 5" xfId="49053" xr:uid="{00000000-0005-0000-0000-000004720000}"/>
    <cellStyle name="40% - Énfasis4 4 3 2 2 4" xfId="9714" xr:uid="{00000000-0005-0000-0000-000005720000}"/>
    <cellStyle name="40% - Énfasis4 4 3 2 2 4 2" xfId="31612" xr:uid="{00000000-0005-0000-0000-000006720000}"/>
    <cellStyle name="40% - Énfasis4 4 3 2 2 4 3" xfId="39509" xr:uid="{00000000-0005-0000-0000-000007720000}"/>
    <cellStyle name="40% - Énfasis4 4 3 2 2 4 4" xfId="24294" xr:uid="{00000000-0005-0000-0000-000008720000}"/>
    <cellStyle name="40% - Énfasis4 4 3 2 2 4 5" xfId="50696" xr:uid="{00000000-0005-0000-0000-000009720000}"/>
    <cellStyle name="40% - Énfasis4 4 3 2 2 5" xfId="12390" xr:uid="{00000000-0005-0000-0000-00000A720000}"/>
    <cellStyle name="40% - Énfasis4 4 3 2 2 5 2" xfId="33097" xr:uid="{00000000-0005-0000-0000-00000B720000}"/>
    <cellStyle name="40% - Énfasis4 4 3 2 2 5 3" xfId="40994" xr:uid="{00000000-0005-0000-0000-00000C720000}"/>
    <cellStyle name="40% - Énfasis4 4 3 2 2 6" xfId="26681" xr:uid="{00000000-0005-0000-0000-00000D720000}"/>
    <cellStyle name="40% - Énfasis4 4 3 2 2 7" xfId="34581" xr:uid="{00000000-0005-0000-0000-00000E720000}"/>
    <cellStyle name="40% - Énfasis4 4 3 2 2 8" xfId="19843" xr:uid="{00000000-0005-0000-0000-00000F720000}"/>
    <cellStyle name="40% - Énfasis4 4 3 2 2 9" xfId="42514" xr:uid="{00000000-0005-0000-0000-000010720000}"/>
    <cellStyle name="40% - Énfasis4 4 3 2 3" xfId="1868" xr:uid="{00000000-0005-0000-0000-000011720000}"/>
    <cellStyle name="40% - Énfasis4 4 3 2 3 2" xfId="4178" xr:uid="{00000000-0005-0000-0000-000012720000}"/>
    <cellStyle name="40% - Énfasis4 4 3 2 3 2 2" xfId="14158" xr:uid="{00000000-0005-0000-0000-000013720000}"/>
    <cellStyle name="40% - Énfasis4 4 3 2 3 2 3" xfId="28099" xr:uid="{00000000-0005-0000-0000-000014720000}"/>
    <cellStyle name="40% - Énfasis4 4 3 2 3 2 4" xfId="45380" xr:uid="{00000000-0005-0000-0000-000015720000}"/>
    <cellStyle name="40% - Énfasis4 4 3 2 3 3" xfId="11166" xr:uid="{00000000-0005-0000-0000-000016720000}"/>
    <cellStyle name="40% - Énfasis4 4 3 2 3 3 2" xfId="35994" xr:uid="{00000000-0005-0000-0000-000017720000}"/>
    <cellStyle name="40% - Énfasis4 4 3 2 3 4" xfId="20783" xr:uid="{00000000-0005-0000-0000-000018720000}"/>
    <cellStyle name="40% - Énfasis4 4 3 2 3 5" xfId="43646" xr:uid="{00000000-0005-0000-0000-000019720000}"/>
    <cellStyle name="40% - Énfasis4 4 3 2 4" xfId="3602" xr:uid="{00000000-0005-0000-0000-00001A720000}"/>
    <cellStyle name="40% - Énfasis4 4 3 2 4 2" xfId="13586" xr:uid="{00000000-0005-0000-0000-00001B720000}"/>
    <cellStyle name="40% - Énfasis4 4 3 2 4 2 2" xfId="29583" xr:uid="{00000000-0005-0000-0000-00001C720000}"/>
    <cellStyle name="40% - Énfasis4 4 3 2 4 3" xfId="37479" xr:uid="{00000000-0005-0000-0000-00001D720000}"/>
    <cellStyle name="40% - Énfasis4 4 3 2 4 4" xfId="22267" xr:uid="{00000000-0005-0000-0000-00001E720000}"/>
    <cellStyle name="40% - Énfasis4 4 3 2 4 5" xfId="44807" xr:uid="{00000000-0005-0000-0000-00001F720000}"/>
    <cellStyle name="40% - Énfasis4 4 3 2 5" xfId="8416" xr:uid="{00000000-0005-0000-0000-000020720000}"/>
    <cellStyle name="40% - Énfasis4 4 3 2 5 2" xfId="17383" xr:uid="{00000000-0005-0000-0000-000021720000}"/>
    <cellStyle name="40% - Énfasis4 4 3 2 5 2 2" xfId="31068" xr:uid="{00000000-0005-0000-0000-000022720000}"/>
    <cellStyle name="40% - Énfasis4 4 3 2 5 3" xfId="38965" xr:uid="{00000000-0005-0000-0000-000023720000}"/>
    <cellStyle name="40% - Énfasis4 4 3 2 5 4" xfId="23751" xr:uid="{00000000-0005-0000-0000-000024720000}"/>
    <cellStyle name="40% - Énfasis4 4 3 2 5 5" xfId="48608" xr:uid="{00000000-0005-0000-0000-000025720000}"/>
    <cellStyle name="40% - Énfasis4 4 3 2 6" xfId="11167" xr:uid="{00000000-0005-0000-0000-000026720000}"/>
    <cellStyle name="40% - Énfasis4 4 3 2 6 2" xfId="32553" xr:uid="{00000000-0005-0000-0000-000027720000}"/>
    <cellStyle name="40% - Énfasis4 4 3 2 6 3" xfId="40450" xr:uid="{00000000-0005-0000-0000-000028720000}"/>
    <cellStyle name="40% - Énfasis4 4 3 2 6 4" xfId="25159" xr:uid="{00000000-0005-0000-0000-000029720000}"/>
    <cellStyle name="40% - Énfasis4 4 3 2 6 5" xfId="50251" xr:uid="{00000000-0005-0000-0000-00002A720000}"/>
    <cellStyle name="40% - Énfasis4 4 3 2 7" xfId="26137" xr:uid="{00000000-0005-0000-0000-00002B720000}"/>
    <cellStyle name="40% - Énfasis4 4 3 2 8" xfId="34037" xr:uid="{00000000-0005-0000-0000-00002C720000}"/>
    <cellStyle name="40% - Énfasis4 4 3 2 9" xfId="19299" xr:uid="{00000000-0005-0000-0000-00002D720000}"/>
    <cellStyle name="40% - Énfasis4 4 3 3" xfId="2313" xr:uid="{00000000-0005-0000-0000-00002E720000}"/>
    <cellStyle name="40% - Énfasis4 4 3 3 2" xfId="4738" xr:uid="{00000000-0005-0000-0000-00002F720000}"/>
    <cellStyle name="40% - Énfasis4 4 3 3 2 2" xfId="14716" xr:uid="{00000000-0005-0000-0000-000030720000}"/>
    <cellStyle name="40% - Énfasis4 4 3 3 2 2 2" xfId="28642" xr:uid="{00000000-0005-0000-0000-000031720000}"/>
    <cellStyle name="40% - Énfasis4 4 3 3 2 3" xfId="36537" xr:uid="{00000000-0005-0000-0000-000032720000}"/>
    <cellStyle name="40% - Énfasis4 4 3 3 2 4" xfId="21326" xr:uid="{00000000-0005-0000-0000-000033720000}"/>
    <cellStyle name="40% - Énfasis4 4 3 3 2 5" xfId="45938" xr:uid="{00000000-0005-0000-0000-000034720000}"/>
    <cellStyle name="40% - Énfasis4 4 3 3 3" xfId="8860" xr:uid="{00000000-0005-0000-0000-000035720000}"/>
    <cellStyle name="40% - Énfasis4 4 3 3 3 2" xfId="17827" xr:uid="{00000000-0005-0000-0000-000036720000}"/>
    <cellStyle name="40% - Énfasis4 4 3 3 3 2 2" xfId="30126" xr:uid="{00000000-0005-0000-0000-000037720000}"/>
    <cellStyle name="40% - Énfasis4 4 3 3 3 3" xfId="38022" xr:uid="{00000000-0005-0000-0000-000038720000}"/>
    <cellStyle name="40% - Énfasis4 4 3 3 3 4" xfId="22809" xr:uid="{00000000-0005-0000-0000-000039720000}"/>
    <cellStyle name="40% - Énfasis4 4 3 3 3 5" xfId="49052" xr:uid="{00000000-0005-0000-0000-00003A720000}"/>
    <cellStyle name="40% - Énfasis4 4 3 3 4" xfId="9715" xr:uid="{00000000-0005-0000-0000-00003B720000}"/>
    <cellStyle name="40% - Énfasis4 4 3 3 4 2" xfId="31611" xr:uid="{00000000-0005-0000-0000-00003C720000}"/>
    <cellStyle name="40% - Énfasis4 4 3 3 4 3" xfId="39508" xr:uid="{00000000-0005-0000-0000-00003D720000}"/>
    <cellStyle name="40% - Énfasis4 4 3 3 4 4" xfId="24293" xr:uid="{00000000-0005-0000-0000-00003E720000}"/>
    <cellStyle name="40% - Énfasis4 4 3 3 4 5" xfId="50695" xr:uid="{00000000-0005-0000-0000-00003F720000}"/>
    <cellStyle name="40% - Énfasis4 4 3 3 5" xfId="12389" xr:uid="{00000000-0005-0000-0000-000040720000}"/>
    <cellStyle name="40% - Énfasis4 4 3 3 5 2" xfId="33096" xr:uid="{00000000-0005-0000-0000-000041720000}"/>
    <cellStyle name="40% - Énfasis4 4 3 3 5 3" xfId="40993" xr:uid="{00000000-0005-0000-0000-000042720000}"/>
    <cellStyle name="40% - Énfasis4 4 3 3 6" xfId="26680" xr:uid="{00000000-0005-0000-0000-000043720000}"/>
    <cellStyle name="40% - Énfasis4 4 3 3 7" xfId="34580" xr:uid="{00000000-0005-0000-0000-000044720000}"/>
    <cellStyle name="40% - Énfasis4 4 3 3 8" xfId="19842" xr:uid="{00000000-0005-0000-0000-000045720000}"/>
    <cellStyle name="40% - Énfasis4 4 3 3 9" xfId="42513" xr:uid="{00000000-0005-0000-0000-000046720000}"/>
    <cellStyle name="40% - Énfasis4 4 3 4" xfId="1354" xr:uid="{00000000-0005-0000-0000-000047720000}"/>
    <cellStyle name="40% - Énfasis4 4 3 4 2" xfId="4556" xr:uid="{00000000-0005-0000-0000-000048720000}"/>
    <cellStyle name="40% - Énfasis4 4 3 4 2 2" xfId="14534" xr:uid="{00000000-0005-0000-0000-000049720000}"/>
    <cellStyle name="40% - Énfasis4 4 3 4 2 3" xfId="27266" xr:uid="{00000000-0005-0000-0000-00004A720000}"/>
    <cellStyle name="40% - Énfasis4 4 3 4 2 4" xfId="45756" xr:uid="{00000000-0005-0000-0000-00004B720000}"/>
    <cellStyle name="40% - Énfasis4 4 3 4 3" xfId="11168" xr:uid="{00000000-0005-0000-0000-00004C720000}"/>
    <cellStyle name="40% - Énfasis4 4 3 4 3 2" xfId="35161" xr:uid="{00000000-0005-0000-0000-00004D720000}"/>
    <cellStyle name="40% - Énfasis4 4 3 4 4" xfId="18980" xr:uid="{00000000-0005-0000-0000-00004E720000}"/>
    <cellStyle name="40% - Énfasis4 4 3 4 5" xfId="43226" xr:uid="{00000000-0005-0000-0000-00004F720000}"/>
    <cellStyle name="40% - Énfasis4 4 3 5" xfId="6282" xr:uid="{00000000-0005-0000-0000-000050720000}"/>
    <cellStyle name="40% - Énfasis4 4 3 5 2" xfId="27780" xr:uid="{00000000-0005-0000-0000-000051720000}"/>
    <cellStyle name="40% - Énfasis4 4 3 5 2 2" xfId="51500" xr:uid="{00000000-0005-0000-0000-000052720000}"/>
    <cellStyle name="40% - Énfasis4 4 3 5 3" xfId="35675" xr:uid="{00000000-0005-0000-0000-000053720000}"/>
    <cellStyle name="40% - Énfasis4 4 3 5 3 2" xfId="51181" xr:uid="{00000000-0005-0000-0000-000054720000}"/>
    <cellStyle name="40% - Énfasis4 4 3 5 4" xfId="20464" xr:uid="{00000000-0005-0000-0000-000055720000}"/>
    <cellStyle name="40% - Énfasis4 4 3 6" xfId="6705" xr:uid="{00000000-0005-0000-0000-000056720000}"/>
    <cellStyle name="40% - Énfasis4 4 3 6 2" xfId="15684" xr:uid="{00000000-0005-0000-0000-000057720000}"/>
    <cellStyle name="40% - Énfasis4 4 3 6 2 2" xfId="29264" xr:uid="{00000000-0005-0000-0000-000058720000}"/>
    <cellStyle name="40% - Énfasis4 4 3 6 3" xfId="37160" xr:uid="{00000000-0005-0000-0000-000059720000}"/>
    <cellStyle name="40% - Énfasis4 4 3 6 4" xfId="21948" xr:uid="{00000000-0005-0000-0000-00005A720000}"/>
    <cellStyle name="40% - Énfasis4 4 3 6 5" xfId="46908" xr:uid="{00000000-0005-0000-0000-00005B720000}"/>
    <cellStyle name="40% - Énfasis4 4 3 7" xfId="3897" xr:uid="{00000000-0005-0000-0000-00005C720000}"/>
    <cellStyle name="40% - Énfasis4 4 3 7 2" xfId="13879" xr:uid="{00000000-0005-0000-0000-00005D720000}"/>
    <cellStyle name="40% - Énfasis4 4 3 7 2 2" xfId="30749" xr:uid="{00000000-0005-0000-0000-00005E720000}"/>
    <cellStyle name="40% - Énfasis4 4 3 7 3" xfId="38646" xr:uid="{00000000-0005-0000-0000-00005F720000}"/>
    <cellStyle name="40% - Énfasis4 4 3 7 4" xfId="23432" xr:uid="{00000000-0005-0000-0000-000060720000}"/>
    <cellStyle name="40% - Énfasis4 4 3 7 5" xfId="45101" xr:uid="{00000000-0005-0000-0000-000061720000}"/>
    <cellStyle name="40% - Énfasis4 4 3 8" xfId="7242" xr:uid="{00000000-0005-0000-0000-000062720000}"/>
    <cellStyle name="40% - Énfasis4 4 3 8 2" xfId="16219" xr:uid="{00000000-0005-0000-0000-000063720000}"/>
    <cellStyle name="40% - Énfasis4 4 3 8 2 2" xfId="32234" xr:uid="{00000000-0005-0000-0000-000064720000}"/>
    <cellStyle name="40% - Énfasis4 4 3 8 3" xfId="40131" xr:uid="{00000000-0005-0000-0000-000065720000}"/>
    <cellStyle name="40% - Énfasis4 4 3 8 4" xfId="24866" xr:uid="{00000000-0005-0000-0000-000066720000}"/>
    <cellStyle name="40% - Énfasis4 4 3 8 5" xfId="47444" xr:uid="{00000000-0005-0000-0000-000067720000}"/>
    <cellStyle name="40% - Énfasis4 4 3 9" xfId="3150" xr:uid="{00000000-0005-0000-0000-000068720000}"/>
    <cellStyle name="40% - Énfasis4 4 3 9 2" xfId="13134" xr:uid="{00000000-0005-0000-0000-000069720000}"/>
    <cellStyle name="40% - Énfasis4 4 3 9 3" xfId="25819" xr:uid="{00000000-0005-0000-0000-00006A720000}"/>
    <cellStyle name="40% - Énfasis4 4 3 9 4" xfId="44355" xr:uid="{00000000-0005-0000-0000-00006B720000}"/>
    <cellStyle name="40% - Énfasis4 4 4" xfId="837" xr:uid="{00000000-0005-0000-0000-00006C720000}"/>
    <cellStyle name="40% - Énfasis4 4 4 10" xfId="41743" xr:uid="{00000000-0005-0000-0000-00006D720000}"/>
    <cellStyle name="40% - Énfasis4 4 4 2" xfId="2315" xr:uid="{00000000-0005-0000-0000-00006E720000}"/>
    <cellStyle name="40% - Énfasis4 4 4 2 2" xfId="4933" xr:uid="{00000000-0005-0000-0000-00006F720000}"/>
    <cellStyle name="40% - Énfasis4 4 4 2 2 2" xfId="14911" xr:uid="{00000000-0005-0000-0000-000070720000}"/>
    <cellStyle name="40% - Énfasis4 4 4 2 2 2 2" xfId="28644" xr:uid="{00000000-0005-0000-0000-000071720000}"/>
    <cellStyle name="40% - Énfasis4 4 4 2 2 3" xfId="36539" xr:uid="{00000000-0005-0000-0000-000072720000}"/>
    <cellStyle name="40% - Énfasis4 4 4 2 2 4" xfId="21328" xr:uid="{00000000-0005-0000-0000-000073720000}"/>
    <cellStyle name="40% - Énfasis4 4 4 2 2 5" xfId="46133" xr:uid="{00000000-0005-0000-0000-000074720000}"/>
    <cellStyle name="40% - Énfasis4 4 4 2 3" xfId="8862" xr:uid="{00000000-0005-0000-0000-000075720000}"/>
    <cellStyle name="40% - Énfasis4 4 4 2 3 2" xfId="17829" xr:uid="{00000000-0005-0000-0000-000076720000}"/>
    <cellStyle name="40% - Énfasis4 4 4 2 3 2 2" xfId="30128" xr:uid="{00000000-0005-0000-0000-000077720000}"/>
    <cellStyle name="40% - Énfasis4 4 4 2 3 3" xfId="38024" xr:uid="{00000000-0005-0000-0000-000078720000}"/>
    <cellStyle name="40% - Énfasis4 4 4 2 3 4" xfId="22811" xr:uid="{00000000-0005-0000-0000-000079720000}"/>
    <cellStyle name="40% - Énfasis4 4 4 2 3 5" xfId="49054" xr:uid="{00000000-0005-0000-0000-00007A720000}"/>
    <cellStyle name="40% - Énfasis4 4 4 2 4" xfId="9716" xr:uid="{00000000-0005-0000-0000-00007B720000}"/>
    <cellStyle name="40% - Énfasis4 4 4 2 4 2" xfId="31613" xr:uid="{00000000-0005-0000-0000-00007C720000}"/>
    <cellStyle name="40% - Énfasis4 4 4 2 4 3" xfId="39510" xr:uid="{00000000-0005-0000-0000-00007D720000}"/>
    <cellStyle name="40% - Énfasis4 4 4 2 4 4" xfId="24295" xr:uid="{00000000-0005-0000-0000-00007E720000}"/>
    <cellStyle name="40% - Énfasis4 4 4 2 4 5" xfId="50697" xr:uid="{00000000-0005-0000-0000-00007F720000}"/>
    <cellStyle name="40% - Énfasis4 4 4 2 5" xfId="12391" xr:uid="{00000000-0005-0000-0000-000080720000}"/>
    <cellStyle name="40% - Énfasis4 4 4 2 5 2" xfId="33098" xr:uid="{00000000-0005-0000-0000-000081720000}"/>
    <cellStyle name="40% - Énfasis4 4 4 2 5 3" xfId="40995" xr:uid="{00000000-0005-0000-0000-000082720000}"/>
    <cellStyle name="40% - Énfasis4 4 4 2 6" xfId="26682" xr:uid="{00000000-0005-0000-0000-000083720000}"/>
    <cellStyle name="40% - Énfasis4 4 4 2 7" xfId="34582" xr:uid="{00000000-0005-0000-0000-000084720000}"/>
    <cellStyle name="40% - Énfasis4 4 4 2 8" xfId="19844" xr:uid="{00000000-0005-0000-0000-000085720000}"/>
    <cellStyle name="40% - Énfasis4 4 4 2 9" xfId="42515" xr:uid="{00000000-0005-0000-0000-000086720000}"/>
    <cellStyle name="40% - Énfasis4 4 4 3" xfId="1528" xr:uid="{00000000-0005-0000-0000-000087720000}"/>
    <cellStyle name="40% - Énfasis4 4 4 3 2" xfId="6880" xr:uid="{00000000-0005-0000-0000-000088720000}"/>
    <cellStyle name="40% - Énfasis4 4 4 3 2 2" xfId="15858" xr:uid="{00000000-0005-0000-0000-000089720000}"/>
    <cellStyle name="40% - Énfasis4 4 4 3 2 3" xfId="28097" xr:uid="{00000000-0005-0000-0000-00008A720000}"/>
    <cellStyle name="40% - Énfasis4 4 4 3 2 4" xfId="47082" xr:uid="{00000000-0005-0000-0000-00008B720000}"/>
    <cellStyle name="40% - Énfasis4 4 4 3 3" xfId="11169" xr:uid="{00000000-0005-0000-0000-00008C720000}"/>
    <cellStyle name="40% - Énfasis4 4 4 3 3 2" xfId="35992" xr:uid="{00000000-0005-0000-0000-00008D720000}"/>
    <cellStyle name="40% - Énfasis4 4 4 3 4" xfId="20781" xr:uid="{00000000-0005-0000-0000-00008E720000}"/>
    <cellStyle name="40% - Énfasis4 4 4 3 5" xfId="43400" xr:uid="{00000000-0005-0000-0000-00008F720000}"/>
    <cellStyle name="40% - Énfasis4 4 4 4" xfId="4093" xr:uid="{00000000-0005-0000-0000-000090720000}"/>
    <cellStyle name="40% - Énfasis4 4 4 4 2" xfId="14074" xr:uid="{00000000-0005-0000-0000-000091720000}"/>
    <cellStyle name="40% - Énfasis4 4 4 4 2 2" xfId="29581" xr:uid="{00000000-0005-0000-0000-000092720000}"/>
    <cellStyle name="40% - Énfasis4 4 4 4 3" xfId="37477" xr:uid="{00000000-0005-0000-0000-000093720000}"/>
    <cellStyle name="40% - Énfasis4 4 4 4 4" xfId="22265" xr:uid="{00000000-0005-0000-0000-000094720000}"/>
    <cellStyle name="40% - Énfasis4 4 4 4 5" xfId="45296" xr:uid="{00000000-0005-0000-0000-000095720000}"/>
    <cellStyle name="40% - Énfasis4 4 4 5" xfId="7416" xr:uid="{00000000-0005-0000-0000-000096720000}"/>
    <cellStyle name="40% - Énfasis4 4 4 5 2" xfId="16392" xr:uid="{00000000-0005-0000-0000-000097720000}"/>
    <cellStyle name="40% - Énfasis4 4 4 5 2 2" xfId="31066" xr:uid="{00000000-0005-0000-0000-000098720000}"/>
    <cellStyle name="40% - Énfasis4 4 4 5 3" xfId="38963" xr:uid="{00000000-0005-0000-0000-000099720000}"/>
    <cellStyle name="40% - Énfasis4 4 4 5 4" xfId="23749" xr:uid="{00000000-0005-0000-0000-00009A720000}"/>
    <cellStyle name="40% - Énfasis4 4 4 5 5" xfId="47617" xr:uid="{00000000-0005-0000-0000-00009B720000}"/>
    <cellStyle name="40% - Énfasis4 4 4 6" xfId="3324" xr:uid="{00000000-0005-0000-0000-00009C720000}"/>
    <cellStyle name="40% - Énfasis4 4 4 6 2" xfId="13308" xr:uid="{00000000-0005-0000-0000-00009D720000}"/>
    <cellStyle name="40% - Énfasis4 4 4 6 2 2" xfId="32551" xr:uid="{00000000-0005-0000-0000-00009E720000}"/>
    <cellStyle name="40% - Énfasis4 4 4 6 3" xfId="40448" xr:uid="{00000000-0005-0000-0000-00009F720000}"/>
    <cellStyle name="40% - Énfasis4 4 4 6 4" xfId="25157" xr:uid="{00000000-0005-0000-0000-0000A0720000}"/>
    <cellStyle name="40% - Énfasis4 4 4 6 5" xfId="44529" xr:uid="{00000000-0005-0000-0000-0000A1720000}"/>
    <cellStyle name="40% - Énfasis4 4 4 7" xfId="8090" xr:uid="{00000000-0005-0000-0000-0000A2720000}"/>
    <cellStyle name="40% - Énfasis4 4 4 7 2" xfId="17057" xr:uid="{00000000-0005-0000-0000-0000A3720000}"/>
    <cellStyle name="40% - Énfasis4 4 4 7 3" xfId="26135" xr:uid="{00000000-0005-0000-0000-0000A4720000}"/>
    <cellStyle name="40% - Énfasis4 4 4 7 4" xfId="48282" xr:uid="{00000000-0005-0000-0000-0000A5720000}"/>
    <cellStyle name="40% - Énfasis4 4 4 8" xfId="11170" xr:uid="{00000000-0005-0000-0000-0000A6720000}"/>
    <cellStyle name="40% - Énfasis4 4 4 8 2" xfId="34035" xr:uid="{00000000-0005-0000-0000-0000A7720000}"/>
    <cellStyle name="40% - Énfasis4 4 4 8 3" xfId="49925" xr:uid="{00000000-0005-0000-0000-0000A8720000}"/>
    <cellStyle name="40% - Énfasis4 4 4 9" xfId="19297" xr:uid="{00000000-0005-0000-0000-0000A9720000}"/>
    <cellStyle name="40% - Énfasis4 4 5" xfId="488" xr:uid="{00000000-0005-0000-0000-0000AA720000}"/>
    <cellStyle name="40% - Énfasis4 4 5 2" xfId="2311" xr:uid="{00000000-0005-0000-0000-0000AB720000}"/>
    <cellStyle name="40% - Énfasis4 4 5 2 2" xfId="4654" xr:uid="{00000000-0005-0000-0000-0000AC720000}"/>
    <cellStyle name="40% - Énfasis4 4 5 2 2 2" xfId="14632" xr:uid="{00000000-0005-0000-0000-0000AD720000}"/>
    <cellStyle name="40% - Énfasis4 4 5 2 2 3" xfId="28639" xr:uid="{00000000-0005-0000-0000-0000AE720000}"/>
    <cellStyle name="40% - Énfasis4 4 5 2 2 4" xfId="45854" xr:uid="{00000000-0005-0000-0000-0000AF720000}"/>
    <cellStyle name="40% - Énfasis4 4 5 2 3" xfId="11171" xr:uid="{00000000-0005-0000-0000-0000B0720000}"/>
    <cellStyle name="40% - Énfasis4 4 5 2 3 2" xfId="36534" xr:uid="{00000000-0005-0000-0000-0000B1720000}"/>
    <cellStyle name="40% - Énfasis4 4 5 2 4" xfId="21323" xr:uid="{00000000-0005-0000-0000-0000B2720000}"/>
    <cellStyle name="40% - Énfasis4 4 5 2 5" xfId="43754" xr:uid="{00000000-0005-0000-0000-0000B3720000}"/>
    <cellStyle name="40% - Énfasis4 4 5 3" xfId="2978" xr:uid="{00000000-0005-0000-0000-0000B4720000}"/>
    <cellStyle name="40% - Énfasis4 4 5 3 2" xfId="12962" xr:uid="{00000000-0005-0000-0000-0000B5720000}"/>
    <cellStyle name="40% - Énfasis4 4 5 3 2 2" xfId="30123" xr:uid="{00000000-0005-0000-0000-0000B6720000}"/>
    <cellStyle name="40% - Énfasis4 4 5 3 3" xfId="38019" xr:uid="{00000000-0005-0000-0000-0000B7720000}"/>
    <cellStyle name="40% - Énfasis4 4 5 3 4" xfId="22806" xr:uid="{00000000-0005-0000-0000-0000B8720000}"/>
    <cellStyle name="40% - Énfasis4 4 5 3 5" xfId="44183" xr:uid="{00000000-0005-0000-0000-0000B9720000}"/>
    <cellStyle name="40% - Énfasis4 4 5 4" xfId="8858" xr:uid="{00000000-0005-0000-0000-0000BA720000}"/>
    <cellStyle name="40% - Énfasis4 4 5 4 2" xfId="17825" xr:uid="{00000000-0005-0000-0000-0000BB720000}"/>
    <cellStyle name="40% - Énfasis4 4 5 4 2 2" xfId="31608" xr:uid="{00000000-0005-0000-0000-0000BC720000}"/>
    <cellStyle name="40% - Énfasis4 4 5 4 3" xfId="39505" xr:uid="{00000000-0005-0000-0000-0000BD720000}"/>
    <cellStyle name="40% - Énfasis4 4 5 4 4" xfId="24290" xr:uid="{00000000-0005-0000-0000-0000BE720000}"/>
    <cellStyle name="40% - Énfasis4 4 5 4 5" xfId="49050" xr:uid="{00000000-0005-0000-0000-0000BF720000}"/>
    <cellStyle name="40% - Énfasis4 4 5 5" xfId="11172" xr:uid="{00000000-0005-0000-0000-0000C0720000}"/>
    <cellStyle name="40% - Énfasis4 4 5 5 2" xfId="33093" xr:uid="{00000000-0005-0000-0000-0000C1720000}"/>
    <cellStyle name="40% - Énfasis4 4 5 5 3" xfId="40990" xr:uid="{00000000-0005-0000-0000-0000C2720000}"/>
    <cellStyle name="40% - Énfasis4 4 5 5 4" xfId="25405" xr:uid="{00000000-0005-0000-0000-0000C3720000}"/>
    <cellStyle name="40% - Énfasis4 4 5 5 5" xfId="50693" xr:uid="{00000000-0005-0000-0000-0000C4720000}"/>
    <cellStyle name="40% - Énfasis4 4 5 6" xfId="26677" xr:uid="{00000000-0005-0000-0000-0000C5720000}"/>
    <cellStyle name="40% - Énfasis4 4 5 7" xfId="34577" xr:uid="{00000000-0005-0000-0000-0000C6720000}"/>
    <cellStyle name="40% - Énfasis4 4 5 8" xfId="19839" xr:uid="{00000000-0005-0000-0000-0000C7720000}"/>
    <cellStyle name="40% - Énfasis4 4 5 9" xfId="42511" xr:uid="{00000000-0005-0000-0000-0000C8720000}"/>
    <cellStyle name="40% - Énfasis4 4 6" xfId="1182" xr:uid="{00000000-0005-0000-0000-0000C9720000}"/>
    <cellStyle name="40% - Énfasis4 4 6 2" xfId="5240" xr:uid="{00000000-0005-0000-0000-0000CA720000}"/>
    <cellStyle name="40% - Énfasis4 4 6 2 2" xfId="15217" xr:uid="{00000000-0005-0000-0000-0000CB720000}"/>
    <cellStyle name="40% - Énfasis4 4 6 2 3" xfId="27264" xr:uid="{00000000-0005-0000-0000-0000CC720000}"/>
    <cellStyle name="40% - Énfasis4 4 6 2 4" xfId="46440" xr:uid="{00000000-0005-0000-0000-0000CD720000}"/>
    <cellStyle name="40% - Énfasis4 4 6 3" xfId="11173" xr:uid="{00000000-0005-0000-0000-0000CE720000}"/>
    <cellStyle name="40% - Énfasis4 4 6 3 2" xfId="35159" xr:uid="{00000000-0005-0000-0000-0000CF720000}"/>
    <cellStyle name="40% - Énfasis4 4 6 4" xfId="18978" xr:uid="{00000000-0005-0000-0000-0000D0720000}"/>
    <cellStyle name="40% - Énfasis4 4 6 5" xfId="43055" xr:uid="{00000000-0005-0000-0000-0000D1720000}"/>
    <cellStyle name="40% - Énfasis4 4 7" xfId="4358" xr:uid="{00000000-0005-0000-0000-0000D2720000}"/>
    <cellStyle name="40% - Énfasis4 4 7 2" xfId="14338" xr:uid="{00000000-0005-0000-0000-0000D3720000}"/>
    <cellStyle name="40% - Énfasis4 4 7 2 2" xfId="27778" xr:uid="{00000000-0005-0000-0000-0000D4720000}"/>
    <cellStyle name="40% - Énfasis4 4 7 3" xfId="35673" xr:uid="{00000000-0005-0000-0000-0000D5720000}"/>
    <cellStyle name="40% - Énfasis4 4 7 4" xfId="20462" xr:uid="{00000000-0005-0000-0000-0000D6720000}"/>
    <cellStyle name="40% - Énfasis4 4 7 5" xfId="45560" xr:uid="{00000000-0005-0000-0000-0000D7720000}"/>
    <cellStyle name="40% - Énfasis4 4 8" xfId="5828" xr:uid="{00000000-0005-0000-0000-0000D8720000}"/>
    <cellStyle name="40% - Énfasis4 4 8 2" xfId="29262" xr:uid="{00000000-0005-0000-0000-0000D9720000}"/>
    <cellStyle name="40% - Énfasis4 4 8 2 2" xfId="51420" xr:uid="{00000000-0005-0000-0000-0000DA720000}"/>
    <cellStyle name="40% - Énfasis4 4 8 3" xfId="37158" xr:uid="{00000000-0005-0000-0000-0000DB720000}"/>
    <cellStyle name="40% - Énfasis4 4 8 3 2" xfId="51285" xr:uid="{00000000-0005-0000-0000-0000DC720000}"/>
    <cellStyle name="40% - Énfasis4 4 8 4" xfId="21946" xr:uid="{00000000-0005-0000-0000-0000DD720000}"/>
    <cellStyle name="40% - Énfasis4 4 9" xfId="6531" xr:uid="{00000000-0005-0000-0000-0000DE720000}"/>
    <cellStyle name="40% - Énfasis4 4 9 2" xfId="15513" xr:uid="{00000000-0005-0000-0000-0000DF720000}"/>
    <cellStyle name="40% - Énfasis4 4 9 2 2" xfId="30747" xr:uid="{00000000-0005-0000-0000-0000E0720000}"/>
    <cellStyle name="40% - Énfasis4 4 9 3" xfId="38644" xr:uid="{00000000-0005-0000-0000-0000E1720000}"/>
    <cellStyle name="40% - Énfasis4 4 9 4" xfId="23430" xr:uid="{00000000-0005-0000-0000-0000E2720000}"/>
    <cellStyle name="40% - Énfasis4 4 9 5" xfId="46736" xr:uid="{00000000-0005-0000-0000-0000E3720000}"/>
    <cellStyle name="40% - Énfasis4 5" xfId="84" xr:uid="{00000000-0005-0000-0000-0000E4720000}"/>
    <cellStyle name="40% - Énfasis4 5 10" xfId="7023" xr:uid="{00000000-0005-0000-0000-0000E5720000}"/>
    <cellStyle name="40% - Énfasis4 5 10 2" xfId="16000" xr:uid="{00000000-0005-0000-0000-0000E6720000}"/>
    <cellStyle name="40% - Énfasis4 5 10 3" xfId="25820" xr:uid="{00000000-0005-0000-0000-0000E7720000}"/>
    <cellStyle name="40% - Énfasis4 5 10 4" xfId="47225" xr:uid="{00000000-0005-0000-0000-0000E8720000}"/>
    <cellStyle name="40% - Énfasis4 5 11" xfId="2831" xr:uid="{00000000-0005-0000-0000-0000E9720000}"/>
    <cellStyle name="40% - Énfasis4 5 11 2" xfId="12815" xr:uid="{00000000-0005-0000-0000-0000EA720000}"/>
    <cellStyle name="40% - Énfasis4 5 11 3" xfId="33719" xr:uid="{00000000-0005-0000-0000-0000EB720000}"/>
    <cellStyle name="40% - Énfasis4 5 11 4" xfId="44036" xr:uid="{00000000-0005-0000-0000-0000EC720000}"/>
    <cellStyle name="40% - Énfasis4 5 12" xfId="7697" xr:uid="{00000000-0005-0000-0000-0000ED720000}"/>
    <cellStyle name="40% - Énfasis4 5 12 2" xfId="16664" xr:uid="{00000000-0005-0000-0000-0000EE720000}"/>
    <cellStyle name="40% - Énfasis4 5 12 3" xfId="47889" xr:uid="{00000000-0005-0000-0000-0000EF720000}"/>
    <cellStyle name="40% - Énfasis4 5 13" xfId="11174" xr:uid="{00000000-0005-0000-0000-0000F0720000}"/>
    <cellStyle name="40% - Énfasis4 5 13 2" xfId="49532" xr:uid="{00000000-0005-0000-0000-0000F1720000}"/>
    <cellStyle name="40% - Énfasis4 5 14" xfId="12658" xr:uid="{00000000-0005-0000-0000-0000F2720000}"/>
    <cellStyle name="40% - Énfasis4 5 15" xfId="12644" xr:uid="{00000000-0005-0000-0000-0000F3720000}"/>
    <cellStyle name="40% - Énfasis4 5 15 2" xfId="41350" xr:uid="{00000000-0005-0000-0000-0000F4720000}"/>
    <cellStyle name="40% - Énfasis4 5 2" xfId="192" xr:uid="{00000000-0005-0000-0000-0000F5720000}"/>
    <cellStyle name="40% - Énfasis4 5 2 10" xfId="11175" xr:uid="{00000000-0005-0000-0000-0000F6720000}"/>
    <cellStyle name="40% - Énfasis4 5 2 10 2" xfId="33720" xr:uid="{00000000-0005-0000-0000-0000F7720000}"/>
    <cellStyle name="40% - Énfasis4 5 2 10 3" xfId="49753" xr:uid="{00000000-0005-0000-0000-0000F8720000}"/>
    <cellStyle name="40% - Énfasis4 5 2 11" xfId="18471" xr:uid="{00000000-0005-0000-0000-0000F9720000}"/>
    <cellStyle name="40% - Énfasis4 5 2 12" xfId="41571" xr:uid="{00000000-0005-0000-0000-0000FA720000}"/>
    <cellStyle name="40% - Énfasis4 5 2 2" xfId="664" xr:uid="{00000000-0005-0000-0000-0000FB720000}"/>
    <cellStyle name="40% - Énfasis4 5 2 2 10" xfId="42070" xr:uid="{00000000-0005-0000-0000-0000FC720000}"/>
    <cellStyle name="40% - Énfasis4 5 2 2 2" xfId="2318" xr:uid="{00000000-0005-0000-0000-0000FD720000}"/>
    <cellStyle name="40% - Énfasis4 5 2 2 2 2" xfId="5098" xr:uid="{00000000-0005-0000-0000-0000FE720000}"/>
    <cellStyle name="40% - Énfasis4 5 2 2 2 2 2" xfId="15076" xr:uid="{00000000-0005-0000-0000-0000FF720000}"/>
    <cellStyle name="40% - Énfasis4 5 2 2 2 2 2 2" xfId="28647" xr:uid="{00000000-0005-0000-0000-000000730000}"/>
    <cellStyle name="40% - Énfasis4 5 2 2 2 2 3" xfId="36542" xr:uid="{00000000-0005-0000-0000-000001730000}"/>
    <cellStyle name="40% - Énfasis4 5 2 2 2 2 4" xfId="21331" xr:uid="{00000000-0005-0000-0000-000002730000}"/>
    <cellStyle name="40% - Énfasis4 5 2 2 2 2 5" xfId="46298" xr:uid="{00000000-0005-0000-0000-000003730000}"/>
    <cellStyle name="40% - Énfasis4 5 2 2 2 3" xfId="8865" xr:uid="{00000000-0005-0000-0000-000004730000}"/>
    <cellStyle name="40% - Énfasis4 5 2 2 2 3 2" xfId="17832" xr:uid="{00000000-0005-0000-0000-000005730000}"/>
    <cellStyle name="40% - Énfasis4 5 2 2 2 3 2 2" xfId="30131" xr:uid="{00000000-0005-0000-0000-000006730000}"/>
    <cellStyle name="40% - Énfasis4 5 2 2 2 3 3" xfId="38027" xr:uid="{00000000-0005-0000-0000-000007730000}"/>
    <cellStyle name="40% - Énfasis4 5 2 2 2 3 4" xfId="22814" xr:uid="{00000000-0005-0000-0000-000008730000}"/>
    <cellStyle name="40% - Énfasis4 5 2 2 2 3 5" xfId="49057" xr:uid="{00000000-0005-0000-0000-000009730000}"/>
    <cellStyle name="40% - Énfasis4 5 2 2 2 4" xfId="9717" xr:uid="{00000000-0005-0000-0000-00000A730000}"/>
    <cellStyle name="40% - Énfasis4 5 2 2 2 4 2" xfId="31616" xr:uid="{00000000-0005-0000-0000-00000B730000}"/>
    <cellStyle name="40% - Énfasis4 5 2 2 2 4 3" xfId="39513" xr:uid="{00000000-0005-0000-0000-00000C730000}"/>
    <cellStyle name="40% - Énfasis4 5 2 2 2 4 4" xfId="24298" xr:uid="{00000000-0005-0000-0000-00000D730000}"/>
    <cellStyle name="40% - Énfasis4 5 2 2 2 4 5" xfId="50700" xr:uid="{00000000-0005-0000-0000-00000E730000}"/>
    <cellStyle name="40% - Énfasis4 5 2 2 2 5" xfId="12393" xr:uid="{00000000-0005-0000-0000-00000F730000}"/>
    <cellStyle name="40% - Énfasis4 5 2 2 2 5 2" xfId="33101" xr:uid="{00000000-0005-0000-0000-000010730000}"/>
    <cellStyle name="40% - Énfasis4 5 2 2 2 5 3" xfId="40998" xr:uid="{00000000-0005-0000-0000-000011730000}"/>
    <cellStyle name="40% - Énfasis4 5 2 2 2 6" xfId="26685" xr:uid="{00000000-0005-0000-0000-000012730000}"/>
    <cellStyle name="40% - Énfasis4 5 2 2 2 7" xfId="34585" xr:uid="{00000000-0005-0000-0000-000013730000}"/>
    <cellStyle name="40% - Énfasis4 5 2 2 2 8" xfId="19847" xr:uid="{00000000-0005-0000-0000-000014730000}"/>
    <cellStyle name="40% - Énfasis4 5 2 2 2 9" xfId="42518" xr:uid="{00000000-0005-0000-0000-000015730000}"/>
    <cellStyle name="40% - Énfasis4 5 2 2 3" xfId="1869" xr:uid="{00000000-0005-0000-0000-000016730000}"/>
    <cellStyle name="40% - Énfasis4 5 2 2 3 2" xfId="4259" xr:uid="{00000000-0005-0000-0000-000017730000}"/>
    <cellStyle name="40% - Énfasis4 5 2 2 3 2 2" xfId="14239" xr:uid="{00000000-0005-0000-0000-000018730000}"/>
    <cellStyle name="40% - Énfasis4 5 2 2 3 2 3" xfId="28101" xr:uid="{00000000-0005-0000-0000-000019730000}"/>
    <cellStyle name="40% - Énfasis4 5 2 2 3 2 4" xfId="45461" xr:uid="{00000000-0005-0000-0000-00001A730000}"/>
    <cellStyle name="40% - Énfasis4 5 2 2 3 3" xfId="11176" xr:uid="{00000000-0005-0000-0000-00001B730000}"/>
    <cellStyle name="40% - Énfasis4 5 2 2 3 3 2" xfId="35996" xr:uid="{00000000-0005-0000-0000-00001C730000}"/>
    <cellStyle name="40% - Énfasis4 5 2 2 3 4" xfId="20785" xr:uid="{00000000-0005-0000-0000-00001D730000}"/>
    <cellStyle name="40% - Énfasis4 5 2 2 3 5" xfId="43647" xr:uid="{00000000-0005-0000-0000-00001E730000}"/>
    <cellStyle name="40% - Énfasis4 5 2 2 4" xfId="3603" xr:uid="{00000000-0005-0000-0000-00001F730000}"/>
    <cellStyle name="40% - Énfasis4 5 2 2 4 2" xfId="13587" xr:uid="{00000000-0005-0000-0000-000020730000}"/>
    <cellStyle name="40% - Énfasis4 5 2 2 4 2 2" xfId="29585" xr:uid="{00000000-0005-0000-0000-000021730000}"/>
    <cellStyle name="40% - Énfasis4 5 2 2 4 3" xfId="37481" xr:uid="{00000000-0005-0000-0000-000022730000}"/>
    <cellStyle name="40% - Énfasis4 5 2 2 4 4" xfId="22269" xr:uid="{00000000-0005-0000-0000-000023730000}"/>
    <cellStyle name="40% - Énfasis4 5 2 2 4 5" xfId="44808" xr:uid="{00000000-0005-0000-0000-000024730000}"/>
    <cellStyle name="40% - Énfasis4 5 2 2 5" xfId="8417" xr:uid="{00000000-0005-0000-0000-000025730000}"/>
    <cellStyle name="40% - Énfasis4 5 2 2 5 2" xfId="17384" xr:uid="{00000000-0005-0000-0000-000026730000}"/>
    <cellStyle name="40% - Énfasis4 5 2 2 5 2 2" xfId="31070" xr:uid="{00000000-0005-0000-0000-000027730000}"/>
    <cellStyle name="40% - Énfasis4 5 2 2 5 3" xfId="38967" xr:uid="{00000000-0005-0000-0000-000028730000}"/>
    <cellStyle name="40% - Énfasis4 5 2 2 5 4" xfId="23753" xr:uid="{00000000-0005-0000-0000-000029730000}"/>
    <cellStyle name="40% - Énfasis4 5 2 2 5 5" xfId="48609" xr:uid="{00000000-0005-0000-0000-00002A730000}"/>
    <cellStyle name="40% - Énfasis4 5 2 2 6" xfId="11177" xr:uid="{00000000-0005-0000-0000-00002B730000}"/>
    <cellStyle name="40% - Énfasis4 5 2 2 6 2" xfId="32555" xr:uid="{00000000-0005-0000-0000-00002C730000}"/>
    <cellStyle name="40% - Énfasis4 5 2 2 6 3" xfId="40452" xr:uid="{00000000-0005-0000-0000-00002D730000}"/>
    <cellStyle name="40% - Énfasis4 5 2 2 6 4" xfId="25161" xr:uid="{00000000-0005-0000-0000-00002E730000}"/>
    <cellStyle name="40% - Énfasis4 5 2 2 6 5" xfId="50252" xr:uid="{00000000-0005-0000-0000-00002F730000}"/>
    <cellStyle name="40% - Énfasis4 5 2 2 7" xfId="26139" xr:uid="{00000000-0005-0000-0000-000030730000}"/>
    <cellStyle name="40% - Énfasis4 5 2 2 8" xfId="34039" xr:uid="{00000000-0005-0000-0000-000031730000}"/>
    <cellStyle name="40% - Énfasis4 5 2 2 9" xfId="19301" xr:uid="{00000000-0005-0000-0000-000032730000}"/>
    <cellStyle name="40% - Énfasis4 5 2 3" xfId="2317" xr:uid="{00000000-0005-0000-0000-000033730000}"/>
    <cellStyle name="40% - Énfasis4 5 2 3 2" xfId="4819" xr:uid="{00000000-0005-0000-0000-000034730000}"/>
    <cellStyle name="40% - Énfasis4 5 2 3 2 2" xfId="14797" xr:uid="{00000000-0005-0000-0000-000035730000}"/>
    <cellStyle name="40% - Énfasis4 5 2 3 2 2 2" xfId="28646" xr:uid="{00000000-0005-0000-0000-000036730000}"/>
    <cellStyle name="40% - Énfasis4 5 2 3 2 3" xfId="36541" xr:uid="{00000000-0005-0000-0000-000037730000}"/>
    <cellStyle name="40% - Énfasis4 5 2 3 2 4" xfId="21330" xr:uid="{00000000-0005-0000-0000-000038730000}"/>
    <cellStyle name="40% - Énfasis4 5 2 3 2 5" xfId="46019" xr:uid="{00000000-0005-0000-0000-000039730000}"/>
    <cellStyle name="40% - Énfasis4 5 2 3 3" xfId="8864" xr:uid="{00000000-0005-0000-0000-00003A730000}"/>
    <cellStyle name="40% - Énfasis4 5 2 3 3 2" xfId="17831" xr:uid="{00000000-0005-0000-0000-00003B730000}"/>
    <cellStyle name="40% - Énfasis4 5 2 3 3 2 2" xfId="30130" xr:uid="{00000000-0005-0000-0000-00003C730000}"/>
    <cellStyle name="40% - Énfasis4 5 2 3 3 3" xfId="38026" xr:uid="{00000000-0005-0000-0000-00003D730000}"/>
    <cellStyle name="40% - Énfasis4 5 2 3 3 4" xfId="22813" xr:uid="{00000000-0005-0000-0000-00003E730000}"/>
    <cellStyle name="40% - Énfasis4 5 2 3 3 5" xfId="49056" xr:uid="{00000000-0005-0000-0000-00003F730000}"/>
    <cellStyle name="40% - Énfasis4 5 2 3 4" xfId="9718" xr:uid="{00000000-0005-0000-0000-000040730000}"/>
    <cellStyle name="40% - Énfasis4 5 2 3 4 2" xfId="31615" xr:uid="{00000000-0005-0000-0000-000041730000}"/>
    <cellStyle name="40% - Énfasis4 5 2 3 4 3" xfId="39512" xr:uid="{00000000-0005-0000-0000-000042730000}"/>
    <cellStyle name="40% - Énfasis4 5 2 3 4 4" xfId="24297" xr:uid="{00000000-0005-0000-0000-000043730000}"/>
    <cellStyle name="40% - Énfasis4 5 2 3 4 5" xfId="50699" xr:uid="{00000000-0005-0000-0000-000044730000}"/>
    <cellStyle name="40% - Énfasis4 5 2 3 5" xfId="12392" xr:uid="{00000000-0005-0000-0000-000045730000}"/>
    <cellStyle name="40% - Énfasis4 5 2 3 5 2" xfId="33100" xr:uid="{00000000-0005-0000-0000-000046730000}"/>
    <cellStyle name="40% - Énfasis4 5 2 3 5 3" xfId="40997" xr:uid="{00000000-0005-0000-0000-000047730000}"/>
    <cellStyle name="40% - Énfasis4 5 2 3 6" xfId="26684" xr:uid="{00000000-0005-0000-0000-000048730000}"/>
    <cellStyle name="40% - Énfasis4 5 2 3 7" xfId="34584" xr:uid="{00000000-0005-0000-0000-000049730000}"/>
    <cellStyle name="40% - Énfasis4 5 2 3 8" xfId="19846" xr:uid="{00000000-0005-0000-0000-00004A730000}"/>
    <cellStyle name="40% - Énfasis4 5 2 3 9" xfId="42517" xr:uid="{00000000-0005-0000-0000-00004B730000}"/>
    <cellStyle name="40% - Énfasis4 5 2 4" xfId="1356" xr:uid="{00000000-0005-0000-0000-00004C730000}"/>
    <cellStyle name="40% - Énfasis4 5 2 4 2" xfId="4557" xr:uid="{00000000-0005-0000-0000-00004D730000}"/>
    <cellStyle name="40% - Énfasis4 5 2 4 2 2" xfId="14535" xr:uid="{00000000-0005-0000-0000-00004E730000}"/>
    <cellStyle name="40% - Énfasis4 5 2 4 2 3" xfId="27268" xr:uid="{00000000-0005-0000-0000-00004F730000}"/>
    <cellStyle name="40% - Énfasis4 5 2 4 2 4" xfId="45757" xr:uid="{00000000-0005-0000-0000-000050730000}"/>
    <cellStyle name="40% - Énfasis4 5 2 4 3" xfId="11178" xr:uid="{00000000-0005-0000-0000-000051730000}"/>
    <cellStyle name="40% - Énfasis4 5 2 4 3 2" xfId="35163" xr:uid="{00000000-0005-0000-0000-000052730000}"/>
    <cellStyle name="40% - Énfasis4 5 2 4 4" xfId="18982" xr:uid="{00000000-0005-0000-0000-000053730000}"/>
    <cellStyle name="40% - Énfasis4 5 2 4 5" xfId="43228" xr:uid="{00000000-0005-0000-0000-000054730000}"/>
    <cellStyle name="40% - Énfasis4 5 2 5" xfId="6707" xr:uid="{00000000-0005-0000-0000-000055730000}"/>
    <cellStyle name="40% - Énfasis4 5 2 5 2" xfId="15686" xr:uid="{00000000-0005-0000-0000-000056730000}"/>
    <cellStyle name="40% - Énfasis4 5 2 5 2 2" xfId="27782" xr:uid="{00000000-0005-0000-0000-000057730000}"/>
    <cellStyle name="40% - Énfasis4 5 2 5 3" xfId="35677" xr:uid="{00000000-0005-0000-0000-000058730000}"/>
    <cellStyle name="40% - Énfasis4 5 2 5 4" xfId="20466" xr:uid="{00000000-0005-0000-0000-000059730000}"/>
    <cellStyle name="40% - Énfasis4 5 2 5 5" xfId="46910" xr:uid="{00000000-0005-0000-0000-00005A730000}"/>
    <cellStyle name="40% - Énfasis4 5 2 6" xfId="3979" xr:uid="{00000000-0005-0000-0000-00005B730000}"/>
    <cellStyle name="40% - Énfasis4 5 2 6 2" xfId="13960" xr:uid="{00000000-0005-0000-0000-00005C730000}"/>
    <cellStyle name="40% - Énfasis4 5 2 6 2 2" xfId="29266" xr:uid="{00000000-0005-0000-0000-00005D730000}"/>
    <cellStyle name="40% - Énfasis4 5 2 6 3" xfId="37162" xr:uid="{00000000-0005-0000-0000-00005E730000}"/>
    <cellStyle name="40% - Énfasis4 5 2 6 4" xfId="21950" xr:uid="{00000000-0005-0000-0000-00005F730000}"/>
    <cellStyle name="40% - Énfasis4 5 2 6 5" xfId="45182" xr:uid="{00000000-0005-0000-0000-000060730000}"/>
    <cellStyle name="40% - Énfasis4 5 2 7" xfId="7244" xr:uid="{00000000-0005-0000-0000-000061730000}"/>
    <cellStyle name="40% - Énfasis4 5 2 7 2" xfId="16221" xr:uid="{00000000-0005-0000-0000-000062730000}"/>
    <cellStyle name="40% - Énfasis4 5 2 7 2 2" xfId="30751" xr:uid="{00000000-0005-0000-0000-000063730000}"/>
    <cellStyle name="40% - Énfasis4 5 2 7 3" xfId="38648" xr:uid="{00000000-0005-0000-0000-000064730000}"/>
    <cellStyle name="40% - Énfasis4 5 2 7 4" xfId="23434" xr:uid="{00000000-0005-0000-0000-000065730000}"/>
    <cellStyle name="40% - Énfasis4 5 2 7 5" xfId="47446" xr:uid="{00000000-0005-0000-0000-000066730000}"/>
    <cellStyle name="40% - Énfasis4 5 2 8" xfId="3152" xr:uid="{00000000-0005-0000-0000-000067730000}"/>
    <cellStyle name="40% - Énfasis4 5 2 8 2" xfId="13136" xr:uid="{00000000-0005-0000-0000-000068730000}"/>
    <cellStyle name="40% - Énfasis4 5 2 8 2 2" xfId="32236" xr:uid="{00000000-0005-0000-0000-000069730000}"/>
    <cellStyle name="40% - Énfasis4 5 2 8 3" xfId="40133" xr:uid="{00000000-0005-0000-0000-00006A730000}"/>
    <cellStyle name="40% - Énfasis4 5 2 8 4" xfId="24868" xr:uid="{00000000-0005-0000-0000-00006B730000}"/>
    <cellStyle name="40% - Énfasis4 5 2 8 5" xfId="44357" xr:uid="{00000000-0005-0000-0000-00006C730000}"/>
    <cellStyle name="40% - Énfasis4 5 2 9" xfId="7918" xr:uid="{00000000-0005-0000-0000-00006D730000}"/>
    <cellStyle name="40% - Énfasis4 5 2 9 2" xfId="16885" xr:uid="{00000000-0005-0000-0000-00006E730000}"/>
    <cellStyle name="40% - Énfasis4 5 2 9 3" xfId="25821" xr:uid="{00000000-0005-0000-0000-00006F730000}"/>
    <cellStyle name="40% - Énfasis4 5 2 9 4" xfId="48110" xr:uid="{00000000-0005-0000-0000-000070730000}"/>
    <cellStyle name="40% - Énfasis4 5 3" xfId="300" xr:uid="{00000000-0005-0000-0000-000071730000}"/>
    <cellStyle name="40% - Énfasis4 5 3 10" xfId="18573" xr:uid="{00000000-0005-0000-0000-000072730000}"/>
    <cellStyle name="40% - Énfasis4 5 3 11" xfId="41745" xr:uid="{00000000-0005-0000-0000-000073730000}"/>
    <cellStyle name="40% - Énfasis4 5 3 2" xfId="839" xr:uid="{00000000-0005-0000-0000-000074730000}"/>
    <cellStyle name="40% - Énfasis4 5 3 2 2" xfId="2319" xr:uid="{00000000-0005-0000-0000-000075730000}"/>
    <cellStyle name="40% - Énfasis4 5 3 2 2 2" xfId="4919" xr:uid="{00000000-0005-0000-0000-000076730000}"/>
    <cellStyle name="40% - Énfasis4 5 3 2 2 2 2" xfId="14897" xr:uid="{00000000-0005-0000-0000-000077730000}"/>
    <cellStyle name="40% - Énfasis4 5 3 2 2 2 3" xfId="28648" xr:uid="{00000000-0005-0000-0000-000078730000}"/>
    <cellStyle name="40% - Énfasis4 5 3 2 2 2 4" xfId="46119" xr:uid="{00000000-0005-0000-0000-000079730000}"/>
    <cellStyle name="40% - Énfasis4 5 3 2 2 3" xfId="11179" xr:uid="{00000000-0005-0000-0000-00007A730000}"/>
    <cellStyle name="40% - Énfasis4 5 3 2 2 3 2" xfId="36543" xr:uid="{00000000-0005-0000-0000-00007B730000}"/>
    <cellStyle name="40% - Énfasis4 5 3 2 2 4" xfId="21332" xr:uid="{00000000-0005-0000-0000-00007C730000}"/>
    <cellStyle name="40% - Énfasis4 5 3 2 2 5" xfId="43756" xr:uid="{00000000-0005-0000-0000-00007D730000}"/>
    <cellStyle name="40% - Énfasis4 5 3 2 3" xfId="3604" xr:uid="{00000000-0005-0000-0000-00007E730000}"/>
    <cellStyle name="40% - Énfasis4 5 3 2 3 2" xfId="13588" xr:uid="{00000000-0005-0000-0000-00007F730000}"/>
    <cellStyle name="40% - Énfasis4 5 3 2 3 2 2" xfId="30132" xr:uid="{00000000-0005-0000-0000-000080730000}"/>
    <cellStyle name="40% - Énfasis4 5 3 2 3 3" xfId="38028" xr:uid="{00000000-0005-0000-0000-000081730000}"/>
    <cellStyle name="40% - Énfasis4 5 3 2 3 4" xfId="22815" xr:uid="{00000000-0005-0000-0000-000082730000}"/>
    <cellStyle name="40% - Énfasis4 5 3 2 3 5" xfId="44809" xr:uid="{00000000-0005-0000-0000-000083730000}"/>
    <cellStyle name="40% - Énfasis4 5 3 2 4" xfId="8866" xr:uid="{00000000-0005-0000-0000-000084730000}"/>
    <cellStyle name="40% - Énfasis4 5 3 2 4 2" xfId="17833" xr:uid="{00000000-0005-0000-0000-000085730000}"/>
    <cellStyle name="40% - Énfasis4 5 3 2 4 2 2" xfId="31617" xr:uid="{00000000-0005-0000-0000-000086730000}"/>
    <cellStyle name="40% - Énfasis4 5 3 2 4 3" xfId="39514" xr:uid="{00000000-0005-0000-0000-000087730000}"/>
    <cellStyle name="40% - Énfasis4 5 3 2 4 4" xfId="24299" xr:uid="{00000000-0005-0000-0000-000088730000}"/>
    <cellStyle name="40% - Énfasis4 5 3 2 4 5" xfId="49058" xr:uid="{00000000-0005-0000-0000-000089730000}"/>
    <cellStyle name="40% - Énfasis4 5 3 2 5" xfId="11180" xr:uid="{00000000-0005-0000-0000-00008A730000}"/>
    <cellStyle name="40% - Énfasis4 5 3 2 5 2" xfId="33102" xr:uid="{00000000-0005-0000-0000-00008B730000}"/>
    <cellStyle name="40% - Énfasis4 5 3 2 5 3" xfId="40999" xr:uid="{00000000-0005-0000-0000-00008C730000}"/>
    <cellStyle name="40% - Énfasis4 5 3 2 5 4" xfId="25408" xr:uid="{00000000-0005-0000-0000-00008D730000}"/>
    <cellStyle name="40% - Énfasis4 5 3 2 5 5" xfId="50701" xr:uid="{00000000-0005-0000-0000-00008E730000}"/>
    <cellStyle name="40% - Énfasis4 5 3 2 6" xfId="26686" xr:uid="{00000000-0005-0000-0000-00008F730000}"/>
    <cellStyle name="40% - Énfasis4 5 3 2 7" xfId="34586" xr:uid="{00000000-0005-0000-0000-000090730000}"/>
    <cellStyle name="40% - Énfasis4 5 3 2 8" xfId="19848" xr:uid="{00000000-0005-0000-0000-000091730000}"/>
    <cellStyle name="40% - Énfasis4 5 3 2 9" xfId="42519" xr:uid="{00000000-0005-0000-0000-000092730000}"/>
    <cellStyle name="40% - Énfasis4 5 3 3" xfId="1530" xr:uid="{00000000-0005-0000-0000-000093730000}"/>
    <cellStyle name="40% - Énfasis4 5 3 3 2" xfId="6882" xr:uid="{00000000-0005-0000-0000-000094730000}"/>
    <cellStyle name="40% - Énfasis4 5 3 3 2 2" xfId="15860" xr:uid="{00000000-0005-0000-0000-000095730000}"/>
    <cellStyle name="40% - Énfasis4 5 3 3 2 3" xfId="27405" xr:uid="{00000000-0005-0000-0000-000096730000}"/>
    <cellStyle name="40% - Énfasis4 5 3 3 2 4" xfId="47084" xr:uid="{00000000-0005-0000-0000-000097730000}"/>
    <cellStyle name="40% - Énfasis4 5 3 3 3" xfId="11181" xr:uid="{00000000-0005-0000-0000-000098730000}"/>
    <cellStyle name="40% - Énfasis4 5 3 3 3 2" xfId="35300" xr:uid="{00000000-0005-0000-0000-000099730000}"/>
    <cellStyle name="40% - Énfasis4 5 3 3 4" xfId="19300" xr:uid="{00000000-0005-0000-0000-00009A730000}"/>
    <cellStyle name="40% - Énfasis4 5 3 3 5" xfId="43402" xr:uid="{00000000-0005-0000-0000-00009B730000}"/>
    <cellStyle name="40% - Énfasis4 5 3 4" xfId="4079" xr:uid="{00000000-0005-0000-0000-00009C730000}"/>
    <cellStyle name="40% - Énfasis4 5 3 4 2" xfId="14060" xr:uid="{00000000-0005-0000-0000-00009D730000}"/>
    <cellStyle name="40% - Énfasis4 5 3 4 2 2" xfId="28100" xr:uid="{00000000-0005-0000-0000-00009E730000}"/>
    <cellStyle name="40% - Énfasis4 5 3 4 3" xfId="35995" xr:uid="{00000000-0005-0000-0000-00009F730000}"/>
    <cellStyle name="40% - Énfasis4 5 3 4 4" xfId="20784" xr:uid="{00000000-0005-0000-0000-0000A0730000}"/>
    <cellStyle name="40% - Énfasis4 5 3 4 5" xfId="45282" xr:uid="{00000000-0005-0000-0000-0000A1730000}"/>
    <cellStyle name="40% - Énfasis4 5 3 5" xfId="7418" xr:uid="{00000000-0005-0000-0000-0000A2730000}"/>
    <cellStyle name="40% - Énfasis4 5 3 5 2" xfId="16394" xr:uid="{00000000-0005-0000-0000-0000A3730000}"/>
    <cellStyle name="40% - Énfasis4 5 3 5 2 2" xfId="29584" xr:uid="{00000000-0005-0000-0000-0000A4730000}"/>
    <cellStyle name="40% - Énfasis4 5 3 5 3" xfId="37480" xr:uid="{00000000-0005-0000-0000-0000A5730000}"/>
    <cellStyle name="40% - Énfasis4 5 3 5 4" xfId="22268" xr:uid="{00000000-0005-0000-0000-0000A6730000}"/>
    <cellStyle name="40% - Énfasis4 5 3 5 5" xfId="47619" xr:uid="{00000000-0005-0000-0000-0000A7730000}"/>
    <cellStyle name="40% - Énfasis4 5 3 6" xfId="3326" xr:uid="{00000000-0005-0000-0000-0000A8730000}"/>
    <cellStyle name="40% - Énfasis4 5 3 6 2" xfId="13310" xr:uid="{00000000-0005-0000-0000-0000A9730000}"/>
    <cellStyle name="40% - Énfasis4 5 3 6 2 2" xfId="31069" xr:uid="{00000000-0005-0000-0000-0000AA730000}"/>
    <cellStyle name="40% - Énfasis4 5 3 6 3" xfId="38966" xr:uid="{00000000-0005-0000-0000-0000AB730000}"/>
    <cellStyle name="40% - Énfasis4 5 3 6 4" xfId="23752" xr:uid="{00000000-0005-0000-0000-0000AC730000}"/>
    <cellStyle name="40% - Énfasis4 5 3 6 5" xfId="44531" xr:uid="{00000000-0005-0000-0000-0000AD730000}"/>
    <cellStyle name="40% - Énfasis4 5 3 7" xfId="8092" xr:uid="{00000000-0005-0000-0000-0000AE730000}"/>
    <cellStyle name="40% - Énfasis4 5 3 7 2" xfId="17059" xr:uid="{00000000-0005-0000-0000-0000AF730000}"/>
    <cellStyle name="40% - Énfasis4 5 3 7 2 2" xfId="32554" xr:uid="{00000000-0005-0000-0000-0000B0730000}"/>
    <cellStyle name="40% - Énfasis4 5 3 7 3" xfId="40451" xr:uid="{00000000-0005-0000-0000-0000B1730000}"/>
    <cellStyle name="40% - Énfasis4 5 3 7 4" xfId="25160" xr:uid="{00000000-0005-0000-0000-0000B2730000}"/>
    <cellStyle name="40% - Énfasis4 5 3 7 5" xfId="48284" xr:uid="{00000000-0005-0000-0000-0000B3730000}"/>
    <cellStyle name="40% - Énfasis4 5 3 8" xfId="11182" xr:uid="{00000000-0005-0000-0000-0000B4730000}"/>
    <cellStyle name="40% - Énfasis4 5 3 8 2" xfId="26138" xr:uid="{00000000-0005-0000-0000-0000B5730000}"/>
    <cellStyle name="40% - Énfasis4 5 3 8 3" xfId="49927" xr:uid="{00000000-0005-0000-0000-0000B6730000}"/>
    <cellStyle name="40% - Énfasis4 5 3 9" xfId="34038" xr:uid="{00000000-0005-0000-0000-0000B7730000}"/>
    <cellStyle name="40% - Énfasis4 5 4" xfId="441" xr:uid="{00000000-0005-0000-0000-0000B8730000}"/>
    <cellStyle name="40% - Énfasis4 5 4 2" xfId="2316" xr:uid="{00000000-0005-0000-0000-0000B9730000}"/>
    <cellStyle name="40% - Énfasis4 5 4 2 2" xfId="4640" xr:uid="{00000000-0005-0000-0000-0000BA730000}"/>
    <cellStyle name="40% - Énfasis4 5 4 2 2 2" xfId="14618" xr:uid="{00000000-0005-0000-0000-0000BB730000}"/>
    <cellStyle name="40% - Énfasis4 5 4 2 2 3" xfId="28645" xr:uid="{00000000-0005-0000-0000-0000BC730000}"/>
    <cellStyle name="40% - Énfasis4 5 4 2 2 4" xfId="45840" xr:uid="{00000000-0005-0000-0000-0000BD730000}"/>
    <cellStyle name="40% - Énfasis4 5 4 2 3" xfId="11183" xr:uid="{00000000-0005-0000-0000-0000BE730000}"/>
    <cellStyle name="40% - Énfasis4 5 4 2 3 2" xfId="36540" xr:uid="{00000000-0005-0000-0000-0000BF730000}"/>
    <cellStyle name="40% - Énfasis4 5 4 2 4" xfId="21329" xr:uid="{00000000-0005-0000-0000-0000C0730000}"/>
    <cellStyle name="40% - Énfasis4 5 4 2 5" xfId="43755" xr:uid="{00000000-0005-0000-0000-0000C1730000}"/>
    <cellStyle name="40% - Énfasis4 5 4 3" xfId="2931" xr:uid="{00000000-0005-0000-0000-0000C2730000}"/>
    <cellStyle name="40% - Énfasis4 5 4 3 2" xfId="12915" xr:uid="{00000000-0005-0000-0000-0000C3730000}"/>
    <cellStyle name="40% - Énfasis4 5 4 3 2 2" xfId="30129" xr:uid="{00000000-0005-0000-0000-0000C4730000}"/>
    <cellStyle name="40% - Énfasis4 5 4 3 3" xfId="38025" xr:uid="{00000000-0005-0000-0000-0000C5730000}"/>
    <cellStyle name="40% - Énfasis4 5 4 3 4" xfId="22812" xr:uid="{00000000-0005-0000-0000-0000C6730000}"/>
    <cellStyle name="40% - Énfasis4 5 4 3 5" xfId="44136" xr:uid="{00000000-0005-0000-0000-0000C7730000}"/>
    <cellStyle name="40% - Énfasis4 5 4 4" xfId="8863" xr:uid="{00000000-0005-0000-0000-0000C8730000}"/>
    <cellStyle name="40% - Énfasis4 5 4 4 2" xfId="17830" xr:uid="{00000000-0005-0000-0000-0000C9730000}"/>
    <cellStyle name="40% - Énfasis4 5 4 4 2 2" xfId="31614" xr:uid="{00000000-0005-0000-0000-0000CA730000}"/>
    <cellStyle name="40% - Énfasis4 5 4 4 3" xfId="39511" xr:uid="{00000000-0005-0000-0000-0000CB730000}"/>
    <cellStyle name="40% - Énfasis4 5 4 4 4" xfId="24296" xr:uid="{00000000-0005-0000-0000-0000CC730000}"/>
    <cellStyle name="40% - Énfasis4 5 4 4 5" xfId="49055" xr:uid="{00000000-0005-0000-0000-0000CD730000}"/>
    <cellStyle name="40% - Énfasis4 5 4 5" xfId="11184" xr:uid="{00000000-0005-0000-0000-0000CE730000}"/>
    <cellStyle name="40% - Énfasis4 5 4 5 2" xfId="33099" xr:uid="{00000000-0005-0000-0000-0000CF730000}"/>
    <cellStyle name="40% - Énfasis4 5 4 5 3" xfId="40996" xr:uid="{00000000-0005-0000-0000-0000D0730000}"/>
    <cellStyle name="40% - Énfasis4 5 4 5 4" xfId="25407" xr:uid="{00000000-0005-0000-0000-0000D1730000}"/>
    <cellStyle name="40% - Énfasis4 5 4 5 5" xfId="50698" xr:uid="{00000000-0005-0000-0000-0000D2730000}"/>
    <cellStyle name="40% - Énfasis4 5 4 6" xfId="26683" xr:uid="{00000000-0005-0000-0000-0000D3730000}"/>
    <cellStyle name="40% - Énfasis4 5 4 7" xfId="34583" xr:uid="{00000000-0005-0000-0000-0000D4730000}"/>
    <cellStyle name="40% - Énfasis4 5 4 8" xfId="19845" xr:uid="{00000000-0005-0000-0000-0000D5730000}"/>
    <cellStyle name="40% - Énfasis4 5 4 9" xfId="42516" xr:uid="{00000000-0005-0000-0000-0000D6730000}"/>
    <cellStyle name="40% - Énfasis4 5 5" xfId="1135" xr:uid="{00000000-0005-0000-0000-0000D7730000}"/>
    <cellStyle name="40% - Énfasis4 5 5 2" xfId="5210" xr:uid="{00000000-0005-0000-0000-0000D8730000}"/>
    <cellStyle name="40% - Énfasis4 5 5 2 2" xfId="15187" xr:uid="{00000000-0005-0000-0000-0000D9730000}"/>
    <cellStyle name="40% - Énfasis4 5 5 2 3" xfId="27267" xr:uid="{00000000-0005-0000-0000-0000DA730000}"/>
    <cellStyle name="40% - Énfasis4 5 5 2 4" xfId="46410" xr:uid="{00000000-0005-0000-0000-0000DB730000}"/>
    <cellStyle name="40% - Énfasis4 5 5 3" xfId="11185" xr:uid="{00000000-0005-0000-0000-0000DC730000}"/>
    <cellStyle name="40% - Énfasis4 5 5 3 2" xfId="35162" xr:uid="{00000000-0005-0000-0000-0000DD730000}"/>
    <cellStyle name="40% - Énfasis4 5 5 4" xfId="18981" xr:uid="{00000000-0005-0000-0000-0000DE730000}"/>
    <cellStyle name="40% - Énfasis4 5 5 5" xfId="43008" xr:uid="{00000000-0005-0000-0000-0000DF730000}"/>
    <cellStyle name="40% - Énfasis4 5 6" xfId="4440" xr:uid="{00000000-0005-0000-0000-0000E0730000}"/>
    <cellStyle name="40% - Énfasis4 5 6 2" xfId="14419" xr:uid="{00000000-0005-0000-0000-0000E1730000}"/>
    <cellStyle name="40% - Énfasis4 5 6 2 2" xfId="27781" xr:uid="{00000000-0005-0000-0000-0000E2730000}"/>
    <cellStyle name="40% - Énfasis4 5 6 3" xfId="35676" xr:uid="{00000000-0005-0000-0000-0000E3730000}"/>
    <cellStyle name="40% - Énfasis4 5 6 4" xfId="20465" xr:uid="{00000000-0005-0000-0000-0000E4730000}"/>
    <cellStyle name="40% - Énfasis4 5 6 5" xfId="45641" xr:uid="{00000000-0005-0000-0000-0000E5730000}"/>
    <cellStyle name="40% - Énfasis4 5 7" xfId="6034" xr:uid="{00000000-0005-0000-0000-0000E6730000}"/>
    <cellStyle name="40% - Énfasis4 5 7 2" xfId="29265" xr:uid="{00000000-0005-0000-0000-0000E7730000}"/>
    <cellStyle name="40% - Énfasis4 5 7 2 2" xfId="51462" xr:uid="{00000000-0005-0000-0000-0000E8730000}"/>
    <cellStyle name="40% - Énfasis4 5 7 3" xfId="37161" xr:uid="{00000000-0005-0000-0000-0000E9730000}"/>
    <cellStyle name="40% - Énfasis4 5 7 3 2" xfId="51286" xr:uid="{00000000-0005-0000-0000-0000EA730000}"/>
    <cellStyle name="40% - Énfasis4 5 7 4" xfId="21949" xr:uid="{00000000-0005-0000-0000-0000EB730000}"/>
    <cellStyle name="40% - Énfasis4 5 8" xfId="6484" xr:uid="{00000000-0005-0000-0000-0000EC730000}"/>
    <cellStyle name="40% - Énfasis4 5 8 2" xfId="15466" xr:uid="{00000000-0005-0000-0000-0000ED730000}"/>
    <cellStyle name="40% - Énfasis4 5 8 2 2" xfId="30750" xr:uid="{00000000-0005-0000-0000-0000EE730000}"/>
    <cellStyle name="40% - Énfasis4 5 8 3" xfId="38647" xr:uid="{00000000-0005-0000-0000-0000EF730000}"/>
    <cellStyle name="40% - Énfasis4 5 8 4" xfId="23433" xr:uid="{00000000-0005-0000-0000-0000F0730000}"/>
    <cellStyle name="40% - Énfasis4 5 8 5" xfId="46689" xr:uid="{00000000-0005-0000-0000-0000F1730000}"/>
    <cellStyle name="40% - Énfasis4 5 9" xfId="3798" xr:uid="{00000000-0005-0000-0000-0000F2730000}"/>
    <cellStyle name="40% - Énfasis4 5 9 2" xfId="13781" xr:uid="{00000000-0005-0000-0000-0000F3730000}"/>
    <cellStyle name="40% - Énfasis4 5 9 2 2" xfId="32235" xr:uid="{00000000-0005-0000-0000-0000F4730000}"/>
    <cellStyle name="40% - Énfasis4 5 9 3" xfId="40132" xr:uid="{00000000-0005-0000-0000-0000F5730000}"/>
    <cellStyle name="40% - Énfasis4 5 9 4" xfId="24867" xr:uid="{00000000-0005-0000-0000-0000F6730000}"/>
    <cellStyle name="40% - Énfasis4 5 9 5" xfId="45003" xr:uid="{00000000-0005-0000-0000-0000F7730000}"/>
    <cellStyle name="40% - Énfasis4 6" xfId="161" xr:uid="{00000000-0005-0000-0000-0000F8730000}"/>
    <cellStyle name="40% - Énfasis4 6 10" xfId="7762" xr:uid="{00000000-0005-0000-0000-0000F9730000}"/>
    <cellStyle name="40% - Énfasis4 6 10 2" xfId="16729" xr:uid="{00000000-0005-0000-0000-0000FA730000}"/>
    <cellStyle name="40% - Énfasis4 6 10 3" xfId="33721" xr:uid="{00000000-0005-0000-0000-0000FB730000}"/>
    <cellStyle name="40% - Énfasis4 6 10 4" xfId="47954" xr:uid="{00000000-0005-0000-0000-0000FC730000}"/>
    <cellStyle name="40% - Énfasis4 6 11" xfId="11186" xr:uid="{00000000-0005-0000-0000-0000FD730000}"/>
    <cellStyle name="40% - Énfasis4 6 11 2" xfId="49597" xr:uid="{00000000-0005-0000-0000-0000FE730000}"/>
    <cellStyle name="40% - Énfasis4 6 12" xfId="18315" xr:uid="{00000000-0005-0000-0000-0000FF730000}"/>
    <cellStyle name="40% - Énfasis4 6 13" xfId="41415" xr:uid="{00000000-0005-0000-0000-000000740000}"/>
    <cellStyle name="40% - Énfasis4 6 2" xfId="665" xr:uid="{00000000-0005-0000-0000-000001740000}"/>
    <cellStyle name="40% - Énfasis4 6 2 10" xfId="18472" xr:uid="{00000000-0005-0000-0000-000002740000}"/>
    <cellStyle name="40% - Énfasis4 6 2 11" xfId="41572" xr:uid="{00000000-0005-0000-0000-000003740000}"/>
    <cellStyle name="40% - Énfasis4 6 2 2" xfId="990" xr:uid="{00000000-0005-0000-0000-000004740000}"/>
    <cellStyle name="40% - Énfasis4 6 2 2 2" xfId="2320" xr:uid="{00000000-0005-0000-0000-000005740000}"/>
    <cellStyle name="40% - Énfasis4 6 2 2 2 2" xfId="5065" xr:uid="{00000000-0005-0000-0000-000006740000}"/>
    <cellStyle name="40% - Énfasis4 6 2 2 2 2 2" xfId="15043" xr:uid="{00000000-0005-0000-0000-000007740000}"/>
    <cellStyle name="40% - Énfasis4 6 2 2 2 2 3" xfId="28650" xr:uid="{00000000-0005-0000-0000-000008740000}"/>
    <cellStyle name="40% - Énfasis4 6 2 2 2 2 4" xfId="46265" xr:uid="{00000000-0005-0000-0000-000009740000}"/>
    <cellStyle name="40% - Énfasis4 6 2 2 2 3" xfId="11187" xr:uid="{00000000-0005-0000-0000-00000A740000}"/>
    <cellStyle name="40% - Énfasis4 6 2 2 2 3 2" xfId="36545" xr:uid="{00000000-0005-0000-0000-00000B740000}"/>
    <cellStyle name="40% - Énfasis4 6 2 2 2 4" xfId="21334" xr:uid="{00000000-0005-0000-0000-00000C740000}"/>
    <cellStyle name="40% - Énfasis4 6 2 2 2 5" xfId="43757" xr:uid="{00000000-0005-0000-0000-00000D740000}"/>
    <cellStyle name="40% - Énfasis4 6 2 2 3" xfId="3605" xr:uid="{00000000-0005-0000-0000-00000E740000}"/>
    <cellStyle name="40% - Énfasis4 6 2 2 3 2" xfId="13589" xr:uid="{00000000-0005-0000-0000-00000F740000}"/>
    <cellStyle name="40% - Énfasis4 6 2 2 3 2 2" xfId="30134" xr:uid="{00000000-0005-0000-0000-000010740000}"/>
    <cellStyle name="40% - Énfasis4 6 2 2 3 3" xfId="38030" xr:uid="{00000000-0005-0000-0000-000011740000}"/>
    <cellStyle name="40% - Énfasis4 6 2 2 3 4" xfId="22817" xr:uid="{00000000-0005-0000-0000-000012740000}"/>
    <cellStyle name="40% - Énfasis4 6 2 2 3 5" xfId="44810" xr:uid="{00000000-0005-0000-0000-000013740000}"/>
    <cellStyle name="40% - Énfasis4 6 2 2 4" xfId="8867" xr:uid="{00000000-0005-0000-0000-000014740000}"/>
    <cellStyle name="40% - Énfasis4 6 2 2 4 2" xfId="17834" xr:uid="{00000000-0005-0000-0000-000015740000}"/>
    <cellStyle name="40% - Énfasis4 6 2 2 4 2 2" xfId="31619" xr:uid="{00000000-0005-0000-0000-000016740000}"/>
    <cellStyle name="40% - Énfasis4 6 2 2 4 3" xfId="39516" xr:uid="{00000000-0005-0000-0000-000017740000}"/>
    <cellStyle name="40% - Énfasis4 6 2 2 4 4" xfId="24301" xr:uid="{00000000-0005-0000-0000-000018740000}"/>
    <cellStyle name="40% - Énfasis4 6 2 2 4 5" xfId="49059" xr:uid="{00000000-0005-0000-0000-000019740000}"/>
    <cellStyle name="40% - Énfasis4 6 2 2 5" xfId="11188" xr:uid="{00000000-0005-0000-0000-00001A740000}"/>
    <cellStyle name="40% - Énfasis4 6 2 2 5 2" xfId="33104" xr:uid="{00000000-0005-0000-0000-00001B740000}"/>
    <cellStyle name="40% - Énfasis4 6 2 2 5 3" xfId="41001" xr:uid="{00000000-0005-0000-0000-00001C740000}"/>
    <cellStyle name="40% - Énfasis4 6 2 2 5 4" xfId="25410" xr:uid="{00000000-0005-0000-0000-00001D740000}"/>
    <cellStyle name="40% - Énfasis4 6 2 2 5 5" xfId="50702" xr:uid="{00000000-0005-0000-0000-00001E740000}"/>
    <cellStyle name="40% - Énfasis4 6 2 2 6" xfId="26688" xr:uid="{00000000-0005-0000-0000-00001F740000}"/>
    <cellStyle name="40% - Énfasis4 6 2 2 7" xfId="34588" xr:uid="{00000000-0005-0000-0000-000020740000}"/>
    <cellStyle name="40% - Énfasis4 6 2 2 8" xfId="19850" xr:uid="{00000000-0005-0000-0000-000021740000}"/>
    <cellStyle name="40% - Énfasis4 6 2 2 9" xfId="42520" xr:uid="{00000000-0005-0000-0000-000022740000}"/>
    <cellStyle name="40% - Énfasis4 6 2 3" xfId="1357" xr:uid="{00000000-0005-0000-0000-000023740000}"/>
    <cellStyle name="40% - Énfasis4 6 2 3 2" xfId="6708" xr:uid="{00000000-0005-0000-0000-000024740000}"/>
    <cellStyle name="40% - Énfasis4 6 2 3 2 2" xfId="15687" xr:uid="{00000000-0005-0000-0000-000025740000}"/>
    <cellStyle name="40% - Énfasis4 6 2 3 2 3" xfId="27406" xr:uid="{00000000-0005-0000-0000-000026740000}"/>
    <cellStyle name="40% - Énfasis4 6 2 3 2 4" xfId="46911" xr:uid="{00000000-0005-0000-0000-000027740000}"/>
    <cellStyle name="40% - Énfasis4 6 2 3 3" xfId="11189" xr:uid="{00000000-0005-0000-0000-000028740000}"/>
    <cellStyle name="40% - Énfasis4 6 2 3 3 2" xfId="35301" xr:uid="{00000000-0005-0000-0000-000029740000}"/>
    <cellStyle name="40% - Énfasis4 6 2 3 4" xfId="19302" xr:uid="{00000000-0005-0000-0000-00002A740000}"/>
    <cellStyle name="40% - Énfasis4 6 2 3 5" xfId="43229" xr:uid="{00000000-0005-0000-0000-00002B740000}"/>
    <cellStyle name="40% - Énfasis4 6 2 4" xfId="4226" xr:uid="{00000000-0005-0000-0000-00002C740000}"/>
    <cellStyle name="40% - Énfasis4 6 2 4 2" xfId="14206" xr:uid="{00000000-0005-0000-0000-00002D740000}"/>
    <cellStyle name="40% - Énfasis4 6 2 4 2 2" xfId="28102" xr:uid="{00000000-0005-0000-0000-00002E740000}"/>
    <cellStyle name="40% - Énfasis4 6 2 4 3" xfId="35997" xr:uid="{00000000-0005-0000-0000-00002F740000}"/>
    <cellStyle name="40% - Énfasis4 6 2 4 4" xfId="20786" xr:uid="{00000000-0005-0000-0000-000030740000}"/>
    <cellStyle name="40% - Énfasis4 6 2 4 5" xfId="45428" xr:uid="{00000000-0005-0000-0000-000031740000}"/>
    <cellStyle name="40% - Énfasis4 6 2 5" xfId="7245" xr:uid="{00000000-0005-0000-0000-000032740000}"/>
    <cellStyle name="40% - Énfasis4 6 2 5 2" xfId="16222" xr:uid="{00000000-0005-0000-0000-000033740000}"/>
    <cellStyle name="40% - Énfasis4 6 2 5 2 2" xfId="29586" xr:uid="{00000000-0005-0000-0000-000034740000}"/>
    <cellStyle name="40% - Énfasis4 6 2 5 3" xfId="37482" xr:uid="{00000000-0005-0000-0000-000035740000}"/>
    <cellStyle name="40% - Énfasis4 6 2 5 4" xfId="22270" xr:uid="{00000000-0005-0000-0000-000036740000}"/>
    <cellStyle name="40% - Énfasis4 6 2 5 5" xfId="47447" xr:uid="{00000000-0005-0000-0000-000037740000}"/>
    <cellStyle name="40% - Énfasis4 6 2 6" xfId="3153" xr:uid="{00000000-0005-0000-0000-000038740000}"/>
    <cellStyle name="40% - Énfasis4 6 2 6 2" xfId="13137" xr:uid="{00000000-0005-0000-0000-000039740000}"/>
    <cellStyle name="40% - Énfasis4 6 2 6 2 2" xfId="31071" xr:uid="{00000000-0005-0000-0000-00003A740000}"/>
    <cellStyle name="40% - Énfasis4 6 2 6 3" xfId="38968" xr:uid="{00000000-0005-0000-0000-00003B740000}"/>
    <cellStyle name="40% - Énfasis4 6 2 6 4" xfId="23754" xr:uid="{00000000-0005-0000-0000-00003C740000}"/>
    <cellStyle name="40% - Énfasis4 6 2 6 5" xfId="44358" xr:uid="{00000000-0005-0000-0000-00003D740000}"/>
    <cellStyle name="40% - Énfasis4 6 2 7" xfId="7919" xr:uid="{00000000-0005-0000-0000-00003E740000}"/>
    <cellStyle name="40% - Énfasis4 6 2 7 2" xfId="16886" xr:uid="{00000000-0005-0000-0000-00003F740000}"/>
    <cellStyle name="40% - Énfasis4 6 2 7 2 2" xfId="32556" xr:uid="{00000000-0005-0000-0000-000040740000}"/>
    <cellStyle name="40% - Énfasis4 6 2 7 3" xfId="40453" xr:uid="{00000000-0005-0000-0000-000041740000}"/>
    <cellStyle name="40% - Énfasis4 6 2 7 4" xfId="25162" xr:uid="{00000000-0005-0000-0000-000042740000}"/>
    <cellStyle name="40% - Énfasis4 6 2 7 5" xfId="48111" xr:uid="{00000000-0005-0000-0000-000043740000}"/>
    <cellStyle name="40% - Énfasis4 6 2 8" xfId="11190" xr:uid="{00000000-0005-0000-0000-000044740000}"/>
    <cellStyle name="40% - Énfasis4 6 2 8 2" xfId="26140" xr:uid="{00000000-0005-0000-0000-000045740000}"/>
    <cellStyle name="40% - Énfasis4 6 2 8 3" xfId="49754" xr:uid="{00000000-0005-0000-0000-000046740000}"/>
    <cellStyle name="40% - Énfasis4 6 2 9" xfId="34040" xr:uid="{00000000-0005-0000-0000-000047740000}"/>
    <cellStyle name="40% - Énfasis4 6 3" xfId="840" xr:uid="{00000000-0005-0000-0000-000048740000}"/>
    <cellStyle name="40% - Énfasis4 6 3 2" xfId="1531" xr:uid="{00000000-0005-0000-0000-000049740000}"/>
    <cellStyle name="40% - Énfasis4 6 3 2 2" xfId="6883" xr:uid="{00000000-0005-0000-0000-00004A740000}"/>
    <cellStyle name="40% - Énfasis4 6 3 2 2 2" xfId="15861" xr:uid="{00000000-0005-0000-0000-00004B740000}"/>
    <cellStyle name="40% - Énfasis4 6 3 2 2 3" xfId="28649" xr:uid="{00000000-0005-0000-0000-00004C740000}"/>
    <cellStyle name="40% - Énfasis4 6 3 2 2 4" xfId="47085" xr:uid="{00000000-0005-0000-0000-00004D740000}"/>
    <cellStyle name="40% - Énfasis4 6 3 2 3" xfId="11191" xr:uid="{00000000-0005-0000-0000-00004E740000}"/>
    <cellStyle name="40% - Énfasis4 6 3 2 3 2" xfId="36544" xr:uid="{00000000-0005-0000-0000-00004F740000}"/>
    <cellStyle name="40% - Énfasis4 6 3 2 4" xfId="21333" xr:uid="{00000000-0005-0000-0000-000050740000}"/>
    <cellStyle name="40% - Énfasis4 6 3 2 5" xfId="43403" xr:uid="{00000000-0005-0000-0000-000051740000}"/>
    <cellStyle name="40% - Énfasis4 6 3 3" xfId="4786" xr:uid="{00000000-0005-0000-0000-000052740000}"/>
    <cellStyle name="40% - Énfasis4 6 3 3 2" xfId="14764" xr:uid="{00000000-0005-0000-0000-000053740000}"/>
    <cellStyle name="40% - Énfasis4 6 3 3 2 2" xfId="30133" xr:uid="{00000000-0005-0000-0000-000054740000}"/>
    <cellStyle name="40% - Énfasis4 6 3 3 3" xfId="38029" xr:uid="{00000000-0005-0000-0000-000055740000}"/>
    <cellStyle name="40% - Énfasis4 6 3 3 4" xfId="22816" xr:uid="{00000000-0005-0000-0000-000056740000}"/>
    <cellStyle name="40% - Énfasis4 6 3 3 5" xfId="45986" xr:uid="{00000000-0005-0000-0000-000057740000}"/>
    <cellStyle name="40% - Énfasis4 6 3 4" xfId="7419" xr:uid="{00000000-0005-0000-0000-000058740000}"/>
    <cellStyle name="40% - Énfasis4 6 3 4 2" xfId="16395" xr:uid="{00000000-0005-0000-0000-000059740000}"/>
    <cellStyle name="40% - Énfasis4 6 3 4 2 2" xfId="31618" xr:uid="{00000000-0005-0000-0000-00005A740000}"/>
    <cellStyle name="40% - Énfasis4 6 3 4 3" xfId="39515" xr:uid="{00000000-0005-0000-0000-00005B740000}"/>
    <cellStyle name="40% - Énfasis4 6 3 4 4" xfId="24300" xr:uid="{00000000-0005-0000-0000-00005C740000}"/>
    <cellStyle name="40% - Énfasis4 6 3 4 5" xfId="47620" xr:uid="{00000000-0005-0000-0000-00005D740000}"/>
    <cellStyle name="40% - Énfasis4 6 3 5" xfId="3327" xr:uid="{00000000-0005-0000-0000-00005E740000}"/>
    <cellStyle name="40% - Énfasis4 6 3 5 2" xfId="13311" xr:uid="{00000000-0005-0000-0000-00005F740000}"/>
    <cellStyle name="40% - Énfasis4 6 3 5 2 2" xfId="33103" xr:uid="{00000000-0005-0000-0000-000060740000}"/>
    <cellStyle name="40% - Énfasis4 6 3 5 3" xfId="41000" xr:uid="{00000000-0005-0000-0000-000061740000}"/>
    <cellStyle name="40% - Énfasis4 6 3 5 4" xfId="25409" xr:uid="{00000000-0005-0000-0000-000062740000}"/>
    <cellStyle name="40% - Énfasis4 6 3 5 5" xfId="44532" xr:uid="{00000000-0005-0000-0000-000063740000}"/>
    <cellStyle name="40% - Énfasis4 6 3 6" xfId="8093" xr:uid="{00000000-0005-0000-0000-000064740000}"/>
    <cellStyle name="40% - Énfasis4 6 3 6 2" xfId="17060" xr:uid="{00000000-0005-0000-0000-000065740000}"/>
    <cellStyle name="40% - Énfasis4 6 3 6 3" xfId="26687" xr:uid="{00000000-0005-0000-0000-000066740000}"/>
    <cellStyle name="40% - Énfasis4 6 3 6 4" xfId="48285" xr:uid="{00000000-0005-0000-0000-000067740000}"/>
    <cellStyle name="40% - Énfasis4 6 3 7" xfId="11192" xr:uid="{00000000-0005-0000-0000-000068740000}"/>
    <cellStyle name="40% - Énfasis4 6 3 7 2" xfId="34587" xr:uid="{00000000-0005-0000-0000-000069740000}"/>
    <cellStyle name="40% - Énfasis4 6 3 7 3" xfId="49928" xr:uid="{00000000-0005-0000-0000-00006A740000}"/>
    <cellStyle name="40% - Énfasis4 6 3 8" xfId="19849" xr:uid="{00000000-0005-0000-0000-00006B740000}"/>
    <cellStyle name="40% - Énfasis4 6 3 9" xfId="41746" xr:uid="{00000000-0005-0000-0000-00006C740000}"/>
    <cellStyle name="40% - Énfasis4 6 4" xfId="508" xr:uid="{00000000-0005-0000-0000-00006D740000}"/>
    <cellStyle name="40% - Énfasis4 6 4 2" xfId="2619" xr:uid="{00000000-0005-0000-0000-00006E740000}"/>
    <cellStyle name="40% - Énfasis4 6 4 2 2" xfId="4407" xr:uid="{00000000-0005-0000-0000-00006F740000}"/>
    <cellStyle name="40% - Énfasis4 6 4 2 2 2" xfId="14386" xr:uid="{00000000-0005-0000-0000-000070740000}"/>
    <cellStyle name="40% - Énfasis4 6 4 2 2 3" xfId="45608" xr:uid="{00000000-0005-0000-0000-000071740000}"/>
    <cellStyle name="40% - Énfasis4 6 4 2 3" xfId="11193" xr:uid="{00000000-0005-0000-0000-000072740000}"/>
    <cellStyle name="40% - Énfasis4 6 4 2 4" xfId="27269" xr:uid="{00000000-0005-0000-0000-000073740000}"/>
    <cellStyle name="40% - Énfasis4 6 4 2 5" xfId="43829" xr:uid="{00000000-0005-0000-0000-000074740000}"/>
    <cellStyle name="40% - Énfasis4 6 4 3" xfId="3606" xr:uid="{00000000-0005-0000-0000-000075740000}"/>
    <cellStyle name="40% - Énfasis4 6 4 3 2" xfId="13590" xr:uid="{00000000-0005-0000-0000-000076740000}"/>
    <cellStyle name="40% - Énfasis4 6 4 3 3" xfId="35164" xr:uid="{00000000-0005-0000-0000-000077740000}"/>
    <cellStyle name="40% - Énfasis4 6 4 3 4" xfId="44811" xr:uid="{00000000-0005-0000-0000-000078740000}"/>
    <cellStyle name="40% - Énfasis4 6 4 4" xfId="9209" xr:uid="{00000000-0005-0000-0000-000079740000}"/>
    <cellStyle name="40% - Énfasis4 6 4 4 2" xfId="18175" xr:uid="{00000000-0005-0000-0000-00007A740000}"/>
    <cellStyle name="40% - Énfasis4 6 4 4 3" xfId="49401" xr:uid="{00000000-0005-0000-0000-00007B740000}"/>
    <cellStyle name="40% - Énfasis4 6 4 5" xfId="11194" xr:uid="{00000000-0005-0000-0000-00007C740000}"/>
    <cellStyle name="40% - Énfasis4 6 4 5 2" xfId="51044" xr:uid="{00000000-0005-0000-0000-00007D740000}"/>
    <cellStyle name="40% - Énfasis4 6 4 6" xfId="18983" xr:uid="{00000000-0005-0000-0000-00007E740000}"/>
    <cellStyle name="40% - Énfasis4 6 4 7" xfId="42862" xr:uid="{00000000-0005-0000-0000-00007F740000}"/>
    <cellStyle name="40% - Énfasis4 6 5" xfId="1200" xr:uid="{00000000-0005-0000-0000-000080740000}"/>
    <cellStyle name="40% - Énfasis4 6 5 2" xfId="6157" xr:uid="{00000000-0005-0000-0000-000081740000}"/>
    <cellStyle name="40% - Énfasis4 6 5 2 2" xfId="27783" xr:uid="{00000000-0005-0000-0000-000082740000}"/>
    <cellStyle name="40% - Énfasis4 6 5 3" xfId="11195" xr:uid="{00000000-0005-0000-0000-000083740000}"/>
    <cellStyle name="40% - Énfasis4 6 5 3 2" xfId="35678" xr:uid="{00000000-0005-0000-0000-000084740000}"/>
    <cellStyle name="40% - Énfasis4 6 5 4" xfId="20467" xr:uid="{00000000-0005-0000-0000-000085740000}"/>
    <cellStyle name="40% - Énfasis4 6 5 5" xfId="43072" xr:uid="{00000000-0005-0000-0000-000086740000}"/>
    <cellStyle name="40% - Énfasis4 6 6" xfId="6551" xr:uid="{00000000-0005-0000-0000-000087740000}"/>
    <cellStyle name="40% - Énfasis4 6 6 2" xfId="15531" xr:uid="{00000000-0005-0000-0000-000088740000}"/>
    <cellStyle name="40% - Énfasis4 6 6 2 2" xfId="29267" xr:uid="{00000000-0005-0000-0000-000089740000}"/>
    <cellStyle name="40% - Énfasis4 6 6 3" xfId="37163" xr:uid="{00000000-0005-0000-0000-00008A740000}"/>
    <cellStyle name="40% - Énfasis4 6 6 4" xfId="21951" xr:uid="{00000000-0005-0000-0000-00008B740000}"/>
    <cellStyle name="40% - Énfasis4 6 6 5" xfId="46754" xr:uid="{00000000-0005-0000-0000-00008C740000}"/>
    <cellStyle name="40% - Énfasis4 6 7" xfId="3945" xr:uid="{00000000-0005-0000-0000-00008D740000}"/>
    <cellStyle name="40% - Énfasis4 6 7 2" xfId="13927" xr:uid="{00000000-0005-0000-0000-00008E740000}"/>
    <cellStyle name="40% - Énfasis4 6 7 2 2" xfId="30752" xr:uid="{00000000-0005-0000-0000-00008F740000}"/>
    <cellStyle name="40% - Énfasis4 6 7 3" xfId="38649" xr:uid="{00000000-0005-0000-0000-000090740000}"/>
    <cellStyle name="40% - Énfasis4 6 7 4" xfId="23435" xr:uid="{00000000-0005-0000-0000-000091740000}"/>
    <cellStyle name="40% - Énfasis4 6 7 5" xfId="45149" xr:uid="{00000000-0005-0000-0000-000092740000}"/>
    <cellStyle name="40% - Énfasis4 6 8" xfId="7088" xr:uid="{00000000-0005-0000-0000-000093740000}"/>
    <cellStyle name="40% - Énfasis4 6 8 2" xfId="16065" xr:uid="{00000000-0005-0000-0000-000094740000}"/>
    <cellStyle name="40% - Énfasis4 6 8 2 2" xfId="32237" xr:uid="{00000000-0005-0000-0000-000095740000}"/>
    <cellStyle name="40% - Énfasis4 6 8 3" xfId="40134" xr:uid="{00000000-0005-0000-0000-000096740000}"/>
    <cellStyle name="40% - Énfasis4 6 8 4" xfId="24869" xr:uid="{00000000-0005-0000-0000-000097740000}"/>
    <cellStyle name="40% - Énfasis4 6 8 5" xfId="47290" xr:uid="{00000000-0005-0000-0000-000098740000}"/>
    <cellStyle name="40% - Énfasis4 6 9" xfId="2996" xr:uid="{00000000-0005-0000-0000-000099740000}"/>
    <cellStyle name="40% - Énfasis4 6 9 2" xfId="12980" xr:uid="{00000000-0005-0000-0000-00009A740000}"/>
    <cellStyle name="40% - Énfasis4 6 9 3" xfId="25822" xr:uid="{00000000-0005-0000-0000-00009B740000}"/>
    <cellStyle name="40% - Énfasis4 6 9 4" xfId="44201" xr:uid="{00000000-0005-0000-0000-00009C740000}"/>
    <cellStyle name="40% - Énfasis4 7" xfId="269" xr:uid="{00000000-0005-0000-0000-00009D740000}"/>
    <cellStyle name="40% - Énfasis4 7 10" xfId="33722" xr:uid="{00000000-0005-0000-0000-00009E740000}"/>
    <cellStyle name="40% - Énfasis4 7 11" xfId="18333" xr:uid="{00000000-0005-0000-0000-00009F740000}"/>
    <cellStyle name="40% - Énfasis4 7 12" xfId="41934" xr:uid="{00000000-0005-0000-0000-0000A0740000}"/>
    <cellStyle name="40% - Énfasis4 7 2" xfId="991" xr:uid="{00000000-0005-0000-0000-0000A1740000}"/>
    <cellStyle name="40% - Énfasis4 7 2 10" xfId="18473" xr:uid="{00000000-0005-0000-0000-0000A2740000}"/>
    <cellStyle name="40% - Énfasis4 7 2 11" xfId="42071" xr:uid="{00000000-0005-0000-0000-0000A3740000}"/>
    <cellStyle name="40% - Énfasis4 7 2 2" xfId="2322" xr:uid="{00000000-0005-0000-0000-0000A4740000}"/>
    <cellStyle name="40% - Énfasis4 7 2 2 2" xfId="4985" xr:uid="{00000000-0005-0000-0000-0000A5740000}"/>
    <cellStyle name="40% - Énfasis4 7 2 2 2 2" xfId="14963" xr:uid="{00000000-0005-0000-0000-0000A6740000}"/>
    <cellStyle name="40% - Énfasis4 7 2 2 2 2 2" xfId="28652" xr:uid="{00000000-0005-0000-0000-0000A7740000}"/>
    <cellStyle name="40% - Énfasis4 7 2 2 2 3" xfId="36547" xr:uid="{00000000-0005-0000-0000-0000A8740000}"/>
    <cellStyle name="40% - Énfasis4 7 2 2 2 4" xfId="21336" xr:uid="{00000000-0005-0000-0000-0000A9740000}"/>
    <cellStyle name="40% - Énfasis4 7 2 2 2 5" xfId="46185" xr:uid="{00000000-0005-0000-0000-0000AA740000}"/>
    <cellStyle name="40% - Énfasis4 7 2 2 3" xfId="8869" xr:uid="{00000000-0005-0000-0000-0000AB740000}"/>
    <cellStyle name="40% - Énfasis4 7 2 2 3 2" xfId="17836" xr:uid="{00000000-0005-0000-0000-0000AC740000}"/>
    <cellStyle name="40% - Énfasis4 7 2 2 3 2 2" xfId="30136" xr:uid="{00000000-0005-0000-0000-0000AD740000}"/>
    <cellStyle name="40% - Énfasis4 7 2 2 3 3" xfId="38032" xr:uid="{00000000-0005-0000-0000-0000AE740000}"/>
    <cellStyle name="40% - Énfasis4 7 2 2 3 4" xfId="22819" xr:uid="{00000000-0005-0000-0000-0000AF740000}"/>
    <cellStyle name="40% - Énfasis4 7 2 2 3 5" xfId="49061" xr:uid="{00000000-0005-0000-0000-0000B0740000}"/>
    <cellStyle name="40% - Énfasis4 7 2 2 4" xfId="9719" xr:uid="{00000000-0005-0000-0000-0000B1740000}"/>
    <cellStyle name="40% - Énfasis4 7 2 2 4 2" xfId="31621" xr:uid="{00000000-0005-0000-0000-0000B2740000}"/>
    <cellStyle name="40% - Énfasis4 7 2 2 4 3" xfId="39518" xr:uid="{00000000-0005-0000-0000-0000B3740000}"/>
    <cellStyle name="40% - Énfasis4 7 2 2 4 4" xfId="24303" xr:uid="{00000000-0005-0000-0000-0000B4740000}"/>
    <cellStyle name="40% - Énfasis4 7 2 2 4 5" xfId="50704" xr:uid="{00000000-0005-0000-0000-0000B5740000}"/>
    <cellStyle name="40% - Énfasis4 7 2 2 5" xfId="12395" xr:uid="{00000000-0005-0000-0000-0000B6740000}"/>
    <cellStyle name="40% - Énfasis4 7 2 2 5 2" xfId="33106" xr:uid="{00000000-0005-0000-0000-0000B7740000}"/>
    <cellStyle name="40% - Énfasis4 7 2 2 5 3" xfId="41003" xr:uid="{00000000-0005-0000-0000-0000B8740000}"/>
    <cellStyle name="40% - Énfasis4 7 2 2 6" xfId="26690" xr:uid="{00000000-0005-0000-0000-0000B9740000}"/>
    <cellStyle name="40% - Énfasis4 7 2 2 7" xfId="34590" xr:uid="{00000000-0005-0000-0000-0000BA740000}"/>
    <cellStyle name="40% - Énfasis4 7 2 2 8" xfId="19852" xr:uid="{00000000-0005-0000-0000-0000BB740000}"/>
    <cellStyle name="40% - Énfasis4 7 2 2 9" xfId="42522" xr:uid="{00000000-0005-0000-0000-0000BC740000}"/>
    <cellStyle name="40% - Énfasis4 7 2 3" xfId="1870" xr:uid="{00000000-0005-0000-0000-0000BD740000}"/>
    <cellStyle name="40% - Énfasis4 7 2 3 2" xfId="4146" xr:uid="{00000000-0005-0000-0000-0000BE740000}"/>
    <cellStyle name="40% - Énfasis4 7 2 3 2 2" xfId="14126" xr:uid="{00000000-0005-0000-0000-0000BF740000}"/>
    <cellStyle name="40% - Énfasis4 7 2 3 2 3" xfId="27407" xr:uid="{00000000-0005-0000-0000-0000C0740000}"/>
    <cellStyle name="40% - Énfasis4 7 2 3 2 4" xfId="45348" xr:uid="{00000000-0005-0000-0000-0000C1740000}"/>
    <cellStyle name="40% - Énfasis4 7 2 3 3" xfId="11196" xr:uid="{00000000-0005-0000-0000-0000C2740000}"/>
    <cellStyle name="40% - Énfasis4 7 2 3 3 2" xfId="35302" xr:uid="{00000000-0005-0000-0000-0000C3740000}"/>
    <cellStyle name="40% - Énfasis4 7 2 3 4" xfId="19303" xr:uid="{00000000-0005-0000-0000-0000C4740000}"/>
    <cellStyle name="40% - Énfasis4 7 2 3 5" xfId="43648" xr:uid="{00000000-0005-0000-0000-0000C5740000}"/>
    <cellStyle name="40% - Énfasis4 7 2 4" xfId="3607" xr:uid="{00000000-0005-0000-0000-0000C6740000}"/>
    <cellStyle name="40% - Énfasis4 7 2 4 2" xfId="13591" xr:uid="{00000000-0005-0000-0000-0000C7740000}"/>
    <cellStyle name="40% - Énfasis4 7 2 4 2 2" xfId="28103" xr:uid="{00000000-0005-0000-0000-0000C8740000}"/>
    <cellStyle name="40% - Énfasis4 7 2 4 3" xfId="35998" xr:uid="{00000000-0005-0000-0000-0000C9740000}"/>
    <cellStyle name="40% - Énfasis4 7 2 4 4" xfId="20787" xr:uid="{00000000-0005-0000-0000-0000CA740000}"/>
    <cellStyle name="40% - Énfasis4 7 2 4 5" xfId="44812" xr:uid="{00000000-0005-0000-0000-0000CB740000}"/>
    <cellStyle name="40% - Énfasis4 7 2 5" xfId="8418" xr:uid="{00000000-0005-0000-0000-0000CC740000}"/>
    <cellStyle name="40% - Énfasis4 7 2 5 2" xfId="17385" xr:uid="{00000000-0005-0000-0000-0000CD740000}"/>
    <cellStyle name="40% - Énfasis4 7 2 5 2 2" xfId="29587" xr:uid="{00000000-0005-0000-0000-0000CE740000}"/>
    <cellStyle name="40% - Énfasis4 7 2 5 3" xfId="37483" xr:uid="{00000000-0005-0000-0000-0000CF740000}"/>
    <cellStyle name="40% - Énfasis4 7 2 5 4" xfId="22271" xr:uid="{00000000-0005-0000-0000-0000D0740000}"/>
    <cellStyle name="40% - Énfasis4 7 2 5 5" xfId="48610" xr:uid="{00000000-0005-0000-0000-0000D1740000}"/>
    <cellStyle name="40% - Énfasis4 7 2 6" xfId="9720" xr:uid="{00000000-0005-0000-0000-0000D2740000}"/>
    <cellStyle name="40% - Énfasis4 7 2 6 2" xfId="31072" xr:uid="{00000000-0005-0000-0000-0000D3740000}"/>
    <cellStyle name="40% - Énfasis4 7 2 6 3" xfId="38969" xr:uid="{00000000-0005-0000-0000-0000D4740000}"/>
    <cellStyle name="40% - Énfasis4 7 2 6 4" xfId="23755" xr:uid="{00000000-0005-0000-0000-0000D5740000}"/>
    <cellStyle name="40% - Énfasis4 7 2 6 5" xfId="50253" xr:uid="{00000000-0005-0000-0000-0000D6740000}"/>
    <cellStyle name="40% - Énfasis4 7 2 7" xfId="25163" xr:uid="{00000000-0005-0000-0000-0000D7740000}"/>
    <cellStyle name="40% - Énfasis4 7 2 7 2" xfId="32557" xr:uid="{00000000-0005-0000-0000-0000D8740000}"/>
    <cellStyle name="40% - Énfasis4 7 2 7 3" xfId="40454" xr:uid="{00000000-0005-0000-0000-0000D9740000}"/>
    <cellStyle name="40% - Énfasis4 7 2 8" xfId="26141" xr:uid="{00000000-0005-0000-0000-0000DA740000}"/>
    <cellStyle name="40% - Énfasis4 7 2 9" xfId="34041" xr:uid="{00000000-0005-0000-0000-0000DB740000}"/>
    <cellStyle name="40% - Énfasis4 7 3" xfId="2321" xr:uid="{00000000-0005-0000-0000-0000DC740000}"/>
    <cellStyle name="40% - Énfasis4 7 3 2" xfId="4706" xr:uid="{00000000-0005-0000-0000-0000DD740000}"/>
    <cellStyle name="40% - Énfasis4 7 3 2 2" xfId="14684" xr:uid="{00000000-0005-0000-0000-0000DE740000}"/>
    <cellStyle name="40% - Énfasis4 7 3 2 2 2" xfId="28651" xr:uid="{00000000-0005-0000-0000-0000DF740000}"/>
    <cellStyle name="40% - Énfasis4 7 3 2 3" xfId="36546" xr:uid="{00000000-0005-0000-0000-0000E0740000}"/>
    <cellStyle name="40% - Énfasis4 7 3 2 4" xfId="21335" xr:uid="{00000000-0005-0000-0000-0000E1740000}"/>
    <cellStyle name="40% - Énfasis4 7 3 2 5" xfId="45906" xr:uid="{00000000-0005-0000-0000-0000E2740000}"/>
    <cellStyle name="40% - Énfasis4 7 3 3" xfId="8868" xr:uid="{00000000-0005-0000-0000-0000E3740000}"/>
    <cellStyle name="40% - Énfasis4 7 3 3 2" xfId="17835" xr:uid="{00000000-0005-0000-0000-0000E4740000}"/>
    <cellStyle name="40% - Énfasis4 7 3 3 2 2" xfId="30135" xr:uid="{00000000-0005-0000-0000-0000E5740000}"/>
    <cellStyle name="40% - Énfasis4 7 3 3 3" xfId="38031" xr:uid="{00000000-0005-0000-0000-0000E6740000}"/>
    <cellStyle name="40% - Énfasis4 7 3 3 4" xfId="22818" xr:uid="{00000000-0005-0000-0000-0000E7740000}"/>
    <cellStyle name="40% - Énfasis4 7 3 3 5" xfId="49060" xr:uid="{00000000-0005-0000-0000-0000E8740000}"/>
    <cellStyle name="40% - Énfasis4 7 3 4" xfId="9721" xr:uid="{00000000-0005-0000-0000-0000E9740000}"/>
    <cellStyle name="40% - Énfasis4 7 3 4 2" xfId="31620" xr:uid="{00000000-0005-0000-0000-0000EA740000}"/>
    <cellStyle name="40% - Énfasis4 7 3 4 3" xfId="39517" xr:uid="{00000000-0005-0000-0000-0000EB740000}"/>
    <cellStyle name="40% - Énfasis4 7 3 4 4" xfId="24302" xr:uid="{00000000-0005-0000-0000-0000EC740000}"/>
    <cellStyle name="40% - Énfasis4 7 3 4 5" xfId="50703" xr:uid="{00000000-0005-0000-0000-0000ED740000}"/>
    <cellStyle name="40% - Énfasis4 7 3 5" xfId="12394" xr:uid="{00000000-0005-0000-0000-0000EE740000}"/>
    <cellStyle name="40% - Énfasis4 7 3 5 2" xfId="33105" xr:uid="{00000000-0005-0000-0000-0000EF740000}"/>
    <cellStyle name="40% - Énfasis4 7 3 5 3" xfId="41002" xr:uid="{00000000-0005-0000-0000-0000F0740000}"/>
    <cellStyle name="40% - Énfasis4 7 3 6" xfId="26689" xr:uid="{00000000-0005-0000-0000-0000F1740000}"/>
    <cellStyle name="40% - Énfasis4 7 3 7" xfId="34589" xr:uid="{00000000-0005-0000-0000-0000F2740000}"/>
    <cellStyle name="40% - Énfasis4 7 3 8" xfId="19851" xr:uid="{00000000-0005-0000-0000-0000F3740000}"/>
    <cellStyle name="40% - Énfasis4 7 3 9" xfId="42521" xr:uid="{00000000-0005-0000-0000-0000F4740000}"/>
    <cellStyle name="40% - Énfasis4 7 4" xfId="1725" xr:uid="{00000000-0005-0000-0000-0000F5740000}"/>
    <cellStyle name="40% - Énfasis4 7 4 2" xfId="4558" xr:uid="{00000000-0005-0000-0000-0000F6740000}"/>
    <cellStyle name="40% - Énfasis4 7 4 2 2" xfId="14536" xr:uid="{00000000-0005-0000-0000-0000F7740000}"/>
    <cellStyle name="40% - Énfasis4 7 4 2 3" xfId="27270" xr:uid="{00000000-0005-0000-0000-0000F8740000}"/>
    <cellStyle name="40% - Énfasis4 7 4 2 4" xfId="45758" xr:uid="{00000000-0005-0000-0000-0000F9740000}"/>
    <cellStyle name="40% - Énfasis4 7 4 3" xfId="11197" xr:uid="{00000000-0005-0000-0000-0000FA740000}"/>
    <cellStyle name="40% - Énfasis4 7 4 3 2" xfId="35165" xr:uid="{00000000-0005-0000-0000-0000FB740000}"/>
    <cellStyle name="40% - Énfasis4 7 4 4" xfId="18984" xr:uid="{00000000-0005-0000-0000-0000FC740000}"/>
    <cellStyle name="40% - Énfasis4 7 4 5" xfId="43541" xr:uid="{00000000-0005-0000-0000-0000FD740000}"/>
    <cellStyle name="40% - Énfasis4 7 5" xfId="5563" xr:uid="{00000000-0005-0000-0000-0000FE740000}"/>
    <cellStyle name="40% - Énfasis4 7 5 2" xfId="15325" xr:uid="{00000000-0005-0000-0000-0000FF740000}"/>
    <cellStyle name="40% - Énfasis4 7 5 2 2" xfId="27784" xr:uid="{00000000-0005-0000-0000-000000750000}"/>
    <cellStyle name="40% - Énfasis4 7 5 3" xfId="35679" xr:uid="{00000000-0005-0000-0000-000001750000}"/>
    <cellStyle name="40% - Énfasis4 7 5 4" xfId="20468" xr:uid="{00000000-0005-0000-0000-000002750000}"/>
    <cellStyle name="40% - Énfasis4 7 5 5" xfId="46548" xr:uid="{00000000-0005-0000-0000-000003750000}"/>
    <cellStyle name="40% - Énfasis4 7 6" xfId="3865" xr:uid="{00000000-0005-0000-0000-000004750000}"/>
    <cellStyle name="40% - Énfasis4 7 6 2" xfId="13847" xr:uid="{00000000-0005-0000-0000-000005750000}"/>
    <cellStyle name="40% - Énfasis4 7 6 2 2" xfId="29268" xr:uid="{00000000-0005-0000-0000-000006750000}"/>
    <cellStyle name="40% - Énfasis4 7 6 3" xfId="37164" xr:uid="{00000000-0005-0000-0000-000007750000}"/>
    <cellStyle name="40% - Énfasis4 7 6 4" xfId="21952" xr:uid="{00000000-0005-0000-0000-000008750000}"/>
    <cellStyle name="40% - Énfasis4 7 6 5" xfId="45069" xr:uid="{00000000-0005-0000-0000-000009750000}"/>
    <cellStyle name="40% - Énfasis4 7 7" xfId="2875" xr:uid="{00000000-0005-0000-0000-00000A750000}"/>
    <cellStyle name="40% - Énfasis4 7 7 2" xfId="12859" xr:uid="{00000000-0005-0000-0000-00000B750000}"/>
    <cellStyle name="40% - Énfasis4 7 7 2 2" xfId="30753" xr:uid="{00000000-0005-0000-0000-00000C750000}"/>
    <cellStyle name="40% - Énfasis4 7 7 3" xfId="38650" xr:uid="{00000000-0005-0000-0000-00000D750000}"/>
    <cellStyle name="40% - Énfasis4 7 7 4" xfId="23436" xr:uid="{00000000-0005-0000-0000-00000E750000}"/>
    <cellStyle name="40% - Énfasis4 7 7 5" xfId="44080" xr:uid="{00000000-0005-0000-0000-00000F750000}"/>
    <cellStyle name="40% - Énfasis4 7 8" xfId="8281" xr:uid="{00000000-0005-0000-0000-000010750000}"/>
    <cellStyle name="40% - Énfasis4 7 8 2" xfId="17248" xr:uid="{00000000-0005-0000-0000-000011750000}"/>
    <cellStyle name="40% - Énfasis4 7 8 2 2" xfId="32238" xr:uid="{00000000-0005-0000-0000-000012750000}"/>
    <cellStyle name="40% - Énfasis4 7 8 3" xfId="40135" xr:uid="{00000000-0005-0000-0000-000013750000}"/>
    <cellStyle name="40% - Énfasis4 7 8 4" xfId="24870" xr:uid="{00000000-0005-0000-0000-000014750000}"/>
    <cellStyle name="40% - Énfasis4 7 8 5" xfId="48473" xr:uid="{00000000-0005-0000-0000-000015750000}"/>
    <cellStyle name="40% - Énfasis4 7 9" xfId="11198" xr:uid="{00000000-0005-0000-0000-000016750000}"/>
    <cellStyle name="40% - Énfasis4 7 9 2" xfId="25823" xr:uid="{00000000-0005-0000-0000-000017750000}"/>
    <cellStyle name="40% - Énfasis4 7 9 3" xfId="50116" xr:uid="{00000000-0005-0000-0000-000018750000}"/>
    <cellStyle name="40% - Énfasis4 8" xfId="376" xr:uid="{00000000-0005-0000-0000-000019750000}"/>
    <cellStyle name="40% - Énfasis4 8 10" xfId="18379" xr:uid="{00000000-0005-0000-0000-00001A750000}"/>
    <cellStyle name="40% - Énfasis4 8 11" xfId="41876" xr:uid="{00000000-0005-0000-0000-00001B750000}"/>
    <cellStyle name="40% - Énfasis4 8 2" xfId="2323" xr:uid="{00000000-0005-0000-0000-00001C750000}"/>
    <cellStyle name="40% - Énfasis4 8 2 2" xfId="4886" xr:uid="{00000000-0005-0000-0000-00001D750000}"/>
    <cellStyle name="40% - Énfasis4 8 2 2 2" xfId="14864" xr:uid="{00000000-0005-0000-0000-00001E750000}"/>
    <cellStyle name="40% - Énfasis4 8 2 2 2 2" xfId="28653" xr:uid="{00000000-0005-0000-0000-00001F750000}"/>
    <cellStyle name="40% - Énfasis4 8 2 2 3" xfId="36548" xr:uid="{00000000-0005-0000-0000-000020750000}"/>
    <cellStyle name="40% - Énfasis4 8 2 2 4" xfId="21337" xr:uid="{00000000-0005-0000-0000-000021750000}"/>
    <cellStyle name="40% - Énfasis4 8 2 2 5" xfId="46086" xr:uid="{00000000-0005-0000-0000-000022750000}"/>
    <cellStyle name="40% - Énfasis4 8 2 3" xfId="8870" xr:uid="{00000000-0005-0000-0000-000023750000}"/>
    <cellStyle name="40% - Énfasis4 8 2 3 2" xfId="17837" xr:uid="{00000000-0005-0000-0000-000024750000}"/>
    <cellStyle name="40% - Énfasis4 8 2 3 2 2" xfId="30137" xr:uid="{00000000-0005-0000-0000-000025750000}"/>
    <cellStyle name="40% - Énfasis4 8 2 3 3" xfId="38033" xr:uid="{00000000-0005-0000-0000-000026750000}"/>
    <cellStyle name="40% - Énfasis4 8 2 3 4" xfId="22820" xr:uid="{00000000-0005-0000-0000-000027750000}"/>
    <cellStyle name="40% - Énfasis4 8 2 3 5" xfId="49062" xr:uid="{00000000-0005-0000-0000-000028750000}"/>
    <cellStyle name="40% - Énfasis4 8 2 4" xfId="9722" xr:uid="{00000000-0005-0000-0000-000029750000}"/>
    <cellStyle name="40% - Énfasis4 8 2 4 2" xfId="31622" xr:uid="{00000000-0005-0000-0000-00002A750000}"/>
    <cellStyle name="40% - Énfasis4 8 2 4 3" xfId="39519" xr:uid="{00000000-0005-0000-0000-00002B750000}"/>
    <cellStyle name="40% - Énfasis4 8 2 4 4" xfId="24304" xr:uid="{00000000-0005-0000-0000-00002C750000}"/>
    <cellStyle name="40% - Énfasis4 8 2 4 5" xfId="50705" xr:uid="{00000000-0005-0000-0000-00002D750000}"/>
    <cellStyle name="40% - Énfasis4 8 2 5" xfId="12396" xr:uid="{00000000-0005-0000-0000-00002E750000}"/>
    <cellStyle name="40% - Énfasis4 8 2 5 2" xfId="33107" xr:uid="{00000000-0005-0000-0000-00002F750000}"/>
    <cellStyle name="40% - Énfasis4 8 2 5 3" xfId="41004" xr:uid="{00000000-0005-0000-0000-000030750000}"/>
    <cellStyle name="40% - Énfasis4 8 2 6" xfId="26691" xr:uid="{00000000-0005-0000-0000-000031750000}"/>
    <cellStyle name="40% - Énfasis4 8 2 7" xfId="34591" xr:uid="{00000000-0005-0000-0000-000032750000}"/>
    <cellStyle name="40% - Énfasis4 8 2 8" xfId="19853" xr:uid="{00000000-0005-0000-0000-000033750000}"/>
    <cellStyle name="40% - Énfasis4 8 2 9" xfId="42523" xr:uid="{00000000-0005-0000-0000-000034750000}"/>
    <cellStyle name="40% - Énfasis4 8 3" xfId="1665" xr:uid="{00000000-0005-0000-0000-000035750000}"/>
    <cellStyle name="40% - Énfasis4 8 3 2" xfId="4046" xr:uid="{00000000-0005-0000-0000-000036750000}"/>
    <cellStyle name="40% - Énfasis4 8 3 2 2" xfId="14027" xr:uid="{00000000-0005-0000-0000-000037750000}"/>
    <cellStyle name="40% - Énfasis4 8 3 2 3" xfId="27109" xr:uid="{00000000-0005-0000-0000-000038750000}"/>
    <cellStyle name="40% - Énfasis4 8 3 2 4" xfId="45249" xr:uid="{00000000-0005-0000-0000-000039750000}"/>
    <cellStyle name="40% - Énfasis4 8 3 3" xfId="11199" xr:uid="{00000000-0005-0000-0000-00003A750000}"/>
    <cellStyle name="40% - Énfasis4 8 3 3 2" xfId="35004" xr:uid="{00000000-0005-0000-0000-00003B750000}"/>
    <cellStyle name="40% - Énfasis4 8 3 4" xfId="18771" xr:uid="{00000000-0005-0000-0000-00003C750000}"/>
    <cellStyle name="40% - Énfasis4 8 3 5" xfId="43500" xr:uid="{00000000-0005-0000-0000-00003D750000}"/>
    <cellStyle name="40% - Énfasis4 8 4" xfId="3608" xr:uid="{00000000-0005-0000-0000-00003E750000}"/>
    <cellStyle name="40% - Énfasis4 8 4 2" xfId="13592" xr:uid="{00000000-0005-0000-0000-00003F750000}"/>
    <cellStyle name="40% - Énfasis4 8 4 2 2" xfId="27571" xr:uid="{00000000-0005-0000-0000-000040750000}"/>
    <cellStyle name="40% - Énfasis4 8 4 3" xfId="35466" xr:uid="{00000000-0005-0000-0000-000041750000}"/>
    <cellStyle name="40% - Énfasis4 8 4 4" xfId="20255" xr:uid="{00000000-0005-0000-0000-000042750000}"/>
    <cellStyle name="40% - Énfasis4 8 4 5" xfId="44813" xr:uid="{00000000-0005-0000-0000-000043750000}"/>
    <cellStyle name="40% - Énfasis4 8 5" xfId="8223" xr:uid="{00000000-0005-0000-0000-000044750000}"/>
    <cellStyle name="40% - Énfasis4 8 5 2" xfId="17190" xr:uid="{00000000-0005-0000-0000-000045750000}"/>
    <cellStyle name="40% - Énfasis4 8 5 2 2" xfId="29055" xr:uid="{00000000-0005-0000-0000-000046750000}"/>
    <cellStyle name="40% - Énfasis4 8 5 3" xfId="36951" xr:uid="{00000000-0005-0000-0000-000047750000}"/>
    <cellStyle name="40% - Énfasis4 8 5 4" xfId="21739" xr:uid="{00000000-0005-0000-0000-000048750000}"/>
    <cellStyle name="40% - Énfasis4 8 5 5" xfId="48415" xr:uid="{00000000-0005-0000-0000-000049750000}"/>
    <cellStyle name="40% - Énfasis4 8 6" xfId="9723" xr:uid="{00000000-0005-0000-0000-00004A750000}"/>
    <cellStyle name="40% - Énfasis4 8 6 2" xfId="30540" xr:uid="{00000000-0005-0000-0000-00004B750000}"/>
    <cellStyle name="40% - Énfasis4 8 6 3" xfId="38437" xr:uid="{00000000-0005-0000-0000-00004C750000}"/>
    <cellStyle name="40% - Énfasis4 8 6 4" xfId="23223" xr:uid="{00000000-0005-0000-0000-00004D750000}"/>
    <cellStyle name="40% - Énfasis4 8 6 5" xfId="50058" xr:uid="{00000000-0005-0000-0000-00004E750000}"/>
    <cellStyle name="40% - Énfasis4 8 7" xfId="24674" xr:uid="{00000000-0005-0000-0000-00004F750000}"/>
    <cellStyle name="40% - Énfasis4 8 7 2" xfId="32025" xr:uid="{00000000-0005-0000-0000-000050750000}"/>
    <cellStyle name="40% - Énfasis4 8 7 3" xfId="39922" xr:uid="{00000000-0005-0000-0000-000051750000}"/>
    <cellStyle name="40% - Énfasis4 8 8" xfId="25610" xr:uid="{00000000-0005-0000-0000-000052750000}"/>
    <cellStyle name="40% - Énfasis4 8 9" xfId="33509" xr:uid="{00000000-0005-0000-0000-000053750000}"/>
    <cellStyle name="40% - Énfasis4 9" xfId="992" xr:uid="{00000000-0005-0000-0000-000054750000}"/>
    <cellStyle name="40% - Énfasis4 9 10" xfId="18528" xr:uid="{00000000-0005-0000-0000-000055750000}"/>
    <cellStyle name="40% - Énfasis4 9 11" xfId="41828" xr:uid="{00000000-0005-0000-0000-000056750000}"/>
    <cellStyle name="40% - Énfasis4 9 2" xfId="2324" xr:uid="{00000000-0005-0000-0000-000057750000}"/>
    <cellStyle name="40% - Énfasis4 9 2 2" xfId="4607" xr:uid="{00000000-0005-0000-0000-000058750000}"/>
    <cellStyle name="40% - Énfasis4 9 2 2 2" xfId="14585" xr:uid="{00000000-0005-0000-0000-000059750000}"/>
    <cellStyle name="40% - Énfasis4 9 2 2 2 2" xfId="28654" xr:uid="{00000000-0005-0000-0000-00005A750000}"/>
    <cellStyle name="40% - Énfasis4 9 2 2 3" xfId="36549" xr:uid="{00000000-0005-0000-0000-00005B750000}"/>
    <cellStyle name="40% - Énfasis4 9 2 2 4" xfId="21338" xr:uid="{00000000-0005-0000-0000-00005C750000}"/>
    <cellStyle name="40% - Énfasis4 9 2 2 5" xfId="45807" xr:uid="{00000000-0005-0000-0000-00005D750000}"/>
    <cellStyle name="40% - Énfasis4 9 2 3" xfId="8871" xr:uid="{00000000-0005-0000-0000-00005E750000}"/>
    <cellStyle name="40% - Énfasis4 9 2 3 2" xfId="17838" xr:uid="{00000000-0005-0000-0000-00005F750000}"/>
    <cellStyle name="40% - Énfasis4 9 2 3 2 2" xfId="30138" xr:uid="{00000000-0005-0000-0000-000060750000}"/>
    <cellStyle name="40% - Énfasis4 9 2 3 3" xfId="38034" xr:uid="{00000000-0005-0000-0000-000061750000}"/>
    <cellStyle name="40% - Énfasis4 9 2 3 4" xfId="22821" xr:uid="{00000000-0005-0000-0000-000062750000}"/>
    <cellStyle name="40% - Énfasis4 9 2 3 5" xfId="49063" xr:uid="{00000000-0005-0000-0000-000063750000}"/>
    <cellStyle name="40% - Énfasis4 9 2 4" xfId="9724" xr:uid="{00000000-0005-0000-0000-000064750000}"/>
    <cellStyle name="40% - Énfasis4 9 2 4 2" xfId="31623" xr:uid="{00000000-0005-0000-0000-000065750000}"/>
    <cellStyle name="40% - Énfasis4 9 2 4 3" xfId="39520" xr:uid="{00000000-0005-0000-0000-000066750000}"/>
    <cellStyle name="40% - Énfasis4 9 2 4 4" xfId="24305" xr:uid="{00000000-0005-0000-0000-000067750000}"/>
    <cellStyle name="40% - Énfasis4 9 2 4 5" xfId="50706" xr:uid="{00000000-0005-0000-0000-000068750000}"/>
    <cellStyle name="40% - Énfasis4 9 2 5" xfId="12397" xr:uid="{00000000-0005-0000-0000-000069750000}"/>
    <cellStyle name="40% - Énfasis4 9 2 5 2" xfId="33108" xr:uid="{00000000-0005-0000-0000-00006A750000}"/>
    <cellStyle name="40% - Énfasis4 9 2 5 3" xfId="41005" xr:uid="{00000000-0005-0000-0000-00006B750000}"/>
    <cellStyle name="40% - Énfasis4 9 2 6" xfId="26692" xr:uid="{00000000-0005-0000-0000-00006C750000}"/>
    <cellStyle name="40% - Énfasis4 9 2 7" xfId="34592" xr:uid="{00000000-0005-0000-0000-00006D750000}"/>
    <cellStyle name="40% - Énfasis4 9 2 8" xfId="19854" xr:uid="{00000000-0005-0000-0000-00006E750000}"/>
    <cellStyle name="40% - Énfasis4 9 2 9" xfId="42524" xr:uid="{00000000-0005-0000-0000-00006F750000}"/>
    <cellStyle name="40% - Énfasis4 9 3" xfId="1617" xr:uid="{00000000-0005-0000-0000-000070750000}"/>
    <cellStyle name="40% - Énfasis4 9 3 2" xfId="11200" xr:uid="{00000000-0005-0000-0000-000071750000}"/>
    <cellStyle name="40% - Énfasis4 9 3 2 2" xfId="27094" xr:uid="{00000000-0005-0000-0000-000072750000}"/>
    <cellStyle name="40% - Énfasis4 9 3 3" xfId="34989" xr:uid="{00000000-0005-0000-0000-000073750000}"/>
    <cellStyle name="40% - Énfasis4 9 3 4" xfId="18722" xr:uid="{00000000-0005-0000-0000-000074750000}"/>
    <cellStyle name="40% - Énfasis4 9 3 5" xfId="43485" xr:uid="{00000000-0005-0000-0000-000075750000}"/>
    <cellStyle name="40% - Énfasis4 9 4" xfId="3609" xr:uid="{00000000-0005-0000-0000-000076750000}"/>
    <cellStyle name="40% - Énfasis4 9 4 2" xfId="13593" xr:uid="{00000000-0005-0000-0000-000077750000}"/>
    <cellStyle name="40% - Énfasis4 9 4 2 2" xfId="27522" xr:uid="{00000000-0005-0000-0000-000078750000}"/>
    <cellStyle name="40% - Énfasis4 9 4 3" xfId="35417" xr:uid="{00000000-0005-0000-0000-000079750000}"/>
    <cellStyle name="40% - Énfasis4 9 4 4" xfId="20207" xr:uid="{00000000-0005-0000-0000-00007A750000}"/>
    <cellStyle name="40% - Énfasis4 9 4 5" xfId="44814" xr:uid="{00000000-0005-0000-0000-00007B750000}"/>
    <cellStyle name="40% - Énfasis4 9 5" xfId="8175" xr:uid="{00000000-0005-0000-0000-00007C750000}"/>
    <cellStyle name="40% - Énfasis4 9 5 2" xfId="17142" xr:uid="{00000000-0005-0000-0000-00007D750000}"/>
    <cellStyle name="40% - Énfasis4 9 5 2 2" xfId="29006" xr:uid="{00000000-0005-0000-0000-00007E750000}"/>
    <cellStyle name="40% - Énfasis4 9 5 3" xfId="36902" xr:uid="{00000000-0005-0000-0000-00007F750000}"/>
    <cellStyle name="40% - Énfasis4 9 5 4" xfId="21691" xr:uid="{00000000-0005-0000-0000-000080750000}"/>
    <cellStyle name="40% - Énfasis4 9 5 5" xfId="48367" xr:uid="{00000000-0005-0000-0000-000081750000}"/>
    <cellStyle name="40% - Énfasis4 9 6" xfId="9725" xr:uid="{00000000-0005-0000-0000-000082750000}"/>
    <cellStyle name="40% - Énfasis4 9 6 2" xfId="30491" xr:uid="{00000000-0005-0000-0000-000083750000}"/>
    <cellStyle name="40% - Énfasis4 9 6 3" xfId="38388" xr:uid="{00000000-0005-0000-0000-000084750000}"/>
    <cellStyle name="40% - Énfasis4 9 6 4" xfId="23175" xr:uid="{00000000-0005-0000-0000-000085750000}"/>
    <cellStyle name="40% - Énfasis4 9 6 5" xfId="50010" xr:uid="{00000000-0005-0000-0000-000086750000}"/>
    <cellStyle name="40% - Énfasis4 9 7" xfId="24658" xr:uid="{00000000-0005-0000-0000-000087750000}"/>
    <cellStyle name="40% - Énfasis4 9 7 2" xfId="31976" xr:uid="{00000000-0005-0000-0000-000088750000}"/>
    <cellStyle name="40% - Énfasis4 9 7 3" xfId="39873" xr:uid="{00000000-0005-0000-0000-000089750000}"/>
    <cellStyle name="40% - Énfasis4 9 8" xfId="25561" xr:uid="{00000000-0005-0000-0000-00008A750000}"/>
    <cellStyle name="40% - Énfasis4 9 9" xfId="33460" xr:uid="{00000000-0005-0000-0000-00008B750000}"/>
    <cellStyle name="40% - Énfasis5" xfId="38" builtinId="47" customBuiltin="1"/>
    <cellStyle name="40% - Énfasis5 10" xfId="993" xr:uid="{00000000-0005-0000-0000-00008D750000}"/>
    <cellStyle name="40% - Énfasis5 10 2" xfId="2718" xr:uid="{00000000-0005-0000-0000-00008E750000}"/>
    <cellStyle name="40% - Énfasis5 10 2 2" xfId="5166" xr:uid="{00000000-0005-0000-0000-00008F750000}"/>
    <cellStyle name="40% - Énfasis5 10 2 2 2" xfId="15143" xr:uid="{00000000-0005-0000-0000-000090750000}"/>
    <cellStyle name="40% - Énfasis5 10 2 2 3" xfId="46366" xr:uid="{00000000-0005-0000-0000-000091750000}"/>
    <cellStyle name="40% - Énfasis5 10 2 3" xfId="11201" xr:uid="{00000000-0005-0000-0000-000092750000}"/>
    <cellStyle name="40% - Énfasis5 10 2 4" xfId="27016" xr:uid="{00000000-0005-0000-0000-000093750000}"/>
    <cellStyle name="40% - Énfasis5 10 2 5" xfId="43928" xr:uid="{00000000-0005-0000-0000-000094750000}"/>
    <cellStyle name="40% - Énfasis5 10 3" xfId="3610" xr:uid="{00000000-0005-0000-0000-000095750000}"/>
    <cellStyle name="40% - Énfasis5 10 3 2" xfId="13594" xr:uid="{00000000-0005-0000-0000-000096750000}"/>
    <cellStyle name="40% - Énfasis5 10 3 3" xfId="34911" xr:uid="{00000000-0005-0000-0000-000097750000}"/>
    <cellStyle name="40% - Énfasis5 10 3 4" xfId="44815" xr:uid="{00000000-0005-0000-0000-000098750000}"/>
    <cellStyle name="40% - Énfasis5 10 4" xfId="9210" xr:uid="{00000000-0005-0000-0000-000099750000}"/>
    <cellStyle name="40% - Énfasis5 10 4 2" xfId="18176" xr:uid="{00000000-0005-0000-0000-00009A750000}"/>
    <cellStyle name="40% - Énfasis5 10 4 3" xfId="49402" xr:uid="{00000000-0005-0000-0000-00009B750000}"/>
    <cellStyle name="40% - Énfasis5 10 5" xfId="11202" xr:uid="{00000000-0005-0000-0000-00009C750000}"/>
    <cellStyle name="40% - Énfasis5 10 5 2" xfId="51045" xr:uid="{00000000-0005-0000-0000-00009D750000}"/>
    <cellStyle name="40% - Énfasis5 10 6" xfId="18637" xr:uid="{00000000-0005-0000-0000-00009E750000}"/>
    <cellStyle name="40% - Énfasis5 10 7" xfId="42863" xr:uid="{00000000-0005-0000-0000-00009F750000}"/>
    <cellStyle name="40% - Énfasis5 11" xfId="994" xr:uid="{00000000-0005-0000-0000-0000A0750000}"/>
    <cellStyle name="40% - Énfasis5 11 2" xfId="2719" xr:uid="{00000000-0005-0000-0000-0000A1750000}"/>
    <cellStyle name="40% - Énfasis5 11 2 2" xfId="4327" xr:uid="{00000000-0005-0000-0000-0000A2750000}"/>
    <cellStyle name="40% - Énfasis5 11 2 2 2" xfId="14307" xr:uid="{00000000-0005-0000-0000-0000A3750000}"/>
    <cellStyle name="40% - Énfasis5 11 2 2 3" xfId="45529" xr:uid="{00000000-0005-0000-0000-0000A4750000}"/>
    <cellStyle name="40% - Énfasis5 11 2 3" xfId="11203" xr:uid="{00000000-0005-0000-0000-0000A5750000}"/>
    <cellStyle name="40% - Énfasis5 11 2 4" xfId="27030" xr:uid="{00000000-0005-0000-0000-0000A6750000}"/>
    <cellStyle name="40% - Énfasis5 11 2 5" xfId="43929" xr:uid="{00000000-0005-0000-0000-0000A7750000}"/>
    <cellStyle name="40% - Énfasis5 11 3" xfId="3611" xr:uid="{00000000-0005-0000-0000-0000A8750000}"/>
    <cellStyle name="40% - Énfasis5 11 3 2" xfId="13595" xr:uid="{00000000-0005-0000-0000-0000A9750000}"/>
    <cellStyle name="40% - Énfasis5 11 3 3" xfId="34925" xr:uid="{00000000-0005-0000-0000-0000AA750000}"/>
    <cellStyle name="40% - Énfasis5 11 3 4" xfId="44816" xr:uid="{00000000-0005-0000-0000-0000AB750000}"/>
    <cellStyle name="40% - Énfasis5 11 4" xfId="9211" xr:uid="{00000000-0005-0000-0000-0000AC750000}"/>
    <cellStyle name="40% - Énfasis5 11 4 2" xfId="18177" xr:uid="{00000000-0005-0000-0000-0000AD750000}"/>
    <cellStyle name="40% - Énfasis5 11 4 3" xfId="49403" xr:uid="{00000000-0005-0000-0000-0000AE750000}"/>
    <cellStyle name="40% - Énfasis5 11 5" xfId="11204" xr:uid="{00000000-0005-0000-0000-0000AF750000}"/>
    <cellStyle name="40% - Énfasis5 11 5 2" xfId="51046" xr:uid="{00000000-0005-0000-0000-0000B0750000}"/>
    <cellStyle name="40% - Énfasis5 11 6" xfId="18654" xr:uid="{00000000-0005-0000-0000-0000B1750000}"/>
    <cellStyle name="40% - Énfasis5 11 7" xfId="42864" xr:uid="{00000000-0005-0000-0000-0000B2750000}"/>
    <cellStyle name="40% - Énfasis5 12" xfId="1081" xr:uid="{00000000-0005-0000-0000-0000B3750000}"/>
    <cellStyle name="40% - Énfasis5 12 2" xfId="5286" xr:uid="{00000000-0005-0000-0000-0000B4750000}"/>
    <cellStyle name="40% - Énfasis5 12 2 2" xfId="15263" xr:uid="{00000000-0005-0000-0000-0000B5750000}"/>
    <cellStyle name="40% - Énfasis5 12 2 3" xfId="27045" xr:uid="{00000000-0005-0000-0000-0000B6750000}"/>
    <cellStyle name="40% - Énfasis5 12 2 4" xfId="46486" xr:uid="{00000000-0005-0000-0000-0000B7750000}"/>
    <cellStyle name="40% - Énfasis5 12 3" xfId="11205" xr:uid="{00000000-0005-0000-0000-0000B8750000}"/>
    <cellStyle name="40% - Énfasis5 12 3 2" xfId="34940" xr:uid="{00000000-0005-0000-0000-0000B9750000}"/>
    <cellStyle name="40% - Énfasis5 12 4" xfId="18672" xr:uid="{00000000-0005-0000-0000-0000BA750000}"/>
    <cellStyle name="40% - Énfasis5 12 5" xfId="42954" xr:uid="{00000000-0005-0000-0000-0000BB750000}"/>
    <cellStyle name="40% - Énfasis5 13" xfId="6430" xr:uid="{00000000-0005-0000-0000-0000BC750000}"/>
    <cellStyle name="40% - Énfasis5 13 2" xfId="15412" xr:uid="{00000000-0005-0000-0000-0000BD750000}"/>
    <cellStyle name="40% - Énfasis5 13 2 2" xfId="27473" xr:uid="{00000000-0005-0000-0000-0000BE750000}"/>
    <cellStyle name="40% - Énfasis5 13 3" xfId="35368" xr:uid="{00000000-0005-0000-0000-0000BF750000}"/>
    <cellStyle name="40% - Énfasis5 13 4" xfId="20158" xr:uid="{00000000-0005-0000-0000-0000C0750000}"/>
    <cellStyle name="40% - Énfasis5 13 5" xfId="46635" xr:uid="{00000000-0005-0000-0000-0000C1750000}"/>
    <cellStyle name="40% - Énfasis5 14" xfId="3766" xr:uid="{00000000-0005-0000-0000-0000C2750000}"/>
    <cellStyle name="40% - Énfasis5 14 2" xfId="13750" xr:uid="{00000000-0005-0000-0000-0000C3750000}"/>
    <cellStyle name="40% - Énfasis5 14 2 2" xfId="28957" xr:uid="{00000000-0005-0000-0000-0000C4750000}"/>
    <cellStyle name="40% - Énfasis5 14 3" xfId="36853" xr:uid="{00000000-0005-0000-0000-0000C5750000}"/>
    <cellStyle name="40% - Énfasis5 14 4" xfId="21642" xr:uid="{00000000-0005-0000-0000-0000C6750000}"/>
    <cellStyle name="40% - Énfasis5 14 5" xfId="44971" xr:uid="{00000000-0005-0000-0000-0000C7750000}"/>
    <cellStyle name="40% - Énfasis5 15" xfId="6969" xr:uid="{00000000-0005-0000-0000-0000C8750000}"/>
    <cellStyle name="40% - Énfasis5 15 2" xfId="15947" xr:uid="{00000000-0005-0000-0000-0000C9750000}"/>
    <cellStyle name="40% - Énfasis5 15 2 2" xfId="30442" xr:uid="{00000000-0005-0000-0000-0000CA750000}"/>
    <cellStyle name="40% - Énfasis5 15 3" xfId="38339" xr:uid="{00000000-0005-0000-0000-0000CB750000}"/>
    <cellStyle name="40% - Énfasis5 15 4" xfId="23126" xr:uid="{00000000-0005-0000-0000-0000CC750000}"/>
    <cellStyle name="40% - Énfasis5 15 5" xfId="47171" xr:uid="{00000000-0005-0000-0000-0000CD750000}"/>
    <cellStyle name="40% - Énfasis5 16" xfId="2757" xr:uid="{00000000-0005-0000-0000-0000CE750000}"/>
    <cellStyle name="40% - Énfasis5 16 2" xfId="12741" xr:uid="{00000000-0005-0000-0000-0000CF750000}"/>
    <cellStyle name="40% - Énfasis5 16 2 2" xfId="31927" xr:uid="{00000000-0005-0000-0000-0000D0750000}"/>
    <cellStyle name="40% - Énfasis5 16 3" xfId="39824" xr:uid="{00000000-0005-0000-0000-0000D1750000}"/>
    <cellStyle name="40% - Énfasis5 16 4" xfId="24609" xr:uid="{00000000-0005-0000-0000-0000D2750000}"/>
    <cellStyle name="40% - Énfasis5 16 5" xfId="43962" xr:uid="{00000000-0005-0000-0000-0000D3750000}"/>
    <cellStyle name="40% - Énfasis5 17" xfId="7643" xr:uid="{00000000-0005-0000-0000-0000D4750000}"/>
    <cellStyle name="40% - Énfasis5 17 2" xfId="16610" xr:uid="{00000000-0005-0000-0000-0000D5750000}"/>
    <cellStyle name="40% - Énfasis5 17 3" xfId="25512" xr:uid="{00000000-0005-0000-0000-0000D6750000}"/>
    <cellStyle name="40% - Énfasis5 17 4" xfId="47835" xr:uid="{00000000-0005-0000-0000-0000D7750000}"/>
    <cellStyle name="40% - Énfasis5 18" xfId="9288" xr:uid="{00000000-0005-0000-0000-0000D8750000}"/>
    <cellStyle name="40% - Énfasis5 18 2" xfId="33414" xr:uid="{00000000-0005-0000-0000-0000D9750000}"/>
    <cellStyle name="40% - Énfasis5 18 3" xfId="49478" xr:uid="{00000000-0005-0000-0000-0000DA750000}"/>
    <cellStyle name="40% - Énfasis5 19" xfId="9302" xr:uid="{00000000-0005-0000-0000-0000DB750000}"/>
    <cellStyle name="40% - Énfasis5 2" xfId="69" xr:uid="{00000000-0005-0000-0000-0000DC750000}"/>
    <cellStyle name="40% - Énfasis5 2 10" xfId="1105" xr:uid="{00000000-0005-0000-0000-0000DD750000}"/>
    <cellStyle name="40% - Énfasis5 2 10 2" xfId="6454" xr:uid="{00000000-0005-0000-0000-0000DE750000}"/>
    <cellStyle name="40% - Énfasis5 2 10 2 2" xfId="15436" xr:uid="{00000000-0005-0000-0000-0000DF750000}"/>
    <cellStyle name="40% - Énfasis5 2 10 2 3" xfId="27079" xr:uid="{00000000-0005-0000-0000-0000E0750000}"/>
    <cellStyle name="40% - Énfasis5 2 10 2 4" xfId="46659" xr:uid="{00000000-0005-0000-0000-0000E1750000}"/>
    <cellStyle name="40% - Énfasis5 2 10 3" xfId="11206" xr:uid="{00000000-0005-0000-0000-0000E2750000}"/>
    <cellStyle name="40% - Énfasis5 2 10 3 2" xfId="34974" xr:uid="{00000000-0005-0000-0000-0000E3750000}"/>
    <cellStyle name="40% - Énfasis5 2 10 4" xfId="18707" xr:uid="{00000000-0005-0000-0000-0000E4750000}"/>
    <cellStyle name="40% - Énfasis5 2 10 5" xfId="42978" xr:uid="{00000000-0005-0000-0000-0000E5750000}"/>
    <cellStyle name="40% - Énfasis5 2 11" xfId="3786" xr:uid="{00000000-0005-0000-0000-0000E6750000}"/>
    <cellStyle name="40% - Énfasis5 2 11 2" xfId="13769" xr:uid="{00000000-0005-0000-0000-0000E7750000}"/>
    <cellStyle name="40% - Énfasis5 2 11 2 2" xfId="27507" xr:uid="{00000000-0005-0000-0000-0000E8750000}"/>
    <cellStyle name="40% - Énfasis5 2 11 3" xfId="35402" xr:uid="{00000000-0005-0000-0000-0000E9750000}"/>
    <cellStyle name="40% - Énfasis5 2 11 4" xfId="20192" xr:uid="{00000000-0005-0000-0000-0000EA750000}"/>
    <cellStyle name="40% - Énfasis5 2 11 5" xfId="44991" xr:uid="{00000000-0005-0000-0000-0000EB750000}"/>
    <cellStyle name="40% - Énfasis5 2 12" xfId="6993" xr:uid="{00000000-0005-0000-0000-0000EC750000}"/>
    <cellStyle name="40% - Énfasis5 2 12 2" xfId="15971" xr:uid="{00000000-0005-0000-0000-0000ED750000}"/>
    <cellStyle name="40% - Énfasis5 2 12 2 2" xfId="28991" xr:uid="{00000000-0005-0000-0000-0000EE750000}"/>
    <cellStyle name="40% - Énfasis5 2 12 3" xfId="36887" xr:uid="{00000000-0005-0000-0000-0000EF750000}"/>
    <cellStyle name="40% - Énfasis5 2 12 4" xfId="21676" xr:uid="{00000000-0005-0000-0000-0000F0750000}"/>
    <cellStyle name="40% - Énfasis5 2 12 5" xfId="47195" xr:uid="{00000000-0005-0000-0000-0000F1750000}"/>
    <cellStyle name="40% - Énfasis5 2 13" xfId="2772" xr:uid="{00000000-0005-0000-0000-0000F2750000}"/>
    <cellStyle name="40% - Énfasis5 2 13 2" xfId="12756" xr:uid="{00000000-0005-0000-0000-0000F3750000}"/>
    <cellStyle name="40% - Énfasis5 2 13 2 2" xfId="30476" xr:uid="{00000000-0005-0000-0000-0000F4750000}"/>
    <cellStyle name="40% - Énfasis5 2 13 3" xfId="38373" xr:uid="{00000000-0005-0000-0000-0000F5750000}"/>
    <cellStyle name="40% - Énfasis5 2 13 4" xfId="23160" xr:uid="{00000000-0005-0000-0000-0000F6750000}"/>
    <cellStyle name="40% - Énfasis5 2 13 5" xfId="43977" xr:uid="{00000000-0005-0000-0000-0000F7750000}"/>
    <cellStyle name="40% - Énfasis5 2 14" xfId="7667" xr:uid="{00000000-0005-0000-0000-0000F8750000}"/>
    <cellStyle name="40% - Énfasis5 2 14 2" xfId="16634" xr:uid="{00000000-0005-0000-0000-0000F9750000}"/>
    <cellStyle name="40% - Énfasis5 2 14 2 2" xfId="31961" xr:uid="{00000000-0005-0000-0000-0000FA750000}"/>
    <cellStyle name="40% - Énfasis5 2 14 3" xfId="39858" xr:uid="{00000000-0005-0000-0000-0000FB750000}"/>
    <cellStyle name="40% - Énfasis5 2 14 4" xfId="24643" xr:uid="{00000000-0005-0000-0000-0000FC750000}"/>
    <cellStyle name="40% - Énfasis5 2 14 5" xfId="47859" xr:uid="{00000000-0005-0000-0000-0000FD750000}"/>
    <cellStyle name="40% - Énfasis5 2 15" xfId="11207" xr:uid="{00000000-0005-0000-0000-0000FE750000}"/>
    <cellStyle name="40% - Énfasis5 2 15 2" xfId="25546" xr:uid="{00000000-0005-0000-0000-0000FF750000}"/>
    <cellStyle name="40% - Énfasis5 2 15 3" xfId="49502" xr:uid="{00000000-0005-0000-0000-000000760000}"/>
    <cellStyle name="40% - Énfasis5 2 16" xfId="33445" xr:uid="{00000000-0005-0000-0000-000001760000}"/>
    <cellStyle name="40% - Énfasis5 2 17" xfId="18262" xr:uid="{00000000-0005-0000-0000-000002760000}"/>
    <cellStyle name="40% - Énfasis5 2 18" xfId="41320" xr:uid="{00000000-0005-0000-0000-000003760000}"/>
    <cellStyle name="40% - Énfasis5 2 2" xfId="146" xr:uid="{00000000-0005-0000-0000-000004760000}"/>
    <cellStyle name="40% - Énfasis5 2 2 10" xfId="3831" xr:uid="{00000000-0005-0000-0000-000005760000}"/>
    <cellStyle name="40% - Énfasis5 2 2 10 2" xfId="13814" xr:uid="{00000000-0005-0000-0000-000006760000}"/>
    <cellStyle name="40% - Énfasis5 2 2 10 2 2" xfId="30588" xr:uid="{00000000-0005-0000-0000-000007760000}"/>
    <cellStyle name="40% - Énfasis5 2 2 10 3" xfId="38485" xr:uid="{00000000-0005-0000-0000-000008760000}"/>
    <cellStyle name="40% - Énfasis5 2 2 10 4" xfId="23271" xr:uid="{00000000-0005-0000-0000-000009760000}"/>
    <cellStyle name="40% - Énfasis5 2 2 10 5" xfId="45036" xr:uid="{00000000-0005-0000-0000-00000A760000}"/>
    <cellStyle name="40% - Énfasis5 2 2 11" xfId="7040" xr:uid="{00000000-0005-0000-0000-00000B760000}"/>
    <cellStyle name="40% - Énfasis5 2 2 11 2" xfId="16017" xr:uid="{00000000-0005-0000-0000-00000C760000}"/>
    <cellStyle name="40% - Énfasis5 2 2 11 2 2" xfId="32073" xr:uid="{00000000-0005-0000-0000-00000D760000}"/>
    <cellStyle name="40% - Énfasis5 2 2 11 3" xfId="39970" xr:uid="{00000000-0005-0000-0000-00000E760000}"/>
    <cellStyle name="40% - Énfasis5 2 2 11 4" xfId="24706" xr:uid="{00000000-0005-0000-0000-00000F760000}"/>
    <cellStyle name="40% - Énfasis5 2 2 11 5" xfId="47242" xr:uid="{00000000-0005-0000-0000-000010760000}"/>
    <cellStyle name="40% - Énfasis5 2 2 12" xfId="2817" xr:uid="{00000000-0005-0000-0000-000011760000}"/>
    <cellStyle name="40% - Énfasis5 2 2 12 2" xfId="12801" xr:uid="{00000000-0005-0000-0000-000012760000}"/>
    <cellStyle name="40% - Énfasis5 2 2 12 3" xfId="25658" xr:uid="{00000000-0005-0000-0000-000013760000}"/>
    <cellStyle name="40% - Énfasis5 2 2 12 4" xfId="44022" xr:uid="{00000000-0005-0000-0000-000014760000}"/>
    <cellStyle name="40% - Énfasis5 2 2 13" xfId="7714" xr:uid="{00000000-0005-0000-0000-000015760000}"/>
    <cellStyle name="40% - Énfasis5 2 2 13 2" xfId="16681" xr:uid="{00000000-0005-0000-0000-000016760000}"/>
    <cellStyle name="40% - Énfasis5 2 2 13 3" xfId="33557" xr:uid="{00000000-0005-0000-0000-000017760000}"/>
    <cellStyle name="40% - Énfasis5 2 2 13 4" xfId="47906" xr:uid="{00000000-0005-0000-0000-000018760000}"/>
    <cellStyle name="40% - Énfasis5 2 2 14" xfId="11208" xr:uid="{00000000-0005-0000-0000-000019760000}"/>
    <cellStyle name="40% - Énfasis5 2 2 14 2" xfId="49549" xr:uid="{00000000-0005-0000-0000-00001A760000}"/>
    <cellStyle name="40% - Énfasis5 2 2 15" xfId="18364" xr:uid="{00000000-0005-0000-0000-00001B760000}"/>
    <cellStyle name="40% - Énfasis5 2 2 16" xfId="41367" xr:uid="{00000000-0005-0000-0000-00001C760000}"/>
    <cellStyle name="40% - Énfasis5 2 2 2" xfId="254" xr:uid="{00000000-0005-0000-0000-00001D760000}"/>
    <cellStyle name="40% - Énfasis5 2 2 2 10" xfId="11209" xr:uid="{00000000-0005-0000-0000-00001E760000}"/>
    <cellStyle name="40% - Énfasis5 2 2 2 10 2" xfId="33725" xr:uid="{00000000-0005-0000-0000-00001F760000}"/>
    <cellStyle name="40% - Énfasis5 2 2 2 10 3" xfId="49756" xr:uid="{00000000-0005-0000-0000-000020760000}"/>
    <cellStyle name="40% - Énfasis5 2 2 2 11" xfId="18474" xr:uid="{00000000-0005-0000-0000-000021760000}"/>
    <cellStyle name="40% - Énfasis5 2 2 2 12" xfId="41574" xr:uid="{00000000-0005-0000-0000-000022760000}"/>
    <cellStyle name="40% - Énfasis5 2 2 2 2" xfId="667" xr:uid="{00000000-0005-0000-0000-000023760000}"/>
    <cellStyle name="40% - Énfasis5 2 2 2 2 10" xfId="42072" xr:uid="{00000000-0005-0000-0000-000024760000}"/>
    <cellStyle name="40% - Énfasis5 2 2 2 2 2" xfId="2328" xr:uid="{00000000-0005-0000-0000-000025760000}"/>
    <cellStyle name="40% - Énfasis5 2 2 2 2 2 2" xfId="5131" xr:uid="{00000000-0005-0000-0000-000026760000}"/>
    <cellStyle name="40% - Énfasis5 2 2 2 2 2 2 2" xfId="15109" xr:uid="{00000000-0005-0000-0000-000027760000}"/>
    <cellStyle name="40% - Énfasis5 2 2 2 2 2 2 2 2" xfId="28658" xr:uid="{00000000-0005-0000-0000-000028760000}"/>
    <cellStyle name="40% - Énfasis5 2 2 2 2 2 2 3" xfId="36553" xr:uid="{00000000-0005-0000-0000-000029760000}"/>
    <cellStyle name="40% - Énfasis5 2 2 2 2 2 2 4" xfId="21342" xr:uid="{00000000-0005-0000-0000-00002A760000}"/>
    <cellStyle name="40% - Énfasis5 2 2 2 2 2 2 5" xfId="46331" xr:uid="{00000000-0005-0000-0000-00002B760000}"/>
    <cellStyle name="40% - Énfasis5 2 2 2 2 2 3" xfId="8875" xr:uid="{00000000-0005-0000-0000-00002C760000}"/>
    <cellStyle name="40% - Énfasis5 2 2 2 2 2 3 2" xfId="17842" xr:uid="{00000000-0005-0000-0000-00002D760000}"/>
    <cellStyle name="40% - Énfasis5 2 2 2 2 2 3 2 2" xfId="30142" xr:uid="{00000000-0005-0000-0000-00002E760000}"/>
    <cellStyle name="40% - Énfasis5 2 2 2 2 2 3 3" xfId="38038" xr:uid="{00000000-0005-0000-0000-00002F760000}"/>
    <cellStyle name="40% - Énfasis5 2 2 2 2 2 3 4" xfId="22825" xr:uid="{00000000-0005-0000-0000-000030760000}"/>
    <cellStyle name="40% - Énfasis5 2 2 2 2 2 3 5" xfId="49067" xr:uid="{00000000-0005-0000-0000-000031760000}"/>
    <cellStyle name="40% - Énfasis5 2 2 2 2 2 4" xfId="9726" xr:uid="{00000000-0005-0000-0000-000032760000}"/>
    <cellStyle name="40% - Énfasis5 2 2 2 2 2 4 2" xfId="31627" xr:uid="{00000000-0005-0000-0000-000033760000}"/>
    <cellStyle name="40% - Énfasis5 2 2 2 2 2 4 3" xfId="39524" xr:uid="{00000000-0005-0000-0000-000034760000}"/>
    <cellStyle name="40% - Énfasis5 2 2 2 2 2 4 4" xfId="24309" xr:uid="{00000000-0005-0000-0000-000035760000}"/>
    <cellStyle name="40% - Énfasis5 2 2 2 2 2 4 5" xfId="50710" xr:uid="{00000000-0005-0000-0000-000036760000}"/>
    <cellStyle name="40% - Énfasis5 2 2 2 2 2 5" xfId="12401" xr:uid="{00000000-0005-0000-0000-000037760000}"/>
    <cellStyle name="40% - Énfasis5 2 2 2 2 2 5 2" xfId="33112" xr:uid="{00000000-0005-0000-0000-000038760000}"/>
    <cellStyle name="40% - Énfasis5 2 2 2 2 2 5 3" xfId="41009" xr:uid="{00000000-0005-0000-0000-000039760000}"/>
    <cellStyle name="40% - Énfasis5 2 2 2 2 2 6" xfId="26696" xr:uid="{00000000-0005-0000-0000-00003A760000}"/>
    <cellStyle name="40% - Énfasis5 2 2 2 2 2 7" xfId="34596" xr:uid="{00000000-0005-0000-0000-00003B760000}"/>
    <cellStyle name="40% - Énfasis5 2 2 2 2 2 8" xfId="19858" xr:uid="{00000000-0005-0000-0000-00003C760000}"/>
    <cellStyle name="40% - Énfasis5 2 2 2 2 2 9" xfId="42528" xr:uid="{00000000-0005-0000-0000-00003D760000}"/>
    <cellStyle name="40% - Énfasis5 2 2 2 2 3" xfId="1871" xr:uid="{00000000-0005-0000-0000-00003E760000}"/>
    <cellStyle name="40% - Énfasis5 2 2 2 2 3 2" xfId="4292" xr:uid="{00000000-0005-0000-0000-00003F760000}"/>
    <cellStyle name="40% - Énfasis5 2 2 2 2 3 2 2" xfId="14272" xr:uid="{00000000-0005-0000-0000-000040760000}"/>
    <cellStyle name="40% - Énfasis5 2 2 2 2 3 2 3" xfId="28104" xr:uid="{00000000-0005-0000-0000-000041760000}"/>
    <cellStyle name="40% - Énfasis5 2 2 2 2 3 2 4" xfId="45494" xr:uid="{00000000-0005-0000-0000-000042760000}"/>
    <cellStyle name="40% - Énfasis5 2 2 2 2 3 3" xfId="11210" xr:uid="{00000000-0005-0000-0000-000043760000}"/>
    <cellStyle name="40% - Énfasis5 2 2 2 2 3 3 2" xfId="35999" xr:uid="{00000000-0005-0000-0000-000044760000}"/>
    <cellStyle name="40% - Énfasis5 2 2 2 2 3 4" xfId="20788" xr:uid="{00000000-0005-0000-0000-000045760000}"/>
    <cellStyle name="40% - Énfasis5 2 2 2 2 3 5" xfId="43649" xr:uid="{00000000-0005-0000-0000-000046760000}"/>
    <cellStyle name="40% - Énfasis5 2 2 2 2 4" xfId="3612" xr:uid="{00000000-0005-0000-0000-000047760000}"/>
    <cellStyle name="40% - Énfasis5 2 2 2 2 4 2" xfId="13596" xr:uid="{00000000-0005-0000-0000-000048760000}"/>
    <cellStyle name="40% - Énfasis5 2 2 2 2 4 2 2" xfId="29588" xr:uid="{00000000-0005-0000-0000-000049760000}"/>
    <cellStyle name="40% - Énfasis5 2 2 2 2 4 3" xfId="37484" xr:uid="{00000000-0005-0000-0000-00004A760000}"/>
    <cellStyle name="40% - Énfasis5 2 2 2 2 4 4" xfId="22272" xr:uid="{00000000-0005-0000-0000-00004B760000}"/>
    <cellStyle name="40% - Énfasis5 2 2 2 2 4 5" xfId="44817" xr:uid="{00000000-0005-0000-0000-00004C760000}"/>
    <cellStyle name="40% - Énfasis5 2 2 2 2 5" xfId="8419" xr:uid="{00000000-0005-0000-0000-00004D760000}"/>
    <cellStyle name="40% - Énfasis5 2 2 2 2 5 2" xfId="17386" xr:uid="{00000000-0005-0000-0000-00004E760000}"/>
    <cellStyle name="40% - Énfasis5 2 2 2 2 5 2 2" xfId="31073" xr:uid="{00000000-0005-0000-0000-00004F760000}"/>
    <cellStyle name="40% - Énfasis5 2 2 2 2 5 3" xfId="38970" xr:uid="{00000000-0005-0000-0000-000050760000}"/>
    <cellStyle name="40% - Énfasis5 2 2 2 2 5 4" xfId="23756" xr:uid="{00000000-0005-0000-0000-000051760000}"/>
    <cellStyle name="40% - Énfasis5 2 2 2 2 5 5" xfId="48611" xr:uid="{00000000-0005-0000-0000-000052760000}"/>
    <cellStyle name="40% - Énfasis5 2 2 2 2 6" xfId="11211" xr:uid="{00000000-0005-0000-0000-000053760000}"/>
    <cellStyle name="40% - Énfasis5 2 2 2 2 6 2" xfId="32558" xr:uid="{00000000-0005-0000-0000-000054760000}"/>
    <cellStyle name="40% - Énfasis5 2 2 2 2 6 3" xfId="40455" xr:uid="{00000000-0005-0000-0000-000055760000}"/>
    <cellStyle name="40% - Énfasis5 2 2 2 2 6 4" xfId="25164" xr:uid="{00000000-0005-0000-0000-000056760000}"/>
    <cellStyle name="40% - Énfasis5 2 2 2 2 6 5" xfId="50254" xr:uid="{00000000-0005-0000-0000-000057760000}"/>
    <cellStyle name="40% - Énfasis5 2 2 2 2 7" xfId="26142" xr:uid="{00000000-0005-0000-0000-000058760000}"/>
    <cellStyle name="40% - Énfasis5 2 2 2 2 8" xfId="34042" xr:uid="{00000000-0005-0000-0000-000059760000}"/>
    <cellStyle name="40% - Énfasis5 2 2 2 2 9" xfId="19304" xr:uid="{00000000-0005-0000-0000-00005A760000}"/>
    <cellStyle name="40% - Énfasis5 2 2 2 3" xfId="2327" xr:uid="{00000000-0005-0000-0000-00005B760000}"/>
    <cellStyle name="40% - Énfasis5 2 2 2 3 2" xfId="4852" xr:uid="{00000000-0005-0000-0000-00005C760000}"/>
    <cellStyle name="40% - Énfasis5 2 2 2 3 2 2" xfId="14830" xr:uid="{00000000-0005-0000-0000-00005D760000}"/>
    <cellStyle name="40% - Énfasis5 2 2 2 3 2 2 2" xfId="28657" xr:uid="{00000000-0005-0000-0000-00005E760000}"/>
    <cellStyle name="40% - Énfasis5 2 2 2 3 2 3" xfId="36552" xr:uid="{00000000-0005-0000-0000-00005F760000}"/>
    <cellStyle name="40% - Énfasis5 2 2 2 3 2 4" xfId="21341" xr:uid="{00000000-0005-0000-0000-000060760000}"/>
    <cellStyle name="40% - Énfasis5 2 2 2 3 2 5" xfId="46052" xr:uid="{00000000-0005-0000-0000-000061760000}"/>
    <cellStyle name="40% - Énfasis5 2 2 2 3 3" xfId="8874" xr:uid="{00000000-0005-0000-0000-000062760000}"/>
    <cellStyle name="40% - Énfasis5 2 2 2 3 3 2" xfId="17841" xr:uid="{00000000-0005-0000-0000-000063760000}"/>
    <cellStyle name="40% - Énfasis5 2 2 2 3 3 2 2" xfId="30141" xr:uid="{00000000-0005-0000-0000-000064760000}"/>
    <cellStyle name="40% - Énfasis5 2 2 2 3 3 3" xfId="38037" xr:uid="{00000000-0005-0000-0000-000065760000}"/>
    <cellStyle name="40% - Énfasis5 2 2 2 3 3 4" xfId="22824" xr:uid="{00000000-0005-0000-0000-000066760000}"/>
    <cellStyle name="40% - Énfasis5 2 2 2 3 3 5" xfId="49066" xr:uid="{00000000-0005-0000-0000-000067760000}"/>
    <cellStyle name="40% - Énfasis5 2 2 2 3 4" xfId="9727" xr:uid="{00000000-0005-0000-0000-000068760000}"/>
    <cellStyle name="40% - Énfasis5 2 2 2 3 4 2" xfId="31626" xr:uid="{00000000-0005-0000-0000-000069760000}"/>
    <cellStyle name="40% - Énfasis5 2 2 2 3 4 3" xfId="39523" xr:uid="{00000000-0005-0000-0000-00006A760000}"/>
    <cellStyle name="40% - Énfasis5 2 2 2 3 4 4" xfId="24308" xr:uid="{00000000-0005-0000-0000-00006B760000}"/>
    <cellStyle name="40% - Énfasis5 2 2 2 3 4 5" xfId="50709" xr:uid="{00000000-0005-0000-0000-00006C760000}"/>
    <cellStyle name="40% - Énfasis5 2 2 2 3 5" xfId="12400" xr:uid="{00000000-0005-0000-0000-00006D760000}"/>
    <cellStyle name="40% - Énfasis5 2 2 2 3 5 2" xfId="33111" xr:uid="{00000000-0005-0000-0000-00006E760000}"/>
    <cellStyle name="40% - Énfasis5 2 2 2 3 5 3" xfId="41008" xr:uid="{00000000-0005-0000-0000-00006F760000}"/>
    <cellStyle name="40% - Énfasis5 2 2 2 3 6" xfId="26695" xr:uid="{00000000-0005-0000-0000-000070760000}"/>
    <cellStyle name="40% - Énfasis5 2 2 2 3 7" xfId="34595" xr:uid="{00000000-0005-0000-0000-000071760000}"/>
    <cellStyle name="40% - Énfasis5 2 2 2 3 8" xfId="19857" xr:uid="{00000000-0005-0000-0000-000072760000}"/>
    <cellStyle name="40% - Énfasis5 2 2 2 3 9" xfId="42527" xr:uid="{00000000-0005-0000-0000-000073760000}"/>
    <cellStyle name="40% - Énfasis5 2 2 2 4" xfId="1359" xr:uid="{00000000-0005-0000-0000-000074760000}"/>
    <cellStyle name="40% - Énfasis5 2 2 2 4 2" xfId="4473" xr:uid="{00000000-0005-0000-0000-000075760000}"/>
    <cellStyle name="40% - Énfasis5 2 2 2 4 2 2" xfId="14452" xr:uid="{00000000-0005-0000-0000-000076760000}"/>
    <cellStyle name="40% - Énfasis5 2 2 2 4 2 3" xfId="27271" xr:uid="{00000000-0005-0000-0000-000077760000}"/>
    <cellStyle name="40% - Énfasis5 2 2 2 4 2 4" xfId="45674" xr:uid="{00000000-0005-0000-0000-000078760000}"/>
    <cellStyle name="40% - Énfasis5 2 2 2 4 3" xfId="11212" xr:uid="{00000000-0005-0000-0000-000079760000}"/>
    <cellStyle name="40% - Énfasis5 2 2 2 4 3 2" xfId="35166" xr:uid="{00000000-0005-0000-0000-00007A760000}"/>
    <cellStyle name="40% - Énfasis5 2 2 2 4 4" xfId="18987" xr:uid="{00000000-0005-0000-0000-00007B760000}"/>
    <cellStyle name="40% - Énfasis5 2 2 2 4 5" xfId="43231" xr:uid="{00000000-0005-0000-0000-00007C760000}"/>
    <cellStyle name="40% - Énfasis5 2 2 2 5" xfId="6710" xr:uid="{00000000-0005-0000-0000-00007D760000}"/>
    <cellStyle name="40% - Énfasis5 2 2 2 5 2" xfId="15689" xr:uid="{00000000-0005-0000-0000-00007E760000}"/>
    <cellStyle name="40% - Énfasis5 2 2 2 5 2 2" xfId="27787" xr:uid="{00000000-0005-0000-0000-00007F760000}"/>
    <cellStyle name="40% - Énfasis5 2 2 2 5 3" xfId="35682" xr:uid="{00000000-0005-0000-0000-000080760000}"/>
    <cellStyle name="40% - Énfasis5 2 2 2 5 4" xfId="20471" xr:uid="{00000000-0005-0000-0000-000081760000}"/>
    <cellStyle name="40% - Énfasis5 2 2 2 5 5" xfId="46913" xr:uid="{00000000-0005-0000-0000-000082760000}"/>
    <cellStyle name="40% - Énfasis5 2 2 2 6" xfId="4012" xr:uid="{00000000-0005-0000-0000-000083760000}"/>
    <cellStyle name="40% - Énfasis5 2 2 2 6 2" xfId="13993" xr:uid="{00000000-0005-0000-0000-000084760000}"/>
    <cellStyle name="40% - Énfasis5 2 2 2 6 2 2" xfId="29271" xr:uid="{00000000-0005-0000-0000-000085760000}"/>
    <cellStyle name="40% - Énfasis5 2 2 2 6 3" xfId="37167" xr:uid="{00000000-0005-0000-0000-000086760000}"/>
    <cellStyle name="40% - Énfasis5 2 2 2 6 4" xfId="21955" xr:uid="{00000000-0005-0000-0000-000087760000}"/>
    <cellStyle name="40% - Énfasis5 2 2 2 6 5" xfId="45215" xr:uid="{00000000-0005-0000-0000-000088760000}"/>
    <cellStyle name="40% - Énfasis5 2 2 2 7" xfId="7247" xr:uid="{00000000-0005-0000-0000-000089760000}"/>
    <cellStyle name="40% - Énfasis5 2 2 2 7 2" xfId="16224" xr:uid="{00000000-0005-0000-0000-00008A760000}"/>
    <cellStyle name="40% - Énfasis5 2 2 2 7 2 2" xfId="30756" xr:uid="{00000000-0005-0000-0000-00008B760000}"/>
    <cellStyle name="40% - Énfasis5 2 2 2 7 3" xfId="38653" xr:uid="{00000000-0005-0000-0000-00008C760000}"/>
    <cellStyle name="40% - Énfasis5 2 2 2 7 4" xfId="23439" xr:uid="{00000000-0005-0000-0000-00008D760000}"/>
    <cellStyle name="40% - Énfasis5 2 2 2 7 5" xfId="47449" xr:uid="{00000000-0005-0000-0000-00008E760000}"/>
    <cellStyle name="40% - Énfasis5 2 2 2 8" xfId="3155" xr:uid="{00000000-0005-0000-0000-00008F760000}"/>
    <cellStyle name="40% - Énfasis5 2 2 2 8 2" xfId="13139" xr:uid="{00000000-0005-0000-0000-000090760000}"/>
    <cellStyle name="40% - Énfasis5 2 2 2 8 2 2" xfId="32241" xr:uid="{00000000-0005-0000-0000-000091760000}"/>
    <cellStyle name="40% - Énfasis5 2 2 2 8 3" xfId="40138" xr:uid="{00000000-0005-0000-0000-000092760000}"/>
    <cellStyle name="40% - Énfasis5 2 2 2 8 4" xfId="24873" xr:uid="{00000000-0005-0000-0000-000093760000}"/>
    <cellStyle name="40% - Énfasis5 2 2 2 8 5" xfId="44360" xr:uid="{00000000-0005-0000-0000-000094760000}"/>
    <cellStyle name="40% - Énfasis5 2 2 2 9" xfId="7921" xr:uid="{00000000-0005-0000-0000-000095760000}"/>
    <cellStyle name="40% - Énfasis5 2 2 2 9 2" xfId="16888" xr:uid="{00000000-0005-0000-0000-000096760000}"/>
    <cellStyle name="40% - Énfasis5 2 2 2 9 3" xfId="25826" xr:uid="{00000000-0005-0000-0000-000097760000}"/>
    <cellStyle name="40% - Énfasis5 2 2 2 9 4" xfId="48113" xr:uid="{00000000-0005-0000-0000-000098760000}"/>
    <cellStyle name="40% - Énfasis5 2 2 3" xfId="362" xr:uid="{00000000-0005-0000-0000-000099760000}"/>
    <cellStyle name="40% - Énfasis5 2 2 3 10" xfId="11213" xr:uid="{00000000-0005-0000-0000-00009A760000}"/>
    <cellStyle name="40% - Énfasis5 2 2 3 10 2" xfId="33726" xr:uid="{00000000-0005-0000-0000-00009B760000}"/>
    <cellStyle name="40% - Énfasis5 2 2 3 10 3" xfId="49930" xr:uid="{00000000-0005-0000-0000-00009C760000}"/>
    <cellStyle name="40% - Énfasis5 2 2 3 11" xfId="18606" xr:uid="{00000000-0005-0000-0000-00009D760000}"/>
    <cellStyle name="40% - Énfasis5 2 2 3 12" xfId="41748" xr:uid="{00000000-0005-0000-0000-00009E760000}"/>
    <cellStyle name="40% - Énfasis5 2 2 3 2" xfId="842" xr:uid="{00000000-0005-0000-0000-00009F760000}"/>
    <cellStyle name="40% - Énfasis5 2 2 3 2 10" xfId="42073" xr:uid="{00000000-0005-0000-0000-0000A0760000}"/>
    <cellStyle name="40% - Énfasis5 2 2 3 2 2" xfId="2330" xr:uid="{00000000-0005-0000-0000-0000A1760000}"/>
    <cellStyle name="40% - Énfasis5 2 2 3 2 2 2" xfId="5036" xr:uid="{00000000-0005-0000-0000-0000A2760000}"/>
    <cellStyle name="40% - Énfasis5 2 2 3 2 2 2 2" xfId="15014" xr:uid="{00000000-0005-0000-0000-0000A3760000}"/>
    <cellStyle name="40% - Énfasis5 2 2 3 2 2 2 2 2" xfId="28660" xr:uid="{00000000-0005-0000-0000-0000A4760000}"/>
    <cellStyle name="40% - Énfasis5 2 2 3 2 2 2 3" xfId="36555" xr:uid="{00000000-0005-0000-0000-0000A5760000}"/>
    <cellStyle name="40% - Énfasis5 2 2 3 2 2 2 4" xfId="21344" xr:uid="{00000000-0005-0000-0000-0000A6760000}"/>
    <cellStyle name="40% - Énfasis5 2 2 3 2 2 2 5" xfId="46236" xr:uid="{00000000-0005-0000-0000-0000A7760000}"/>
    <cellStyle name="40% - Énfasis5 2 2 3 2 2 3" xfId="8877" xr:uid="{00000000-0005-0000-0000-0000A8760000}"/>
    <cellStyle name="40% - Énfasis5 2 2 3 2 2 3 2" xfId="17844" xr:uid="{00000000-0005-0000-0000-0000A9760000}"/>
    <cellStyle name="40% - Énfasis5 2 2 3 2 2 3 2 2" xfId="30144" xr:uid="{00000000-0005-0000-0000-0000AA760000}"/>
    <cellStyle name="40% - Énfasis5 2 2 3 2 2 3 3" xfId="38040" xr:uid="{00000000-0005-0000-0000-0000AB760000}"/>
    <cellStyle name="40% - Énfasis5 2 2 3 2 2 3 4" xfId="22827" xr:uid="{00000000-0005-0000-0000-0000AC760000}"/>
    <cellStyle name="40% - Énfasis5 2 2 3 2 2 3 5" xfId="49069" xr:uid="{00000000-0005-0000-0000-0000AD760000}"/>
    <cellStyle name="40% - Énfasis5 2 2 3 2 2 4" xfId="9728" xr:uid="{00000000-0005-0000-0000-0000AE760000}"/>
    <cellStyle name="40% - Énfasis5 2 2 3 2 2 4 2" xfId="31629" xr:uid="{00000000-0005-0000-0000-0000AF760000}"/>
    <cellStyle name="40% - Énfasis5 2 2 3 2 2 4 3" xfId="39526" xr:uid="{00000000-0005-0000-0000-0000B0760000}"/>
    <cellStyle name="40% - Énfasis5 2 2 3 2 2 4 4" xfId="24311" xr:uid="{00000000-0005-0000-0000-0000B1760000}"/>
    <cellStyle name="40% - Énfasis5 2 2 3 2 2 4 5" xfId="50712" xr:uid="{00000000-0005-0000-0000-0000B2760000}"/>
    <cellStyle name="40% - Énfasis5 2 2 3 2 2 5" xfId="12403" xr:uid="{00000000-0005-0000-0000-0000B3760000}"/>
    <cellStyle name="40% - Énfasis5 2 2 3 2 2 5 2" xfId="33114" xr:uid="{00000000-0005-0000-0000-0000B4760000}"/>
    <cellStyle name="40% - Énfasis5 2 2 3 2 2 5 3" xfId="41011" xr:uid="{00000000-0005-0000-0000-0000B5760000}"/>
    <cellStyle name="40% - Énfasis5 2 2 3 2 2 6" xfId="26698" xr:uid="{00000000-0005-0000-0000-0000B6760000}"/>
    <cellStyle name="40% - Énfasis5 2 2 3 2 2 7" xfId="34598" xr:uid="{00000000-0005-0000-0000-0000B7760000}"/>
    <cellStyle name="40% - Énfasis5 2 2 3 2 2 8" xfId="19860" xr:uid="{00000000-0005-0000-0000-0000B8760000}"/>
    <cellStyle name="40% - Énfasis5 2 2 3 2 2 9" xfId="42530" xr:uid="{00000000-0005-0000-0000-0000B9760000}"/>
    <cellStyle name="40% - Énfasis5 2 2 3 2 3" xfId="1872" xr:uid="{00000000-0005-0000-0000-0000BA760000}"/>
    <cellStyle name="40% - Énfasis5 2 2 3 2 3 2" xfId="4197" xr:uid="{00000000-0005-0000-0000-0000BB760000}"/>
    <cellStyle name="40% - Énfasis5 2 2 3 2 3 2 2" xfId="14177" xr:uid="{00000000-0005-0000-0000-0000BC760000}"/>
    <cellStyle name="40% - Énfasis5 2 2 3 2 3 2 3" xfId="28105" xr:uid="{00000000-0005-0000-0000-0000BD760000}"/>
    <cellStyle name="40% - Énfasis5 2 2 3 2 3 2 4" xfId="45399" xr:uid="{00000000-0005-0000-0000-0000BE760000}"/>
    <cellStyle name="40% - Énfasis5 2 2 3 2 3 3" xfId="11214" xr:uid="{00000000-0005-0000-0000-0000BF760000}"/>
    <cellStyle name="40% - Énfasis5 2 2 3 2 3 3 2" xfId="36000" xr:uid="{00000000-0005-0000-0000-0000C0760000}"/>
    <cellStyle name="40% - Énfasis5 2 2 3 2 3 4" xfId="20789" xr:uid="{00000000-0005-0000-0000-0000C1760000}"/>
    <cellStyle name="40% - Énfasis5 2 2 3 2 3 5" xfId="43650" xr:uid="{00000000-0005-0000-0000-0000C2760000}"/>
    <cellStyle name="40% - Énfasis5 2 2 3 2 4" xfId="3613" xr:uid="{00000000-0005-0000-0000-0000C3760000}"/>
    <cellStyle name="40% - Énfasis5 2 2 3 2 4 2" xfId="13597" xr:uid="{00000000-0005-0000-0000-0000C4760000}"/>
    <cellStyle name="40% - Énfasis5 2 2 3 2 4 2 2" xfId="29589" xr:uid="{00000000-0005-0000-0000-0000C5760000}"/>
    <cellStyle name="40% - Énfasis5 2 2 3 2 4 3" xfId="37485" xr:uid="{00000000-0005-0000-0000-0000C6760000}"/>
    <cellStyle name="40% - Énfasis5 2 2 3 2 4 4" xfId="22273" xr:uid="{00000000-0005-0000-0000-0000C7760000}"/>
    <cellStyle name="40% - Énfasis5 2 2 3 2 4 5" xfId="44818" xr:uid="{00000000-0005-0000-0000-0000C8760000}"/>
    <cellStyle name="40% - Énfasis5 2 2 3 2 5" xfId="8420" xr:uid="{00000000-0005-0000-0000-0000C9760000}"/>
    <cellStyle name="40% - Énfasis5 2 2 3 2 5 2" xfId="17387" xr:uid="{00000000-0005-0000-0000-0000CA760000}"/>
    <cellStyle name="40% - Énfasis5 2 2 3 2 5 2 2" xfId="31074" xr:uid="{00000000-0005-0000-0000-0000CB760000}"/>
    <cellStyle name="40% - Énfasis5 2 2 3 2 5 3" xfId="38971" xr:uid="{00000000-0005-0000-0000-0000CC760000}"/>
    <cellStyle name="40% - Énfasis5 2 2 3 2 5 4" xfId="23757" xr:uid="{00000000-0005-0000-0000-0000CD760000}"/>
    <cellStyle name="40% - Énfasis5 2 2 3 2 5 5" xfId="48612" xr:uid="{00000000-0005-0000-0000-0000CE760000}"/>
    <cellStyle name="40% - Énfasis5 2 2 3 2 6" xfId="11215" xr:uid="{00000000-0005-0000-0000-0000CF760000}"/>
    <cellStyle name="40% - Énfasis5 2 2 3 2 6 2" xfId="32559" xr:uid="{00000000-0005-0000-0000-0000D0760000}"/>
    <cellStyle name="40% - Énfasis5 2 2 3 2 6 3" xfId="40456" xr:uid="{00000000-0005-0000-0000-0000D1760000}"/>
    <cellStyle name="40% - Énfasis5 2 2 3 2 6 4" xfId="25165" xr:uid="{00000000-0005-0000-0000-0000D2760000}"/>
    <cellStyle name="40% - Énfasis5 2 2 3 2 6 5" xfId="50255" xr:uid="{00000000-0005-0000-0000-0000D3760000}"/>
    <cellStyle name="40% - Énfasis5 2 2 3 2 7" xfId="26143" xr:uid="{00000000-0005-0000-0000-0000D4760000}"/>
    <cellStyle name="40% - Énfasis5 2 2 3 2 8" xfId="34043" xr:uid="{00000000-0005-0000-0000-0000D5760000}"/>
    <cellStyle name="40% - Énfasis5 2 2 3 2 9" xfId="19305" xr:uid="{00000000-0005-0000-0000-0000D6760000}"/>
    <cellStyle name="40% - Énfasis5 2 2 3 3" xfId="2329" xr:uid="{00000000-0005-0000-0000-0000D7760000}"/>
    <cellStyle name="40% - Énfasis5 2 2 3 3 2" xfId="4757" xr:uid="{00000000-0005-0000-0000-0000D8760000}"/>
    <cellStyle name="40% - Énfasis5 2 2 3 3 2 2" xfId="14735" xr:uid="{00000000-0005-0000-0000-0000D9760000}"/>
    <cellStyle name="40% - Énfasis5 2 2 3 3 2 2 2" xfId="28659" xr:uid="{00000000-0005-0000-0000-0000DA760000}"/>
    <cellStyle name="40% - Énfasis5 2 2 3 3 2 3" xfId="36554" xr:uid="{00000000-0005-0000-0000-0000DB760000}"/>
    <cellStyle name="40% - Énfasis5 2 2 3 3 2 4" xfId="21343" xr:uid="{00000000-0005-0000-0000-0000DC760000}"/>
    <cellStyle name="40% - Énfasis5 2 2 3 3 2 5" xfId="45957" xr:uid="{00000000-0005-0000-0000-0000DD760000}"/>
    <cellStyle name="40% - Énfasis5 2 2 3 3 3" xfId="8876" xr:uid="{00000000-0005-0000-0000-0000DE760000}"/>
    <cellStyle name="40% - Énfasis5 2 2 3 3 3 2" xfId="17843" xr:uid="{00000000-0005-0000-0000-0000DF760000}"/>
    <cellStyle name="40% - Énfasis5 2 2 3 3 3 2 2" xfId="30143" xr:uid="{00000000-0005-0000-0000-0000E0760000}"/>
    <cellStyle name="40% - Énfasis5 2 2 3 3 3 3" xfId="38039" xr:uid="{00000000-0005-0000-0000-0000E1760000}"/>
    <cellStyle name="40% - Énfasis5 2 2 3 3 3 4" xfId="22826" xr:uid="{00000000-0005-0000-0000-0000E2760000}"/>
    <cellStyle name="40% - Énfasis5 2 2 3 3 3 5" xfId="49068" xr:uid="{00000000-0005-0000-0000-0000E3760000}"/>
    <cellStyle name="40% - Énfasis5 2 2 3 3 4" xfId="9729" xr:uid="{00000000-0005-0000-0000-0000E4760000}"/>
    <cellStyle name="40% - Énfasis5 2 2 3 3 4 2" xfId="31628" xr:uid="{00000000-0005-0000-0000-0000E5760000}"/>
    <cellStyle name="40% - Énfasis5 2 2 3 3 4 3" xfId="39525" xr:uid="{00000000-0005-0000-0000-0000E6760000}"/>
    <cellStyle name="40% - Énfasis5 2 2 3 3 4 4" xfId="24310" xr:uid="{00000000-0005-0000-0000-0000E7760000}"/>
    <cellStyle name="40% - Énfasis5 2 2 3 3 4 5" xfId="50711" xr:uid="{00000000-0005-0000-0000-0000E8760000}"/>
    <cellStyle name="40% - Énfasis5 2 2 3 3 5" xfId="12402" xr:uid="{00000000-0005-0000-0000-0000E9760000}"/>
    <cellStyle name="40% - Énfasis5 2 2 3 3 5 2" xfId="33113" xr:uid="{00000000-0005-0000-0000-0000EA760000}"/>
    <cellStyle name="40% - Énfasis5 2 2 3 3 5 3" xfId="41010" xr:uid="{00000000-0005-0000-0000-0000EB760000}"/>
    <cellStyle name="40% - Énfasis5 2 2 3 3 6" xfId="26697" xr:uid="{00000000-0005-0000-0000-0000EC760000}"/>
    <cellStyle name="40% - Énfasis5 2 2 3 3 7" xfId="34597" xr:uid="{00000000-0005-0000-0000-0000ED760000}"/>
    <cellStyle name="40% - Énfasis5 2 2 3 3 8" xfId="19859" xr:uid="{00000000-0005-0000-0000-0000EE760000}"/>
    <cellStyle name="40% - Énfasis5 2 2 3 3 9" xfId="42529" xr:uid="{00000000-0005-0000-0000-0000EF760000}"/>
    <cellStyle name="40% - Énfasis5 2 2 3 4" xfId="1533" xr:uid="{00000000-0005-0000-0000-0000F0760000}"/>
    <cellStyle name="40% - Énfasis5 2 2 3 4 2" xfId="4559" xr:uid="{00000000-0005-0000-0000-0000F1760000}"/>
    <cellStyle name="40% - Énfasis5 2 2 3 4 2 2" xfId="14537" xr:uid="{00000000-0005-0000-0000-0000F2760000}"/>
    <cellStyle name="40% - Énfasis5 2 2 3 4 2 3" xfId="27272" xr:uid="{00000000-0005-0000-0000-0000F3760000}"/>
    <cellStyle name="40% - Énfasis5 2 2 3 4 2 4" xfId="45759" xr:uid="{00000000-0005-0000-0000-0000F4760000}"/>
    <cellStyle name="40% - Énfasis5 2 2 3 4 3" xfId="11216" xr:uid="{00000000-0005-0000-0000-0000F5760000}"/>
    <cellStyle name="40% - Énfasis5 2 2 3 4 3 2" xfId="35167" xr:uid="{00000000-0005-0000-0000-0000F6760000}"/>
    <cellStyle name="40% - Énfasis5 2 2 3 4 4" xfId="18988" xr:uid="{00000000-0005-0000-0000-0000F7760000}"/>
    <cellStyle name="40% - Énfasis5 2 2 3 4 5" xfId="43405" xr:uid="{00000000-0005-0000-0000-0000F8760000}"/>
    <cellStyle name="40% - Énfasis5 2 2 3 5" xfId="6885" xr:uid="{00000000-0005-0000-0000-0000F9760000}"/>
    <cellStyle name="40% - Énfasis5 2 2 3 5 2" xfId="15863" xr:uid="{00000000-0005-0000-0000-0000FA760000}"/>
    <cellStyle name="40% - Énfasis5 2 2 3 5 2 2" xfId="27788" xr:uid="{00000000-0005-0000-0000-0000FB760000}"/>
    <cellStyle name="40% - Énfasis5 2 2 3 5 3" xfId="35683" xr:uid="{00000000-0005-0000-0000-0000FC760000}"/>
    <cellStyle name="40% - Énfasis5 2 2 3 5 4" xfId="20472" xr:uid="{00000000-0005-0000-0000-0000FD760000}"/>
    <cellStyle name="40% - Énfasis5 2 2 3 5 5" xfId="47087" xr:uid="{00000000-0005-0000-0000-0000FE760000}"/>
    <cellStyle name="40% - Énfasis5 2 2 3 6" xfId="3916" xr:uid="{00000000-0005-0000-0000-0000FF760000}"/>
    <cellStyle name="40% - Énfasis5 2 2 3 6 2" xfId="13898" xr:uid="{00000000-0005-0000-0000-000000770000}"/>
    <cellStyle name="40% - Énfasis5 2 2 3 6 2 2" xfId="29272" xr:uid="{00000000-0005-0000-0000-000001770000}"/>
    <cellStyle name="40% - Énfasis5 2 2 3 6 3" xfId="37168" xr:uid="{00000000-0005-0000-0000-000002770000}"/>
    <cellStyle name="40% - Énfasis5 2 2 3 6 4" xfId="21956" xr:uid="{00000000-0005-0000-0000-000003770000}"/>
    <cellStyle name="40% - Énfasis5 2 2 3 6 5" xfId="45120" xr:uid="{00000000-0005-0000-0000-000004770000}"/>
    <cellStyle name="40% - Énfasis5 2 2 3 7" xfId="7421" xr:uid="{00000000-0005-0000-0000-000005770000}"/>
    <cellStyle name="40% - Énfasis5 2 2 3 7 2" xfId="16397" xr:uid="{00000000-0005-0000-0000-000006770000}"/>
    <cellStyle name="40% - Énfasis5 2 2 3 7 2 2" xfId="30757" xr:uid="{00000000-0005-0000-0000-000007770000}"/>
    <cellStyle name="40% - Énfasis5 2 2 3 7 3" xfId="38654" xr:uid="{00000000-0005-0000-0000-000008770000}"/>
    <cellStyle name="40% - Énfasis5 2 2 3 7 4" xfId="23440" xr:uid="{00000000-0005-0000-0000-000009770000}"/>
    <cellStyle name="40% - Énfasis5 2 2 3 7 5" xfId="47622" xr:uid="{00000000-0005-0000-0000-00000A770000}"/>
    <cellStyle name="40% - Énfasis5 2 2 3 8" xfId="3329" xr:uid="{00000000-0005-0000-0000-00000B770000}"/>
    <cellStyle name="40% - Énfasis5 2 2 3 8 2" xfId="13313" xr:uid="{00000000-0005-0000-0000-00000C770000}"/>
    <cellStyle name="40% - Énfasis5 2 2 3 8 2 2" xfId="32242" xr:uid="{00000000-0005-0000-0000-00000D770000}"/>
    <cellStyle name="40% - Énfasis5 2 2 3 8 3" xfId="40139" xr:uid="{00000000-0005-0000-0000-00000E770000}"/>
    <cellStyle name="40% - Énfasis5 2 2 3 8 4" xfId="24874" xr:uid="{00000000-0005-0000-0000-00000F770000}"/>
    <cellStyle name="40% - Énfasis5 2 2 3 8 5" xfId="44534" xr:uid="{00000000-0005-0000-0000-000010770000}"/>
    <cellStyle name="40% - Énfasis5 2 2 3 9" xfId="8095" xr:uid="{00000000-0005-0000-0000-000011770000}"/>
    <cellStyle name="40% - Énfasis5 2 2 3 9 2" xfId="17062" xr:uid="{00000000-0005-0000-0000-000012770000}"/>
    <cellStyle name="40% - Énfasis5 2 2 3 9 3" xfId="25827" xr:uid="{00000000-0005-0000-0000-000013770000}"/>
    <cellStyle name="40% - Énfasis5 2 2 3 9 4" xfId="48287" xr:uid="{00000000-0005-0000-0000-000014770000}"/>
    <cellStyle name="40% - Énfasis5 2 2 4" xfId="458" xr:uid="{00000000-0005-0000-0000-000015770000}"/>
    <cellStyle name="40% - Énfasis5 2 2 4 10" xfId="18986" xr:uid="{00000000-0005-0000-0000-000016770000}"/>
    <cellStyle name="40% - Énfasis5 2 2 4 11" xfId="41935" xr:uid="{00000000-0005-0000-0000-000017770000}"/>
    <cellStyle name="40% - Énfasis5 2 2 4 2" xfId="1873" xr:uid="{00000000-0005-0000-0000-000018770000}"/>
    <cellStyle name="40% - Énfasis5 2 2 4 2 10" xfId="42074" xr:uid="{00000000-0005-0000-0000-000019770000}"/>
    <cellStyle name="40% - Énfasis5 2 2 4 2 2" xfId="2332" xr:uid="{00000000-0005-0000-0000-00001A770000}"/>
    <cellStyle name="40% - Énfasis5 2 2 4 2 2 2" xfId="7578" xr:uid="{00000000-0005-0000-0000-00001B770000}"/>
    <cellStyle name="40% - Énfasis5 2 2 4 2 2 2 2" xfId="16553" xr:uid="{00000000-0005-0000-0000-00001C770000}"/>
    <cellStyle name="40% - Énfasis5 2 2 4 2 2 2 2 2" xfId="28662" xr:uid="{00000000-0005-0000-0000-00001D770000}"/>
    <cellStyle name="40% - Énfasis5 2 2 4 2 2 2 3" xfId="36557" xr:uid="{00000000-0005-0000-0000-00001E770000}"/>
    <cellStyle name="40% - Énfasis5 2 2 4 2 2 2 4" xfId="21346" xr:uid="{00000000-0005-0000-0000-00001F770000}"/>
    <cellStyle name="40% - Énfasis5 2 2 4 2 2 2 5" xfId="47778" xr:uid="{00000000-0005-0000-0000-000020770000}"/>
    <cellStyle name="40% - Énfasis5 2 2 4 2 2 3" xfId="8879" xr:uid="{00000000-0005-0000-0000-000021770000}"/>
    <cellStyle name="40% - Énfasis5 2 2 4 2 2 3 2" xfId="17846" xr:uid="{00000000-0005-0000-0000-000022770000}"/>
    <cellStyle name="40% - Énfasis5 2 2 4 2 2 3 2 2" xfId="30146" xr:uid="{00000000-0005-0000-0000-000023770000}"/>
    <cellStyle name="40% - Énfasis5 2 2 4 2 2 3 3" xfId="38042" xr:uid="{00000000-0005-0000-0000-000024770000}"/>
    <cellStyle name="40% - Énfasis5 2 2 4 2 2 3 4" xfId="22829" xr:uid="{00000000-0005-0000-0000-000025770000}"/>
    <cellStyle name="40% - Énfasis5 2 2 4 2 2 3 5" xfId="49071" xr:uid="{00000000-0005-0000-0000-000026770000}"/>
    <cellStyle name="40% - Énfasis5 2 2 4 2 2 4" xfId="9730" xr:uid="{00000000-0005-0000-0000-000027770000}"/>
    <cellStyle name="40% - Énfasis5 2 2 4 2 2 4 2" xfId="31631" xr:uid="{00000000-0005-0000-0000-000028770000}"/>
    <cellStyle name="40% - Énfasis5 2 2 4 2 2 4 3" xfId="39528" xr:uid="{00000000-0005-0000-0000-000029770000}"/>
    <cellStyle name="40% - Énfasis5 2 2 4 2 2 4 4" xfId="24313" xr:uid="{00000000-0005-0000-0000-00002A770000}"/>
    <cellStyle name="40% - Énfasis5 2 2 4 2 2 4 5" xfId="50714" xr:uid="{00000000-0005-0000-0000-00002B770000}"/>
    <cellStyle name="40% - Énfasis5 2 2 4 2 2 5" xfId="12405" xr:uid="{00000000-0005-0000-0000-00002C770000}"/>
    <cellStyle name="40% - Énfasis5 2 2 4 2 2 5 2" xfId="33116" xr:uid="{00000000-0005-0000-0000-00002D770000}"/>
    <cellStyle name="40% - Énfasis5 2 2 4 2 2 5 3" xfId="41013" xr:uid="{00000000-0005-0000-0000-00002E770000}"/>
    <cellStyle name="40% - Énfasis5 2 2 4 2 2 6" xfId="26700" xr:uid="{00000000-0005-0000-0000-00002F770000}"/>
    <cellStyle name="40% - Énfasis5 2 2 4 2 2 7" xfId="34600" xr:uid="{00000000-0005-0000-0000-000030770000}"/>
    <cellStyle name="40% - Énfasis5 2 2 4 2 2 8" xfId="19862" xr:uid="{00000000-0005-0000-0000-000031770000}"/>
    <cellStyle name="40% - Énfasis5 2 2 4 2 2 9" xfId="42532" xr:uid="{00000000-0005-0000-0000-000032770000}"/>
    <cellStyle name="40% - Énfasis5 2 2 4 2 3" xfId="4952" xr:uid="{00000000-0005-0000-0000-000033770000}"/>
    <cellStyle name="40% - Énfasis5 2 2 4 2 3 2" xfId="14930" xr:uid="{00000000-0005-0000-0000-000034770000}"/>
    <cellStyle name="40% - Énfasis5 2 2 4 2 3 2 2" xfId="28106" xr:uid="{00000000-0005-0000-0000-000035770000}"/>
    <cellStyle name="40% - Énfasis5 2 2 4 2 3 3" xfId="36001" xr:uid="{00000000-0005-0000-0000-000036770000}"/>
    <cellStyle name="40% - Énfasis5 2 2 4 2 3 4" xfId="20790" xr:uid="{00000000-0005-0000-0000-000037770000}"/>
    <cellStyle name="40% - Énfasis5 2 2 4 2 3 5" xfId="46152" xr:uid="{00000000-0005-0000-0000-000038770000}"/>
    <cellStyle name="40% - Énfasis5 2 2 4 2 4" xfId="8421" xr:uid="{00000000-0005-0000-0000-000039770000}"/>
    <cellStyle name="40% - Énfasis5 2 2 4 2 4 2" xfId="17388" xr:uid="{00000000-0005-0000-0000-00003A770000}"/>
    <cellStyle name="40% - Énfasis5 2 2 4 2 4 2 2" xfId="29590" xr:uid="{00000000-0005-0000-0000-00003B770000}"/>
    <cellStyle name="40% - Énfasis5 2 2 4 2 4 3" xfId="37486" xr:uid="{00000000-0005-0000-0000-00003C770000}"/>
    <cellStyle name="40% - Énfasis5 2 2 4 2 4 4" xfId="22274" xr:uid="{00000000-0005-0000-0000-00003D770000}"/>
    <cellStyle name="40% - Énfasis5 2 2 4 2 4 5" xfId="48613" xr:uid="{00000000-0005-0000-0000-00003E770000}"/>
    <cellStyle name="40% - Énfasis5 2 2 4 2 5" xfId="9731" xr:uid="{00000000-0005-0000-0000-00003F770000}"/>
    <cellStyle name="40% - Énfasis5 2 2 4 2 5 2" xfId="31075" xr:uid="{00000000-0005-0000-0000-000040770000}"/>
    <cellStyle name="40% - Énfasis5 2 2 4 2 5 3" xfId="38972" xr:uid="{00000000-0005-0000-0000-000041770000}"/>
    <cellStyle name="40% - Énfasis5 2 2 4 2 5 4" xfId="23758" xr:uid="{00000000-0005-0000-0000-000042770000}"/>
    <cellStyle name="40% - Énfasis5 2 2 4 2 5 5" xfId="50256" xr:uid="{00000000-0005-0000-0000-000043770000}"/>
    <cellStyle name="40% - Énfasis5 2 2 4 2 6" xfId="12094" xr:uid="{00000000-0005-0000-0000-000044770000}"/>
    <cellStyle name="40% - Énfasis5 2 2 4 2 6 2" xfId="32560" xr:uid="{00000000-0005-0000-0000-000045770000}"/>
    <cellStyle name="40% - Énfasis5 2 2 4 2 6 3" xfId="40457" xr:uid="{00000000-0005-0000-0000-000046770000}"/>
    <cellStyle name="40% - Énfasis5 2 2 4 2 7" xfId="26144" xr:uid="{00000000-0005-0000-0000-000047770000}"/>
    <cellStyle name="40% - Énfasis5 2 2 4 2 8" xfId="34044" xr:uid="{00000000-0005-0000-0000-000048770000}"/>
    <cellStyle name="40% - Énfasis5 2 2 4 2 9" xfId="19306" xr:uid="{00000000-0005-0000-0000-000049770000}"/>
    <cellStyle name="40% - Énfasis5 2 2 4 3" xfId="2331" xr:uid="{00000000-0005-0000-0000-00004A770000}"/>
    <cellStyle name="40% - Énfasis5 2 2 4 3 2" xfId="4112" xr:uid="{00000000-0005-0000-0000-00004B770000}"/>
    <cellStyle name="40% - Énfasis5 2 2 4 3 2 2" xfId="14093" xr:uid="{00000000-0005-0000-0000-00004C770000}"/>
    <cellStyle name="40% - Énfasis5 2 2 4 3 2 2 2" xfId="28661" xr:uid="{00000000-0005-0000-0000-00004D770000}"/>
    <cellStyle name="40% - Énfasis5 2 2 4 3 2 3" xfId="36556" xr:uid="{00000000-0005-0000-0000-00004E770000}"/>
    <cellStyle name="40% - Énfasis5 2 2 4 3 2 4" xfId="21345" xr:uid="{00000000-0005-0000-0000-00004F770000}"/>
    <cellStyle name="40% - Énfasis5 2 2 4 3 2 5" xfId="45315" xr:uid="{00000000-0005-0000-0000-000050770000}"/>
    <cellStyle name="40% - Énfasis5 2 2 4 3 3" xfId="8878" xr:uid="{00000000-0005-0000-0000-000051770000}"/>
    <cellStyle name="40% - Énfasis5 2 2 4 3 3 2" xfId="17845" xr:uid="{00000000-0005-0000-0000-000052770000}"/>
    <cellStyle name="40% - Énfasis5 2 2 4 3 3 2 2" xfId="30145" xr:uid="{00000000-0005-0000-0000-000053770000}"/>
    <cellStyle name="40% - Énfasis5 2 2 4 3 3 3" xfId="38041" xr:uid="{00000000-0005-0000-0000-000054770000}"/>
    <cellStyle name="40% - Énfasis5 2 2 4 3 3 4" xfId="22828" xr:uid="{00000000-0005-0000-0000-000055770000}"/>
    <cellStyle name="40% - Énfasis5 2 2 4 3 3 5" xfId="49070" xr:uid="{00000000-0005-0000-0000-000056770000}"/>
    <cellStyle name="40% - Énfasis5 2 2 4 3 4" xfId="9732" xr:uid="{00000000-0005-0000-0000-000057770000}"/>
    <cellStyle name="40% - Énfasis5 2 2 4 3 4 2" xfId="31630" xr:uid="{00000000-0005-0000-0000-000058770000}"/>
    <cellStyle name="40% - Énfasis5 2 2 4 3 4 3" xfId="39527" xr:uid="{00000000-0005-0000-0000-000059770000}"/>
    <cellStyle name="40% - Énfasis5 2 2 4 3 4 4" xfId="24312" xr:uid="{00000000-0005-0000-0000-00005A770000}"/>
    <cellStyle name="40% - Énfasis5 2 2 4 3 4 5" xfId="50713" xr:uid="{00000000-0005-0000-0000-00005B770000}"/>
    <cellStyle name="40% - Énfasis5 2 2 4 3 5" xfId="12404" xr:uid="{00000000-0005-0000-0000-00005C770000}"/>
    <cellStyle name="40% - Énfasis5 2 2 4 3 5 2" xfId="33115" xr:uid="{00000000-0005-0000-0000-00005D770000}"/>
    <cellStyle name="40% - Énfasis5 2 2 4 3 5 3" xfId="41012" xr:uid="{00000000-0005-0000-0000-00005E770000}"/>
    <cellStyle name="40% - Énfasis5 2 2 4 3 6" xfId="26699" xr:uid="{00000000-0005-0000-0000-00005F770000}"/>
    <cellStyle name="40% - Énfasis5 2 2 4 3 7" xfId="34599" xr:uid="{00000000-0005-0000-0000-000060770000}"/>
    <cellStyle name="40% - Énfasis5 2 2 4 3 8" xfId="19861" xr:uid="{00000000-0005-0000-0000-000061770000}"/>
    <cellStyle name="40% - Énfasis5 2 2 4 3 9" xfId="42531" xr:uid="{00000000-0005-0000-0000-000062770000}"/>
    <cellStyle name="40% - Énfasis5 2 2 4 4" xfId="1726" xr:uid="{00000000-0005-0000-0000-000063770000}"/>
    <cellStyle name="40% - Énfasis5 2 2 4 4 2" xfId="11217" xr:uid="{00000000-0005-0000-0000-000064770000}"/>
    <cellStyle name="40% - Énfasis5 2 2 4 4 2 2" xfId="27786" xr:uid="{00000000-0005-0000-0000-000065770000}"/>
    <cellStyle name="40% - Énfasis5 2 2 4 4 3" xfId="35681" xr:uid="{00000000-0005-0000-0000-000066770000}"/>
    <cellStyle name="40% - Énfasis5 2 2 4 4 4" xfId="20470" xr:uid="{00000000-0005-0000-0000-000067770000}"/>
    <cellStyle name="40% - Énfasis5 2 2 4 4 5" xfId="43542" xr:uid="{00000000-0005-0000-0000-000068770000}"/>
    <cellStyle name="40% - Énfasis5 2 2 4 5" xfId="2948" xr:uid="{00000000-0005-0000-0000-000069770000}"/>
    <cellStyle name="40% - Énfasis5 2 2 4 5 2" xfId="12932" xr:uid="{00000000-0005-0000-0000-00006A770000}"/>
    <cellStyle name="40% - Énfasis5 2 2 4 5 2 2" xfId="29270" xr:uid="{00000000-0005-0000-0000-00006B770000}"/>
    <cellStyle name="40% - Énfasis5 2 2 4 5 3" xfId="37166" xr:uid="{00000000-0005-0000-0000-00006C770000}"/>
    <cellStyle name="40% - Énfasis5 2 2 4 5 4" xfId="21954" xr:uid="{00000000-0005-0000-0000-00006D770000}"/>
    <cellStyle name="40% - Énfasis5 2 2 4 5 5" xfId="44153" xr:uid="{00000000-0005-0000-0000-00006E770000}"/>
    <cellStyle name="40% - Énfasis5 2 2 4 6" xfId="8282" xr:uid="{00000000-0005-0000-0000-00006F770000}"/>
    <cellStyle name="40% - Énfasis5 2 2 4 6 2" xfId="17249" xr:uid="{00000000-0005-0000-0000-000070770000}"/>
    <cellStyle name="40% - Énfasis5 2 2 4 6 2 2" xfId="30755" xr:uid="{00000000-0005-0000-0000-000071770000}"/>
    <cellStyle name="40% - Énfasis5 2 2 4 6 3" xfId="38652" xr:uid="{00000000-0005-0000-0000-000072770000}"/>
    <cellStyle name="40% - Énfasis5 2 2 4 6 4" xfId="23438" xr:uid="{00000000-0005-0000-0000-000073770000}"/>
    <cellStyle name="40% - Énfasis5 2 2 4 6 5" xfId="48474" xr:uid="{00000000-0005-0000-0000-000074770000}"/>
    <cellStyle name="40% - Énfasis5 2 2 4 7" xfId="11218" xr:uid="{00000000-0005-0000-0000-000075770000}"/>
    <cellStyle name="40% - Énfasis5 2 2 4 7 2" xfId="32240" xr:uid="{00000000-0005-0000-0000-000076770000}"/>
    <cellStyle name="40% - Énfasis5 2 2 4 7 3" xfId="40137" xr:uid="{00000000-0005-0000-0000-000077770000}"/>
    <cellStyle name="40% - Énfasis5 2 2 4 7 4" xfId="24872" xr:uid="{00000000-0005-0000-0000-000078770000}"/>
    <cellStyle name="40% - Énfasis5 2 2 4 7 5" xfId="50117" xr:uid="{00000000-0005-0000-0000-000079770000}"/>
    <cellStyle name="40% - Énfasis5 2 2 4 8" xfId="25825" xr:uid="{00000000-0005-0000-0000-00007A770000}"/>
    <cellStyle name="40% - Énfasis5 2 2 4 9" xfId="33724" xr:uid="{00000000-0005-0000-0000-00007B770000}"/>
    <cellStyle name="40% - Énfasis5 2 2 5" xfId="1767" xr:uid="{00000000-0005-0000-0000-00007C770000}"/>
    <cellStyle name="40% - Énfasis5 2 2 5 10" xfId="41968" xr:uid="{00000000-0005-0000-0000-00007D770000}"/>
    <cellStyle name="40% - Énfasis5 2 2 5 2" xfId="2333" xr:uid="{00000000-0005-0000-0000-00007E770000}"/>
    <cellStyle name="40% - Énfasis5 2 2 5 2 2" xfId="7579" xr:uid="{00000000-0005-0000-0000-00007F770000}"/>
    <cellStyle name="40% - Énfasis5 2 2 5 2 2 2" xfId="16554" xr:uid="{00000000-0005-0000-0000-000080770000}"/>
    <cellStyle name="40% - Énfasis5 2 2 5 2 2 2 2" xfId="28663" xr:uid="{00000000-0005-0000-0000-000081770000}"/>
    <cellStyle name="40% - Énfasis5 2 2 5 2 2 3" xfId="36558" xr:uid="{00000000-0005-0000-0000-000082770000}"/>
    <cellStyle name="40% - Énfasis5 2 2 5 2 2 4" xfId="21347" xr:uid="{00000000-0005-0000-0000-000083770000}"/>
    <cellStyle name="40% - Énfasis5 2 2 5 2 2 5" xfId="47779" xr:uid="{00000000-0005-0000-0000-000084770000}"/>
    <cellStyle name="40% - Énfasis5 2 2 5 2 3" xfId="8880" xr:uid="{00000000-0005-0000-0000-000085770000}"/>
    <cellStyle name="40% - Énfasis5 2 2 5 2 3 2" xfId="17847" xr:uid="{00000000-0005-0000-0000-000086770000}"/>
    <cellStyle name="40% - Énfasis5 2 2 5 2 3 2 2" xfId="30147" xr:uid="{00000000-0005-0000-0000-000087770000}"/>
    <cellStyle name="40% - Énfasis5 2 2 5 2 3 3" xfId="38043" xr:uid="{00000000-0005-0000-0000-000088770000}"/>
    <cellStyle name="40% - Énfasis5 2 2 5 2 3 4" xfId="22830" xr:uid="{00000000-0005-0000-0000-000089770000}"/>
    <cellStyle name="40% - Énfasis5 2 2 5 2 3 5" xfId="49072" xr:uid="{00000000-0005-0000-0000-00008A770000}"/>
    <cellStyle name="40% - Énfasis5 2 2 5 2 4" xfId="9733" xr:uid="{00000000-0005-0000-0000-00008B770000}"/>
    <cellStyle name="40% - Énfasis5 2 2 5 2 4 2" xfId="31632" xr:uid="{00000000-0005-0000-0000-00008C770000}"/>
    <cellStyle name="40% - Énfasis5 2 2 5 2 4 3" xfId="39529" xr:uid="{00000000-0005-0000-0000-00008D770000}"/>
    <cellStyle name="40% - Énfasis5 2 2 5 2 4 4" xfId="24314" xr:uid="{00000000-0005-0000-0000-00008E770000}"/>
    <cellStyle name="40% - Énfasis5 2 2 5 2 4 5" xfId="50715" xr:uid="{00000000-0005-0000-0000-00008F770000}"/>
    <cellStyle name="40% - Énfasis5 2 2 5 2 5" xfId="12406" xr:uid="{00000000-0005-0000-0000-000090770000}"/>
    <cellStyle name="40% - Énfasis5 2 2 5 2 5 2" xfId="33117" xr:uid="{00000000-0005-0000-0000-000091770000}"/>
    <cellStyle name="40% - Énfasis5 2 2 5 2 5 3" xfId="41014" xr:uid="{00000000-0005-0000-0000-000092770000}"/>
    <cellStyle name="40% - Énfasis5 2 2 5 2 6" xfId="26701" xr:uid="{00000000-0005-0000-0000-000093770000}"/>
    <cellStyle name="40% - Énfasis5 2 2 5 2 7" xfId="34601" xr:uid="{00000000-0005-0000-0000-000094770000}"/>
    <cellStyle name="40% - Énfasis5 2 2 5 2 8" xfId="19863" xr:uid="{00000000-0005-0000-0000-000095770000}"/>
    <cellStyle name="40% - Énfasis5 2 2 5 2 9" xfId="42533" xr:uid="{00000000-0005-0000-0000-000096770000}"/>
    <cellStyle name="40% - Énfasis5 2 2 5 3" xfId="4673" xr:uid="{00000000-0005-0000-0000-000097770000}"/>
    <cellStyle name="40% - Énfasis5 2 2 5 3 2" xfId="14651" xr:uid="{00000000-0005-0000-0000-000098770000}"/>
    <cellStyle name="40% - Énfasis5 2 2 5 3 2 2" xfId="27924" xr:uid="{00000000-0005-0000-0000-000099770000}"/>
    <cellStyle name="40% - Énfasis5 2 2 5 3 3" xfId="35819" xr:uid="{00000000-0005-0000-0000-00009A770000}"/>
    <cellStyle name="40% - Énfasis5 2 2 5 3 4" xfId="20608" xr:uid="{00000000-0005-0000-0000-00009B770000}"/>
    <cellStyle name="40% - Énfasis5 2 2 5 3 5" xfId="45873" xr:uid="{00000000-0005-0000-0000-00009C770000}"/>
    <cellStyle name="40% - Énfasis5 2 2 5 4" xfId="8315" xr:uid="{00000000-0005-0000-0000-00009D770000}"/>
    <cellStyle name="40% - Énfasis5 2 2 5 4 2" xfId="17282" xr:uid="{00000000-0005-0000-0000-00009E770000}"/>
    <cellStyle name="40% - Énfasis5 2 2 5 4 2 2" xfId="29408" xr:uid="{00000000-0005-0000-0000-00009F770000}"/>
    <cellStyle name="40% - Énfasis5 2 2 5 4 3" xfId="37304" xr:uid="{00000000-0005-0000-0000-0000A0770000}"/>
    <cellStyle name="40% - Énfasis5 2 2 5 4 4" xfId="22092" xr:uid="{00000000-0005-0000-0000-0000A1770000}"/>
    <cellStyle name="40% - Énfasis5 2 2 5 4 5" xfId="48507" xr:uid="{00000000-0005-0000-0000-0000A2770000}"/>
    <cellStyle name="40% - Énfasis5 2 2 5 5" xfId="9734" xr:uid="{00000000-0005-0000-0000-0000A3770000}"/>
    <cellStyle name="40% - Énfasis5 2 2 5 5 2" xfId="30893" xr:uid="{00000000-0005-0000-0000-0000A4770000}"/>
    <cellStyle name="40% - Énfasis5 2 2 5 5 3" xfId="38790" xr:uid="{00000000-0005-0000-0000-0000A5770000}"/>
    <cellStyle name="40% - Énfasis5 2 2 5 5 4" xfId="23576" xr:uid="{00000000-0005-0000-0000-0000A6770000}"/>
    <cellStyle name="40% - Énfasis5 2 2 5 5 5" xfId="50150" xr:uid="{00000000-0005-0000-0000-0000A7770000}"/>
    <cellStyle name="40% - Énfasis5 2 2 5 6" xfId="12079" xr:uid="{00000000-0005-0000-0000-0000A8770000}"/>
    <cellStyle name="40% - Énfasis5 2 2 5 6 2" xfId="32378" xr:uid="{00000000-0005-0000-0000-0000A9770000}"/>
    <cellStyle name="40% - Énfasis5 2 2 5 6 3" xfId="40275" xr:uid="{00000000-0005-0000-0000-0000AA770000}"/>
    <cellStyle name="40% - Énfasis5 2 2 5 7" xfId="25962" xr:uid="{00000000-0005-0000-0000-0000AB770000}"/>
    <cellStyle name="40% - Énfasis5 2 2 5 8" xfId="33862" xr:uid="{00000000-0005-0000-0000-0000AC770000}"/>
    <cellStyle name="40% - Énfasis5 2 2 5 9" xfId="19124" xr:uid="{00000000-0005-0000-0000-0000AD770000}"/>
    <cellStyle name="40% - Énfasis5 2 2 6" xfId="2326" xr:uid="{00000000-0005-0000-0000-0000AE770000}"/>
    <cellStyle name="40% - Énfasis5 2 2 6 2" xfId="5271" xr:uid="{00000000-0005-0000-0000-0000AF770000}"/>
    <cellStyle name="40% - Énfasis5 2 2 6 2 2" xfId="15248" xr:uid="{00000000-0005-0000-0000-0000B0770000}"/>
    <cellStyle name="40% - Énfasis5 2 2 6 2 2 2" xfId="28656" xr:uid="{00000000-0005-0000-0000-0000B1770000}"/>
    <cellStyle name="40% - Énfasis5 2 2 6 2 3" xfId="36551" xr:uid="{00000000-0005-0000-0000-0000B2770000}"/>
    <cellStyle name="40% - Énfasis5 2 2 6 2 4" xfId="21340" xr:uid="{00000000-0005-0000-0000-0000B3770000}"/>
    <cellStyle name="40% - Énfasis5 2 2 6 2 5" xfId="46471" xr:uid="{00000000-0005-0000-0000-0000B4770000}"/>
    <cellStyle name="40% - Énfasis5 2 2 6 3" xfId="8873" xr:uid="{00000000-0005-0000-0000-0000B5770000}"/>
    <cellStyle name="40% - Énfasis5 2 2 6 3 2" xfId="17840" xr:uid="{00000000-0005-0000-0000-0000B6770000}"/>
    <cellStyle name="40% - Énfasis5 2 2 6 3 2 2" xfId="30140" xr:uid="{00000000-0005-0000-0000-0000B7770000}"/>
    <cellStyle name="40% - Énfasis5 2 2 6 3 3" xfId="38036" xr:uid="{00000000-0005-0000-0000-0000B8770000}"/>
    <cellStyle name="40% - Énfasis5 2 2 6 3 4" xfId="22823" xr:uid="{00000000-0005-0000-0000-0000B9770000}"/>
    <cellStyle name="40% - Énfasis5 2 2 6 3 5" xfId="49065" xr:uid="{00000000-0005-0000-0000-0000BA770000}"/>
    <cellStyle name="40% - Énfasis5 2 2 6 4" xfId="9735" xr:uid="{00000000-0005-0000-0000-0000BB770000}"/>
    <cellStyle name="40% - Énfasis5 2 2 6 4 2" xfId="31625" xr:uid="{00000000-0005-0000-0000-0000BC770000}"/>
    <cellStyle name="40% - Énfasis5 2 2 6 4 3" xfId="39522" xr:uid="{00000000-0005-0000-0000-0000BD770000}"/>
    <cellStyle name="40% - Énfasis5 2 2 6 4 4" xfId="24307" xr:uid="{00000000-0005-0000-0000-0000BE770000}"/>
    <cellStyle name="40% - Énfasis5 2 2 6 4 5" xfId="50708" xr:uid="{00000000-0005-0000-0000-0000BF770000}"/>
    <cellStyle name="40% - Énfasis5 2 2 6 5" xfId="12399" xr:uid="{00000000-0005-0000-0000-0000C0770000}"/>
    <cellStyle name="40% - Énfasis5 2 2 6 5 2" xfId="33110" xr:uid="{00000000-0005-0000-0000-0000C1770000}"/>
    <cellStyle name="40% - Énfasis5 2 2 6 5 3" xfId="41007" xr:uid="{00000000-0005-0000-0000-0000C2770000}"/>
    <cellStyle name="40% - Énfasis5 2 2 6 6" xfId="26694" xr:uid="{00000000-0005-0000-0000-0000C3770000}"/>
    <cellStyle name="40% - Énfasis5 2 2 6 7" xfId="34594" xr:uid="{00000000-0005-0000-0000-0000C4770000}"/>
    <cellStyle name="40% - Énfasis5 2 2 6 8" xfId="19856" xr:uid="{00000000-0005-0000-0000-0000C5770000}"/>
    <cellStyle name="40% - Énfasis5 2 2 6 9" xfId="42526" xr:uid="{00000000-0005-0000-0000-0000C6770000}"/>
    <cellStyle name="40% - Énfasis5 2 2 7" xfId="1152" xr:uid="{00000000-0005-0000-0000-0000C7770000}"/>
    <cellStyle name="40% - Énfasis5 2 2 7 2" xfId="4377" xr:uid="{00000000-0005-0000-0000-0000C8770000}"/>
    <cellStyle name="40% - Énfasis5 2 2 7 2 2" xfId="14357" xr:uid="{00000000-0005-0000-0000-0000C9770000}"/>
    <cellStyle name="40% - Énfasis5 2 2 7 2 3" xfId="27126" xr:uid="{00000000-0005-0000-0000-0000CA770000}"/>
    <cellStyle name="40% - Énfasis5 2 2 7 2 4" xfId="45579" xr:uid="{00000000-0005-0000-0000-0000CB770000}"/>
    <cellStyle name="40% - Énfasis5 2 2 7 3" xfId="11219" xr:uid="{00000000-0005-0000-0000-0000CC770000}"/>
    <cellStyle name="40% - Énfasis5 2 2 7 3 2" xfId="35021" xr:uid="{00000000-0005-0000-0000-0000CD770000}"/>
    <cellStyle name="40% - Énfasis5 2 2 7 4" xfId="18819" xr:uid="{00000000-0005-0000-0000-0000CE770000}"/>
    <cellStyle name="40% - Énfasis5 2 2 7 5" xfId="43025" xr:uid="{00000000-0005-0000-0000-0000CF770000}"/>
    <cellStyle name="40% - Énfasis5 2 2 8" xfId="5832" xr:uid="{00000000-0005-0000-0000-0000D0770000}"/>
    <cellStyle name="40% - Énfasis5 2 2 8 2" xfId="27619" xr:uid="{00000000-0005-0000-0000-0000D1770000}"/>
    <cellStyle name="40% - Énfasis5 2 2 8 2 2" xfId="51424" xr:uid="{00000000-0005-0000-0000-0000D2770000}"/>
    <cellStyle name="40% - Énfasis5 2 2 8 3" xfId="35514" xr:uid="{00000000-0005-0000-0000-0000D3770000}"/>
    <cellStyle name="40% - Énfasis5 2 2 8 3 2" xfId="51144" xr:uid="{00000000-0005-0000-0000-0000D4770000}"/>
    <cellStyle name="40% - Énfasis5 2 2 8 4" xfId="20303" xr:uid="{00000000-0005-0000-0000-0000D5770000}"/>
    <cellStyle name="40% - Énfasis5 2 2 9" xfId="6501" xr:uid="{00000000-0005-0000-0000-0000D6770000}"/>
    <cellStyle name="40% - Énfasis5 2 2 9 2" xfId="15483" xr:uid="{00000000-0005-0000-0000-0000D7770000}"/>
    <cellStyle name="40% - Énfasis5 2 2 9 2 2" xfId="29103" xr:uid="{00000000-0005-0000-0000-0000D8770000}"/>
    <cellStyle name="40% - Énfasis5 2 2 9 3" xfId="36999" xr:uid="{00000000-0005-0000-0000-0000D9770000}"/>
    <cellStyle name="40% - Énfasis5 2 2 9 4" xfId="21787" xr:uid="{00000000-0005-0000-0000-0000DA770000}"/>
    <cellStyle name="40% - Énfasis5 2 2 9 5" xfId="46706" xr:uid="{00000000-0005-0000-0000-0000DB770000}"/>
    <cellStyle name="40% - Énfasis5 2 3" xfId="115" xr:uid="{00000000-0005-0000-0000-0000DC770000}"/>
    <cellStyle name="40% - Énfasis5 2 3 10" xfId="2847" xr:uid="{00000000-0005-0000-0000-0000DD770000}"/>
    <cellStyle name="40% - Énfasis5 2 3 10 2" xfId="12831" xr:uid="{00000000-0005-0000-0000-0000DE770000}"/>
    <cellStyle name="40% - Énfasis5 2 3 10 3" xfId="33727" xr:uid="{00000000-0005-0000-0000-0000DF770000}"/>
    <cellStyle name="40% - Énfasis5 2 3 10 4" xfId="44052" xr:uid="{00000000-0005-0000-0000-0000E0770000}"/>
    <cellStyle name="40% - Énfasis5 2 3 11" xfId="7779" xr:uid="{00000000-0005-0000-0000-0000E1770000}"/>
    <cellStyle name="40% - Énfasis5 2 3 11 2" xfId="16746" xr:uid="{00000000-0005-0000-0000-0000E2770000}"/>
    <cellStyle name="40% - Énfasis5 2 3 11 3" xfId="47971" xr:uid="{00000000-0005-0000-0000-0000E3770000}"/>
    <cellStyle name="40% - Énfasis5 2 3 12" xfId="11220" xr:uid="{00000000-0005-0000-0000-0000E4770000}"/>
    <cellStyle name="40% - Énfasis5 2 3 12 2" xfId="49614" xr:uid="{00000000-0005-0000-0000-0000E5770000}"/>
    <cellStyle name="40% - Énfasis5 2 3 13" xfId="18412" xr:uid="{00000000-0005-0000-0000-0000E6770000}"/>
    <cellStyle name="40% - Énfasis5 2 3 14" xfId="41432" xr:uid="{00000000-0005-0000-0000-0000E7770000}"/>
    <cellStyle name="40% - Énfasis5 2 3 2" xfId="223" xr:uid="{00000000-0005-0000-0000-0000E8770000}"/>
    <cellStyle name="40% - Énfasis5 2 3 2 10" xfId="41575" xr:uid="{00000000-0005-0000-0000-0000E9770000}"/>
    <cellStyle name="40% - Énfasis5 2 3 2 2" xfId="668" xr:uid="{00000000-0005-0000-0000-0000EA770000}"/>
    <cellStyle name="40% - Énfasis5 2 3 2 2 2" xfId="2334" xr:uid="{00000000-0005-0000-0000-0000EB770000}"/>
    <cellStyle name="40% - Énfasis5 2 3 2 2 2 2" xfId="5086" xr:uid="{00000000-0005-0000-0000-0000EC770000}"/>
    <cellStyle name="40% - Énfasis5 2 3 2 2 2 2 2" xfId="15064" xr:uid="{00000000-0005-0000-0000-0000ED770000}"/>
    <cellStyle name="40% - Énfasis5 2 3 2 2 2 2 3" xfId="28665" xr:uid="{00000000-0005-0000-0000-0000EE770000}"/>
    <cellStyle name="40% - Énfasis5 2 3 2 2 2 2 4" xfId="46286" xr:uid="{00000000-0005-0000-0000-0000EF770000}"/>
    <cellStyle name="40% - Énfasis5 2 3 2 2 2 3" xfId="11221" xr:uid="{00000000-0005-0000-0000-0000F0770000}"/>
    <cellStyle name="40% - Énfasis5 2 3 2 2 2 3 2" xfId="36560" xr:uid="{00000000-0005-0000-0000-0000F1770000}"/>
    <cellStyle name="40% - Énfasis5 2 3 2 2 2 4" xfId="21349" xr:uid="{00000000-0005-0000-0000-0000F2770000}"/>
    <cellStyle name="40% - Énfasis5 2 3 2 2 2 5" xfId="43758" xr:uid="{00000000-0005-0000-0000-0000F3770000}"/>
    <cellStyle name="40% - Énfasis5 2 3 2 2 3" xfId="3614" xr:uid="{00000000-0005-0000-0000-0000F4770000}"/>
    <cellStyle name="40% - Énfasis5 2 3 2 2 3 2" xfId="13598" xr:uid="{00000000-0005-0000-0000-0000F5770000}"/>
    <cellStyle name="40% - Énfasis5 2 3 2 2 3 2 2" xfId="30149" xr:uid="{00000000-0005-0000-0000-0000F6770000}"/>
    <cellStyle name="40% - Énfasis5 2 3 2 2 3 3" xfId="38045" xr:uid="{00000000-0005-0000-0000-0000F7770000}"/>
    <cellStyle name="40% - Énfasis5 2 3 2 2 3 4" xfId="22832" xr:uid="{00000000-0005-0000-0000-0000F8770000}"/>
    <cellStyle name="40% - Énfasis5 2 3 2 2 3 5" xfId="44819" xr:uid="{00000000-0005-0000-0000-0000F9770000}"/>
    <cellStyle name="40% - Énfasis5 2 3 2 2 4" xfId="8881" xr:uid="{00000000-0005-0000-0000-0000FA770000}"/>
    <cellStyle name="40% - Énfasis5 2 3 2 2 4 2" xfId="17848" xr:uid="{00000000-0005-0000-0000-0000FB770000}"/>
    <cellStyle name="40% - Énfasis5 2 3 2 2 4 2 2" xfId="31634" xr:uid="{00000000-0005-0000-0000-0000FC770000}"/>
    <cellStyle name="40% - Énfasis5 2 3 2 2 4 3" xfId="39531" xr:uid="{00000000-0005-0000-0000-0000FD770000}"/>
    <cellStyle name="40% - Énfasis5 2 3 2 2 4 4" xfId="24316" xr:uid="{00000000-0005-0000-0000-0000FE770000}"/>
    <cellStyle name="40% - Énfasis5 2 3 2 2 4 5" xfId="49073" xr:uid="{00000000-0005-0000-0000-0000FF770000}"/>
    <cellStyle name="40% - Énfasis5 2 3 2 2 5" xfId="11222" xr:uid="{00000000-0005-0000-0000-000000780000}"/>
    <cellStyle name="40% - Énfasis5 2 3 2 2 5 2" xfId="33119" xr:uid="{00000000-0005-0000-0000-000001780000}"/>
    <cellStyle name="40% - Énfasis5 2 3 2 2 5 3" xfId="41016" xr:uid="{00000000-0005-0000-0000-000002780000}"/>
    <cellStyle name="40% - Énfasis5 2 3 2 2 5 4" xfId="25412" xr:uid="{00000000-0005-0000-0000-000003780000}"/>
    <cellStyle name="40% - Énfasis5 2 3 2 2 5 5" xfId="50716" xr:uid="{00000000-0005-0000-0000-000004780000}"/>
    <cellStyle name="40% - Énfasis5 2 3 2 2 6" xfId="26703" xr:uid="{00000000-0005-0000-0000-000005780000}"/>
    <cellStyle name="40% - Énfasis5 2 3 2 2 7" xfId="34603" xr:uid="{00000000-0005-0000-0000-000006780000}"/>
    <cellStyle name="40% - Énfasis5 2 3 2 2 8" xfId="19865" xr:uid="{00000000-0005-0000-0000-000007780000}"/>
    <cellStyle name="40% - Énfasis5 2 3 2 2 9" xfId="42534" xr:uid="{00000000-0005-0000-0000-000008780000}"/>
    <cellStyle name="40% - Énfasis5 2 3 2 3" xfId="1360" xr:uid="{00000000-0005-0000-0000-000009780000}"/>
    <cellStyle name="40% - Énfasis5 2 3 2 3 2" xfId="6711" xr:uid="{00000000-0005-0000-0000-00000A780000}"/>
    <cellStyle name="40% - Énfasis5 2 3 2 3 2 2" xfId="15690" xr:uid="{00000000-0005-0000-0000-00000B780000}"/>
    <cellStyle name="40% - Énfasis5 2 3 2 3 2 3" xfId="28107" xr:uid="{00000000-0005-0000-0000-00000C780000}"/>
    <cellStyle name="40% - Énfasis5 2 3 2 3 2 4" xfId="46914" xr:uid="{00000000-0005-0000-0000-00000D780000}"/>
    <cellStyle name="40% - Énfasis5 2 3 2 3 3" xfId="11223" xr:uid="{00000000-0005-0000-0000-00000E780000}"/>
    <cellStyle name="40% - Énfasis5 2 3 2 3 3 2" xfId="36002" xr:uid="{00000000-0005-0000-0000-00000F780000}"/>
    <cellStyle name="40% - Énfasis5 2 3 2 3 4" xfId="20791" xr:uid="{00000000-0005-0000-0000-000010780000}"/>
    <cellStyle name="40% - Énfasis5 2 3 2 3 5" xfId="43232" xr:uid="{00000000-0005-0000-0000-000011780000}"/>
    <cellStyle name="40% - Énfasis5 2 3 2 4" xfId="4247" xr:uid="{00000000-0005-0000-0000-000012780000}"/>
    <cellStyle name="40% - Énfasis5 2 3 2 4 2" xfId="14227" xr:uid="{00000000-0005-0000-0000-000013780000}"/>
    <cellStyle name="40% - Énfasis5 2 3 2 4 2 2" xfId="29591" xr:uid="{00000000-0005-0000-0000-000014780000}"/>
    <cellStyle name="40% - Énfasis5 2 3 2 4 3" xfId="37487" xr:uid="{00000000-0005-0000-0000-000015780000}"/>
    <cellStyle name="40% - Énfasis5 2 3 2 4 4" xfId="22275" xr:uid="{00000000-0005-0000-0000-000016780000}"/>
    <cellStyle name="40% - Énfasis5 2 3 2 4 5" xfId="45449" xr:uid="{00000000-0005-0000-0000-000017780000}"/>
    <cellStyle name="40% - Énfasis5 2 3 2 5" xfId="7248" xr:uid="{00000000-0005-0000-0000-000018780000}"/>
    <cellStyle name="40% - Énfasis5 2 3 2 5 2" xfId="16225" xr:uid="{00000000-0005-0000-0000-000019780000}"/>
    <cellStyle name="40% - Énfasis5 2 3 2 5 2 2" xfId="31076" xr:uid="{00000000-0005-0000-0000-00001A780000}"/>
    <cellStyle name="40% - Énfasis5 2 3 2 5 3" xfId="38973" xr:uid="{00000000-0005-0000-0000-00001B780000}"/>
    <cellStyle name="40% - Énfasis5 2 3 2 5 4" xfId="23759" xr:uid="{00000000-0005-0000-0000-00001C780000}"/>
    <cellStyle name="40% - Énfasis5 2 3 2 5 5" xfId="47450" xr:uid="{00000000-0005-0000-0000-00001D780000}"/>
    <cellStyle name="40% - Énfasis5 2 3 2 6" xfId="3156" xr:uid="{00000000-0005-0000-0000-00001E780000}"/>
    <cellStyle name="40% - Énfasis5 2 3 2 6 2" xfId="13140" xr:uid="{00000000-0005-0000-0000-00001F780000}"/>
    <cellStyle name="40% - Énfasis5 2 3 2 6 2 2" xfId="32561" xr:uid="{00000000-0005-0000-0000-000020780000}"/>
    <cellStyle name="40% - Énfasis5 2 3 2 6 3" xfId="40458" xr:uid="{00000000-0005-0000-0000-000021780000}"/>
    <cellStyle name="40% - Énfasis5 2 3 2 6 4" xfId="25166" xr:uid="{00000000-0005-0000-0000-000022780000}"/>
    <cellStyle name="40% - Énfasis5 2 3 2 6 5" xfId="44361" xr:uid="{00000000-0005-0000-0000-000023780000}"/>
    <cellStyle name="40% - Énfasis5 2 3 2 7" xfId="7922" xr:uid="{00000000-0005-0000-0000-000024780000}"/>
    <cellStyle name="40% - Énfasis5 2 3 2 7 2" xfId="16889" xr:uid="{00000000-0005-0000-0000-000025780000}"/>
    <cellStyle name="40% - Énfasis5 2 3 2 7 3" xfId="26145" xr:uid="{00000000-0005-0000-0000-000026780000}"/>
    <cellStyle name="40% - Énfasis5 2 3 2 7 4" xfId="48114" xr:uid="{00000000-0005-0000-0000-000027780000}"/>
    <cellStyle name="40% - Énfasis5 2 3 2 8" xfId="11224" xr:uid="{00000000-0005-0000-0000-000028780000}"/>
    <cellStyle name="40% - Énfasis5 2 3 2 8 2" xfId="34045" xr:uid="{00000000-0005-0000-0000-000029780000}"/>
    <cellStyle name="40% - Énfasis5 2 3 2 8 3" xfId="49757" xr:uid="{00000000-0005-0000-0000-00002A780000}"/>
    <cellStyle name="40% - Énfasis5 2 3 2 9" xfId="19307" xr:uid="{00000000-0005-0000-0000-00002B780000}"/>
    <cellStyle name="40% - Énfasis5 2 3 3" xfId="331" xr:uid="{00000000-0005-0000-0000-00002C780000}"/>
    <cellStyle name="40% - Énfasis5 2 3 3 2" xfId="843" xr:uid="{00000000-0005-0000-0000-00002D780000}"/>
    <cellStyle name="40% - Énfasis5 2 3 3 2 2" xfId="2683" xr:uid="{00000000-0005-0000-0000-00002E780000}"/>
    <cellStyle name="40% - Énfasis5 2 3 3 2 2 2" xfId="6886" xr:uid="{00000000-0005-0000-0000-00002F780000}"/>
    <cellStyle name="40% - Énfasis5 2 3 3 2 2 2 2" xfId="15864" xr:uid="{00000000-0005-0000-0000-000030780000}"/>
    <cellStyle name="40% - Énfasis5 2 3 3 2 2 2 3" xfId="47088" xr:uid="{00000000-0005-0000-0000-000031780000}"/>
    <cellStyle name="40% - Énfasis5 2 3 3 2 2 3" xfId="11225" xr:uid="{00000000-0005-0000-0000-000032780000}"/>
    <cellStyle name="40% - Énfasis5 2 3 3 2 2 4" xfId="28664" xr:uid="{00000000-0005-0000-0000-000033780000}"/>
    <cellStyle name="40% - Énfasis5 2 3 3 2 2 5" xfId="43893" xr:uid="{00000000-0005-0000-0000-000034780000}"/>
    <cellStyle name="40% - Énfasis5 2 3 3 2 3" xfId="3615" xr:uid="{00000000-0005-0000-0000-000035780000}"/>
    <cellStyle name="40% - Énfasis5 2 3 3 2 3 2" xfId="13599" xr:uid="{00000000-0005-0000-0000-000036780000}"/>
    <cellStyle name="40% - Énfasis5 2 3 3 2 3 3" xfId="36559" xr:uid="{00000000-0005-0000-0000-000037780000}"/>
    <cellStyle name="40% - Énfasis5 2 3 3 2 3 4" xfId="44820" xr:uid="{00000000-0005-0000-0000-000038780000}"/>
    <cellStyle name="40% - Énfasis5 2 3 3 2 4" xfId="11226" xr:uid="{00000000-0005-0000-0000-000039780000}"/>
    <cellStyle name="40% - Énfasis5 2 3 3 2 5" xfId="21348" xr:uid="{00000000-0005-0000-0000-00003A780000}"/>
    <cellStyle name="40% - Énfasis5 2 3 3 2 6" xfId="42939" xr:uid="{00000000-0005-0000-0000-00003B780000}"/>
    <cellStyle name="40% - Énfasis5 2 3 3 3" xfId="1534" xr:uid="{00000000-0005-0000-0000-00003C780000}"/>
    <cellStyle name="40% - Énfasis5 2 3 3 3 2" xfId="4807" xr:uid="{00000000-0005-0000-0000-00003D780000}"/>
    <cellStyle name="40% - Énfasis5 2 3 3 3 2 2" xfId="14785" xr:uid="{00000000-0005-0000-0000-00003E780000}"/>
    <cellStyle name="40% - Énfasis5 2 3 3 3 2 3" xfId="30148" xr:uid="{00000000-0005-0000-0000-00003F780000}"/>
    <cellStyle name="40% - Énfasis5 2 3 3 3 2 4" xfId="46007" xr:uid="{00000000-0005-0000-0000-000040780000}"/>
    <cellStyle name="40% - Énfasis5 2 3 3 3 3" xfId="11227" xr:uid="{00000000-0005-0000-0000-000041780000}"/>
    <cellStyle name="40% - Énfasis5 2 3 3 3 3 2" xfId="38044" xr:uid="{00000000-0005-0000-0000-000042780000}"/>
    <cellStyle name="40% - Énfasis5 2 3 3 3 4" xfId="22831" xr:uid="{00000000-0005-0000-0000-000043780000}"/>
    <cellStyle name="40% - Énfasis5 2 3 3 3 5" xfId="43406" xr:uid="{00000000-0005-0000-0000-000044780000}"/>
    <cellStyle name="40% - Énfasis5 2 3 3 4" xfId="7422" xr:uid="{00000000-0005-0000-0000-000045780000}"/>
    <cellStyle name="40% - Énfasis5 2 3 3 4 2" xfId="16398" xr:uid="{00000000-0005-0000-0000-000046780000}"/>
    <cellStyle name="40% - Énfasis5 2 3 3 4 2 2" xfId="31633" xr:uid="{00000000-0005-0000-0000-000047780000}"/>
    <cellStyle name="40% - Énfasis5 2 3 3 4 3" xfId="39530" xr:uid="{00000000-0005-0000-0000-000048780000}"/>
    <cellStyle name="40% - Énfasis5 2 3 3 4 4" xfId="24315" xr:uid="{00000000-0005-0000-0000-000049780000}"/>
    <cellStyle name="40% - Énfasis5 2 3 3 4 5" xfId="47623" xr:uid="{00000000-0005-0000-0000-00004A780000}"/>
    <cellStyle name="40% - Énfasis5 2 3 3 5" xfId="3330" xr:uid="{00000000-0005-0000-0000-00004B780000}"/>
    <cellStyle name="40% - Énfasis5 2 3 3 5 2" xfId="13314" xr:uid="{00000000-0005-0000-0000-00004C780000}"/>
    <cellStyle name="40% - Énfasis5 2 3 3 5 2 2" xfId="33118" xr:uid="{00000000-0005-0000-0000-00004D780000}"/>
    <cellStyle name="40% - Énfasis5 2 3 3 5 3" xfId="41015" xr:uid="{00000000-0005-0000-0000-00004E780000}"/>
    <cellStyle name="40% - Énfasis5 2 3 3 5 4" xfId="25411" xr:uid="{00000000-0005-0000-0000-00004F780000}"/>
    <cellStyle name="40% - Énfasis5 2 3 3 5 5" xfId="44535" xr:uid="{00000000-0005-0000-0000-000050780000}"/>
    <cellStyle name="40% - Énfasis5 2 3 3 6" xfId="8096" xr:uid="{00000000-0005-0000-0000-000051780000}"/>
    <cellStyle name="40% - Énfasis5 2 3 3 6 2" xfId="17063" xr:uid="{00000000-0005-0000-0000-000052780000}"/>
    <cellStyle name="40% - Énfasis5 2 3 3 6 3" xfId="26702" xr:uid="{00000000-0005-0000-0000-000053780000}"/>
    <cellStyle name="40% - Énfasis5 2 3 3 6 4" xfId="48288" xr:uid="{00000000-0005-0000-0000-000054780000}"/>
    <cellStyle name="40% - Énfasis5 2 3 3 7" xfId="11228" xr:uid="{00000000-0005-0000-0000-000055780000}"/>
    <cellStyle name="40% - Énfasis5 2 3 3 7 2" xfId="34602" xr:uid="{00000000-0005-0000-0000-000056780000}"/>
    <cellStyle name="40% - Énfasis5 2 3 3 7 3" xfId="49931" xr:uid="{00000000-0005-0000-0000-000057780000}"/>
    <cellStyle name="40% - Énfasis5 2 3 3 8" xfId="19864" xr:uid="{00000000-0005-0000-0000-000058780000}"/>
    <cellStyle name="40% - Énfasis5 2 3 3 9" xfId="41749" xr:uid="{00000000-0005-0000-0000-000059780000}"/>
    <cellStyle name="40% - Énfasis5 2 3 4" xfId="525" xr:uid="{00000000-0005-0000-0000-00005A780000}"/>
    <cellStyle name="40% - Énfasis5 2 3 4 2" xfId="2636" xr:uid="{00000000-0005-0000-0000-00005B780000}"/>
    <cellStyle name="40% - Énfasis5 2 3 4 2 2" xfId="5226" xr:uid="{00000000-0005-0000-0000-00005C780000}"/>
    <cellStyle name="40% - Énfasis5 2 3 4 2 2 2" xfId="15203" xr:uid="{00000000-0005-0000-0000-00005D780000}"/>
    <cellStyle name="40% - Énfasis5 2 3 4 2 2 3" xfId="46426" xr:uid="{00000000-0005-0000-0000-00005E780000}"/>
    <cellStyle name="40% - Énfasis5 2 3 4 2 3" xfId="11229" xr:uid="{00000000-0005-0000-0000-00005F780000}"/>
    <cellStyle name="40% - Énfasis5 2 3 4 2 4" xfId="27273" xr:uid="{00000000-0005-0000-0000-000060780000}"/>
    <cellStyle name="40% - Énfasis5 2 3 4 2 5" xfId="43846" xr:uid="{00000000-0005-0000-0000-000061780000}"/>
    <cellStyle name="40% - Énfasis5 2 3 4 3" xfId="3013" xr:uid="{00000000-0005-0000-0000-000062780000}"/>
    <cellStyle name="40% - Énfasis5 2 3 4 3 2" xfId="12997" xr:uid="{00000000-0005-0000-0000-000063780000}"/>
    <cellStyle name="40% - Énfasis5 2 3 4 3 3" xfId="35168" xr:uid="{00000000-0005-0000-0000-000064780000}"/>
    <cellStyle name="40% - Énfasis5 2 3 4 3 4" xfId="44218" xr:uid="{00000000-0005-0000-0000-000065780000}"/>
    <cellStyle name="40% - Énfasis5 2 3 4 4" xfId="9212" xr:uid="{00000000-0005-0000-0000-000066780000}"/>
    <cellStyle name="40% - Énfasis5 2 3 4 4 2" xfId="18178" xr:uid="{00000000-0005-0000-0000-000067780000}"/>
    <cellStyle name="40% - Énfasis5 2 3 4 4 3" xfId="49404" xr:uid="{00000000-0005-0000-0000-000068780000}"/>
    <cellStyle name="40% - Énfasis5 2 3 4 5" xfId="11230" xr:uid="{00000000-0005-0000-0000-000069780000}"/>
    <cellStyle name="40% - Énfasis5 2 3 4 5 2" xfId="51047" xr:uid="{00000000-0005-0000-0000-00006A780000}"/>
    <cellStyle name="40% - Énfasis5 2 3 4 6" xfId="18989" xr:uid="{00000000-0005-0000-0000-00006B780000}"/>
    <cellStyle name="40% - Énfasis5 2 3 4 7" xfId="42865" xr:uid="{00000000-0005-0000-0000-00006C780000}"/>
    <cellStyle name="40% - Énfasis5 2 3 5" xfId="1217" xr:uid="{00000000-0005-0000-0000-00006D780000}"/>
    <cellStyle name="40% - Énfasis5 2 3 5 2" xfId="4428" xr:uid="{00000000-0005-0000-0000-00006E780000}"/>
    <cellStyle name="40% - Énfasis5 2 3 5 2 2" xfId="14407" xr:uid="{00000000-0005-0000-0000-00006F780000}"/>
    <cellStyle name="40% - Énfasis5 2 3 5 2 3" xfId="27789" xr:uid="{00000000-0005-0000-0000-000070780000}"/>
    <cellStyle name="40% - Énfasis5 2 3 5 2 4" xfId="45629" xr:uid="{00000000-0005-0000-0000-000071780000}"/>
    <cellStyle name="40% - Énfasis5 2 3 5 3" xfId="11231" xr:uid="{00000000-0005-0000-0000-000072780000}"/>
    <cellStyle name="40% - Énfasis5 2 3 5 3 2" xfId="35684" xr:uid="{00000000-0005-0000-0000-000073780000}"/>
    <cellStyle name="40% - Énfasis5 2 3 5 4" xfId="20473" xr:uid="{00000000-0005-0000-0000-000074780000}"/>
    <cellStyle name="40% - Énfasis5 2 3 5 5" xfId="43089" xr:uid="{00000000-0005-0000-0000-000075780000}"/>
    <cellStyle name="40% - Énfasis5 2 3 6" xfId="5593" xr:uid="{00000000-0005-0000-0000-000076780000}"/>
    <cellStyle name="40% - Énfasis5 2 3 6 2" xfId="29273" xr:uid="{00000000-0005-0000-0000-000077780000}"/>
    <cellStyle name="40% - Énfasis5 2 3 6 2 2" xfId="51378" xr:uid="{00000000-0005-0000-0000-000078780000}"/>
    <cellStyle name="40% - Énfasis5 2 3 6 3" xfId="37169" xr:uid="{00000000-0005-0000-0000-000079780000}"/>
    <cellStyle name="40% - Énfasis5 2 3 6 3 2" xfId="51287" xr:uid="{00000000-0005-0000-0000-00007A780000}"/>
    <cellStyle name="40% - Énfasis5 2 3 6 4" xfId="21957" xr:uid="{00000000-0005-0000-0000-00007B780000}"/>
    <cellStyle name="40% - Énfasis5 2 3 7" xfId="6568" xr:uid="{00000000-0005-0000-0000-00007C780000}"/>
    <cellStyle name="40% - Énfasis5 2 3 7 2" xfId="15548" xr:uid="{00000000-0005-0000-0000-00007D780000}"/>
    <cellStyle name="40% - Énfasis5 2 3 7 2 2" xfId="30758" xr:uid="{00000000-0005-0000-0000-00007E780000}"/>
    <cellStyle name="40% - Énfasis5 2 3 7 3" xfId="38655" xr:uid="{00000000-0005-0000-0000-00007F780000}"/>
    <cellStyle name="40% - Énfasis5 2 3 7 4" xfId="23441" xr:uid="{00000000-0005-0000-0000-000080780000}"/>
    <cellStyle name="40% - Énfasis5 2 3 7 5" xfId="46771" xr:uid="{00000000-0005-0000-0000-000081780000}"/>
    <cellStyle name="40% - Énfasis5 2 3 8" xfId="3966" xr:uid="{00000000-0005-0000-0000-000082780000}"/>
    <cellStyle name="40% - Énfasis5 2 3 8 2" xfId="13948" xr:uid="{00000000-0005-0000-0000-000083780000}"/>
    <cellStyle name="40% - Énfasis5 2 3 8 2 2" xfId="32243" xr:uid="{00000000-0005-0000-0000-000084780000}"/>
    <cellStyle name="40% - Énfasis5 2 3 8 3" xfId="40140" xr:uid="{00000000-0005-0000-0000-000085780000}"/>
    <cellStyle name="40% - Énfasis5 2 3 8 4" xfId="24875" xr:uid="{00000000-0005-0000-0000-000086780000}"/>
    <cellStyle name="40% - Énfasis5 2 3 8 5" xfId="45170" xr:uid="{00000000-0005-0000-0000-000087780000}"/>
    <cellStyle name="40% - Énfasis5 2 3 9" xfId="7105" xr:uid="{00000000-0005-0000-0000-000088780000}"/>
    <cellStyle name="40% - Énfasis5 2 3 9 2" xfId="16082" xr:uid="{00000000-0005-0000-0000-000089780000}"/>
    <cellStyle name="40% - Énfasis5 2 3 9 3" xfId="25828" xr:uid="{00000000-0005-0000-0000-00008A780000}"/>
    <cellStyle name="40% - Énfasis5 2 3 9 4" xfId="47307" xr:uid="{00000000-0005-0000-0000-00008B780000}"/>
    <cellStyle name="40% - Énfasis5 2 4" xfId="177" xr:uid="{00000000-0005-0000-0000-00008C780000}"/>
    <cellStyle name="40% - Énfasis5 2 4 10" xfId="7920" xr:uid="{00000000-0005-0000-0000-00008D780000}"/>
    <cellStyle name="40% - Énfasis5 2 4 10 2" xfId="16887" xr:uid="{00000000-0005-0000-0000-00008E780000}"/>
    <cellStyle name="40% - Énfasis5 2 4 10 3" xfId="33728" xr:uid="{00000000-0005-0000-0000-00008F780000}"/>
    <cellStyle name="40% - Énfasis5 2 4 10 4" xfId="48112" xr:uid="{00000000-0005-0000-0000-000090780000}"/>
    <cellStyle name="40% - Énfasis5 2 4 11" xfId="11232" xr:uid="{00000000-0005-0000-0000-000091780000}"/>
    <cellStyle name="40% - Énfasis5 2 4 11 2" xfId="49755" xr:uid="{00000000-0005-0000-0000-000092780000}"/>
    <cellStyle name="40% - Énfasis5 2 4 12" xfId="18559" xr:uid="{00000000-0005-0000-0000-000093780000}"/>
    <cellStyle name="40% - Énfasis5 2 4 13" xfId="41573" xr:uid="{00000000-0005-0000-0000-000094780000}"/>
    <cellStyle name="40% - Énfasis5 2 4 2" xfId="666" xr:uid="{00000000-0005-0000-0000-000095780000}"/>
    <cellStyle name="40% - Énfasis5 2 4 2 10" xfId="42075" xr:uid="{00000000-0005-0000-0000-000096780000}"/>
    <cellStyle name="40% - Énfasis5 2 4 2 2" xfId="2336" xr:uid="{00000000-0005-0000-0000-000097780000}"/>
    <cellStyle name="40% - Énfasis5 2 4 2 2 2" xfId="5006" xr:uid="{00000000-0005-0000-0000-000098780000}"/>
    <cellStyle name="40% - Énfasis5 2 4 2 2 2 2" xfId="14984" xr:uid="{00000000-0005-0000-0000-000099780000}"/>
    <cellStyle name="40% - Énfasis5 2 4 2 2 2 2 2" xfId="28667" xr:uid="{00000000-0005-0000-0000-00009A780000}"/>
    <cellStyle name="40% - Énfasis5 2 4 2 2 2 3" xfId="36562" xr:uid="{00000000-0005-0000-0000-00009B780000}"/>
    <cellStyle name="40% - Énfasis5 2 4 2 2 2 4" xfId="21351" xr:uid="{00000000-0005-0000-0000-00009C780000}"/>
    <cellStyle name="40% - Énfasis5 2 4 2 2 2 5" xfId="46206" xr:uid="{00000000-0005-0000-0000-00009D780000}"/>
    <cellStyle name="40% - Énfasis5 2 4 2 2 3" xfId="8883" xr:uid="{00000000-0005-0000-0000-00009E780000}"/>
    <cellStyle name="40% - Énfasis5 2 4 2 2 3 2" xfId="17850" xr:uid="{00000000-0005-0000-0000-00009F780000}"/>
    <cellStyle name="40% - Énfasis5 2 4 2 2 3 2 2" xfId="30151" xr:uid="{00000000-0005-0000-0000-0000A0780000}"/>
    <cellStyle name="40% - Énfasis5 2 4 2 2 3 3" xfId="38047" xr:uid="{00000000-0005-0000-0000-0000A1780000}"/>
    <cellStyle name="40% - Énfasis5 2 4 2 2 3 4" xfId="22834" xr:uid="{00000000-0005-0000-0000-0000A2780000}"/>
    <cellStyle name="40% - Énfasis5 2 4 2 2 3 5" xfId="49075" xr:uid="{00000000-0005-0000-0000-0000A3780000}"/>
    <cellStyle name="40% - Énfasis5 2 4 2 2 4" xfId="9736" xr:uid="{00000000-0005-0000-0000-0000A4780000}"/>
    <cellStyle name="40% - Énfasis5 2 4 2 2 4 2" xfId="31636" xr:uid="{00000000-0005-0000-0000-0000A5780000}"/>
    <cellStyle name="40% - Énfasis5 2 4 2 2 4 3" xfId="39533" xr:uid="{00000000-0005-0000-0000-0000A6780000}"/>
    <cellStyle name="40% - Énfasis5 2 4 2 2 4 4" xfId="24318" xr:uid="{00000000-0005-0000-0000-0000A7780000}"/>
    <cellStyle name="40% - Énfasis5 2 4 2 2 4 5" xfId="50718" xr:uid="{00000000-0005-0000-0000-0000A8780000}"/>
    <cellStyle name="40% - Énfasis5 2 4 2 2 5" xfId="12408" xr:uid="{00000000-0005-0000-0000-0000A9780000}"/>
    <cellStyle name="40% - Énfasis5 2 4 2 2 5 2" xfId="33121" xr:uid="{00000000-0005-0000-0000-0000AA780000}"/>
    <cellStyle name="40% - Énfasis5 2 4 2 2 5 3" xfId="41018" xr:uid="{00000000-0005-0000-0000-0000AB780000}"/>
    <cellStyle name="40% - Énfasis5 2 4 2 2 6" xfId="26705" xr:uid="{00000000-0005-0000-0000-0000AC780000}"/>
    <cellStyle name="40% - Énfasis5 2 4 2 2 7" xfId="34605" xr:uid="{00000000-0005-0000-0000-0000AD780000}"/>
    <cellStyle name="40% - Énfasis5 2 4 2 2 8" xfId="19867" xr:uid="{00000000-0005-0000-0000-0000AE780000}"/>
    <cellStyle name="40% - Énfasis5 2 4 2 2 9" xfId="42536" xr:uid="{00000000-0005-0000-0000-0000AF780000}"/>
    <cellStyle name="40% - Énfasis5 2 4 2 3" xfId="1874" xr:uid="{00000000-0005-0000-0000-0000B0780000}"/>
    <cellStyle name="40% - Énfasis5 2 4 2 3 2" xfId="4167" xr:uid="{00000000-0005-0000-0000-0000B1780000}"/>
    <cellStyle name="40% - Énfasis5 2 4 2 3 2 2" xfId="14147" xr:uid="{00000000-0005-0000-0000-0000B2780000}"/>
    <cellStyle name="40% - Énfasis5 2 4 2 3 2 3" xfId="28108" xr:uid="{00000000-0005-0000-0000-0000B3780000}"/>
    <cellStyle name="40% - Énfasis5 2 4 2 3 2 4" xfId="45369" xr:uid="{00000000-0005-0000-0000-0000B4780000}"/>
    <cellStyle name="40% - Énfasis5 2 4 2 3 3" xfId="11233" xr:uid="{00000000-0005-0000-0000-0000B5780000}"/>
    <cellStyle name="40% - Énfasis5 2 4 2 3 3 2" xfId="36003" xr:uid="{00000000-0005-0000-0000-0000B6780000}"/>
    <cellStyle name="40% - Énfasis5 2 4 2 3 4" xfId="20792" xr:uid="{00000000-0005-0000-0000-0000B7780000}"/>
    <cellStyle name="40% - Énfasis5 2 4 2 3 5" xfId="43651" xr:uid="{00000000-0005-0000-0000-0000B8780000}"/>
    <cellStyle name="40% - Énfasis5 2 4 2 4" xfId="3616" xr:uid="{00000000-0005-0000-0000-0000B9780000}"/>
    <cellStyle name="40% - Énfasis5 2 4 2 4 2" xfId="13600" xr:uid="{00000000-0005-0000-0000-0000BA780000}"/>
    <cellStyle name="40% - Énfasis5 2 4 2 4 2 2" xfId="29592" xr:uid="{00000000-0005-0000-0000-0000BB780000}"/>
    <cellStyle name="40% - Énfasis5 2 4 2 4 3" xfId="37488" xr:uid="{00000000-0005-0000-0000-0000BC780000}"/>
    <cellStyle name="40% - Énfasis5 2 4 2 4 4" xfId="22276" xr:uid="{00000000-0005-0000-0000-0000BD780000}"/>
    <cellStyle name="40% - Énfasis5 2 4 2 4 5" xfId="44821" xr:uid="{00000000-0005-0000-0000-0000BE780000}"/>
    <cellStyle name="40% - Énfasis5 2 4 2 5" xfId="8422" xr:uid="{00000000-0005-0000-0000-0000BF780000}"/>
    <cellStyle name="40% - Énfasis5 2 4 2 5 2" xfId="17389" xr:uid="{00000000-0005-0000-0000-0000C0780000}"/>
    <cellStyle name="40% - Énfasis5 2 4 2 5 2 2" xfId="31077" xr:uid="{00000000-0005-0000-0000-0000C1780000}"/>
    <cellStyle name="40% - Énfasis5 2 4 2 5 3" xfId="38974" xr:uid="{00000000-0005-0000-0000-0000C2780000}"/>
    <cellStyle name="40% - Énfasis5 2 4 2 5 4" xfId="23760" xr:uid="{00000000-0005-0000-0000-0000C3780000}"/>
    <cellStyle name="40% - Énfasis5 2 4 2 5 5" xfId="48614" xr:uid="{00000000-0005-0000-0000-0000C4780000}"/>
    <cellStyle name="40% - Énfasis5 2 4 2 6" xfId="11234" xr:uid="{00000000-0005-0000-0000-0000C5780000}"/>
    <cellStyle name="40% - Énfasis5 2 4 2 6 2" xfId="32562" xr:uid="{00000000-0005-0000-0000-0000C6780000}"/>
    <cellStyle name="40% - Énfasis5 2 4 2 6 3" xfId="40459" xr:uid="{00000000-0005-0000-0000-0000C7780000}"/>
    <cellStyle name="40% - Énfasis5 2 4 2 6 4" xfId="25167" xr:uid="{00000000-0005-0000-0000-0000C8780000}"/>
    <cellStyle name="40% - Énfasis5 2 4 2 6 5" xfId="50257" xr:uid="{00000000-0005-0000-0000-0000C9780000}"/>
    <cellStyle name="40% - Énfasis5 2 4 2 7" xfId="26146" xr:uid="{00000000-0005-0000-0000-0000CA780000}"/>
    <cellStyle name="40% - Énfasis5 2 4 2 8" xfId="34046" xr:uid="{00000000-0005-0000-0000-0000CB780000}"/>
    <cellStyle name="40% - Énfasis5 2 4 2 9" xfId="19308" xr:uid="{00000000-0005-0000-0000-0000CC780000}"/>
    <cellStyle name="40% - Énfasis5 2 4 3" xfId="2335" xr:uid="{00000000-0005-0000-0000-0000CD780000}"/>
    <cellStyle name="40% - Énfasis5 2 4 3 2" xfId="4727" xr:uid="{00000000-0005-0000-0000-0000CE780000}"/>
    <cellStyle name="40% - Énfasis5 2 4 3 2 2" xfId="14705" xr:uid="{00000000-0005-0000-0000-0000CF780000}"/>
    <cellStyle name="40% - Énfasis5 2 4 3 2 2 2" xfId="28666" xr:uid="{00000000-0005-0000-0000-0000D0780000}"/>
    <cellStyle name="40% - Énfasis5 2 4 3 2 3" xfId="36561" xr:uid="{00000000-0005-0000-0000-0000D1780000}"/>
    <cellStyle name="40% - Énfasis5 2 4 3 2 4" xfId="21350" xr:uid="{00000000-0005-0000-0000-0000D2780000}"/>
    <cellStyle name="40% - Énfasis5 2 4 3 2 5" xfId="45927" xr:uid="{00000000-0005-0000-0000-0000D3780000}"/>
    <cellStyle name="40% - Énfasis5 2 4 3 3" xfId="8882" xr:uid="{00000000-0005-0000-0000-0000D4780000}"/>
    <cellStyle name="40% - Énfasis5 2 4 3 3 2" xfId="17849" xr:uid="{00000000-0005-0000-0000-0000D5780000}"/>
    <cellStyle name="40% - Énfasis5 2 4 3 3 2 2" xfId="30150" xr:uid="{00000000-0005-0000-0000-0000D6780000}"/>
    <cellStyle name="40% - Énfasis5 2 4 3 3 3" xfId="38046" xr:uid="{00000000-0005-0000-0000-0000D7780000}"/>
    <cellStyle name="40% - Énfasis5 2 4 3 3 4" xfId="22833" xr:uid="{00000000-0005-0000-0000-0000D8780000}"/>
    <cellStyle name="40% - Énfasis5 2 4 3 3 5" xfId="49074" xr:uid="{00000000-0005-0000-0000-0000D9780000}"/>
    <cellStyle name="40% - Énfasis5 2 4 3 4" xfId="9737" xr:uid="{00000000-0005-0000-0000-0000DA780000}"/>
    <cellStyle name="40% - Énfasis5 2 4 3 4 2" xfId="31635" xr:uid="{00000000-0005-0000-0000-0000DB780000}"/>
    <cellStyle name="40% - Énfasis5 2 4 3 4 3" xfId="39532" xr:uid="{00000000-0005-0000-0000-0000DC780000}"/>
    <cellStyle name="40% - Énfasis5 2 4 3 4 4" xfId="24317" xr:uid="{00000000-0005-0000-0000-0000DD780000}"/>
    <cellStyle name="40% - Énfasis5 2 4 3 4 5" xfId="50717" xr:uid="{00000000-0005-0000-0000-0000DE780000}"/>
    <cellStyle name="40% - Énfasis5 2 4 3 5" xfId="12407" xr:uid="{00000000-0005-0000-0000-0000DF780000}"/>
    <cellStyle name="40% - Énfasis5 2 4 3 5 2" xfId="33120" xr:uid="{00000000-0005-0000-0000-0000E0780000}"/>
    <cellStyle name="40% - Énfasis5 2 4 3 5 3" xfId="41017" xr:uid="{00000000-0005-0000-0000-0000E1780000}"/>
    <cellStyle name="40% - Énfasis5 2 4 3 6" xfId="26704" xr:uid="{00000000-0005-0000-0000-0000E2780000}"/>
    <cellStyle name="40% - Énfasis5 2 4 3 7" xfId="34604" xr:uid="{00000000-0005-0000-0000-0000E3780000}"/>
    <cellStyle name="40% - Énfasis5 2 4 3 8" xfId="19866" xr:uid="{00000000-0005-0000-0000-0000E4780000}"/>
    <cellStyle name="40% - Énfasis5 2 4 3 9" xfId="42535" xr:uid="{00000000-0005-0000-0000-0000E5780000}"/>
    <cellStyle name="40% - Énfasis5 2 4 4" xfId="1358" xr:uid="{00000000-0005-0000-0000-0000E6780000}"/>
    <cellStyle name="40% - Énfasis5 2 4 4 2" xfId="4560" xr:uid="{00000000-0005-0000-0000-0000E7780000}"/>
    <cellStyle name="40% - Énfasis5 2 4 4 2 2" xfId="14538" xr:uid="{00000000-0005-0000-0000-0000E8780000}"/>
    <cellStyle name="40% - Énfasis5 2 4 4 2 3" xfId="27274" xr:uid="{00000000-0005-0000-0000-0000E9780000}"/>
    <cellStyle name="40% - Énfasis5 2 4 4 2 4" xfId="45760" xr:uid="{00000000-0005-0000-0000-0000EA780000}"/>
    <cellStyle name="40% - Énfasis5 2 4 4 3" xfId="11235" xr:uid="{00000000-0005-0000-0000-0000EB780000}"/>
    <cellStyle name="40% - Énfasis5 2 4 4 3 2" xfId="35169" xr:uid="{00000000-0005-0000-0000-0000EC780000}"/>
    <cellStyle name="40% - Énfasis5 2 4 4 4" xfId="18990" xr:uid="{00000000-0005-0000-0000-0000ED780000}"/>
    <cellStyle name="40% - Énfasis5 2 4 4 5" xfId="43230" xr:uid="{00000000-0005-0000-0000-0000EE780000}"/>
    <cellStyle name="40% - Énfasis5 2 4 5" xfId="5360" xr:uid="{00000000-0005-0000-0000-0000EF780000}"/>
    <cellStyle name="40% - Énfasis5 2 4 5 2" xfId="27790" xr:uid="{00000000-0005-0000-0000-0000F0780000}"/>
    <cellStyle name="40% - Énfasis5 2 4 5 2 2" xfId="51356" xr:uid="{00000000-0005-0000-0000-0000F1780000}"/>
    <cellStyle name="40% - Énfasis5 2 4 5 3" xfId="35685" xr:uid="{00000000-0005-0000-0000-0000F2780000}"/>
    <cellStyle name="40% - Énfasis5 2 4 5 3 2" xfId="51182" xr:uid="{00000000-0005-0000-0000-0000F3780000}"/>
    <cellStyle name="40% - Énfasis5 2 4 5 4" xfId="20474" xr:uid="{00000000-0005-0000-0000-0000F4780000}"/>
    <cellStyle name="40% - Énfasis5 2 4 6" xfId="6709" xr:uid="{00000000-0005-0000-0000-0000F5780000}"/>
    <cellStyle name="40% - Énfasis5 2 4 6 2" xfId="15688" xr:uid="{00000000-0005-0000-0000-0000F6780000}"/>
    <cellStyle name="40% - Énfasis5 2 4 6 2 2" xfId="29274" xr:uid="{00000000-0005-0000-0000-0000F7780000}"/>
    <cellStyle name="40% - Énfasis5 2 4 6 3" xfId="37170" xr:uid="{00000000-0005-0000-0000-0000F8780000}"/>
    <cellStyle name="40% - Énfasis5 2 4 6 4" xfId="21958" xr:uid="{00000000-0005-0000-0000-0000F9780000}"/>
    <cellStyle name="40% - Énfasis5 2 4 6 5" xfId="46912" xr:uid="{00000000-0005-0000-0000-0000FA780000}"/>
    <cellStyle name="40% - Énfasis5 2 4 7" xfId="3886" xr:uid="{00000000-0005-0000-0000-0000FB780000}"/>
    <cellStyle name="40% - Énfasis5 2 4 7 2" xfId="13868" xr:uid="{00000000-0005-0000-0000-0000FC780000}"/>
    <cellStyle name="40% - Énfasis5 2 4 7 2 2" xfId="30759" xr:uid="{00000000-0005-0000-0000-0000FD780000}"/>
    <cellStyle name="40% - Énfasis5 2 4 7 3" xfId="38656" xr:uid="{00000000-0005-0000-0000-0000FE780000}"/>
    <cellStyle name="40% - Énfasis5 2 4 7 4" xfId="23442" xr:uid="{00000000-0005-0000-0000-0000FF780000}"/>
    <cellStyle name="40% - Énfasis5 2 4 7 5" xfId="45090" xr:uid="{00000000-0005-0000-0000-000000790000}"/>
    <cellStyle name="40% - Énfasis5 2 4 8" xfId="7246" xr:uid="{00000000-0005-0000-0000-000001790000}"/>
    <cellStyle name="40% - Énfasis5 2 4 8 2" xfId="16223" xr:uid="{00000000-0005-0000-0000-000002790000}"/>
    <cellStyle name="40% - Énfasis5 2 4 8 2 2" xfId="32244" xr:uid="{00000000-0005-0000-0000-000003790000}"/>
    <cellStyle name="40% - Énfasis5 2 4 8 3" xfId="40141" xr:uid="{00000000-0005-0000-0000-000004790000}"/>
    <cellStyle name="40% - Énfasis5 2 4 8 4" xfId="24876" xr:uid="{00000000-0005-0000-0000-000005790000}"/>
    <cellStyle name="40% - Énfasis5 2 4 8 5" xfId="47448" xr:uid="{00000000-0005-0000-0000-000006790000}"/>
    <cellStyle name="40% - Énfasis5 2 4 9" xfId="3154" xr:uid="{00000000-0005-0000-0000-000007790000}"/>
    <cellStyle name="40% - Énfasis5 2 4 9 2" xfId="13138" xr:uid="{00000000-0005-0000-0000-000008790000}"/>
    <cellStyle name="40% - Énfasis5 2 4 9 3" xfId="25829" xr:uid="{00000000-0005-0000-0000-000009790000}"/>
    <cellStyle name="40% - Énfasis5 2 4 9 4" xfId="44359" xr:uid="{00000000-0005-0000-0000-00000A790000}"/>
    <cellStyle name="40% - Énfasis5 2 5" xfId="285" xr:uid="{00000000-0005-0000-0000-00000B790000}"/>
    <cellStyle name="40% - Énfasis5 2 5 10" xfId="18985" xr:uid="{00000000-0005-0000-0000-00000C790000}"/>
    <cellStyle name="40% - Énfasis5 2 5 11" xfId="41747" xr:uid="{00000000-0005-0000-0000-00000D790000}"/>
    <cellStyle name="40% - Énfasis5 2 5 2" xfId="841" xr:uid="{00000000-0005-0000-0000-00000E790000}"/>
    <cellStyle name="40% - Énfasis5 2 5 2 10" xfId="42076" xr:uid="{00000000-0005-0000-0000-00000F790000}"/>
    <cellStyle name="40% - Énfasis5 2 5 2 2" xfId="2338" xr:uid="{00000000-0005-0000-0000-000010790000}"/>
    <cellStyle name="40% - Énfasis5 2 5 2 2 2" xfId="4907" xr:uid="{00000000-0005-0000-0000-000011790000}"/>
    <cellStyle name="40% - Énfasis5 2 5 2 2 2 2" xfId="14885" xr:uid="{00000000-0005-0000-0000-000012790000}"/>
    <cellStyle name="40% - Énfasis5 2 5 2 2 2 2 2" xfId="28669" xr:uid="{00000000-0005-0000-0000-000013790000}"/>
    <cellStyle name="40% - Énfasis5 2 5 2 2 2 3" xfId="36564" xr:uid="{00000000-0005-0000-0000-000014790000}"/>
    <cellStyle name="40% - Énfasis5 2 5 2 2 2 4" xfId="21353" xr:uid="{00000000-0005-0000-0000-000015790000}"/>
    <cellStyle name="40% - Énfasis5 2 5 2 2 2 5" xfId="46107" xr:uid="{00000000-0005-0000-0000-000016790000}"/>
    <cellStyle name="40% - Énfasis5 2 5 2 2 3" xfId="8885" xr:uid="{00000000-0005-0000-0000-000017790000}"/>
    <cellStyle name="40% - Énfasis5 2 5 2 2 3 2" xfId="17852" xr:uid="{00000000-0005-0000-0000-000018790000}"/>
    <cellStyle name="40% - Énfasis5 2 5 2 2 3 2 2" xfId="30153" xr:uid="{00000000-0005-0000-0000-000019790000}"/>
    <cellStyle name="40% - Énfasis5 2 5 2 2 3 3" xfId="38049" xr:uid="{00000000-0005-0000-0000-00001A790000}"/>
    <cellStyle name="40% - Énfasis5 2 5 2 2 3 4" xfId="22836" xr:uid="{00000000-0005-0000-0000-00001B790000}"/>
    <cellStyle name="40% - Énfasis5 2 5 2 2 3 5" xfId="49077" xr:uid="{00000000-0005-0000-0000-00001C790000}"/>
    <cellStyle name="40% - Énfasis5 2 5 2 2 4" xfId="9738" xr:uid="{00000000-0005-0000-0000-00001D790000}"/>
    <cellStyle name="40% - Énfasis5 2 5 2 2 4 2" xfId="31638" xr:uid="{00000000-0005-0000-0000-00001E790000}"/>
    <cellStyle name="40% - Énfasis5 2 5 2 2 4 3" xfId="39535" xr:uid="{00000000-0005-0000-0000-00001F790000}"/>
    <cellStyle name="40% - Énfasis5 2 5 2 2 4 4" xfId="24320" xr:uid="{00000000-0005-0000-0000-000020790000}"/>
    <cellStyle name="40% - Énfasis5 2 5 2 2 4 5" xfId="50720" xr:uid="{00000000-0005-0000-0000-000021790000}"/>
    <cellStyle name="40% - Énfasis5 2 5 2 2 5" xfId="12410" xr:uid="{00000000-0005-0000-0000-000022790000}"/>
    <cellStyle name="40% - Énfasis5 2 5 2 2 5 2" xfId="33123" xr:uid="{00000000-0005-0000-0000-000023790000}"/>
    <cellStyle name="40% - Énfasis5 2 5 2 2 5 3" xfId="41020" xr:uid="{00000000-0005-0000-0000-000024790000}"/>
    <cellStyle name="40% - Énfasis5 2 5 2 2 6" xfId="26707" xr:uid="{00000000-0005-0000-0000-000025790000}"/>
    <cellStyle name="40% - Énfasis5 2 5 2 2 7" xfId="34607" xr:uid="{00000000-0005-0000-0000-000026790000}"/>
    <cellStyle name="40% - Énfasis5 2 5 2 2 8" xfId="19869" xr:uid="{00000000-0005-0000-0000-000027790000}"/>
    <cellStyle name="40% - Énfasis5 2 5 2 2 9" xfId="42538" xr:uid="{00000000-0005-0000-0000-000028790000}"/>
    <cellStyle name="40% - Énfasis5 2 5 2 3" xfId="1875" xr:uid="{00000000-0005-0000-0000-000029790000}"/>
    <cellStyle name="40% - Énfasis5 2 5 2 3 2" xfId="11236" xr:uid="{00000000-0005-0000-0000-00002A790000}"/>
    <cellStyle name="40% - Énfasis5 2 5 2 3 2 2" xfId="28109" xr:uid="{00000000-0005-0000-0000-00002B790000}"/>
    <cellStyle name="40% - Énfasis5 2 5 2 3 3" xfId="36004" xr:uid="{00000000-0005-0000-0000-00002C790000}"/>
    <cellStyle name="40% - Énfasis5 2 5 2 3 4" xfId="20793" xr:uid="{00000000-0005-0000-0000-00002D790000}"/>
    <cellStyle name="40% - Énfasis5 2 5 2 3 5" xfId="43652" xr:uid="{00000000-0005-0000-0000-00002E790000}"/>
    <cellStyle name="40% - Énfasis5 2 5 2 4" xfId="3617" xr:uid="{00000000-0005-0000-0000-00002F790000}"/>
    <cellStyle name="40% - Énfasis5 2 5 2 4 2" xfId="13601" xr:uid="{00000000-0005-0000-0000-000030790000}"/>
    <cellStyle name="40% - Énfasis5 2 5 2 4 2 2" xfId="29593" xr:uid="{00000000-0005-0000-0000-000031790000}"/>
    <cellStyle name="40% - Énfasis5 2 5 2 4 3" xfId="37489" xr:uid="{00000000-0005-0000-0000-000032790000}"/>
    <cellStyle name="40% - Énfasis5 2 5 2 4 4" xfId="22277" xr:uid="{00000000-0005-0000-0000-000033790000}"/>
    <cellStyle name="40% - Énfasis5 2 5 2 4 5" xfId="44822" xr:uid="{00000000-0005-0000-0000-000034790000}"/>
    <cellStyle name="40% - Énfasis5 2 5 2 5" xfId="8423" xr:uid="{00000000-0005-0000-0000-000035790000}"/>
    <cellStyle name="40% - Énfasis5 2 5 2 5 2" xfId="17390" xr:uid="{00000000-0005-0000-0000-000036790000}"/>
    <cellStyle name="40% - Énfasis5 2 5 2 5 2 2" xfId="31078" xr:uid="{00000000-0005-0000-0000-000037790000}"/>
    <cellStyle name="40% - Énfasis5 2 5 2 5 3" xfId="38975" xr:uid="{00000000-0005-0000-0000-000038790000}"/>
    <cellStyle name="40% - Énfasis5 2 5 2 5 4" xfId="23761" xr:uid="{00000000-0005-0000-0000-000039790000}"/>
    <cellStyle name="40% - Énfasis5 2 5 2 5 5" xfId="48615" xr:uid="{00000000-0005-0000-0000-00003A790000}"/>
    <cellStyle name="40% - Énfasis5 2 5 2 6" xfId="11237" xr:uid="{00000000-0005-0000-0000-00003B790000}"/>
    <cellStyle name="40% - Énfasis5 2 5 2 6 2" xfId="32563" xr:uid="{00000000-0005-0000-0000-00003C790000}"/>
    <cellStyle name="40% - Énfasis5 2 5 2 6 3" xfId="40460" xr:uid="{00000000-0005-0000-0000-00003D790000}"/>
    <cellStyle name="40% - Énfasis5 2 5 2 6 4" xfId="25168" xr:uid="{00000000-0005-0000-0000-00003E790000}"/>
    <cellStyle name="40% - Énfasis5 2 5 2 6 5" xfId="50258" xr:uid="{00000000-0005-0000-0000-00003F790000}"/>
    <cellStyle name="40% - Énfasis5 2 5 2 7" xfId="26147" xr:uid="{00000000-0005-0000-0000-000040790000}"/>
    <cellStyle name="40% - Énfasis5 2 5 2 8" xfId="34047" xr:uid="{00000000-0005-0000-0000-000041790000}"/>
    <cellStyle name="40% - Énfasis5 2 5 2 9" xfId="19309" xr:uid="{00000000-0005-0000-0000-000042790000}"/>
    <cellStyle name="40% - Énfasis5 2 5 3" xfId="2337" xr:uid="{00000000-0005-0000-0000-000043790000}"/>
    <cellStyle name="40% - Énfasis5 2 5 3 2" xfId="6884" xr:uid="{00000000-0005-0000-0000-000044790000}"/>
    <cellStyle name="40% - Énfasis5 2 5 3 2 2" xfId="15862" xr:uid="{00000000-0005-0000-0000-000045790000}"/>
    <cellStyle name="40% - Énfasis5 2 5 3 2 2 2" xfId="28668" xr:uid="{00000000-0005-0000-0000-000046790000}"/>
    <cellStyle name="40% - Énfasis5 2 5 3 2 3" xfId="36563" xr:uid="{00000000-0005-0000-0000-000047790000}"/>
    <cellStyle name="40% - Énfasis5 2 5 3 2 4" xfId="21352" xr:uid="{00000000-0005-0000-0000-000048790000}"/>
    <cellStyle name="40% - Énfasis5 2 5 3 2 5" xfId="47086" xr:uid="{00000000-0005-0000-0000-000049790000}"/>
    <cellStyle name="40% - Énfasis5 2 5 3 3" xfId="8884" xr:uid="{00000000-0005-0000-0000-00004A790000}"/>
    <cellStyle name="40% - Énfasis5 2 5 3 3 2" xfId="17851" xr:uid="{00000000-0005-0000-0000-00004B790000}"/>
    <cellStyle name="40% - Énfasis5 2 5 3 3 2 2" xfId="30152" xr:uid="{00000000-0005-0000-0000-00004C790000}"/>
    <cellStyle name="40% - Énfasis5 2 5 3 3 3" xfId="38048" xr:uid="{00000000-0005-0000-0000-00004D790000}"/>
    <cellStyle name="40% - Énfasis5 2 5 3 3 4" xfId="22835" xr:uid="{00000000-0005-0000-0000-00004E790000}"/>
    <cellStyle name="40% - Énfasis5 2 5 3 3 5" xfId="49076" xr:uid="{00000000-0005-0000-0000-00004F790000}"/>
    <cellStyle name="40% - Énfasis5 2 5 3 4" xfId="9739" xr:uid="{00000000-0005-0000-0000-000050790000}"/>
    <cellStyle name="40% - Énfasis5 2 5 3 4 2" xfId="31637" xr:uid="{00000000-0005-0000-0000-000051790000}"/>
    <cellStyle name="40% - Énfasis5 2 5 3 4 3" xfId="39534" xr:uid="{00000000-0005-0000-0000-000052790000}"/>
    <cellStyle name="40% - Énfasis5 2 5 3 4 4" xfId="24319" xr:uid="{00000000-0005-0000-0000-000053790000}"/>
    <cellStyle name="40% - Énfasis5 2 5 3 4 5" xfId="50719" xr:uid="{00000000-0005-0000-0000-000054790000}"/>
    <cellStyle name="40% - Énfasis5 2 5 3 5" xfId="12409" xr:uid="{00000000-0005-0000-0000-000055790000}"/>
    <cellStyle name="40% - Énfasis5 2 5 3 5 2" xfId="33122" xr:uid="{00000000-0005-0000-0000-000056790000}"/>
    <cellStyle name="40% - Énfasis5 2 5 3 5 3" xfId="41019" xr:uid="{00000000-0005-0000-0000-000057790000}"/>
    <cellStyle name="40% - Énfasis5 2 5 3 6" xfId="26706" xr:uid="{00000000-0005-0000-0000-000058790000}"/>
    <cellStyle name="40% - Énfasis5 2 5 3 7" xfId="34606" xr:uid="{00000000-0005-0000-0000-000059790000}"/>
    <cellStyle name="40% - Énfasis5 2 5 3 8" xfId="19868" xr:uid="{00000000-0005-0000-0000-00005A790000}"/>
    <cellStyle name="40% - Énfasis5 2 5 3 9" xfId="42537" xr:uid="{00000000-0005-0000-0000-00005B790000}"/>
    <cellStyle name="40% - Énfasis5 2 5 4" xfId="1532" xr:uid="{00000000-0005-0000-0000-00005C790000}"/>
    <cellStyle name="40% - Énfasis5 2 5 4 2" xfId="4067" xr:uid="{00000000-0005-0000-0000-00005D790000}"/>
    <cellStyle name="40% - Énfasis5 2 5 4 2 2" xfId="14048" xr:uid="{00000000-0005-0000-0000-00005E790000}"/>
    <cellStyle name="40% - Énfasis5 2 5 4 2 3" xfId="27785" xr:uid="{00000000-0005-0000-0000-00005F790000}"/>
    <cellStyle name="40% - Énfasis5 2 5 4 2 4" xfId="45270" xr:uid="{00000000-0005-0000-0000-000060790000}"/>
    <cellStyle name="40% - Énfasis5 2 5 4 3" xfId="11238" xr:uid="{00000000-0005-0000-0000-000061790000}"/>
    <cellStyle name="40% - Énfasis5 2 5 4 3 2" xfId="35680" xr:uid="{00000000-0005-0000-0000-000062790000}"/>
    <cellStyle name="40% - Énfasis5 2 5 4 4" xfId="20469" xr:uid="{00000000-0005-0000-0000-000063790000}"/>
    <cellStyle name="40% - Énfasis5 2 5 4 5" xfId="43404" xr:uid="{00000000-0005-0000-0000-000064790000}"/>
    <cellStyle name="40% - Énfasis5 2 5 5" xfId="7420" xr:uid="{00000000-0005-0000-0000-000065790000}"/>
    <cellStyle name="40% - Énfasis5 2 5 5 2" xfId="16396" xr:uid="{00000000-0005-0000-0000-000066790000}"/>
    <cellStyle name="40% - Énfasis5 2 5 5 2 2" xfId="29269" xr:uid="{00000000-0005-0000-0000-000067790000}"/>
    <cellStyle name="40% - Énfasis5 2 5 5 3" xfId="37165" xr:uid="{00000000-0005-0000-0000-000068790000}"/>
    <cellStyle name="40% - Énfasis5 2 5 5 4" xfId="21953" xr:uid="{00000000-0005-0000-0000-000069790000}"/>
    <cellStyle name="40% - Énfasis5 2 5 5 5" xfId="47621" xr:uid="{00000000-0005-0000-0000-00006A790000}"/>
    <cellStyle name="40% - Énfasis5 2 5 6" xfId="3328" xr:uid="{00000000-0005-0000-0000-00006B790000}"/>
    <cellStyle name="40% - Énfasis5 2 5 6 2" xfId="13312" xr:uid="{00000000-0005-0000-0000-00006C790000}"/>
    <cellStyle name="40% - Énfasis5 2 5 6 2 2" xfId="30754" xr:uid="{00000000-0005-0000-0000-00006D790000}"/>
    <cellStyle name="40% - Énfasis5 2 5 6 3" xfId="38651" xr:uid="{00000000-0005-0000-0000-00006E790000}"/>
    <cellStyle name="40% - Énfasis5 2 5 6 4" xfId="23437" xr:uid="{00000000-0005-0000-0000-00006F790000}"/>
    <cellStyle name="40% - Énfasis5 2 5 6 5" xfId="44533" xr:uid="{00000000-0005-0000-0000-000070790000}"/>
    <cellStyle name="40% - Énfasis5 2 5 7" xfId="8094" xr:uid="{00000000-0005-0000-0000-000071790000}"/>
    <cellStyle name="40% - Énfasis5 2 5 7 2" xfId="17061" xr:uid="{00000000-0005-0000-0000-000072790000}"/>
    <cellStyle name="40% - Énfasis5 2 5 7 2 2" xfId="32239" xr:uid="{00000000-0005-0000-0000-000073790000}"/>
    <cellStyle name="40% - Énfasis5 2 5 7 3" xfId="40136" xr:uid="{00000000-0005-0000-0000-000074790000}"/>
    <cellStyle name="40% - Énfasis5 2 5 7 4" xfId="24871" xr:uid="{00000000-0005-0000-0000-000075790000}"/>
    <cellStyle name="40% - Énfasis5 2 5 7 5" xfId="48286" xr:uid="{00000000-0005-0000-0000-000076790000}"/>
    <cellStyle name="40% - Énfasis5 2 5 8" xfId="11239" xr:uid="{00000000-0005-0000-0000-000077790000}"/>
    <cellStyle name="40% - Énfasis5 2 5 8 2" xfId="25824" xr:uid="{00000000-0005-0000-0000-000078790000}"/>
    <cellStyle name="40% - Énfasis5 2 5 8 3" xfId="49929" xr:uid="{00000000-0005-0000-0000-000079790000}"/>
    <cellStyle name="40% - Énfasis5 2 5 9" xfId="33723" xr:uid="{00000000-0005-0000-0000-00007A790000}"/>
    <cellStyle name="40% - Énfasis5 2 6" xfId="407" xr:uid="{00000000-0005-0000-0000-00007B790000}"/>
    <cellStyle name="40% - Énfasis5 2 6 10" xfId="41967" xr:uid="{00000000-0005-0000-0000-00007C790000}"/>
    <cellStyle name="40% - Énfasis5 2 6 2" xfId="2339" xr:uid="{00000000-0005-0000-0000-00007D790000}"/>
    <cellStyle name="40% - Énfasis5 2 6 2 2" xfId="4628" xr:uid="{00000000-0005-0000-0000-00007E790000}"/>
    <cellStyle name="40% - Énfasis5 2 6 2 2 2" xfId="14606" xr:uid="{00000000-0005-0000-0000-00007F790000}"/>
    <cellStyle name="40% - Énfasis5 2 6 2 2 2 2" xfId="28670" xr:uid="{00000000-0005-0000-0000-000080790000}"/>
    <cellStyle name="40% - Énfasis5 2 6 2 2 3" xfId="36565" xr:uid="{00000000-0005-0000-0000-000081790000}"/>
    <cellStyle name="40% - Énfasis5 2 6 2 2 4" xfId="21354" xr:uid="{00000000-0005-0000-0000-000082790000}"/>
    <cellStyle name="40% - Énfasis5 2 6 2 2 5" xfId="45828" xr:uid="{00000000-0005-0000-0000-000083790000}"/>
    <cellStyle name="40% - Énfasis5 2 6 2 3" xfId="8886" xr:uid="{00000000-0005-0000-0000-000084790000}"/>
    <cellStyle name="40% - Énfasis5 2 6 2 3 2" xfId="17853" xr:uid="{00000000-0005-0000-0000-000085790000}"/>
    <cellStyle name="40% - Énfasis5 2 6 2 3 2 2" xfId="30154" xr:uid="{00000000-0005-0000-0000-000086790000}"/>
    <cellStyle name="40% - Énfasis5 2 6 2 3 3" xfId="38050" xr:uid="{00000000-0005-0000-0000-000087790000}"/>
    <cellStyle name="40% - Énfasis5 2 6 2 3 4" xfId="22837" xr:uid="{00000000-0005-0000-0000-000088790000}"/>
    <cellStyle name="40% - Énfasis5 2 6 2 3 5" xfId="49078" xr:uid="{00000000-0005-0000-0000-000089790000}"/>
    <cellStyle name="40% - Énfasis5 2 6 2 4" xfId="9740" xr:uid="{00000000-0005-0000-0000-00008A790000}"/>
    <cellStyle name="40% - Énfasis5 2 6 2 4 2" xfId="31639" xr:uid="{00000000-0005-0000-0000-00008B790000}"/>
    <cellStyle name="40% - Énfasis5 2 6 2 4 3" xfId="39536" xr:uid="{00000000-0005-0000-0000-00008C790000}"/>
    <cellStyle name="40% - Énfasis5 2 6 2 4 4" xfId="24321" xr:uid="{00000000-0005-0000-0000-00008D790000}"/>
    <cellStyle name="40% - Énfasis5 2 6 2 4 5" xfId="50721" xr:uid="{00000000-0005-0000-0000-00008E790000}"/>
    <cellStyle name="40% - Énfasis5 2 6 2 5" xfId="12411" xr:uid="{00000000-0005-0000-0000-00008F790000}"/>
    <cellStyle name="40% - Énfasis5 2 6 2 5 2" xfId="33124" xr:uid="{00000000-0005-0000-0000-000090790000}"/>
    <cellStyle name="40% - Énfasis5 2 6 2 5 3" xfId="41021" xr:uid="{00000000-0005-0000-0000-000091790000}"/>
    <cellStyle name="40% - Énfasis5 2 6 2 6" xfId="26708" xr:uid="{00000000-0005-0000-0000-000092790000}"/>
    <cellStyle name="40% - Énfasis5 2 6 2 7" xfId="34608" xr:uid="{00000000-0005-0000-0000-000093790000}"/>
    <cellStyle name="40% - Énfasis5 2 6 2 8" xfId="19870" xr:uid="{00000000-0005-0000-0000-000094790000}"/>
    <cellStyle name="40% - Énfasis5 2 6 2 9" xfId="42539" xr:uid="{00000000-0005-0000-0000-000095790000}"/>
    <cellStyle name="40% - Énfasis5 2 6 3" xfId="1766" xr:uid="{00000000-0005-0000-0000-000096790000}"/>
    <cellStyle name="40% - Énfasis5 2 6 3 2" xfId="11240" xr:uid="{00000000-0005-0000-0000-000097790000}"/>
    <cellStyle name="40% - Énfasis5 2 6 3 2 2" xfId="27923" xr:uid="{00000000-0005-0000-0000-000098790000}"/>
    <cellStyle name="40% - Énfasis5 2 6 3 3" xfId="35818" xr:uid="{00000000-0005-0000-0000-000099790000}"/>
    <cellStyle name="40% - Énfasis5 2 6 3 4" xfId="20607" xr:uid="{00000000-0005-0000-0000-00009A790000}"/>
    <cellStyle name="40% - Énfasis5 2 6 3 5" xfId="43560" xr:uid="{00000000-0005-0000-0000-00009B790000}"/>
    <cellStyle name="40% - Énfasis5 2 6 4" xfId="2901" xr:uid="{00000000-0005-0000-0000-00009C790000}"/>
    <cellStyle name="40% - Énfasis5 2 6 4 2" xfId="12885" xr:uid="{00000000-0005-0000-0000-00009D790000}"/>
    <cellStyle name="40% - Énfasis5 2 6 4 2 2" xfId="29407" xr:uid="{00000000-0005-0000-0000-00009E790000}"/>
    <cellStyle name="40% - Énfasis5 2 6 4 3" xfId="37303" xr:uid="{00000000-0005-0000-0000-00009F790000}"/>
    <cellStyle name="40% - Énfasis5 2 6 4 4" xfId="22091" xr:uid="{00000000-0005-0000-0000-0000A0790000}"/>
    <cellStyle name="40% - Énfasis5 2 6 4 5" xfId="44106" xr:uid="{00000000-0005-0000-0000-0000A1790000}"/>
    <cellStyle name="40% - Énfasis5 2 6 5" xfId="8314" xr:uid="{00000000-0005-0000-0000-0000A2790000}"/>
    <cellStyle name="40% - Énfasis5 2 6 5 2" xfId="17281" xr:uid="{00000000-0005-0000-0000-0000A3790000}"/>
    <cellStyle name="40% - Énfasis5 2 6 5 2 2" xfId="30892" xr:uid="{00000000-0005-0000-0000-0000A4790000}"/>
    <cellStyle name="40% - Énfasis5 2 6 5 3" xfId="38789" xr:uid="{00000000-0005-0000-0000-0000A5790000}"/>
    <cellStyle name="40% - Énfasis5 2 6 5 4" xfId="23575" xr:uid="{00000000-0005-0000-0000-0000A6790000}"/>
    <cellStyle name="40% - Énfasis5 2 6 5 5" xfId="48506" xr:uid="{00000000-0005-0000-0000-0000A7790000}"/>
    <cellStyle name="40% - Énfasis5 2 6 6" xfId="11241" xr:uid="{00000000-0005-0000-0000-0000A8790000}"/>
    <cellStyle name="40% - Énfasis5 2 6 6 2" xfId="32377" xr:uid="{00000000-0005-0000-0000-0000A9790000}"/>
    <cellStyle name="40% - Énfasis5 2 6 6 3" xfId="40274" xr:uid="{00000000-0005-0000-0000-0000AA790000}"/>
    <cellStyle name="40% - Énfasis5 2 6 6 4" xfId="24998" xr:uid="{00000000-0005-0000-0000-0000AB790000}"/>
    <cellStyle name="40% - Énfasis5 2 6 6 5" xfId="50149" xr:uid="{00000000-0005-0000-0000-0000AC790000}"/>
    <cellStyle name="40% - Énfasis5 2 6 7" xfId="25961" xr:uid="{00000000-0005-0000-0000-0000AD790000}"/>
    <cellStyle name="40% - Énfasis5 2 6 8" xfId="33861" xr:uid="{00000000-0005-0000-0000-0000AE790000}"/>
    <cellStyle name="40% - Énfasis5 2 6 9" xfId="19123" xr:uid="{00000000-0005-0000-0000-0000AF790000}"/>
    <cellStyle name="40% - Énfasis5 2 7" xfId="1681" xr:uid="{00000000-0005-0000-0000-0000B0790000}"/>
    <cellStyle name="40% - Énfasis5 2 7 10" xfId="41892" xr:uid="{00000000-0005-0000-0000-0000B1790000}"/>
    <cellStyle name="40% - Énfasis5 2 7 2" xfId="2340" xr:uid="{00000000-0005-0000-0000-0000B2790000}"/>
    <cellStyle name="40% - Énfasis5 2 7 2 2" xfId="7580" xr:uid="{00000000-0005-0000-0000-0000B3790000}"/>
    <cellStyle name="40% - Énfasis5 2 7 2 2 2" xfId="16555" xr:uid="{00000000-0005-0000-0000-0000B4790000}"/>
    <cellStyle name="40% - Énfasis5 2 7 2 2 2 2" xfId="28671" xr:uid="{00000000-0005-0000-0000-0000B5790000}"/>
    <cellStyle name="40% - Énfasis5 2 7 2 2 3" xfId="36566" xr:uid="{00000000-0005-0000-0000-0000B6790000}"/>
    <cellStyle name="40% - Énfasis5 2 7 2 2 4" xfId="21355" xr:uid="{00000000-0005-0000-0000-0000B7790000}"/>
    <cellStyle name="40% - Énfasis5 2 7 2 2 5" xfId="47780" xr:uid="{00000000-0005-0000-0000-0000B8790000}"/>
    <cellStyle name="40% - Énfasis5 2 7 2 3" xfId="8887" xr:uid="{00000000-0005-0000-0000-0000B9790000}"/>
    <cellStyle name="40% - Énfasis5 2 7 2 3 2" xfId="17854" xr:uid="{00000000-0005-0000-0000-0000BA790000}"/>
    <cellStyle name="40% - Énfasis5 2 7 2 3 2 2" xfId="30155" xr:uid="{00000000-0005-0000-0000-0000BB790000}"/>
    <cellStyle name="40% - Énfasis5 2 7 2 3 3" xfId="38051" xr:uid="{00000000-0005-0000-0000-0000BC790000}"/>
    <cellStyle name="40% - Énfasis5 2 7 2 3 4" xfId="22838" xr:uid="{00000000-0005-0000-0000-0000BD790000}"/>
    <cellStyle name="40% - Énfasis5 2 7 2 3 5" xfId="49079" xr:uid="{00000000-0005-0000-0000-0000BE790000}"/>
    <cellStyle name="40% - Énfasis5 2 7 2 4" xfId="9741" xr:uid="{00000000-0005-0000-0000-0000BF790000}"/>
    <cellStyle name="40% - Énfasis5 2 7 2 4 2" xfId="31640" xr:uid="{00000000-0005-0000-0000-0000C0790000}"/>
    <cellStyle name="40% - Énfasis5 2 7 2 4 3" xfId="39537" xr:uid="{00000000-0005-0000-0000-0000C1790000}"/>
    <cellStyle name="40% - Énfasis5 2 7 2 4 4" xfId="24322" xr:uid="{00000000-0005-0000-0000-0000C2790000}"/>
    <cellStyle name="40% - Énfasis5 2 7 2 4 5" xfId="50722" xr:uid="{00000000-0005-0000-0000-0000C3790000}"/>
    <cellStyle name="40% - Énfasis5 2 7 2 5" xfId="12412" xr:uid="{00000000-0005-0000-0000-0000C4790000}"/>
    <cellStyle name="40% - Énfasis5 2 7 2 5 2" xfId="33125" xr:uid="{00000000-0005-0000-0000-0000C5790000}"/>
    <cellStyle name="40% - Énfasis5 2 7 2 5 3" xfId="41022" xr:uid="{00000000-0005-0000-0000-0000C6790000}"/>
    <cellStyle name="40% - Énfasis5 2 7 2 6" xfId="26709" xr:uid="{00000000-0005-0000-0000-0000C7790000}"/>
    <cellStyle name="40% - Énfasis5 2 7 2 7" xfId="34609" xr:uid="{00000000-0005-0000-0000-0000C8790000}"/>
    <cellStyle name="40% - Énfasis5 2 7 2 8" xfId="19871" xr:uid="{00000000-0005-0000-0000-0000C9790000}"/>
    <cellStyle name="40% - Énfasis5 2 7 2 9" xfId="42540" xr:uid="{00000000-0005-0000-0000-0000CA790000}"/>
    <cellStyle name="40% - Énfasis5 2 7 3" xfId="5196" xr:uid="{00000000-0005-0000-0000-0000CB790000}"/>
    <cellStyle name="40% - Énfasis5 2 7 3 2" xfId="15173" xr:uid="{00000000-0005-0000-0000-0000CC790000}"/>
    <cellStyle name="40% - Énfasis5 2 7 3 2 2" xfId="27587" xr:uid="{00000000-0005-0000-0000-0000CD790000}"/>
    <cellStyle name="40% - Énfasis5 2 7 3 3" xfId="35482" xr:uid="{00000000-0005-0000-0000-0000CE790000}"/>
    <cellStyle name="40% - Énfasis5 2 7 3 4" xfId="20271" xr:uid="{00000000-0005-0000-0000-0000CF790000}"/>
    <cellStyle name="40% - Énfasis5 2 7 3 5" xfId="46396" xr:uid="{00000000-0005-0000-0000-0000D0790000}"/>
    <cellStyle name="40% - Énfasis5 2 7 4" xfId="8239" xr:uid="{00000000-0005-0000-0000-0000D1790000}"/>
    <cellStyle name="40% - Énfasis5 2 7 4 2" xfId="17206" xr:uid="{00000000-0005-0000-0000-0000D2790000}"/>
    <cellStyle name="40% - Énfasis5 2 7 4 2 2" xfId="29071" xr:uid="{00000000-0005-0000-0000-0000D3790000}"/>
    <cellStyle name="40% - Énfasis5 2 7 4 3" xfId="36967" xr:uid="{00000000-0005-0000-0000-0000D4790000}"/>
    <cellStyle name="40% - Énfasis5 2 7 4 4" xfId="21755" xr:uid="{00000000-0005-0000-0000-0000D5790000}"/>
    <cellStyle name="40% - Énfasis5 2 7 4 5" xfId="48431" xr:uid="{00000000-0005-0000-0000-0000D6790000}"/>
    <cellStyle name="40% - Énfasis5 2 7 5" xfId="9742" xr:uid="{00000000-0005-0000-0000-0000D7790000}"/>
    <cellStyle name="40% - Énfasis5 2 7 5 2" xfId="30556" xr:uid="{00000000-0005-0000-0000-0000D8790000}"/>
    <cellStyle name="40% - Énfasis5 2 7 5 3" xfId="38453" xr:uid="{00000000-0005-0000-0000-0000D9790000}"/>
    <cellStyle name="40% - Énfasis5 2 7 5 4" xfId="23239" xr:uid="{00000000-0005-0000-0000-0000DA790000}"/>
    <cellStyle name="40% - Énfasis5 2 7 5 5" xfId="50074" xr:uid="{00000000-0005-0000-0000-0000DB790000}"/>
    <cellStyle name="40% - Énfasis5 2 7 6" xfId="12061" xr:uid="{00000000-0005-0000-0000-0000DC790000}"/>
    <cellStyle name="40% - Énfasis5 2 7 6 2" xfId="32041" xr:uid="{00000000-0005-0000-0000-0000DD790000}"/>
    <cellStyle name="40% - Énfasis5 2 7 6 3" xfId="39938" xr:uid="{00000000-0005-0000-0000-0000DE790000}"/>
    <cellStyle name="40% - Énfasis5 2 7 7" xfId="25626" xr:uid="{00000000-0005-0000-0000-0000DF790000}"/>
    <cellStyle name="40% - Énfasis5 2 7 8" xfId="33525" xr:uid="{00000000-0005-0000-0000-0000E0790000}"/>
    <cellStyle name="40% - Énfasis5 2 7 9" xfId="18787" xr:uid="{00000000-0005-0000-0000-0000E1790000}"/>
    <cellStyle name="40% - Énfasis5 2 8" xfId="1649" xr:uid="{00000000-0005-0000-0000-0000E2790000}"/>
    <cellStyle name="40% - Énfasis5 2 8 10" xfId="41860" xr:uid="{00000000-0005-0000-0000-0000E3790000}"/>
    <cellStyle name="40% - Énfasis5 2 8 2" xfId="2341" xr:uid="{00000000-0005-0000-0000-0000E4790000}"/>
    <cellStyle name="40% - Énfasis5 2 8 2 2" xfId="7581" xr:uid="{00000000-0005-0000-0000-0000E5790000}"/>
    <cellStyle name="40% - Énfasis5 2 8 2 2 2" xfId="16556" xr:uid="{00000000-0005-0000-0000-0000E6790000}"/>
    <cellStyle name="40% - Énfasis5 2 8 2 2 2 2" xfId="28672" xr:uid="{00000000-0005-0000-0000-0000E7790000}"/>
    <cellStyle name="40% - Énfasis5 2 8 2 2 3" xfId="36567" xr:uid="{00000000-0005-0000-0000-0000E8790000}"/>
    <cellStyle name="40% - Énfasis5 2 8 2 2 4" xfId="21356" xr:uid="{00000000-0005-0000-0000-0000E9790000}"/>
    <cellStyle name="40% - Énfasis5 2 8 2 2 5" xfId="47781" xr:uid="{00000000-0005-0000-0000-0000EA790000}"/>
    <cellStyle name="40% - Énfasis5 2 8 2 3" xfId="8888" xr:uid="{00000000-0005-0000-0000-0000EB790000}"/>
    <cellStyle name="40% - Énfasis5 2 8 2 3 2" xfId="17855" xr:uid="{00000000-0005-0000-0000-0000EC790000}"/>
    <cellStyle name="40% - Énfasis5 2 8 2 3 2 2" xfId="30156" xr:uid="{00000000-0005-0000-0000-0000ED790000}"/>
    <cellStyle name="40% - Énfasis5 2 8 2 3 3" xfId="38052" xr:uid="{00000000-0005-0000-0000-0000EE790000}"/>
    <cellStyle name="40% - Énfasis5 2 8 2 3 4" xfId="22839" xr:uid="{00000000-0005-0000-0000-0000EF790000}"/>
    <cellStyle name="40% - Énfasis5 2 8 2 3 5" xfId="49080" xr:uid="{00000000-0005-0000-0000-0000F0790000}"/>
    <cellStyle name="40% - Énfasis5 2 8 2 4" xfId="9743" xr:uid="{00000000-0005-0000-0000-0000F1790000}"/>
    <cellStyle name="40% - Énfasis5 2 8 2 4 2" xfId="31641" xr:uid="{00000000-0005-0000-0000-0000F2790000}"/>
    <cellStyle name="40% - Énfasis5 2 8 2 4 3" xfId="39538" xr:uid="{00000000-0005-0000-0000-0000F3790000}"/>
    <cellStyle name="40% - Énfasis5 2 8 2 4 4" xfId="24323" xr:uid="{00000000-0005-0000-0000-0000F4790000}"/>
    <cellStyle name="40% - Énfasis5 2 8 2 4 5" xfId="50723" xr:uid="{00000000-0005-0000-0000-0000F5790000}"/>
    <cellStyle name="40% - Énfasis5 2 8 2 5" xfId="12413" xr:uid="{00000000-0005-0000-0000-0000F6790000}"/>
    <cellStyle name="40% - Énfasis5 2 8 2 5 2" xfId="33126" xr:uid="{00000000-0005-0000-0000-0000F7790000}"/>
    <cellStyle name="40% - Énfasis5 2 8 2 5 3" xfId="41023" xr:uid="{00000000-0005-0000-0000-0000F8790000}"/>
    <cellStyle name="40% - Énfasis5 2 8 2 6" xfId="26710" xr:uid="{00000000-0005-0000-0000-0000F9790000}"/>
    <cellStyle name="40% - Énfasis5 2 8 2 7" xfId="34610" xr:uid="{00000000-0005-0000-0000-0000FA790000}"/>
    <cellStyle name="40% - Énfasis5 2 8 2 8" xfId="19872" xr:uid="{00000000-0005-0000-0000-0000FB790000}"/>
    <cellStyle name="40% - Énfasis5 2 8 2 9" xfId="42541" xr:uid="{00000000-0005-0000-0000-0000FC790000}"/>
    <cellStyle name="40% - Énfasis5 2 8 3" xfId="4347" xr:uid="{00000000-0005-0000-0000-0000FD790000}"/>
    <cellStyle name="40% - Énfasis5 2 8 3 2" xfId="14327" xr:uid="{00000000-0005-0000-0000-0000FE790000}"/>
    <cellStyle name="40% - Énfasis5 2 8 3 2 2" xfId="27554" xr:uid="{00000000-0005-0000-0000-0000FF790000}"/>
    <cellStyle name="40% - Énfasis5 2 8 3 3" xfId="35449" xr:uid="{00000000-0005-0000-0000-0000007A0000}"/>
    <cellStyle name="40% - Énfasis5 2 8 3 4" xfId="20239" xr:uid="{00000000-0005-0000-0000-0000017A0000}"/>
    <cellStyle name="40% - Énfasis5 2 8 3 5" xfId="45549" xr:uid="{00000000-0005-0000-0000-0000027A0000}"/>
    <cellStyle name="40% - Énfasis5 2 8 4" xfId="8207" xr:uid="{00000000-0005-0000-0000-0000037A0000}"/>
    <cellStyle name="40% - Énfasis5 2 8 4 2" xfId="17174" xr:uid="{00000000-0005-0000-0000-0000047A0000}"/>
    <cellStyle name="40% - Énfasis5 2 8 4 2 2" xfId="29038" xr:uid="{00000000-0005-0000-0000-0000057A0000}"/>
    <cellStyle name="40% - Énfasis5 2 8 4 3" xfId="36934" xr:uid="{00000000-0005-0000-0000-0000067A0000}"/>
    <cellStyle name="40% - Énfasis5 2 8 4 4" xfId="21723" xr:uid="{00000000-0005-0000-0000-0000077A0000}"/>
    <cellStyle name="40% - Énfasis5 2 8 4 5" xfId="48399" xr:uid="{00000000-0005-0000-0000-0000087A0000}"/>
    <cellStyle name="40% - Énfasis5 2 8 5" xfId="9744" xr:uid="{00000000-0005-0000-0000-0000097A0000}"/>
    <cellStyle name="40% - Énfasis5 2 8 5 2" xfId="30523" xr:uid="{00000000-0005-0000-0000-00000A7A0000}"/>
    <cellStyle name="40% - Énfasis5 2 8 5 3" xfId="38420" xr:uid="{00000000-0005-0000-0000-00000B7A0000}"/>
    <cellStyle name="40% - Énfasis5 2 8 5 4" xfId="23207" xr:uid="{00000000-0005-0000-0000-00000C7A0000}"/>
    <cellStyle name="40% - Énfasis5 2 8 5 5" xfId="50042" xr:uid="{00000000-0005-0000-0000-00000D7A0000}"/>
    <cellStyle name="40% - Énfasis5 2 8 6" xfId="12044" xr:uid="{00000000-0005-0000-0000-00000E7A0000}"/>
    <cellStyle name="40% - Énfasis5 2 8 6 2" xfId="32008" xr:uid="{00000000-0005-0000-0000-00000F7A0000}"/>
    <cellStyle name="40% - Énfasis5 2 8 6 3" xfId="39905" xr:uid="{00000000-0005-0000-0000-0000107A0000}"/>
    <cellStyle name="40% - Énfasis5 2 8 7" xfId="25593" xr:uid="{00000000-0005-0000-0000-0000117A0000}"/>
    <cellStyle name="40% - Énfasis5 2 8 8" xfId="33492" xr:uid="{00000000-0005-0000-0000-0000127A0000}"/>
    <cellStyle name="40% - Énfasis5 2 8 9" xfId="18754" xr:uid="{00000000-0005-0000-0000-0000137A0000}"/>
    <cellStyle name="40% - Énfasis5 2 9" xfId="2325" xr:uid="{00000000-0005-0000-0000-0000147A0000}"/>
    <cellStyle name="40% - Énfasis5 2 9 2" xfId="5301" xr:uid="{00000000-0005-0000-0000-0000157A0000}"/>
    <cellStyle name="40% - Énfasis5 2 9 2 2" xfId="15278" xr:uid="{00000000-0005-0000-0000-0000167A0000}"/>
    <cellStyle name="40% - Énfasis5 2 9 2 2 2" xfId="28655" xr:uid="{00000000-0005-0000-0000-0000177A0000}"/>
    <cellStyle name="40% - Énfasis5 2 9 2 3" xfId="36550" xr:uid="{00000000-0005-0000-0000-0000187A0000}"/>
    <cellStyle name="40% - Énfasis5 2 9 2 4" xfId="21339" xr:uid="{00000000-0005-0000-0000-0000197A0000}"/>
    <cellStyle name="40% - Énfasis5 2 9 2 5" xfId="46501" xr:uid="{00000000-0005-0000-0000-00001A7A0000}"/>
    <cellStyle name="40% - Énfasis5 2 9 3" xfId="8872" xr:uid="{00000000-0005-0000-0000-00001B7A0000}"/>
    <cellStyle name="40% - Énfasis5 2 9 3 2" xfId="17839" xr:uid="{00000000-0005-0000-0000-00001C7A0000}"/>
    <cellStyle name="40% - Énfasis5 2 9 3 2 2" xfId="30139" xr:uid="{00000000-0005-0000-0000-00001D7A0000}"/>
    <cellStyle name="40% - Énfasis5 2 9 3 3" xfId="38035" xr:uid="{00000000-0005-0000-0000-00001E7A0000}"/>
    <cellStyle name="40% - Énfasis5 2 9 3 4" xfId="22822" xr:uid="{00000000-0005-0000-0000-00001F7A0000}"/>
    <cellStyle name="40% - Énfasis5 2 9 3 5" xfId="49064" xr:uid="{00000000-0005-0000-0000-0000207A0000}"/>
    <cellStyle name="40% - Énfasis5 2 9 4" xfId="9745" xr:uid="{00000000-0005-0000-0000-0000217A0000}"/>
    <cellStyle name="40% - Énfasis5 2 9 4 2" xfId="31624" xr:uid="{00000000-0005-0000-0000-0000227A0000}"/>
    <cellStyle name="40% - Énfasis5 2 9 4 3" xfId="39521" xr:uid="{00000000-0005-0000-0000-0000237A0000}"/>
    <cellStyle name="40% - Énfasis5 2 9 4 4" xfId="24306" xr:uid="{00000000-0005-0000-0000-0000247A0000}"/>
    <cellStyle name="40% - Énfasis5 2 9 4 5" xfId="50707" xr:uid="{00000000-0005-0000-0000-0000257A0000}"/>
    <cellStyle name="40% - Énfasis5 2 9 5" xfId="12398" xr:uid="{00000000-0005-0000-0000-0000267A0000}"/>
    <cellStyle name="40% - Énfasis5 2 9 5 2" xfId="33109" xr:uid="{00000000-0005-0000-0000-0000277A0000}"/>
    <cellStyle name="40% - Énfasis5 2 9 5 3" xfId="41006" xr:uid="{00000000-0005-0000-0000-0000287A0000}"/>
    <cellStyle name="40% - Énfasis5 2 9 6" xfId="26693" xr:uid="{00000000-0005-0000-0000-0000297A0000}"/>
    <cellStyle name="40% - Énfasis5 2 9 7" xfId="34593" xr:uid="{00000000-0005-0000-0000-00002A7A0000}"/>
    <cellStyle name="40% - Énfasis5 2 9 8" xfId="19855" xr:uid="{00000000-0005-0000-0000-00002B7A0000}"/>
    <cellStyle name="40% - Énfasis5 2 9 9" xfId="42525" xr:uid="{00000000-0005-0000-0000-00002C7A0000}"/>
    <cellStyle name="40% - Énfasis5 20" xfId="9316" xr:uid="{00000000-0005-0000-0000-00002D7A0000}"/>
    <cellStyle name="40% - Énfasis5 21" xfId="9330" xr:uid="{00000000-0005-0000-0000-00002E7A0000}"/>
    <cellStyle name="40% - Énfasis5 22" xfId="9344" xr:uid="{00000000-0005-0000-0000-00002F7A0000}"/>
    <cellStyle name="40% - Énfasis5 23" xfId="12712" xr:uid="{00000000-0005-0000-0000-0000307A0000}"/>
    <cellStyle name="40% - Énfasis5 24" xfId="51537" xr:uid="{00000000-0005-0000-0000-0000317A0000}"/>
    <cellStyle name="40% - Énfasis5 25" xfId="51550" xr:uid="{00000000-0005-0000-0000-0000327A0000}"/>
    <cellStyle name="40% - Énfasis5 26" xfId="51563" xr:uid="{00000000-0005-0000-0000-0000337A0000}"/>
    <cellStyle name="40% - Énfasis5 27" xfId="51576" xr:uid="{00000000-0005-0000-0000-0000347A0000}"/>
    <cellStyle name="40% - Énfasis5 28" xfId="51590" xr:uid="{00000000-0005-0000-0000-0000357A0000}"/>
    <cellStyle name="40% - Énfasis5 3" xfId="100" xr:uid="{00000000-0005-0000-0000-0000367A0000}"/>
    <cellStyle name="40% - Énfasis5 3 10" xfId="3837" xr:uid="{00000000-0005-0000-0000-0000377A0000}"/>
    <cellStyle name="40% - Énfasis5 3 10 2" xfId="13820" xr:uid="{00000000-0005-0000-0000-0000387A0000}"/>
    <cellStyle name="40% - Énfasis5 3 10 2 2" xfId="27491" xr:uid="{00000000-0005-0000-0000-0000397A0000}"/>
    <cellStyle name="40% - Énfasis5 3 10 3" xfId="35386" xr:uid="{00000000-0005-0000-0000-00003A7A0000}"/>
    <cellStyle name="40% - Énfasis5 3 10 4" xfId="20176" xr:uid="{00000000-0005-0000-0000-00003B7A0000}"/>
    <cellStyle name="40% - Énfasis5 3 10 5" xfId="45042" xr:uid="{00000000-0005-0000-0000-00003C7A0000}"/>
    <cellStyle name="40% - Énfasis5 3 11" xfId="6999" xr:uid="{00000000-0005-0000-0000-00003D7A0000}"/>
    <cellStyle name="40% - Énfasis5 3 11 2" xfId="15977" xr:uid="{00000000-0005-0000-0000-00003E7A0000}"/>
    <cellStyle name="40% - Énfasis5 3 11 2 2" xfId="28975" xr:uid="{00000000-0005-0000-0000-00003F7A0000}"/>
    <cellStyle name="40% - Énfasis5 3 11 3" xfId="36871" xr:uid="{00000000-0005-0000-0000-0000407A0000}"/>
    <cellStyle name="40% - Énfasis5 3 11 4" xfId="21660" xr:uid="{00000000-0005-0000-0000-0000417A0000}"/>
    <cellStyle name="40% - Énfasis5 3 11 5" xfId="47201" xr:uid="{00000000-0005-0000-0000-0000427A0000}"/>
    <cellStyle name="40% - Énfasis5 3 12" xfId="2802" xr:uid="{00000000-0005-0000-0000-0000437A0000}"/>
    <cellStyle name="40% - Énfasis5 3 12 2" xfId="12786" xr:uid="{00000000-0005-0000-0000-0000447A0000}"/>
    <cellStyle name="40% - Énfasis5 3 12 2 2" xfId="30460" xr:uid="{00000000-0005-0000-0000-0000457A0000}"/>
    <cellStyle name="40% - Énfasis5 3 12 3" xfId="38357" xr:uid="{00000000-0005-0000-0000-0000467A0000}"/>
    <cellStyle name="40% - Énfasis5 3 12 4" xfId="23144" xr:uid="{00000000-0005-0000-0000-0000477A0000}"/>
    <cellStyle name="40% - Énfasis5 3 12 5" xfId="44007" xr:uid="{00000000-0005-0000-0000-0000487A0000}"/>
    <cellStyle name="40% - Énfasis5 3 13" xfId="7673" xr:uid="{00000000-0005-0000-0000-0000497A0000}"/>
    <cellStyle name="40% - Énfasis5 3 13 2" xfId="16640" xr:uid="{00000000-0005-0000-0000-00004A7A0000}"/>
    <cellStyle name="40% - Énfasis5 3 13 2 2" xfId="31945" xr:uid="{00000000-0005-0000-0000-00004B7A0000}"/>
    <cellStyle name="40% - Énfasis5 3 13 3" xfId="39842" xr:uid="{00000000-0005-0000-0000-00004C7A0000}"/>
    <cellStyle name="40% - Énfasis5 3 13 4" xfId="24627" xr:uid="{00000000-0005-0000-0000-00004D7A0000}"/>
    <cellStyle name="40% - Énfasis5 3 13 5" xfId="47865" xr:uid="{00000000-0005-0000-0000-00004E7A0000}"/>
    <cellStyle name="40% - Énfasis5 3 14" xfId="11242" xr:uid="{00000000-0005-0000-0000-00004F7A0000}"/>
    <cellStyle name="40% - Énfasis5 3 14 2" xfId="25530" xr:uid="{00000000-0005-0000-0000-0000507A0000}"/>
    <cellStyle name="40% - Énfasis5 3 14 3" xfId="49508" xr:uid="{00000000-0005-0000-0000-0000517A0000}"/>
    <cellStyle name="40% - Énfasis5 3 15" xfId="33429" xr:uid="{00000000-0005-0000-0000-0000527A0000}"/>
    <cellStyle name="40% - Énfasis5 3 16" xfId="18268" xr:uid="{00000000-0005-0000-0000-0000537A0000}"/>
    <cellStyle name="40% - Énfasis5 3 17" xfId="41326" xr:uid="{00000000-0005-0000-0000-0000547A0000}"/>
    <cellStyle name="40% - Énfasis5 3 2" xfId="208" xr:uid="{00000000-0005-0000-0000-0000557A0000}"/>
    <cellStyle name="40% - Énfasis5 3 2 10" xfId="2862" xr:uid="{00000000-0005-0000-0000-0000567A0000}"/>
    <cellStyle name="40% - Énfasis5 3 2 10 2" xfId="12846" xr:uid="{00000000-0005-0000-0000-0000577A0000}"/>
    <cellStyle name="40% - Énfasis5 3 2 10 3" xfId="33730" xr:uid="{00000000-0005-0000-0000-0000587A0000}"/>
    <cellStyle name="40% - Énfasis5 3 2 10 4" xfId="44067" xr:uid="{00000000-0005-0000-0000-0000597A0000}"/>
    <cellStyle name="40% - Énfasis5 3 2 11" xfId="7729" xr:uid="{00000000-0005-0000-0000-00005A7A0000}"/>
    <cellStyle name="40% - Énfasis5 3 2 11 2" xfId="16696" xr:uid="{00000000-0005-0000-0000-00005B7A0000}"/>
    <cellStyle name="40% - Énfasis5 3 2 11 3" xfId="47921" xr:uid="{00000000-0005-0000-0000-00005C7A0000}"/>
    <cellStyle name="40% - Énfasis5 3 2 12" xfId="11243" xr:uid="{00000000-0005-0000-0000-00005D7A0000}"/>
    <cellStyle name="40% - Énfasis5 3 2 12 2" xfId="49564" xr:uid="{00000000-0005-0000-0000-00005E7A0000}"/>
    <cellStyle name="40% - Énfasis5 3 2 13" xfId="18352" xr:uid="{00000000-0005-0000-0000-00005F7A0000}"/>
    <cellStyle name="40% - Énfasis5 3 2 14" xfId="41382" xr:uid="{00000000-0005-0000-0000-0000607A0000}"/>
    <cellStyle name="40% - Énfasis5 3 2 2" xfId="670" xr:uid="{00000000-0005-0000-0000-0000617A0000}"/>
    <cellStyle name="40% - Énfasis5 3 2 2 10" xfId="18475" xr:uid="{00000000-0005-0000-0000-0000627A0000}"/>
    <cellStyle name="40% - Énfasis5 3 2 2 11" xfId="41577" xr:uid="{00000000-0005-0000-0000-0000637A0000}"/>
    <cellStyle name="40% - Énfasis5 3 2 2 2" xfId="995" xr:uid="{00000000-0005-0000-0000-0000647A0000}"/>
    <cellStyle name="40% - Énfasis5 3 2 2 2 2" xfId="2343" xr:uid="{00000000-0005-0000-0000-0000657A0000}"/>
    <cellStyle name="40% - Énfasis5 3 2 2 2 2 2" xfId="5137" xr:uid="{00000000-0005-0000-0000-0000667A0000}"/>
    <cellStyle name="40% - Énfasis5 3 2 2 2 2 2 2" xfId="15115" xr:uid="{00000000-0005-0000-0000-0000677A0000}"/>
    <cellStyle name="40% - Énfasis5 3 2 2 2 2 2 3" xfId="28675" xr:uid="{00000000-0005-0000-0000-0000687A0000}"/>
    <cellStyle name="40% - Énfasis5 3 2 2 2 2 2 4" xfId="46337" xr:uid="{00000000-0005-0000-0000-0000697A0000}"/>
    <cellStyle name="40% - Énfasis5 3 2 2 2 2 3" xfId="11244" xr:uid="{00000000-0005-0000-0000-00006A7A0000}"/>
    <cellStyle name="40% - Énfasis5 3 2 2 2 2 3 2" xfId="36570" xr:uid="{00000000-0005-0000-0000-00006B7A0000}"/>
    <cellStyle name="40% - Énfasis5 3 2 2 2 2 4" xfId="21359" xr:uid="{00000000-0005-0000-0000-00006C7A0000}"/>
    <cellStyle name="40% - Énfasis5 3 2 2 2 2 5" xfId="43759" xr:uid="{00000000-0005-0000-0000-00006D7A0000}"/>
    <cellStyle name="40% - Énfasis5 3 2 2 2 3" xfId="3618" xr:uid="{00000000-0005-0000-0000-00006E7A0000}"/>
    <cellStyle name="40% - Énfasis5 3 2 2 2 3 2" xfId="13602" xr:uid="{00000000-0005-0000-0000-00006F7A0000}"/>
    <cellStyle name="40% - Énfasis5 3 2 2 2 3 2 2" xfId="30159" xr:uid="{00000000-0005-0000-0000-0000707A0000}"/>
    <cellStyle name="40% - Énfasis5 3 2 2 2 3 3" xfId="38055" xr:uid="{00000000-0005-0000-0000-0000717A0000}"/>
    <cellStyle name="40% - Énfasis5 3 2 2 2 3 4" xfId="22842" xr:uid="{00000000-0005-0000-0000-0000727A0000}"/>
    <cellStyle name="40% - Énfasis5 3 2 2 2 3 5" xfId="44823" xr:uid="{00000000-0005-0000-0000-0000737A0000}"/>
    <cellStyle name="40% - Énfasis5 3 2 2 2 4" xfId="8890" xr:uid="{00000000-0005-0000-0000-0000747A0000}"/>
    <cellStyle name="40% - Énfasis5 3 2 2 2 4 2" xfId="17857" xr:uid="{00000000-0005-0000-0000-0000757A0000}"/>
    <cellStyle name="40% - Énfasis5 3 2 2 2 4 2 2" xfId="31644" xr:uid="{00000000-0005-0000-0000-0000767A0000}"/>
    <cellStyle name="40% - Énfasis5 3 2 2 2 4 3" xfId="39541" xr:uid="{00000000-0005-0000-0000-0000777A0000}"/>
    <cellStyle name="40% - Énfasis5 3 2 2 2 4 4" xfId="24326" xr:uid="{00000000-0005-0000-0000-0000787A0000}"/>
    <cellStyle name="40% - Énfasis5 3 2 2 2 4 5" xfId="49082" xr:uid="{00000000-0005-0000-0000-0000797A0000}"/>
    <cellStyle name="40% - Énfasis5 3 2 2 2 5" xfId="11245" xr:uid="{00000000-0005-0000-0000-00007A7A0000}"/>
    <cellStyle name="40% - Énfasis5 3 2 2 2 5 2" xfId="33129" xr:uid="{00000000-0005-0000-0000-00007B7A0000}"/>
    <cellStyle name="40% - Énfasis5 3 2 2 2 5 3" xfId="41026" xr:uid="{00000000-0005-0000-0000-00007C7A0000}"/>
    <cellStyle name="40% - Énfasis5 3 2 2 2 5 4" xfId="25415" xr:uid="{00000000-0005-0000-0000-00007D7A0000}"/>
    <cellStyle name="40% - Énfasis5 3 2 2 2 5 5" xfId="50725" xr:uid="{00000000-0005-0000-0000-00007E7A0000}"/>
    <cellStyle name="40% - Énfasis5 3 2 2 2 6" xfId="26713" xr:uid="{00000000-0005-0000-0000-00007F7A0000}"/>
    <cellStyle name="40% - Énfasis5 3 2 2 2 7" xfId="34613" xr:uid="{00000000-0005-0000-0000-0000807A0000}"/>
    <cellStyle name="40% - Énfasis5 3 2 2 2 8" xfId="19875" xr:uid="{00000000-0005-0000-0000-0000817A0000}"/>
    <cellStyle name="40% - Énfasis5 3 2 2 2 9" xfId="42543" xr:uid="{00000000-0005-0000-0000-0000827A0000}"/>
    <cellStyle name="40% - Énfasis5 3 2 2 3" xfId="1362" xr:uid="{00000000-0005-0000-0000-0000837A0000}"/>
    <cellStyle name="40% - Énfasis5 3 2 2 3 2" xfId="6713" xr:uid="{00000000-0005-0000-0000-0000847A0000}"/>
    <cellStyle name="40% - Énfasis5 3 2 2 3 2 2" xfId="15692" xr:uid="{00000000-0005-0000-0000-0000857A0000}"/>
    <cellStyle name="40% - Énfasis5 3 2 2 3 2 3" xfId="27408" xr:uid="{00000000-0005-0000-0000-0000867A0000}"/>
    <cellStyle name="40% - Énfasis5 3 2 2 3 2 4" xfId="46916" xr:uid="{00000000-0005-0000-0000-0000877A0000}"/>
    <cellStyle name="40% - Énfasis5 3 2 2 3 3" xfId="11246" xr:uid="{00000000-0005-0000-0000-0000887A0000}"/>
    <cellStyle name="40% - Énfasis5 3 2 2 3 3 2" xfId="35303" xr:uid="{00000000-0005-0000-0000-0000897A0000}"/>
    <cellStyle name="40% - Énfasis5 3 2 2 3 4" xfId="19310" xr:uid="{00000000-0005-0000-0000-00008A7A0000}"/>
    <cellStyle name="40% - Énfasis5 3 2 2 3 5" xfId="43234" xr:uid="{00000000-0005-0000-0000-00008B7A0000}"/>
    <cellStyle name="40% - Énfasis5 3 2 2 4" xfId="4298" xr:uid="{00000000-0005-0000-0000-00008C7A0000}"/>
    <cellStyle name="40% - Énfasis5 3 2 2 4 2" xfId="14278" xr:uid="{00000000-0005-0000-0000-00008D7A0000}"/>
    <cellStyle name="40% - Énfasis5 3 2 2 4 2 2" xfId="28110" xr:uid="{00000000-0005-0000-0000-00008E7A0000}"/>
    <cellStyle name="40% - Énfasis5 3 2 2 4 3" xfId="36005" xr:uid="{00000000-0005-0000-0000-00008F7A0000}"/>
    <cellStyle name="40% - Énfasis5 3 2 2 4 4" xfId="20794" xr:uid="{00000000-0005-0000-0000-0000907A0000}"/>
    <cellStyle name="40% - Énfasis5 3 2 2 4 5" xfId="45500" xr:uid="{00000000-0005-0000-0000-0000917A0000}"/>
    <cellStyle name="40% - Énfasis5 3 2 2 5" xfId="7250" xr:uid="{00000000-0005-0000-0000-0000927A0000}"/>
    <cellStyle name="40% - Énfasis5 3 2 2 5 2" xfId="16227" xr:uid="{00000000-0005-0000-0000-0000937A0000}"/>
    <cellStyle name="40% - Énfasis5 3 2 2 5 2 2" xfId="29594" xr:uid="{00000000-0005-0000-0000-0000947A0000}"/>
    <cellStyle name="40% - Énfasis5 3 2 2 5 3" xfId="37490" xr:uid="{00000000-0005-0000-0000-0000957A0000}"/>
    <cellStyle name="40% - Énfasis5 3 2 2 5 4" xfId="22278" xr:uid="{00000000-0005-0000-0000-0000967A0000}"/>
    <cellStyle name="40% - Énfasis5 3 2 2 5 5" xfId="47452" xr:uid="{00000000-0005-0000-0000-0000977A0000}"/>
    <cellStyle name="40% - Énfasis5 3 2 2 6" xfId="3158" xr:uid="{00000000-0005-0000-0000-0000987A0000}"/>
    <cellStyle name="40% - Énfasis5 3 2 2 6 2" xfId="13142" xr:uid="{00000000-0005-0000-0000-0000997A0000}"/>
    <cellStyle name="40% - Énfasis5 3 2 2 6 2 2" xfId="31079" xr:uid="{00000000-0005-0000-0000-00009A7A0000}"/>
    <cellStyle name="40% - Énfasis5 3 2 2 6 3" xfId="38976" xr:uid="{00000000-0005-0000-0000-00009B7A0000}"/>
    <cellStyle name="40% - Énfasis5 3 2 2 6 4" xfId="23762" xr:uid="{00000000-0005-0000-0000-00009C7A0000}"/>
    <cellStyle name="40% - Énfasis5 3 2 2 6 5" xfId="44363" xr:uid="{00000000-0005-0000-0000-00009D7A0000}"/>
    <cellStyle name="40% - Énfasis5 3 2 2 7" xfId="7924" xr:uid="{00000000-0005-0000-0000-00009E7A0000}"/>
    <cellStyle name="40% - Énfasis5 3 2 2 7 2" xfId="16891" xr:uid="{00000000-0005-0000-0000-00009F7A0000}"/>
    <cellStyle name="40% - Énfasis5 3 2 2 7 2 2" xfId="32564" xr:uid="{00000000-0005-0000-0000-0000A07A0000}"/>
    <cellStyle name="40% - Énfasis5 3 2 2 7 3" xfId="40461" xr:uid="{00000000-0005-0000-0000-0000A17A0000}"/>
    <cellStyle name="40% - Énfasis5 3 2 2 7 4" xfId="25169" xr:uid="{00000000-0005-0000-0000-0000A27A0000}"/>
    <cellStyle name="40% - Énfasis5 3 2 2 7 5" xfId="48116" xr:uid="{00000000-0005-0000-0000-0000A37A0000}"/>
    <cellStyle name="40% - Énfasis5 3 2 2 8" xfId="11247" xr:uid="{00000000-0005-0000-0000-0000A47A0000}"/>
    <cellStyle name="40% - Énfasis5 3 2 2 8 2" xfId="26148" xr:uid="{00000000-0005-0000-0000-0000A57A0000}"/>
    <cellStyle name="40% - Énfasis5 3 2 2 8 3" xfId="49759" xr:uid="{00000000-0005-0000-0000-0000A67A0000}"/>
    <cellStyle name="40% - Énfasis5 3 2 2 9" xfId="34048" xr:uid="{00000000-0005-0000-0000-0000A77A0000}"/>
    <cellStyle name="40% - Énfasis5 3 2 3" xfId="845" xr:uid="{00000000-0005-0000-0000-0000A87A0000}"/>
    <cellStyle name="40% - Énfasis5 3 2 3 10" xfId="41751" xr:uid="{00000000-0005-0000-0000-0000A97A0000}"/>
    <cellStyle name="40% - Énfasis5 3 2 3 2" xfId="996" xr:uid="{00000000-0005-0000-0000-0000AA7A0000}"/>
    <cellStyle name="40% - Énfasis5 3 2 3 2 2" xfId="2720" xr:uid="{00000000-0005-0000-0000-0000AB7A0000}"/>
    <cellStyle name="40% - Énfasis5 3 2 3 2 2 2" xfId="6888" xr:uid="{00000000-0005-0000-0000-0000AC7A0000}"/>
    <cellStyle name="40% - Énfasis5 3 2 3 2 2 2 2" xfId="15866" xr:uid="{00000000-0005-0000-0000-0000AD7A0000}"/>
    <cellStyle name="40% - Énfasis5 3 2 3 2 2 2 3" xfId="47090" xr:uid="{00000000-0005-0000-0000-0000AE7A0000}"/>
    <cellStyle name="40% - Énfasis5 3 2 3 2 2 3" xfId="11248" xr:uid="{00000000-0005-0000-0000-0000AF7A0000}"/>
    <cellStyle name="40% - Énfasis5 3 2 3 2 2 4" xfId="27453" xr:uid="{00000000-0005-0000-0000-0000B07A0000}"/>
    <cellStyle name="40% - Énfasis5 3 2 3 2 2 5" xfId="43930" xr:uid="{00000000-0005-0000-0000-0000B17A0000}"/>
    <cellStyle name="40% - Énfasis5 3 2 3 2 3" xfId="3619" xr:uid="{00000000-0005-0000-0000-0000B27A0000}"/>
    <cellStyle name="40% - Énfasis5 3 2 3 2 3 2" xfId="13603" xr:uid="{00000000-0005-0000-0000-0000B37A0000}"/>
    <cellStyle name="40% - Énfasis5 3 2 3 2 3 3" xfId="35348" xr:uid="{00000000-0005-0000-0000-0000B47A0000}"/>
    <cellStyle name="40% - Énfasis5 3 2 3 2 3 4" xfId="44824" xr:uid="{00000000-0005-0000-0000-0000B57A0000}"/>
    <cellStyle name="40% - Énfasis5 3 2 3 2 4" xfId="9213" xr:uid="{00000000-0005-0000-0000-0000B67A0000}"/>
    <cellStyle name="40% - Énfasis5 3 2 3 2 4 2" xfId="18179" xr:uid="{00000000-0005-0000-0000-0000B77A0000}"/>
    <cellStyle name="40% - Énfasis5 3 2 3 2 4 3" xfId="49405" xr:uid="{00000000-0005-0000-0000-0000B87A0000}"/>
    <cellStyle name="40% - Énfasis5 3 2 3 2 5" xfId="11249" xr:uid="{00000000-0005-0000-0000-0000B97A0000}"/>
    <cellStyle name="40% - Énfasis5 3 2 3 2 5 2" xfId="51048" xr:uid="{00000000-0005-0000-0000-0000BA7A0000}"/>
    <cellStyle name="40% - Énfasis5 3 2 3 2 6" xfId="19874" xr:uid="{00000000-0005-0000-0000-0000BB7A0000}"/>
    <cellStyle name="40% - Énfasis5 3 2 3 2 7" xfId="42866" xr:uid="{00000000-0005-0000-0000-0000BC7A0000}"/>
    <cellStyle name="40% - Énfasis5 3 2 3 3" xfId="1536" xr:uid="{00000000-0005-0000-0000-0000BD7A0000}"/>
    <cellStyle name="40% - Énfasis5 3 2 3 3 2" xfId="4858" xr:uid="{00000000-0005-0000-0000-0000BE7A0000}"/>
    <cellStyle name="40% - Énfasis5 3 2 3 3 2 2" xfId="14836" xr:uid="{00000000-0005-0000-0000-0000BF7A0000}"/>
    <cellStyle name="40% - Énfasis5 3 2 3 3 2 3" xfId="28674" xr:uid="{00000000-0005-0000-0000-0000C07A0000}"/>
    <cellStyle name="40% - Énfasis5 3 2 3 3 2 4" xfId="46058" xr:uid="{00000000-0005-0000-0000-0000C17A0000}"/>
    <cellStyle name="40% - Énfasis5 3 2 3 3 3" xfId="11250" xr:uid="{00000000-0005-0000-0000-0000C27A0000}"/>
    <cellStyle name="40% - Énfasis5 3 2 3 3 3 2" xfId="36569" xr:uid="{00000000-0005-0000-0000-0000C37A0000}"/>
    <cellStyle name="40% - Énfasis5 3 2 3 3 4" xfId="21358" xr:uid="{00000000-0005-0000-0000-0000C47A0000}"/>
    <cellStyle name="40% - Énfasis5 3 2 3 3 5" xfId="43408" xr:uid="{00000000-0005-0000-0000-0000C57A0000}"/>
    <cellStyle name="40% - Énfasis5 3 2 3 4" xfId="7424" xr:uid="{00000000-0005-0000-0000-0000C67A0000}"/>
    <cellStyle name="40% - Énfasis5 3 2 3 4 2" xfId="16400" xr:uid="{00000000-0005-0000-0000-0000C77A0000}"/>
    <cellStyle name="40% - Énfasis5 3 2 3 4 2 2" xfId="30158" xr:uid="{00000000-0005-0000-0000-0000C87A0000}"/>
    <cellStyle name="40% - Énfasis5 3 2 3 4 3" xfId="38054" xr:uid="{00000000-0005-0000-0000-0000C97A0000}"/>
    <cellStyle name="40% - Énfasis5 3 2 3 4 4" xfId="22841" xr:uid="{00000000-0005-0000-0000-0000CA7A0000}"/>
    <cellStyle name="40% - Énfasis5 3 2 3 4 5" xfId="47625" xr:uid="{00000000-0005-0000-0000-0000CB7A0000}"/>
    <cellStyle name="40% - Énfasis5 3 2 3 5" xfId="3332" xr:uid="{00000000-0005-0000-0000-0000CC7A0000}"/>
    <cellStyle name="40% - Énfasis5 3 2 3 5 2" xfId="13316" xr:uid="{00000000-0005-0000-0000-0000CD7A0000}"/>
    <cellStyle name="40% - Énfasis5 3 2 3 5 2 2" xfId="31643" xr:uid="{00000000-0005-0000-0000-0000CE7A0000}"/>
    <cellStyle name="40% - Énfasis5 3 2 3 5 3" xfId="39540" xr:uid="{00000000-0005-0000-0000-0000CF7A0000}"/>
    <cellStyle name="40% - Énfasis5 3 2 3 5 4" xfId="24325" xr:uid="{00000000-0005-0000-0000-0000D07A0000}"/>
    <cellStyle name="40% - Énfasis5 3 2 3 5 5" xfId="44537" xr:uid="{00000000-0005-0000-0000-0000D17A0000}"/>
    <cellStyle name="40% - Énfasis5 3 2 3 6" xfId="8098" xr:uid="{00000000-0005-0000-0000-0000D27A0000}"/>
    <cellStyle name="40% - Énfasis5 3 2 3 6 2" xfId="17065" xr:uid="{00000000-0005-0000-0000-0000D37A0000}"/>
    <cellStyle name="40% - Énfasis5 3 2 3 6 2 2" xfId="33128" xr:uid="{00000000-0005-0000-0000-0000D47A0000}"/>
    <cellStyle name="40% - Énfasis5 3 2 3 6 3" xfId="41025" xr:uid="{00000000-0005-0000-0000-0000D57A0000}"/>
    <cellStyle name="40% - Énfasis5 3 2 3 6 4" xfId="25414" xr:uid="{00000000-0005-0000-0000-0000D67A0000}"/>
    <cellStyle name="40% - Énfasis5 3 2 3 6 5" xfId="48290" xr:uid="{00000000-0005-0000-0000-0000D77A0000}"/>
    <cellStyle name="40% - Énfasis5 3 2 3 7" xfId="11251" xr:uid="{00000000-0005-0000-0000-0000D87A0000}"/>
    <cellStyle name="40% - Énfasis5 3 2 3 7 2" xfId="26712" xr:uid="{00000000-0005-0000-0000-0000D97A0000}"/>
    <cellStyle name="40% - Énfasis5 3 2 3 7 3" xfId="49933" xr:uid="{00000000-0005-0000-0000-0000DA7A0000}"/>
    <cellStyle name="40% - Énfasis5 3 2 3 8" xfId="34612" xr:uid="{00000000-0005-0000-0000-0000DB7A0000}"/>
    <cellStyle name="40% - Énfasis5 3 2 3 9" xfId="18612" xr:uid="{00000000-0005-0000-0000-0000DC7A0000}"/>
    <cellStyle name="40% - Énfasis5 3 2 4" xfId="473" xr:uid="{00000000-0005-0000-0000-0000DD7A0000}"/>
    <cellStyle name="40% - Énfasis5 3 2 4 2" xfId="2601" xr:uid="{00000000-0005-0000-0000-0000DE7A0000}"/>
    <cellStyle name="40% - Énfasis5 3 2 4 2 2" xfId="5256" xr:uid="{00000000-0005-0000-0000-0000DF7A0000}"/>
    <cellStyle name="40% - Énfasis5 3 2 4 2 2 2" xfId="15233" xr:uid="{00000000-0005-0000-0000-0000E07A0000}"/>
    <cellStyle name="40% - Énfasis5 3 2 4 2 2 3" xfId="46456" xr:uid="{00000000-0005-0000-0000-0000E17A0000}"/>
    <cellStyle name="40% - Énfasis5 3 2 4 2 3" xfId="11252" xr:uid="{00000000-0005-0000-0000-0000E27A0000}"/>
    <cellStyle name="40% - Énfasis5 3 2 4 2 4" xfId="27276" xr:uid="{00000000-0005-0000-0000-0000E37A0000}"/>
    <cellStyle name="40% - Énfasis5 3 2 4 2 5" xfId="43811" xr:uid="{00000000-0005-0000-0000-0000E47A0000}"/>
    <cellStyle name="40% - Énfasis5 3 2 4 3" xfId="2963" xr:uid="{00000000-0005-0000-0000-0000E57A0000}"/>
    <cellStyle name="40% - Énfasis5 3 2 4 3 2" xfId="12947" xr:uid="{00000000-0005-0000-0000-0000E67A0000}"/>
    <cellStyle name="40% - Énfasis5 3 2 4 3 3" xfId="35171" xr:uid="{00000000-0005-0000-0000-0000E77A0000}"/>
    <cellStyle name="40% - Énfasis5 3 2 4 3 4" xfId="44168" xr:uid="{00000000-0005-0000-0000-0000E87A0000}"/>
    <cellStyle name="40% - Énfasis5 3 2 4 4" xfId="9214" xr:uid="{00000000-0005-0000-0000-0000E97A0000}"/>
    <cellStyle name="40% - Énfasis5 3 2 4 4 2" xfId="18180" xr:uid="{00000000-0005-0000-0000-0000EA7A0000}"/>
    <cellStyle name="40% - Énfasis5 3 2 4 4 3" xfId="49406" xr:uid="{00000000-0005-0000-0000-0000EB7A0000}"/>
    <cellStyle name="40% - Énfasis5 3 2 4 5" xfId="11253" xr:uid="{00000000-0005-0000-0000-0000EC7A0000}"/>
    <cellStyle name="40% - Énfasis5 3 2 4 5 2" xfId="51049" xr:uid="{00000000-0005-0000-0000-0000ED7A0000}"/>
    <cellStyle name="40% - Énfasis5 3 2 4 6" xfId="18992" xr:uid="{00000000-0005-0000-0000-0000EE7A0000}"/>
    <cellStyle name="40% - Énfasis5 3 2 4 7" xfId="42867" xr:uid="{00000000-0005-0000-0000-0000EF7A0000}"/>
    <cellStyle name="40% - Énfasis5 3 2 5" xfId="1167" xr:uid="{00000000-0005-0000-0000-0000F07A0000}"/>
    <cellStyle name="40% - Énfasis5 3 2 5 2" xfId="4479" xr:uid="{00000000-0005-0000-0000-0000F17A0000}"/>
    <cellStyle name="40% - Énfasis5 3 2 5 2 2" xfId="14458" xr:uid="{00000000-0005-0000-0000-0000F27A0000}"/>
    <cellStyle name="40% - Énfasis5 3 2 5 2 3" xfId="27792" xr:uid="{00000000-0005-0000-0000-0000F37A0000}"/>
    <cellStyle name="40% - Énfasis5 3 2 5 2 4" xfId="45680" xr:uid="{00000000-0005-0000-0000-0000F47A0000}"/>
    <cellStyle name="40% - Énfasis5 3 2 5 3" xfId="11254" xr:uid="{00000000-0005-0000-0000-0000F57A0000}"/>
    <cellStyle name="40% - Énfasis5 3 2 5 3 2" xfId="35687" xr:uid="{00000000-0005-0000-0000-0000F67A0000}"/>
    <cellStyle name="40% - Énfasis5 3 2 5 4" xfId="20476" xr:uid="{00000000-0005-0000-0000-0000F77A0000}"/>
    <cellStyle name="40% - Énfasis5 3 2 5 5" xfId="43040" xr:uid="{00000000-0005-0000-0000-0000F87A0000}"/>
    <cellStyle name="40% - Énfasis5 3 2 6" xfId="5833" xr:uid="{00000000-0005-0000-0000-0000F97A0000}"/>
    <cellStyle name="40% - Énfasis5 3 2 6 2" xfId="29276" xr:uid="{00000000-0005-0000-0000-0000FA7A0000}"/>
    <cellStyle name="40% - Énfasis5 3 2 6 2 2" xfId="51425" xr:uid="{00000000-0005-0000-0000-0000FB7A0000}"/>
    <cellStyle name="40% - Énfasis5 3 2 6 3" xfId="37172" xr:uid="{00000000-0005-0000-0000-0000FC7A0000}"/>
    <cellStyle name="40% - Énfasis5 3 2 6 3 2" xfId="51288" xr:uid="{00000000-0005-0000-0000-0000FD7A0000}"/>
    <cellStyle name="40% - Énfasis5 3 2 6 4" xfId="21960" xr:uid="{00000000-0005-0000-0000-0000FE7A0000}"/>
    <cellStyle name="40% - Énfasis5 3 2 7" xfId="6516" xr:uid="{00000000-0005-0000-0000-0000FF7A0000}"/>
    <cellStyle name="40% - Énfasis5 3 2 7 2" xfId="15498" xr:uid="{00000000-0005-0000-0000-0000007B0000}"/>
    <cellStyle name="40% - Énfasis5 3 2 7 2 2" xfId="30761" xr:uid="{00000000-0005-0000-0000-0000017B0000}"/>
    <cellStyle name="40% - Énfasis5 3 2 7 3" xfId="38658" xr:uid="{00000000-0005-0000-0000-0000027B0000}"/>
    <cellStyle name="40% - Énfasis5 3 2 7 4" xfId="23444" xr:uid="{00000000-0005-0000-0000-0000037B0000}"/>
    <cellStyle name="40% - Énfasis5 3 2 7 5" xfId="46721" xr:uid="{00000000-0005-0000-0000-0000047B0000}"/>
    <cellStyle name="40% - Énfasis5 3 2 8" xfId="4018" xr:uid="{00000000-0005-0000-0000-0000057B0000}"/>
    <cellStyle name="40% - Énfasis5 3 2 8 2" xfId="13999" xr:uid="{00000000-0005-0000-0000-0000067B0000}"/>
    <cellStyle name="40% - Énfasis5 3 2 8 2 2" xfId="32246" xr:uid="{00000000-0005-0000-0000-0000077B0000}"/>
    <cellStyle name="40% - Énfasis5 3 2 8 3" xfId="40143" xr:uid="{00000000-0005-0000-0000-0000087B0000}"/>
    <cellStyle name="40% - Énfasis5 3 2 8 4" xfId="24878" xr:uid="{00000000-0005-0000-0000-0000097B0000}"/>
    <cellStyle name="40% - Énfasis5 3 2 8 5" xfId="45221" xr:uid="{00000000-0005-0000-0000-00000A7B0000}"/>
    <cellStyle name="40% - Énfasis5 3 2 9" xfId="7055" xr:uid="{00000000-0005-0000-0000-00000B7B0000}"/>
    <cellStyle name="40% - Énfasis5 3 2 9 2" xfId="16032" xr:uid="{00000000-0005-0000-0000-00000C7B0000}"/>
    <cellStyle name="40% - Énfasis5 3 2 9 3" xfId="25831" xr:uid="{00000000-0005-0000-0000-00000D7B0000}"/>
    <cellStyle name="40% - Énfasis5 3 2 9 4" xfId="47257" xr:uid="{00000000-0005-0000-0000-00000E7B0000}"/>
    <cellStyle name="40% - Énfasis5 3 3" xfId="316" xr:uid="{00000000-0005-0000-0000-00000F7B0000}"/>
    <cellStyle name="40% - Énfasis5 3 3 10" xfId="7794" xr:uid="{00000000-0005-0000-0000-0000107B0000}"/>
    <cellStyle name="40% - Énfasis5 3 3 10 2" xfId="16761" xr:uid="{00000000-0005-0000-0000-0000117B0000}"/>
    <cellStyle name="40% - Énfasis5 3 3 10 3" xfId="33731" xr:uid="{00000000-0005-0000-0000-0000127B0000}"/>
    <cellStyle name="40% - Énfasis5 3 3 10 4" xfId="47986" xr:uid="{00000000-0005-0000-0000-0000137B0000}"/>
    <cellStyle name="40% - Énfasis5 3 3 11" xfId="11255" xr:uid="{00000000-0005-0000-0000-0000147B0000}"/>
    <cellStyle name="40% - Énfasis5 3 3 11 2" xfId="49629" xr:uid="{00000000-0005-0000-0000-0000157B0000}"/>
    <cellStyle name="40% - Énfasis5 3 3 12" xfId="18400" xr:uid="{00000000-0005-0000-0000-0000167B0000}"/>
    <cellStyle name="40% - Énfasis5 3 3 13" xfId="41447" xr:uid="{00000000-0005-0000-0000-0000177B0000}"/>
    <cellStyle name="40% - Énfasis5 3 3 2" xfId="671" xr:uid="{00000000-0005-0000-0000-0000187B0000}"/>
    <cellStyle name="40% - Énfasis5 3 3 2 10" xfId="41578" xr:uid="{00000000-0005-0000-0000-0000197B0000}"/>
    <cellStyle name="40% - Énfasis5 3 3 2 2" xfId="2344" xr:uid="{00000000-0005-0000-0000-00001A7B0000}"/>
    <cellStyle name="40% - Énfasis5 3 3 2 2 2" xfId="5042" xr:uid="{00000000-0005-0000-0000-00001B7B0000}"/>
    <cellStyle name="40% - Énfasis5 3 3 2 2 2 2" xfId="15020" xr:uid="{00000000-0005-0000-0000-00001C7B0000}"/>
    <cellStyle name="40% - Énfasis5 3 3 2 2 2 2 2" xfId="28677" xr:uid="{00000000-0005-0000-0000-00001D7B0000}"/>
    <cellStyle name="40% - Énfasis5 3 3 2 2 2 3" xfId="36572" xr:uid="{00000000-0005-0000-0000-00001E7B0000}"/>
    <cellStyle name="40% - Énfasis5 3 3 2 2 2 4" xfId="21361" xr:uid="{00000000-0005-0000-0000-00001F7B0000}"/>
    <cellStyle name="40% - Énfasis5 3 3 2 2 2 5" xfId="46242" xr:uid="{00000000-0005-0000-0000-0000207B0000}"/>
    <cellStyle name="40% - Énfasis5 3 3 2 2 3" xfId="8891" xr:uid="{00000000-0005-0000-0000-0000217B0000}"/>
    <cellStyle name="40% - Énfasis5 3 3 2 2 3 2" xfId="17858" xr:uid="{00000000-0005-0000-0000-0000227B0000}"/>
    <cellStyle name="40% - Énfasis5 3 3 2 2 3 2 2" xfId="30161" xr:uid="{00000000-0005-0000-0000-0000237B0000}"/>
    <cellStyle name="40% - Énfasis5 3 3 2 2 3 3" xfId="38057" xr:uid="{00000000-0005-0000-0000-0000247B0000}"/>
    <cellStyle name="40% - Énfasis5 3 3 2 2 3 4" xfId="22844" xr:uid="{00000000-0005-0000-0000-0000257B0000}"/>
    <cellStyle name="40% - Énfasis5 3 3 2 2 3 5" xfId="49083" xr:uid="{00000000-0005-0000-0000-0000267B0000}"/>
    <cellStyle name="40% - Énfasis5 3 3 2 2 4" xfId="9746" xr:uid="{00000000-0005-0000-0000-0000277B0000}"/>
    <cellStyle name="40% - Énfasis5 3 3 2 2 4 2" xfId="31646" xr:uid="{00000000-0005-0000-0000-0000287B0000}"/>
    <cellStyle name="40% - Énfasis5 3 3 2 2 4 3" xfId="39543" xr:uid="{00000000-0005-0000-0000-0000297B0000}"/>
    <cellStyle name="40% - Énfasis5 3 3 2 2 4 4" xfId="24328" xr:uid="{00000000-0005-0000-0000-00002A7B0000}"/>
    <cellStyle name="40% - Énfasis5 3 3 2 2 4 5" xfId="50726" xr:uid="{00000000-0005-0000-0000-00002B7B0000}"/>
    <cellStyle name="40% - Énfasis5 3 3 2 2 5" xfId="12414" xr:uid="{00000000-0005-0000-0000-00002C7B0000}"/>
    <cellStyle name="40% - Énfasis5 3 3 2 2 5 2" xfId="33131" xr:uid="{00000000-0005-0000-0000-00002D7B0000}"/>
    <cellStyle name="40% - Énfasis5 3 3 2 2 5 3" xfId="41028" xr:uid="{00000000-0005-0000-0000-00002E7B0000}"/>
    <cellStyle name="40% - Énfasis5 3 3 2 2 6" xfId="26715" xr:uid="{00000000-0005-0000-0000-00002F7B0000}"/>
    <cellStyle name="40% - Énfasis5 3 3 2 2 7" xfId="34615" xr:uid="{00000000-0005-0000-0000-0000307B0000}"/>
    <cellStyle name="40% - Énfasis5 3 3 2 2 8" xfId="19877" xr:uid="{00000000-0005-0000-0000-0000317B0000}"/>
    <cellStyle name="40% - Énfasis5 3 3 2 2 9" xfId="42544" xr:uid="{00000000-0005-0000-0000-0000327B0000}"/>
    <cellStyle name="40% - Énfasis5 3 3 2 3" xfId="1363" xr:uid="{00000000-0005-0000-0000-0000337B0000}"/>
    <cellStyle name="40% - Énfasis5 3 3 2 3 2" xfId="6714" xr:uid="{00000000-0005-0000-0000-0000347B0000}"/>
    <cellStyle name="40% - Énfasis5 3 3 2 3 2 2" xfId="15693" xr:uid="{00000000-0005-0000-0000-0000357B0000}"/>
    <cellStyle name="40% - Énfasis5 3 3 2 3 2 3" xfId="28111" xr:uid="{00000000-0005-0000-0000-0000367B0000}"/>
    <cellStyle name="40% - Énfasis5 3 3 2 3 2 4" xfId="46917" xr:uid="{00000000-0005-0000-0000-0000377B0000}"/>
    <cellStyle name="40% - Énfasis5 3 3 2 3 3" xfId="11256" xr:uid="{00000000-0005-0000-0000-0000387B0000}"/>
    <cellStyle name="40% - Énfasis5 3 3 2 3 3 2" xfId="36006" xr:uid="{00000000-0005-0000-0000-0000397B0000}"/>
    <cellStyle name="40% - Énfasis5 3 3 2 3 4" xfId="20795" xr:uid="{00000000-0005-0000-0000-00003A7B0000}"/>
    <cellStyle name="40% - Énfasis5 3 3 2 3 5" xfId="43235" xr:uid="{00000000-0005-0000-0000-00003B7B0000}"/>
    <cellStyle name="40% - Énfasis5 3 3 2 4" xfId="4203" xr:uid="{00000000-0005-0000-0000-00003C7B0000}"/>
    <cellStyle name="40% - Énfasis5 3 3 2 4 2" xfId="14183" xr:uid="{00000000-0005-0000-0000-00003D7B0000}"/>
    <cellStyle name="40% - Énfasis5 3 3 2 4 2 2" xfId="29595" xr:uid="{00000000-0005-0000-0000-00003E7B0000}"/>
    <cellStyle name="40% - Énfasis5 3 3 2 4 3" xfId="37491" xr:uid="{00000000-0005-0000-0000-00003F7B0000}"/>
    <cellStyle name="40% - Énfasis5 3 3 2 4 4" xfId="22279" xr:uid="{00000000-0005-0000-0000-0000407B0000}"/>
    <cellStyle name="40% - Énfasis5 3 3 2 4 5" xfId="45405" xr:uid="{00000000-0005-0000-0000-0000417B0000}"/>
    <cellStyle name="40% - Énfasis5 3 3 2 5" xfId="7251" xr:uid="{00000000-0005-0000-0000-0000427B0000}"/>
    <cellStyle name="40% - Énfasis5 3 3 2 5 2" xfId="16228" xr:uid="{00000000-0005-0000-0000-0000437B0000}"/>
    <cellStyle name="40% - Énfasis5 3 3 2 5 2 2" xfId="31080" xr:uid="{00000000-0005-0000-0000-0000447B0000}"/>
    <cellStyle name="40% - Énfasis5 3 3 2 5 3" xfId="38977" xr:uid="{00000000-0005-0000-0000-0000457B0000}"/>
    <cellStyle name="40% - Énfasis5 3 3 2 5 4" xfId="23763" xr:uid="{00000000-0005-0000-0000-0000467B0000}"/>
    <cellStyle name="40% - Énfasis5 3 3 2 5 5" xfId="47453" xr:uid="{00000000-0005-0000-0000-0000477B0000}"/>
    <cellStyle name="40% - Énfasis5 3 3 2 6" xfId="3159" xr:uid="{00000000-0005-0000-0000-0000487B0000}"/>
    <cellStyle name="40% - Énfasis5 3 3 2 6 2" xfId="13143" xr:uid="{00000000-0005-0000-0000-0000497B0000}"/>
    <cellStyle name="40% - Énfasis5 3 3 2 6 2 2" xfId="32565" xr:uid="{00000000-0005-0000-0000-00004A7B0000}"/>
    <cellStyle name="40% - Énfasis5 3 3 2 6 3" xfId="40462" xr:uid="{00000000-0005-0000-0000-00004B7B0000}"/>
    <cellStyle name="40% - Énfasis5 3 3 2 6 4" xfId="25170" xr:uid="{00000000-0005-0000-0000-00004C7B0000}"/>
    <cellStyle name="40% - Énfasis5 3 3 2 6 5" xfId="44364" xr:uid="{00000000-0005-0000-0000-00004D7B0000}"/>
    <cellStyle name="40% - Énfasis5 3 3 2 7" xfId="7925" xr:uid="{00000000-0005-0000-0000-00004E7B0000}"/>
    <cellStyle name="40% - Énfasis5 3 3 2 7 2" xfId="16892" xr:uid="{00000000-0005-0000-0000-00004F7B0000}"/>
    <cellStyle name="40% - Énfasis5 3 3 2 7 3" xfId="26149" xr:uid="{00000000-0005-0000-0000-0000507B0000}"/>
    <cellStyle name="40% - Énfasis5 3 3 2 7 4" xfId="48117" xr:uid="{00000000-0005-0000-0000-0000517B0000}"/>
    <cellStyle name="40% - Énfasis5 3 3 2 8" xfId="11257" xr:uid="{00000000-0005-0000-0000-0000527B0000}"/>
    <cellStyle name="40% - Énfasis5 3 3 2 8 2" xfId="34049" xr:uid="{00000000-0005-0000-0000-0000537B0000}"/>
    <cellStyle name="40% - Énfasis5 3 3 2 8 3" xfId="49760" xr:uid="{00000000-0005-0000-0000-0000547B0000}"/>
    <cellStyle name="40% - Énfasis5 3 3 2 9" xfId="19311" xr:uid="{00000000-0005-0000-0000-0000557B0000}"/>
    <cellStyle name="40% - Énfasis5 3 3 3" xfId="846" xr:uid="{00000000-0005-0000-0000-0000567B0000}"/>
    <cellStyle name="40% - Énfasis5 3 3 3 2" xfId="1537" xr:uid="{00000000-0005-0000-0000-0000577B0000}"/>
    <cellStyle name="40% - Énfasis5 3 3 3 2 2" xfId="6889" xr:uid="{00000000-0005-0000-0000-0000587B0000}"/>
    <cellStyle name="40% - Énfasis5 3 3 3 2 2 2" xfId="15867" xr:uid="{00000000-0005-0000-0000-0000597B0000}"/>
    <cellStyle name="40% - Énfasis5 3 3 3 2 2 3" xfId="28676" xr:uid="{00000000-0005-0000-0000-00005A7B0000}"/>
    <cellStyle name="40% - Énfasis5 3 3 3 2 2 4" xfId="47091" xr:uid="{00000000-0005-0000-0000-00005B7B0000}"/>
    <cellStyle name="40% - Énfasis5 3 3 3 2 3" xfId="11258" xr:uid="{00000000-0005-0000-0000-00005C7B0000}"/>
    <cellStyle name="40% - Énfasis5 3 3 3 2 3 2" xfId="36571" xr:uid="{00000000-0005-0000-0000-00005D7B0000}"/>
    <cellStyle name="40% - Énfasis5 3 3 3 2 4" xfId="21360" xr:uid="{00000000-0005-0000-0000-00005E7B0000}"/>
    <cellStyle name="40% - Énfasis5 3 3 3 2 5" xfId="43409" xr:uid="{00000000-0005-0000-0000-00005F7B0000}"/>
    <cellStyle name="40% - Énfasis5 3 3 3 3" xfId="4763" xr:uid="{00000000-0005-0000-0000-0000607B0000}"/>
    <cellStyle name="40% - Énfasis5 3 3 3 3 2" xfId="14741" xr:uid="{00000000-0005-0000-0000-0000617B0000}"/>
    <cellStyle name="40% - Énfasis5 3 3 3 3 2 2" xfId="30160" xr:uid="{00000000-0005-0000-0000-0000627B0000}"/>
    <cellStyle name="40% - Énfasis5 3 3 3 3 3" xfId="38056" xr:uid="{00000000-0005-0000-0000-0000637B0000}"/>
    <cellStyle name="40% - Énfasis5 3 3 3 3 4" xfId="22843" xr:uid="{00000000-0005-0000-0000-0000647B0000}"/>
    <cellStyle name="40% - Énfasis5 3 3 3 3 5" xfId="45963" xr:uid="{00000000-0005-0000-0000-0000657B0000}"/>
    <cellStyle name="40% - Énfasis5 3 3 3 4" xfId="7425" xr:uid="{00000000-0005-0000-0000-0000667B0000}"/>
    <cellStyle name="40% - Énfasis5 3 3 3 4 2" xfId="16401" xr:uid="{00000000-0005-0000-0000-0000677B0000}"/>
    <cellStyle name="40% - Énfasis5 3 3 3 4 2 2" xfId="31645" xr:uid="{00000000-0005-0000-0000-0000687B0000}"/>
    <cellStyle name="40% - Énfasis5 3 3 3 4 3" xfId="39542" xr:uid="{00000000-0005-0000-0000-0000697B0000}"/>
    <cellStyle name="40% - Énfasis5 3 3 3 4 4" xfId="24327" xr:uid="{00000000-0005-0000-0000-00006A7B0000}"/>
    <cellStyle name="40% - Énfasis5 3 3 3 4 5" xfId="47626" xr:uid="{00000000-0005-0000-0000-00006B7B0000}"/>
    <cellStyle name="40% - Énfasis5 3 3 3 5" xfId="3333" xr:uid="{00000000-0005-0000-0000-00006C7B0000}"/>
    <cellStyle name="40% - Énfasis5 3 3 3 5 2" xfId="13317" xr:uid="{00000000-0005-0000-0000-00006D7B0000}"/>
    <cellStyle name="40% - Énfasis5 3 3 3 5 2 2" xfId="33130" xr:uid="{00000000-0005-0000-0000-00006E7B0000}"/>
    <cellStyle name="40% - Énfasis5 3 3 3 5 3" xfId="41027" xr:uid="{00000000-0005-0000-0000-00006F7B0000}"/>
    <cellStyle name="40% - Énfasis5 3 3 3 5 4" xfId="25416" xr:uid="{00000000-0005-0000-0000-0000707B0000}"/>
    <cellStyle name="40% - Énfasis5 3 3 3 5 5" xfId="44538" xr:uid="{00000000-0005-0000-0000-0000717B0000}"/>
    <cellStyle name="40% - Énfasis5 3 3 3 6" xfId="8099" xr:uid="{00000000-0005-0000-0000-0000727B0000}"/>
    <cellStyle name="40% - Énfasis5 3 3 3 6 2" xfId="17066" xr:uid="{00000000-0005-0000-0000-0000737B0000}"/>
    <cellStyle name="40% - Énfasis5 3 3 3 6 3" xfId="26714" xr:uid="{00000000-0005-0000-0000-0000747B0000}"/>
    <cellStyle name="40% - Énfasis5 3 3 3 6 4" xfId="48291" xr:uid="{00000000-0005-0000-0000-0000757B0000}"/>
    <cellStyle name="40% - Énfasis5 3 3 3 7" xfId="11259" xr:uid="{00000000-0005-0000-0000-0000767B0000}"/>
    <cellStyle name="40% - Énfasis5 3 3 3 7 2" xfId="34614" xr:uid="{00000000-0005-0000-0000-0000777B0000}"/>
    <cellStyle name="40% - Énfasis5 3 3 3 7 3" xfId="49934" xr:uid="{00000000-0005-0000-0000-0000787B0000}"/>
    <cellStyle name="40% - Énfasis5 3 3 3 8" xfId="19876" xr:uid="{00000000-0005-0000-0000-0000797B0000}"/>
    <cellStyle name="40% - Énfasis5 3 3 3 9" xfId="41752" xr:uid="{00000000-0005-0000-0000-00007A7B0000}"/>
    <cellStyle name="40% - Énfasis5 3 3 4" xfId="540" xr:uid="{00000000-0005-0000-0000-00007B7B0000}"/>
    <cellStyle name="40% - Énfasis5 3 3 4 2" xfId="2651" xr:uid="{00000000-0005-0000-0000-00007C7B0000}"/>
    <cellStyle name="40% - Énfasis5 3 3 4 2 2" xfId="4561" xr:uid="{00000000-0005-0000-0000-00007D7B0000}"/>
    <cellStyle name="40% - Énfasis5 3 3 4 2 2 2" xfId="14539" xr:uid="{00000000-0005-0000-0000-00007E7B0000}"/>
    <cellStyle name="40% - Énfasis5 3 3 4 2 2 3" xfId="45761" xr:uid="{00000000-0005-0000-0000-00007F7B0000}"/>
    <cellStyle name="40% - Énfasis5 3 3 4 2 3" xfId="11260" xr:uid="{00000000-0005-0000-0000-0000807B0000}"/>
    <cellStyle name="40% - Énfasis5 3 3 4 2 4" xfId="27277" xr:uid="{00000000-0005-0000-0000-0000817B0000}"/>
    <cellStyle name="40% - Énfasis5 3 3 4 2 5" xfId="43861" xr:uid="{00000000-0005-0000-0000-0000827B0000}"/>
    <cellStyle name="40% - Énfasis5 3 3 4 3" xfId="3620" xr:uid="{00000000-0005-0000-0000-0000837B0000}"/>
    <cellStyle name="40% - Énfasis5 3 3 4 3 2" xfId="13604" xr:uid="{00000000-0005-0000-0000-0000847B0000}"/>
    <cellStyle name="40% - Énfasis5 3 3 4 3 3" xfId="35172" xr:uid="{00000000-0005-0000-0000-0000857B0000}"/>
    <cellStyle name="40% - Énfasis5 3 3 4 3 4" xfId="44825" xr:uid="{00000000-0005-0000-0000-0000867B0000}"/>
    <cellStyle name="40% - Énfasis5 3 3 4 4" xfId="9215" xr:uid="{00000000-0005-0000-0000-0000877B0000}"/>
    <cellStyle name="40% - Énfasis5 3 3 4 4 2" xfId="18181" xr:uid="{00000000-0005-0000-0000-0000887B0000}"/>
    <cellStyle name="40% - Énfasis5 3 3 4 4 3" xfId="49407" xr:uid="{00000000-0005-0000-0000-0000897B0000}"/>
    <cellStyle name="40% - Énfasis5 3 3 4 5" xfId="11261" xr:uid="{00000000-0005-0000-0000-00008A7B0000}"/>
    <cellStyle name="40% - Énfasis5 3 3 4 5 2" xfId="51050" xr:uid="{00000000-0005-0000-0000-00008B7B0000}"/>
    <cellStyle name="40% - Énfasis5 3 3 4 6" xfId="18993" xr:uid="{00000000-0005-0000-0000-00008C7B0000}"/>
    <cellStyle name="40% - Énfasis5 3 3 4 7" xfId="42868" xr:uid="{00000000-0005-0000-0000-00008D7B0000}"/>
    <cellStyle name="40% - Énfasis5 3 3 5" xfId="1232" xr:uid="{00000000-0005-0000-0000-00008E7B0000}"/>
    <cellStyle name="40% - Énfasis5 3 3 5 2" xfId="5650" xr:uid="{00000000-0005-0000-0000-00008F7B0000}"/>
    <cellStyle name="40% - Énfasis5 3 3 5 2 2" xfId="27793" xr:uid="{00000000-0005-0000-0000-0000907B0000}"/>
    <cellStyle name="40% - Énfasis5 3 3 5 3" xfId="11262" xr:uid="{00000000-0005-0000-0000-0000917B0000}"/>
    <cellStyle name="40% - Énfasis5 3 3 5 3 2" xfId="35688" xr:uid="{00000000-0005-0000-0000-0000927B0000}"/>
    <cellStyle name="40% - Énfasis5 3 3 5 4" xfId="20477" xr:uid="{00000000-0005-0000-0000-0000937B0000}"/>
    <cellStyle name="40% - Énfasis5 3 3 5 5" xfId="43104" xr:uid="{00000000-0005-0000-0000-0000947B0000}"/>
    <cellStyle name="40% - Énfasis5 3 3 6" xfId="6583" xr:uid="{00000000-0005-0000-0000-0000957B0000}"/>
    <cellStyle name="40% - Énfasis5 3 3 6 2" xfId="15563" xr:uid="{00000000-0005-0000-0000-0000967B0000}"/>
    <cellStyle name="40% - Énfasis5 3 3 6 2 2" xfId="29277" xr:uid="{00000000-0005-0000-0000-0000977B0000}"/>
    <cellStyle name="40% - Énfasis5 3 3 6 3" xfId="37173" xr:uid="{00000000-0005-0000-0000-0000987B0000}"/>
    <cellStyle name="40% - Énfasis5 3 3 6 4" xfId="21961" xr:uid="{00000000-0005-0000-0000-0000997B0000}"/>
    <cellStyle name="40% - Énfasis5 3 3 6 5" xfId="46786" xr:uid="{00000000-0005-0000-0000-00009A7B0000}"/>
    <cellStyle name="40% - Énfasis5 3 3 7" xfId="3922" xr:uid="{00000000-0005-0000-0000-00009B7B0000}"/>
    <cellStyle name="40% - Énfasis5 3 3 7 2" xfId="13904" xr:uid="{00000000-0005-0000-0000-00009C7B0000}"/>
    <cellStyle name="40% - Énfasis5 3 3 7 2 2" xfId="30762" xr:uid="{00000000-0005-0000-0000-00009D7B0000}"/>
    <cellStyle name="40% - Énfasis5 3 3 7 3" xfId="38659" xr:uid="{00000000-0005-0000-0000-00009E7B0000}"/>
    <cellStyle name="40% - Énfasis5 3 3 7 4" xfId="23445" xr:uid="{00000000-0005-0000-0000-00009F7B0000}"/>
    <cellStyle name="40% - Énfasis5 3 3 7 5" xfId="45126" xr:uid="{00000000-0005-0000-0000-0000A07B0000}"/>
    <cellStyle name="40% - Énfasis5 3 3 8" xfId="7120" xr:uid="{00000000-0005-0000-0000-0000A17B0000}"/>
    <cellStyle name="40% - Énfasis5 3 3 8 2" xfId="16097" xr:uid="{00000000-0005-0000-0000-0000A27B0000}"/>
    <cellStyle name="40% - Énfasis5 3 3 8 2 2" xfId="32247" xr:uid="{00000000-0005-0000-0000-0000A37B0000}"/>
    <cellStyle name="40% - Énfasis5 3 3 8 3" xfId="40144" xr:uid="{00000000-0005-0000-0000-0000A47B0000}"/>
    <cellStyle name="40% - Énfasis5 3 3 8 4" xfId="24879" xr:uid="{00000000-0005-0000-0000-0000A57B0000}"/>
    <cellStyle name="40% - Énfasis5 3 3 8 5" xfId="47322" xr:uid="{00000000-0005-0000-0000-0000A67B0000}"/>
    <cellStyle name="40% - Énfasis5 3 3 9" xfId="3028" xr:uid="{00000000-0005-0000-0000-0000A77B0000}"/>
    <cellStyle name="40% - Énfasis5 3 3 9 2" xfId="13012" xr:uid="{00000000-0005-0000-0000-0000A87B0000}"/>
    <cellStyle name="40% - Énfasis5 3 3 9 3" xfId="25832" xr:uid="{00000000-0005-0000-0000-0000A97B0000}"/>
    <cellStyle name="40% - Énfasis5 3 3 9 4" xfId="44233" xr:uid="{00000000-0005-0000-0000-0000AA7B0000}"/>
    <cellStyle name="40% - Énfasis5 3 4" xfId="669" xr:uid="{00000000-0005-0000-0000-0000AB7B0000}"/>
    <cellStyle name="40% - Énfasis5 3 4 10" xfId="33729" xr:uid="{00000000-0005-0000-0000-0000AC7B0000}"/>
    <cellStyle name="40% - Énfasis5 3 4 11" xfId="18544" xr:uid="{00000000-0005-0000-0000-0000AD7B0000}"/>
    <cellStyle name="40% - Énfasis5 3 4 12" xfId="41576" xr:uid="{00000000-0005-0000-0000-0000AE7B0000}"/>
    <cellStyle name="40% - Énfasis5 3 4 2" xfId="997" xr:uid="{00000000-0005-0000-0000-0000AF7B0000}"/>
    <cellStyle name="40% - Énfasis5 3 4 2 10" xfId="42077" xr:uid="{00000000-0005-0000-0000-0000B07B0000}"/>
    <cellStyle name="40% - Énfasis5 3 4 2 2" xfId="2346" xr:uid="{00000000-0005-0000-0000-0000B17B0000}"/>
    <cellStyle name="40% - Énfasis5 3 4 2 2 2" xfId="4958" xr:uid="{00000000-0005-0000-0000-0000B27B0000}"/>
    <cellStyle name="40% - Énfasis5 3 4 2 2 2 2" xfId="14936" xr:uid="{00000000-0005-0000-0000-0000B37B0000}"/>
    <cellStyle name="40% - Énfasis5 3 4 2 2 2 2 2" xfId="28679" xr:uid="{00000000-0005-0000-0000-0000B47B0000}"/>
    <cellStyle name="40% - Énfasis5 3 4 2 2 2 3" xfId="36574" xr:uid="{00000000-0005-0000-0000-0000B57B0000}"/>
    <cellStyle name="40% - Énfasis5 3 4 2 2 2 4" xfId="21363" xr:uid="{00000000-0005-0000-0000-0000B67B0000}"/>
    <cellStyle name="40% - Énfasis5 3 4 2 2 2 5" xfId="46158" xr:uid="{00000000-0005-0000-0000-0000B77B0000}"/>
    <cellStyle name="40% - Énfasis5 3 4 2 2 3" xfId="8893" xr:uid="{00000000-0005-0000-0000-0000B87B0000}"/>
    <cellStyle name="40% - Énfasis5 3 4 2 2 3 2" xfId="17860" xr:uid="{00000000-0005-0000-0000-0000B97B0000}"/>
    <cellStyle name="40% - Énfasis5 3 4 2 2 3 2 2" xfId="30163" xr:uid="{00000000-0005-0000-0000-0000BA7B0000}"/>
    <cellStyle name="40% - Énfasis5 3 4 2 2 3 3" xfId="38059" xr:uid="{00000000-0005-0000-0000-0000BB7B0000}"/>
    <cellStyle name="40% - Énfasis5 3 4 2 2 3 4" xfId="22846" xr:uid="{00000000-0005-0000-0000-0000BC7B0000}"/>
    <cellStyle name="40% - Énfasis5 3 4 2 2 3 5" xfId="49085" xr:uid="{00000000-0005-0000-0000-0000BD7B0000}"/>
    <cellStyle name="40% - Énfasis5 3 4 2 2 4" xfId="9747" xr:uid="{00000000-0005-0000-0000-0000BE7B0000}"/>
    <cellStyle name="40% - Énfasis5 3 4 2 2 4 2" xfId="31648" xr:uid="{00000000-0005-0000-0000-0000BF7B0000}"/>
    <cellStyle name="40% - Énfasis5 3 4 2 2 4 3" xfId="39545" xr:uid="{00000000-0005-0000-0000-0000C07B0000}"/>
    <cellStyle name="40% - Énfasis5 3 4 2 2 4 4" xfId="24330" xr:uid="{00000000-0005-0000-0000-0000C17B0000}"/>
    <cellStyle name="40% - Énfasis5 3 4 2 2 4 5" xfId="50728" xr:uid="{00000000-0005-0000-0000-0000C27B0000}"/>
    <cellStyle name="40% - Énfasis5 3 4 2 2 5" xfId="12416" xr:uid="{00000000-0005-0000-0000-0000C37B0000}"/>
    <cellStyle name="40% - Énfasis5 3 4 2 2 5 2" xfId="33133" xr:uid="{00000000-0005-0000-0000-0000C47B0000}"/>
    <cellStyle name="40% - Énfasis5 3 4 2 2 5 3" xfId="41030" xr:uid="{00000000-0005-0000-0000-0000C57B0000}"/>
    <cellStyle name="40% - Énfasis5 3 4 2 2 6" xfId="26717" xr:uid="{00000000-0005-0000-0000-0000C67B0000}"/>
    <cellStyle name="40% - Énfasis5 3 4 2 2 7" xfId="34617" xr:uid="{00000000-0005-0000-0000-0000C77B0000}"/>
    <cellStyle name="40% - Énfasis5 3 4 2 2 8" xfId="19879" xr:uid="{00000000-0005-0000-0000-0000C87B0000}"/>
    <cellStyle name="40% - Énfasis5 3 4 2 2 9" xfId="42546" xr:uid="{00000000-0005-0000-0000-0000C97B0000}"/>
    <cellStyle name="40% - Énfasis5 3 4 2 3" xfId="1876" xr:uid="{00000000-0005-0000-0000-0000CA7B0000}"/>
    <cellStyle name="40% - Énfasis5 3 4 2 3 2" xfId="11263" xr:uid="{00000000-0005-0000-0000-0000CB7B0000}"/>
    <cellStyle name="40% - Énfasis5 3 4 2 3 2 2" xfId="28112" xr:uid="{00000000-0005-0000-0000-0000CC7B0000}"/>
    <cellStyle name="40% - Énfasis5 3 4 2 3 3" xfId="36007" xr:uid="{00000000-0005-0000-0000-0000CD7B0000}"/>
    <cellStyle name="40% - Énfasis5 3 4 2 3 4" xfId="20796" xr:uid="{00000000-0005-0000-0000-0000CE7B0000}"/>
    <cellStyle name="40% - Énfasis5 3 4 2 3 5" xfId="43653" xr:uid="{00000000-0005-0000-0000-0000CF7B0000}"/>
    <cellStyle name="40% - Énfasis5 3 4 2 4" xfId="3621" xr:uid="{00000000-0005-0000-0000-0000D07B0000}"/>
    <cellStyle name="40% - Énfasis5 3 4 2 4 2" xfId="13605" xr:uid="{00000000-0005-0000-0000-0000D17B0000}"/>
    <cellStyle name="40% - Énfasis5 3 4 2 4 2 2" xfId="29596" xr:uid="{00000000-0005-0000-0000-0000D27B0000}"/>
    <cellStyle name="40% - Énfasis5 3 4 2 4 3" xfId="37492" xr:uid="{00000000-0005-0000-0000-0000D37B0000}"/>
    <cellStyle name="40% - Énfasis5 3 4 2 4 4" xfId="22280" xr:uid="{00000000-0005-0000-0000-0000D47B0000}"/>
    <cellStyle name="40% - Énfasis5 3 4 2 4 5" xfId="44826" xr:uid="{00000000-0005-0000-0000-0000D57B0000}"/>
    <cellStyle name="40% - Énfasis5 3 4 2 5" xfId="8424" xr:uid="{00000000-0005-0000-0000-0000D67B0000}"/>
    <cellStyle name="40% - Énfasis5 3 4 2 5 2" xfId="17391" xr:uid="{00000000-0005-0000-0000-0000D77B0000}"/>
    <cellStyle name="40% - Énfasis5 3 4 2 5 2 2" xfId="31081" xr:uid="{00000000-0005-0000-0000-0000D87B0000}"/>
    <cellStyle name="40% - Énfasis5 3 4 2 5 3" xfId="38978" xr:uid="{00000000-0005-0000-0000-0000D97B0000}"/>
    <cellStyle name="40% - Énfasis5 3 4 2 5 4" xfId="23764" xr:uid="{00000000-0005-0000-0000-0000DA7B0000}"/>
    <cellStyle name="40% - Énfasis5 3 4 2 5 5" xfId="48616" xr:uid="{00000000-0005-0000-0000-0000DB7B0000}"/>
    <cellStyle name="40% - Énfasis5 3 4 2 6" xfId="11264" xr:uid="{00000000-0005-0000-0000-0000DC7B0000}"/>
    <cellStyle name="40% - Énfasis5 3 4 2 6 2" xfId="32566" xr:uid="{00000000-0005-0000-0000-0000DD7B0000}"/>
    <cellStyle name="40% - Énfasis5 3 4 2 6 3" xfId="40463" xr:uid="{00000000-0005-0000-0000-0000DE7B0000}"/>
    <cellStyle name="40% - Énfasis5 3 4 2 6 4" xfId="25171" xr:uid="{00000000-0005-0000-0000-0000DF7B0000}"/>
    <cellStyle name="40% - Énfasis5 3 4 2 6 5" xfId="50259" xr:uid="{00000000-0005-0000-0000-0000E07B0000}"/>
    <cellStyle name="40% - Énfasis5 3 4 2 7" xfId="26150" xr:uid="{00000000-0005-0000-0000-0000E17B0000}"/>
    <cellStyle name="40% - Énfasis5 3 4 2 8" xfId="34050" xr:uid="{00000000-0005-0000-0000-0000E27B0000}"/>
    <cellStyle name="40% - Énfasis5 3 4 2 9" xfId="19312" xr:uid="{00000000-0005-0000-0000-0000E37B0000}"/>
    <cellStyle name="40% - Énfasis5 3 4 3" xfId="2345" xr:uid="{00000000-0005-0000-0000-0000E47B0000}"/>
    <cellStyle name="40% - Énfasis5 3 4 3 2" xfId="6712" xr:uid="{00000000-0005-0000-0000-0000E57B0000}"/>
    <cellStyle name="40% - Énfasis5 3 4 3 2 2" xfId="15691" xr:uid="{00000000-0005-0000-0000-0000E67B0000}"/>
    <cellStyle name="40% - Énfasis5 3 4 3 2 2 2" xfId="28678" xr:uid="{00000000-0005-0000-0000-0000E77B0000}"/>
    <cellStyle name="40% - Énfasis5 3 4 3 2 3" xfId="36573" xr:uid="{00000000-0005-0000-0000-0000E87B0000}"/>
    <cellStyle name="40% - Énfasis5 3 4 3 2 4" xfId="21362" xr:uid="{00000000-0005-0000-0000-0000E97B0000}"/>
    <cellStyle name="40% - Énfasis5 3 4 3 2 5" xfId="46915" xr:uid="{00000000-0005-0000-0000-0000EA7B0000}"/>
    <cellStyle name="40% - Énfasis5 3 4 3 3" xfId="8892" xr:uid="{00000000-0005-0000-0000-0000EB7B0000}"/>
    <cellStyle name="40% - Énfasis5 3 4 3 3 2" xfId="17859" xr:uid="{00000000-0005-0000-0000-0000EC7B0000}"/>
    <cellStyle name="40% - Énfasis5 3 4 3 3 2 2" xfId="30162" xr:uid="{00000000-0005-0000-0000-0000ED7B0000}"/>
    <cellStyle name="40% - Énfasis5 3 4 3 3 3" xfId="38058" xr:uid="{00000000-0005-0000-0000-0000EE7B0000}"/>
    <cellStyle name="40% - Énfasis5 3 4 3 3 4" xfId="22845" xr:uid="{00000000-0005-0000-0000-0000EF7B0000}"/>
    <cellStyle name="40% - Énfasis5 3 4 3 3 5" xfId="49084" xr:uid="{00000000-0005-0000-0000-0000F07B0000}"/>
    <cellStyle name="40% - Énfasis5 3 4 3 4" xfId="9748" xr:uid="{00000000-0005-0000-0000-0000F17B0000}"/>
    <cellStyle name="40% - Énfasis5 3 4 3 4 2" xfId="31647" xr:uid="{00000000-0005-0000-0000-0000F27B0000}"/>
    <cellStyle name="40% - Énfasis5 3 4 3 4 3" xfId="39544" xr:uid="{00000000-0005-0000-0000-0000F37B0000}"/>
    <cellStyle name="40% - Énfasis5 3 4 3 4 4" xfId="24329" xr:uid="{00000000-0005-0000-0000-0000F47B0000}"/>
    <cellStyle name="40% - Énfasis5 3 4 3 4 5" xfId="50727" xr:uid="{00000000-0005-0000-0000-0000F57B0000}"/>
    <cellStyle name="40% - Énfasis5 3 4 3 5" xfId="12415" xr:uid="{00000000-0005-0000-0000-0000F67B0000}"/>
    <cellStyle name="40% - Énfasis5 3 4 3 5 2" xfId="33132" xr:uid="{00000000-0005-0000-0000-0000F77B0000}"/>
    <cellStyle name="40% - Énfasis5 3 4 3 5 3" xfId="41029" xr:uid="{00000000-0005-0000-0000-0000F87B0000}"/>
    <cellStyle name="40% - Énfasis5 3 4 3 6" xfId="26716" xr:uid="{00000000-0005-0000-0000-0000F97B0000}"/>
    <cellStyle name="40% - Énfasis5 3 4 3 7" xfId="34616" xr:uid="{00000000-0005-0000-0000-0000FA7B0000}"/>
    <cellStyle name="40% - Énfasis5 3 4 3 8" xfId="19878" xr:uid="{00000000-0005-0000-0000-0000FB7B0000}"/>
    <cellStyle name="40% - Énfasis5 3 4 3 9" xfId="42545" xr:uid="{00000000-0005-0000-0000-0000FC7B0000}"/>
    <cellStyle name="40% - Énfasis5 3 4 4" xfId="1361" xr:uid="{00000000-0005-0000-0000-0000FD7B0000}"/>
    <cellStyle name="40% - Énfasis5 3 4 4 2" xfId="4118" xr:uid="{00000000-0005-0000-0000-0000FE7B0000}"/>
    <cellStyle name="40% - Énfasis5 3 4 4 2 2" xfId="14099" xr:uid="{00000000-0005-0000-0000-0000FF7B0000}"/>
    <cellStyle name="40% - Énfasis5 3 4 4 2 3" xfId="27275" xr:uid="{00000000-0005-0000-0000-0000007C0000}"/>
    <cellStyle name="40% - Énfasis5 3 4 4 2 4" xfId="45321" xr:uid="{00000000-0005-0000-0000-0000017C0000}"/>
    <cellStyle name="40% - Énfasis5 3 4 4 3" xfId="11265" xr:uid="{00000000-0005-0000-0000-0000027C0000}"/>
    <cellStyle name="40% - Énfasis5 3 4 4 3 2" xfId="35170" xr:uid="{00000000-0005-0000-0000-0000037C0000}"/>
    <cellStyle name="40% - Énfasis5 3 4 4 4" xfId="18991" xr:uid="{00000000-0005-0000-0000-0000047C0000}"/>
    <cellStyle name="40% - Énfasis5 3 4 4 5" xfId="43233" xr:uid="{00000000-0005-0000-0000-0000057C0000}"/>
    <cellStyle name="40% - Énfasis5 3 4 5" xfId="7249" xr:uid="{00000000-0005-0000-0000-0000067C0000}"/>
    <cellStyle name="40% - Énfasis5 3 4 5 2" xfId="16226" xr:uid="{00000000-0005-0000-0000-0000077C0000}"/>
    <cellStyle name="40% - Énfasis5 3 4 5 2 2" xfId="27791" xr:uid="{00000000-0005-0000-0000-0000087C0000}"/>
    <cellStyle name="40% - Énfasis5 3 4 5 3" xfId="35686" xr:uid="{00000000-0005-0000-0000-0000097C0000}"/>
    <cellStyle name="40% - Énfasis5 3 4 5 4" xfId="20475" xr:uid="{00000000-0005-0000-0000-00000A7C0000}"/>
    <cellStyle name="40% - Énfasis5 3 4 5 5" xfId="47451" xr:uid="{00000000-0005-0000-0000-00000B7C0000}"/>
    <cellStyle name="40% - Énfasis5 3 4 6" xfId="3157" xr:uid="{00000000-0005-0000-0000-00000C7C0000}"/>
    <cellStyle name="40% - Énfasis5 3 4 6 2" xfId="13141" xr:uid="{00000000-0005-0000-0000-00000D7C0000}"/>
    <cellStyle name="40% - Énfasis5 3 4 6 2 2" xfId="29275" xr:uid="{00000000-0005-0000-0000-00000E7C0000}"/>
    <cellStyle name="40% - Énfasis5 3 4 6 3" xfId="37171" xr:uid="{00000000-0005-0000-0000-00000F7C0000}"/>
    <cellStyle name="40% - Énfasis5 3 4 6 4" xfId="21959" xr:uid="{00000000-0005-0000-0000-0000107C0000}"/>
    <cellStyle name="40% - Énfasis5 3 4 6 5" xfId="44362" xr:uid="{00000000-0005-0000-0000-0000117C0000}"/>
    <cellStyle name="40% - Énfasis5 3 4 7" xfId="7923" xr:uid="{00000000-0005-0000-0000-0000127C0000}"/>
    <cellStyle name="40% - Énfasis5 3 4 7 2" xfId="16890" xr:uid="{00000000-0005-0000-0000-0000137C0000}"/>
    <cellStyle name="40% - Énfasis5 3 4 7 2 2" xfId="30760" xr:uid="{00000000-0005-0000-0000-0000147C0000}"/>
    <cellStyle name="40% - Énfasis5 3 4 7 3" xfId="38657" xr:uid="{00000000-0005-0000-0000-0000157C0000}"/>
    <cellStyle name="40% - Énfasis5 3 4 7 4" xfId="23443" xr:uid="{00000000-0005-0000-0000-0000167C0000}"/>
    <cellStyle name="40% - Énfasis5 3 4 7 5" xfId="48115" xr:uid="{00000000-0005-0000-0000-0000177C0000}"/>
    <cellStyle name="40% - Énfasis5 3 4 8" xfId="11266" xr:uid="{00000000-0005-0000-0000-0000187C0000}"/>
    <cellStyle name="40% - Énfasis5 3 4 8 2" xfId="32245" xr:uid="{00000000-0005-0000-0000-0000197C0000}"/>
    <cellStyle name="40% - Énfasis5 3 4 8 3" xfId="40142" xr:uid="{00000000-0005-0000-0000-00001A7C0000}"/>
    <cellStyle name="40% - Énfasis5 3 4 8 4" xfId="24877" xr:uid="{00000000-0005-0000-0000-00001B7C0000}"/>
    <cellStyle name="40% - Énfasis5 3 4 8 5" xfId="49758" xr:uid="{00000000-0005-0000-0000-00001C7C0000}"/>
    <cellStyle name="40% - Énfasis5 3 4 9" xfId="25830" xr:uid="{00000000-0005-0000-0000-00001D7C0000}"/>
    <cellStyle name="40% - Énfasis5 3 5" xfId="844" xr:uid="{00000000-0005-0000-0000-00001E7C0000}"/>
    <cellStyle name="40% - Énfasis5 3 5 10" xfId="41750" xr:uid="{00000000-0005-0000-0000-00001F7C0000}"/>
    <cellStyle name="40% - Énfasis5 3 5 2" xfId="2347" xr:uid="{00000000-0005-0000-0000-0000207C0000}"/>
    <cellStyle name="40% - Énfasis5 3 5 2 2" xfId="6887" xr:uid="{00000000-0005-0000-0000-0000217C0000}"/>
    <cellStyle name="40% - Énfasis5 3 5 2 2 2" xfId="15865" xr:uid="{00000000-0005-0000-0000-0000227C0000}"/>
    <cellStyle name="40% - Énfasis5 3 5 2 2 2 2" xfId="28680" xr:uid="{00000000-0005-0000-0000-0000237C0000}"/>
    <cellStyle name="40% - Énfasis5 3 5 2 2 3" xfId="36575" xr:uid="{00000000-0005-0000-0000-0000247C0000}"/>
    <cellStyle name="40% - Énfasis5 3 5 2 2 4" xfId="21364" xr:uid="{00000000-0005-0000-0000-0000257C0000}"/>
    <cellStyle name="40% - Énfasis5 3 5 2 2 5" xfId="47089" xr:uid="{00000000-0005-0000-0000-0000267C0000}"/>
    <cellStyle name="40% - Énfasis5 3 5 2 3" xfId="8894" xr:uid="{00000000-0005-0000-0000-0000277C0000}"/>
    <cellStyle name="40% - Énfasis5 3 5 2 3 2" xfId="17861" xr:uid="{00000000-0005-0000-0000-0000287C0000}"/>
    <cellStyle name="40% - Énfasis5 3 5 2 3 2 2" xfId="30164" xr:uid="{00000000-0005-0000-0000-0000297C0000}"/>
    <cellStyle name="40% - Énfasis5 3 5 2 3 3" xfId="38060" xr:uid="{00000000-0005-0000-0000-00002A7C0000}"/>
    <cellStyle name="40% - Énfasis5 3 5 2 3 4" xfId="22847" xr:uid="{00000000-0005-0000-0000-00002B7C0000}"/>
    <cellStyle name="40% - Énfasis5 3 5 2 3 5" xfId="49086" xr:uid="{00000000-0005-0000-0000-00002C7C0000}"/>
    <cellStyle name="40% - Énfasis5 3 5 2 4" xfId="9749" xr:uid="{00000000-0005-0000-0000-00002D7C0000}"/>
    <cellStyle name="40% - Énfasis5 3 5 2 4 2" xfId="31649" xr:uid="{00000000-0005-0000-0000-00002E7C0000}"/>
    <cellStyle name="40% - Énfasis5 3 5 2 4 3" xfId="39546" xr:uid="{00000000-0005-0000-0000-00002F7C0000}"/>
    <cellStyle name="40% - Énfasis5 3 5 2 4 4" xfId="24331" xr:uid="{00000000-0005-0000-0000-0000307C0000}"/>
    <cellStyle name="40% - Énfasis5 3 5 2 4 5" xfId="50729" xr:uid="{00000000-0005-0000-0000-0000317C0000}"/>
    <cellStyle name="40% - Énfasis5 3 5 2 5" xfId="12417" xr:uid="{00000000-0005-0000-0000-0000327C0000}"/>
    <cellStyle name="40% - Énfasis5 3 5 2 5 2" xfId="33134" xr:uid="{00000000-0005-0000-0000-0000337C0000}"/>
    <cellStyle name="40% - Énfasis5 3 5 2 5 3" xfId="41031" xr:uid="{00000000-0005-0000-0000-0000347C0000}"/>
    <cellStyle name="40% - Énfasis5 3 5 2 6" xfId="26718" xr:uid="{00000000-0005-0000-0000-0000357C0000}"/>
    <cellStyle name="40% - Énfasis5 3 5 2 7" xfId="34618" xr:uid="{00000000-0005-0000-0000-0000367C0000}"/>
    <cellStyle name="40% - Énfasis5 3 5 2 8" xfId="19880" xr:uid="{00000000-0005-0000-0000-0000377C0000}"/>
    <cellStyle name="40% - Énfasis5 3 5 2 9" xfId="42547" xr:uid="{00000000-0005-0000-0000-0000387C0000}"/>
    <cellStyle name="40% - Énfasis5 3 5 3" xfId="1535" xr:uid="{00000000-0005-0000-0000-0000397C0000}"/>
    <cellStyle name="40% - Énfasis5 3 5 3 2" xfId="4679" xr:uid="{00000000-0005-0000-0000-00003A7C0000}"/>
    <cellStyle name="40% - Énfasis5 3 5 3 2 2" xfId="14657" xr:uid="{00000000-0005-0000-0000-00003B7C0000}"/>
    <cellStyle name="40% - Énfasis5 3 5 3 2 3" xfId="27925" xr:uid="{00000000-0005-0000-0000-00003C7C0000}"/>
    <cellStyle name="40% - Énfasis5 3 5 3 2 4" xfId="45879" xr:uid="{00000000-0005-0000-0000-00003D7C0000}"/>
    <cellStyle name="40% - Énfasis5 3 5 3 3" xfId="11267" xr:uid="{00000000-0005-0000-0000-00003E7C0000}"/>
    <cellStyle name="40% - Énfasis5 3 5 3 3 2" xfId="35820" xr:uid="{00000000-0005-0000-0000-00003F7C0000}"/>
    <cellStyle name="40% - Énfasis5 3 5 3 4" xfId="20609" xr:uid="{00000000-0005-0000-0000-0000407C0000}"/>
    <cellStyle name="40% - Énfasis5 3 5 3 5" xfId="43407" xr:uid="{00000000-0005-0000-0000-0000417C0000}"/>
    <cellStyle name="40% - Énfasis5 3 5 4" xfId="7423" xr:uid="{00000000-0005-0000-0000-0000427C0000}"/>
    <cellStyle name="40% - Énfasis5 3 5 4 2" xfId="16399" xr:uid="{00000000-0005-0000-0000-0000437C0000}"/>
    <cellStyle name="40% - Énfasis5 3 5 4 2 2" xfId="29409" xr:uid="{00000000-0005-0000-0000-0000447C0000}"/>
    <cellStyle name="40% - Énfasis5 3 5 4 3" xfId="37305" xr:uid="{00000000-0005-0000-0000-0000457C0000}"/>
    <cellStyle name="40% - Énfasis5 3 5 4 4" xfId="22093" xr:uid="{00000000-0005-0000-0000-0000467C0000}"/>
    <cellStyle name="40% - Énfasis5 3 5 4 5" xfId="47624" xr:uid="{00000000-0005-0000-0000-0000477C0000}"/>
    <cellStyle name="40% - Énfasis5 3 5 5" xfId="3331" xr:uid="{00000000-0005-0000-0000-0000487C0000}"/>
    <cellStyle name="40% - Énfasis5 3 5 5 2" xfId="13315" xr:uid="{00000000-0005-0000-0000-0000497C0000}"/>
    <cellStyle name="40% - Énfasis5 3 5 5 2 2" xfId="30894" xr:uid="{00000000-0005-0000-0000-00004A7C0000}"/>
    <cellStyle name="40% - Énfasis5 3 5 5 3" xfId="38791" xr:uid="{00000000-0005-0000-0000-00004B7C0000}"/>
    <cellStyle name="40% - Énfasis5 3 5 5 4" xfId="23577" xr:uid="{00000000-0005-0000-0000-00004C7C0000}"/>
    <cellStyle name="40% - Énfasis5 3 5 5 5" xfId="44536" xr:uid="{00000000-0005-0000-0000-00004D7C0000}"/>
    <cellStyle name="40% - Énfasis5 3 5 6" xfId="8097" xr:uid="{00000000-0005-0000-0000-00004E7C0000}"/>
    <cellStyle name="40% - Énfasis5 3 5 6 2" xfId="17064" xr:uid="{00000000-0005-0000-0000-00004F7C0000}"/>
    <cellStyle name="40% - Énfasis5 3 5 6 2 2" xfId="32379" xr:uid="{00000000-0005-0000-0000-0000507C0000}"/>
    <cellStyle name="40% - Énfasis5 3 5 6 3" xfId="40276" xr:uid="{00000000-0005-0000-0000-0000517C0000}"/>
    <cellStyle name="40% - Énfasis5 3 5 6 4" xfId="24999" xr:uid="{00000000-0005-0000-0000-0000527C0000}"/>
    <cellStyle name="40% - Énfasis5 3 5 6 5" xfId="48289" xr:uid="{00000000-0005-0000-0000-0000537C0000}"/>
    <cellStyle name="40% - Énfasis5 3 5 7" xfId="11268" xr:uid="{00000000-0005-0000-0000-0000547C0000}"/>
    <cellStyle name="40% - Énfasis5 3 5 7 2" xfId="25963" xr:uid="{00000000-0005-0000-0000-0000557C0000}"/>
    <cellStyle name="40% - Énfasis5 3 5 7 3" xfId="49932" xr:uid="{00000000-0005-0000-0000-0000567C0000}"/>
    <cellStyle name="40% - Énfasis5 3 5 8" xfId="33863" xr:uid="{00000000-0005-0000-0000-0000577C0000}"/>
    <cellStyle name="40% - Énfasis5 3 5 9" xfId="19125" xr:uid="{00000000-0005-0000-0000-0000587C0000}"/>
    <cellStyle name="40% - Énfasis5 3 6" xfId="413" xr:uid="{00000000-0005-0000-0000-0000597C0000}"/>
    <cellStyle name="40% - Énfasis5 3 6 10" xfId="41908" xr:uid="{00000000-0005-0000-0000-00005A7C0000}"/>
    <cellStyle name="40% - Énfasis5 3 6 2" xfId="2348" xr:uid="{00000000-0005-0000-0000-00005B7C0000}"/>
    <cellStyle name="40% - Énfasis5 3 6 2 2" xfId="5181" xr:uid="{00000000-0005-0000-0000-00005C7C0000}"/>
    <cellStyle name="40% - Énfasis5 3 6 2 2 2" xfId="15158" xr:uid="{00000000-0005-0000-0000-00005D7C0000}"/>
    <cellStyle name="40% - Énfasis5 3 6 2 2 2 2" xfId="28681" xr:uid="{00000000-0005-0000-0000-00005E7C0000}"/>
    <cellStyle name="40% - Énfasis5 3 6 2 2 3" xfId="36576" xr:uid="{00000000-0005-0000-0000-00005F7C0000}"/>
    <cellStyle name="40% - Énfasis5 3 6 2 2 4" xfId="21365" xr:uid="{00000000-0005-0000-0000-0000607C0000}"/>
    <cellStyle name="40% - Énfasis5 3 6 2 2 5" xfId="46381" xr:uid="{00000000-0005-0000-0000-0000617C0000}"/>
    <cellStyle name="40% - Énfasis5 3 6 2 3" xfId="8895" xr:uid="{00000000-0005-0000-0000-0000627C0000}"/>
    <cellStyle name="40% - Énfasis5 3 6 2 3 2" xfId="17862" xr:uid="{00000000-0005-0000-0000-0000637C0000}"/>
    <cellStyle name="40% - Énfasis5 3 6 2 3 2 2" xfId="30165" xr:uid="{00000000-0005-0000-0000-0000647C0000}"/>
    <cellStyle name="40% - Énfasis5 3 6 2 3 3" xfId="38061" xr:uid="{00000000-0005-0000-0000-0000657C0000}"/>
    <cellStyle name="40% - Énfasis5 3 6 2 3 4" xfId="22848" xr:uid="{00000000-0005-0000-0000-0000667C0000}"/>
    <cellStyle name="40% - Énfasis5 3 6 2 3 5" xfId="49087" xr:uid="{00000000-0005-0000-0000-0000677C0000}"/>
    <cellStyle name="40% - Énfasis5 3 6 2 4" xfId="9750" xr:uid="{00000000-0005-0000-0000-0000687C0000}"/>
    <cellStyle name="40% - Énfasis5 3 6 2 4 2" xfId="31650" xr:uid="{00000000-0005-0000-0000-0000697C0000}"/>
    <cellStyle name="40% - Énfasis5 3 6 2 4 3" xfId="39547" xr:uid="{00000000-0005-0000-0000-00006A7C0000}"/>
    <cellStyle name="40% - Énfasis5 3 6 2 4 4" xfId="24332" xr:uid="{00000000-0005-0000-0000-00006B7C0000}"/>
    <cellStyle name="40% - Énfasis5 3 6 2 4 5" xfId="50730" xr:uid="{00000000-0005-0000-0000-00006C7C0000}"/>
    <cellStyle name="40% - Énfasis5 3 6 2 5" xfId="12418" xr:uid="{00000000-0005-0000-0000-00006D7C0000}"/>
    <cellStyle name="40% - Énfasis5 3 6 2 5 2" xfId="33135" xr:uid="{00000000-0005-0000-0000-00006E7C0000}"/>
    <cellStyle name="40% - Énfasis5 3 6 2 5 3" xfId="41032" xr:uid="{00000000-0005-0000-0000-00006F7C0000}"/>
    <cellStyle name="40% - Énfasis5 3 6 2 6" xfId="26719" xr:uid="{00000000-0005-0000-0000-0000707C0000}"/>
    <cellStyle name="40% - Énfasis5 3 6 2 7" xfId="34619" xr:uid="{00000000-0005-0000-0000-0000717C0000}"/>
    <cellStyle name="40% - Énfasis5 3 6 2 8" xfId="19881" xr:uid="{00000000-0005-0000-0000-0000727C0000}"/>
    <cellStyle name="40% - Énfasis5 3 6 2 9" xfId="42548" xr:uid="{00000000-0005-0000-0000-0000737C0000}"/>
    <cellStyle name="40% - Énfasis5 3 6 3" xfId="1697" xr:uid="{00000000-0005-0000-0000-0000747C0000}"/>
    <cellStyle name="40% - Énfasis5 3 6 3 2" xfId="11269" xr:uid="{00000000-0005-0000-0000-0000757C0000}"/>
    <cellStyle name="40% - Énfasis5 3 6 3 2 2" xfId="27603" xr:uid="{00000000-0005-0000-0000-0000767C0000}"/>
    <cellStyle name="40% - Énfasis5 3 6 3 3" xfId="35498" xr:uid="{00000000-0005-0000-0000-0000777C0000}"/>
    <cellStyle name="40% - Énfasis5 3 6 3 4" xfId="20287" xr:uid="{00000000-0005-0000-0000-0000787C0000}"/>
    <cellStyle name="40% - Énfasis5 3 6 3 5" xfId="43516" xr:uid="{00000000-0005-0000-0000-0000797C0000}"/>
    <cellStyle name="40% - Énfasis5 3 6 4" xfId="2907" xr:uid="{00000000-0005-0000-0000-00007A7C0000}"/>
    <cellStyle name="40% - Énfasis5 3 6 4 2" xfId="12891" xr:uid="{00000000-0005-0000-0000-00007B7C0000}"/>
    <cellStyle name="40% - Énfasis5 3 6 4 2 2" xfId="29087" xr:uid="{00000000-0005-0000-0000-00007C7C0000}"/>
    <cellStyle name="40% - Énfasis5 3 6 4 3" xfId="36983" xr:uid="{00000000-0005-0000-0000-00007D7C0000}"/>
    <cellStyle name="40% - Énfasis5 3 6 4 4" xfId="21771" xr:uid="{00000000-0005-0000-0000-00007E7C0000}"/>
    <cellStyle name="40% - Énfasis5 3 6 4 5" xfId="44112" xr:uid="{00000000-0005-0000-0000-00007F7C0000}"/>
    <cellStyle name="40% - Énfasis5 3 6 5" xfId="8255" xr:uid="{00000000-0005-0000-0000-0000807C0000}"/>
    <cellStyle name="40% - Énfasis5 3 6 5 2" xfId="17222" xr:uid="{00000000-0005-0000-0000-0000817C0000}"/>
    <cellStyle name="40% - Énfasis5 3 6 5 2 2" xfId="30572" xr:uid="{00000000-0005-0000-0000-0000827C0000}"/>
    <cellStyle name="40% - Énfasis5 3 6 5 3" xfId="38469" xr:uid="{00000000-0005-0000-0000-0000837C0000}"/>
    <cellStyle name="40% - Énfasis5 3 6 5 4" xfId="23255" xr:uid="{00000000-0005-0000-0000-0000847C0000}"/>
    <cellStyle name="40% - Énfasis5 3 6 5 5" xfId="48447" xr:uid="{00000000-0005-0000-0000-0000857C0000}"/>
    <cellStyle name="40% - Énfasis5 3 6 6" xfId="11270" xr:uid="{00000000-0005-0000-0000-0000867C0000}"/>
    <cellStyle name="40% - Énfasis5 3 6 6 2" xfId="32057" xr:uid="{00000000-0005-0000-0000-0000877C0000}"/>
    <cellStyle name="40% - Énfasis5 3 6 6 3" xfId="39954" xr:uid="{00000000-0005-0000-0000-0000887C0000}"/>
    <cellStyle name="40% - Énfasis5 3 6 6 4" xfId="24690" xr:uid="{00000000-0005-0000-0000-0000897C0000}"/>
    <cellStyle name="40% - Énfasis5 3 6 6 5" xfId="50090" xr:uid="{00000000-0005-0000-0000-00008A7C0000}"/>
    <cellStyle name="40% - Énfasis5 3 6 7" xfId="25642" xr:uid="{00000000-0005-0000-0000-00008B7C0000}"/>
    <cellStyle name="40% - Énfasis5 3 6 8" xfId="33541" xr:uid="{00000000-0005-0000-0000-00008C7C0000}"/>
    <cellStyle name="40% - Énfasis5 3 6 9" xfId="18803" xr:uid="{00000000-0005-0000-0000-00008D7C0000}"/>
    <cellStyle name="40% - Énfasis5 3 7" xfId="1633" xr:uid="{00000000-0005-0000-0000-00008E7C0000}"/>
    <cellStyle name="40% - Énfasis5 3 7 10" xfId="41844" xr:uid="{00000000-0005-0000-0000-00008F7C0000}"/>
    <cellStyle name="40% - Énfasis5 3 7 2" xfId="2349" xr:uid="{00000000-0005-0000-0000-0000907C0000}"/>
    <cellStyle name="40% - Énfasis5 3 7 2 2" xfId="7583" xr:uid="{00000000-0005-0000-0000-0000917C0000}"/>
    <cellStyle name="40% - Énfasis5 3 7 2 2 2" xfId="16558" xr:uid="{00000000-0005-0000-0000-0000927C0000}"/>
    <cellStyle name="40% - Énfasis5 3 7 2 2 2 2" xfId="28682" xr:uid="{00000000-0005-0000-0000-0000937C0000}"/>
    <cellStyle name="40% - Énfasis5 3 7 2 2 3" xfId="36577" xr:uid="{00000000-0005-0000-0000-0000947C0000}"/>
    <cellStyle name="40% - Énfasis5 3 7 2 2 4" xfId="21366" xr:uid="{00000000-0005-0000-0000-0000957C0000}"/>
    <cellStyle name="40% - Énfasis5 3 7 2 2 5" xfId="47783" xr:uid="{00000000-0005-0000-0000-0000967C0000}"/>
    <cellStyle name="40% - Énfasis5 3 7 2 3" xfId="8896" xr:uid="{00000000-0005-0000-0000-0000977C0000}"/>
    <cellStyle name="40% - Énfasis5 3 7 2 3 2" xfId="17863" xr:uid="{00000000-0005-0000-0000-0000987C0000}"/>
    <cellStyle name="40% - Énfasis5 3 7 2 3 2 2" xfId="30166" xr:uid="{00000000-0005-0000-0000-0000997C0000}"/>
    <cellStyle name="40% - Énfasis5 3 7 2 3 3" xfId="38062" xr:uid="{00000000-0005-0000-0000-00009A7C0000}"/>
    <cellStyle name="40% - Énfasis5 3 7 2 3 4" xfId="22849" xr:uid="{00000000-0005-0000-0000-00009B7C0000}"/>
    <cellStyle name="40% - Énfasis5 3 7 2 3 5" xfId="49088" xr:uid="{00000000-0005-0000-0000-00009C7C0000}"/>
    <cellStyle name="40% - Énfasis5 3 7 2 4" xfId="9751" xr:uid="{00000000-0005-0000-0000-00009D7C0000}"/>
    <cellStyle name="40% - Énfasis5 3 7 2 4 2" xfId="31651" xr:uid="{00000000-0005-0000-0000-00009E7C0000}"/>
    <cellStyle name="40% - Énfasis5 3 7 2 4 3" xfId="39548" xr:uid="{00000000-0005-0000-0000-00009F7C0000}"/>
    <cellStyle name="40% - Énfasis5 3 7 2 4 4" xfId="24333" xr:uid="{00000000-0005-0000-0000-0000A07C0000}"/>
    <cellStyle name="40% - Énfasis5 3 7 2 4 5" xfId="50731" xr:uid="{00000000-0005-0000-0000-0000A17C0000}"/>
    <cellStyle name="40% - Énfasis5 3 7 2 5" xfId="12419" xr:uid="{00000000-0005-0000-0000-0000A27C0000}"/>
    <cellStyle name="40% - Énfasis5 3 7 2 5 2" xfId="33136" xr:uid="{00000000-0005-0000-0000-0000A37C0000}"/>
    <cellStyle name="40% - Énfasis5 3 7 2 5 3" xfId="41033" xr:uid="{00000000-0005-0000-0000-0000A47C0000}"/>
    <cellStyle name="40% - Énfasis5 3 7 2 6" xfId="26720" xr:uid="{00000000-0005-0000-0000-0000A57C0000}"/>
    <cellStyle name="40% - Énfasis5 3 7 2 7" xfId="34620" xr:uid="{00000000-0005-0000-0000-0000A67C0000}"/>
    <cellStyle name="40% - Énfasis5 3 7 2 8" xfId="19882" xr:uid="{00000000-0005-0000-0000-0000A77C0000}"/>
    <cellStyle name="40% - Énfasis5 3 7 2 9" xfId="42549" xr:uid="{00000000-0005-0000-0000-0000A87C0000}"/>
    <cellStyle name="40% - Énfasis5 3 7 3" xfId="4383" xr:uid="{00000000-0005-0000-0000-0000A97C0000}"/>
    <cellStyle name="40% - Énfasis5 3 7 3 2" xfId="14363" xr:uid="{00000000-0005-0000-0000-0000AA7C0000}"/>
    <cellStyle name="40% - Énfasis5 3 7 3 2 2" xfId="27538" xr:uid="{00000000-0005-0000-0000-0000AB7C0000}"/>
    <cellStyle name="40% - Énfasis5 3 7 3 3" xfId="35433" xr:uid="{00000000-0005-0000-0000-0000AC7C0000}"/>
    <cellStyle name="40% - Énfasis5 3 7 3 4" xfId="20223" xr:uid="{00000000-0005-0000-0000-0000AD7C0000}"/>
    <cellStyle name="40% - Énfasis5 3 7 3 5" xfId="45585" xr:uid="{00000000-0005-0000-0000-0000AE7C0000}"/>
    <cellStyle name="40% - Énfasis5 3 7 4" xfId="8191" xr:uid="{00000000-0005-0000-0000-0000AF7C0000}"/>
    <cellStyle name="40% - Énfasis5 3 7 4 2" xfId="17158" xr:uid="{00000000-0005-0000-0000-0000B07C0000}"/>
    <cellStyle name="40% - Énfasis5 3 7 4 2 2" xfId="29022" xr:uid="{00000000-0005-0000-0000-0000B17C0000}"/>
    <cellStyle name="40% - Énfasis5 3 7 4 3" xfId="36918" xr:uid="{00000000-0005-0000-0000-0000B27C0000}"/>
    <cellStyle name="40% - Énfasis5 3 7 4 4" xfId="21707" xr:uid="{00000000-0005-0000-0000-0000B37C0000}"/>
    <cellStyle name="40% - Énfasis5 3 7 4 5" xfId="48383" xr:uid="{00000000-0005-0000-0000-0000B47C0000}"/>
    <cellStyle name="40% - Énfasis5 3 7 5" xfId="9752" xr:uid="{00000000-0005-0000-0000-0000B57C0000}"/>
    <cellStyle name="40% - Énfasis5 3 7 5 2" xfId="30507" xr:uid="{00000000-0005-0000-0000-0000B67C0000}"/>
    <cellStyle name="40% - Énfasis5 3 7 5 3" xfId="38404" xr:uid="{00000000-0005-0000-0000-0000B77C0000}"/>
    <cellStyle name="40% - Énfasis5 3 7 5 4" xfId="23191" xr:uid="{00000000-0005-0000-0000-0000B87C0000}"/>
    <cellStyle name="40% - Énfasis5 3 7 5 5" xfId="50026" xr:uid="{00000000-0005-0000-0000-0000B97C0000}"/>
    <cellStyle name="40% - Énfasis5 3 7 6" xfId="12028" xr:uid="{00000000-0005-0000-0000-0000BA7C0000}"/>
    <cellStyle name="40% - Énfasis5 3 7 6 2" xfId="31992" xr:uid="{00000000-0005-0000-0000-0000BB7C0000}"/>
    <cellStyle name="40% - Énfasis5 3 7 6 3" xfId="39889" xr:uid="{00000000-0005-0000-0000-0000BC7C0000}"/>
    <cellStyle name="40% - Énfasis5 3 7 7" xfId="25577" xr:uid="{00000000-0005-0000-0000-0000BD7C0000}"/>
    <cellStyle name="40% - Énfasis5 3 7 8" xfId="33476" xr:uid="{00000000-0005-0000-0000-0000BE7C0000}"/>
    <cellStyle name="40% - Énfasis5 3 7 9" xfId="18738" xr:uid="{00000000-0005-0000-0000-0000BF7C0000}"/>
    <cellStyle name="40% - Énfasis5 3 8" xfId="2342" xr:uid="{00000000-0005-0000-0000-0000C07C0000}"/>
    <cellStyle name="40% - Énfasis5 3 8 2" xfId="5317" xr:uid="{00000000-0005-0000-0000-0000C17C0000}"/>
    <cellStyle name="40% - Énfasis5 3 8 2 2" xfId="28673" xr:uid="{00000000-0005-0000-0000-0000C27C0000}"/>
    <cellStyle name="40% - Énfasis5 3 8 2 2 2" xfId="51344" xr:uid="{00000000-0005-0000-0000-0000C37C0000}"/>
    <cellStyle name="40% - Énfasis5 3 8 2 3" xfId="36568" xr:uid="{00000000-0005-0000-0000-0000C47C0000}"/>
    <cellStyle name="40% - Énfasis5 3 8 2 3 2" xfId="51232" xr:uid="{00000000-0005-0000-0000-0000C57C0000}"/>
    <cellStyle name="40% - Énfasis5 3 8 2 4" xfId="21357" xr:uid="{00000000-0005-0000-0000-0000C67C0000}"/>
    <cellStyle name="40% - Énfasis5 3 8 3" xfId="7582" xr:uid="{00000000-0005-0000-0000-0000C77C0000}"/>
    <cellStyle name="40% - Énfasis5 3 8 3 2" xfId="16557" xr:uid="{00000000-0005-0000-0000-0000C87C0000}"/>
    <cellStyle name="40% - Énfasis5 3 8 3 2 2" xfId="30157" xr:uid="{00000000-0005-0000-0000-0000C97C0000}"/>
    <cellStyle name="40% - Énfasis5 3 8 3 3" xfId="38053" xr:uid="{00000000-0005-0000-0000-0000CA7C0000}"/>
    <cellStyle name="40% - Énfasis5 3 8 3 4" xfId="22840" xr:uid="{00000000-0005-0000-0000-0000CB7C0000}"/>
    <cellStyle name="40% - Énfasis5 3 8 3 5" xfId="47782" xr:uid="{00000000-0005-0000-0000-0000CC7C0000}"/>
    <cellStyle name="40% - Énfasis5 3 8 4" xfId="8889" xr:uid="{00000000-0005-0000-0000-0000CD7C0000}"/>
    <cellStyle name="40% - Énfasis5 3 8 4 2" xfId="17856" xr:uid="{00000000-0005-0000-0000-0000CE7C0000}"/>
    <cellStyle name="40% - Énfasis5 3 8 4 2 2" xfId="31642" xr:uid="{00000000-0005-0000-0000-0000CF7C0000}"/>
    <cellStyle name="40% - Énfasis5 3 8 4 3" xfId="39539" xr:uid="{00000000-0005-0000-0000-0000D07C0000}"/>
    <cellStyle name="40% - Énfasis5 3 8 4 4" xfId="24324" xr:uid="{00000000-0005-0000-0000-0000D17C0000}"/>
    <cellStyle name="40% - Énfasis5 3 8 4 5" xfId="49081" xr:uid="{00000000-0005-0000-0000-0000D27C0000}"/>
    <cellStyle name="40% - Énfasis5 3 8 5" xfId="11271" xr:uid="{00000000-0005-0000-0000-0000D37C0000}"/>
    <cellStyle name="40% - Énfasis5 3 8 5 2" xfId="33127" xr:uid="{00000000-0005-0000-0000-0000D47C0000}"/>
    <cellStyle name="40% - Énfasis5 3 8 5 3" xfId="41024" xr:uid="{00000000-0005-0000-0000-0000D57C0000}"/>
    <cellStyle name="40% - Énfasis5 3 8 5 4" xfId="25413" xr:uid="{00000000-0005-0000-0000-0000D67C0000}"/>
    <cellStyle name="40% - Énfasis5 3 8 5 5" xfId="50724" xr:uid="{00000000-0005-0000-0000-0000D77C0000}"/>
    <cellStyle name="40% - Énfasis5 3 8 6" xfId="26711" xr:uid="{00000000-0005-0000-0000-0000D87C0000}"/>
    <cellStyle name="40% - Énfasis5 3 8 7" xfId="34611" xr:uid="{00000000-0005-0000-0000-0000D97C0000}"/>
    <cellStyle name="40% - Énfasis5 3 8 8" xfId="19873" xr:uid="{00000000-0005-0000-0000-0000DA7C0000}"/>
    <cellStyle name="40% - Énfasis5 3 8 9" xfId="42542" xr:uid="{00000000-0005-0000-0000-0000DB7C0000}"/>
    <cellStyle name="40% - Énfasis5 3 9" xfId="1111" xr:uid="{00000000-0005-0000-0000-0000DC7C0000}"/>
    <cellStyle name="40% - Énfasis5 3 9 2" xfId="6460" xr:uid="{00000000-0005-0000-0000-0000DD7C0000}"/>
    <cellStyle name="40% - Énfasis5 3 9 2 2" xfId="15442" xr:uid="{00000000-0005-0000-0000-0000DE7C0000}"/>
    <cellStyle name="40% - Énfasis5 3 9 2 3" xfId="27063" xr:uid="{00000000-0005-0000-0000-0000DF7C0000}"/>
    <cellStyle name="40% - Énfasis5 3 9 2 4" xfId="46665" xr:uid="{00000000-0005-0000-0000-0000E07C0000}"/>
    <cellStyle name="40% - Énfasis5 3 9 3" xfId="11272" xr:uid="{00000000-0005-0000-0000-0000E17C0000}"/>
    <cellStyle name="40% - Énfasis5 3 9 3 2" xfId="34958" xr:uid="{00000000-0005-0000-0000-0000E27C0000}"/>
    <cellStyle name="40% - Énfasis5 3 9 4" xfId="18690" xr:uid="{00000000-0005-0000-0000-0000E37C0000}"/>
    <cellStyle name="40% - Énfasis5 3 9 5" xfId="42984" xr:uid="{00000000-0005-0000-0000-0000E47C0000}"/>
    <cellStyle name="40% - Énfasis5 4" xfId="131" xr:uid="{00000000-0005-0000-0000-0000E57C0000}"/>
    <cellStyle name="40% - Énfasis5 4 10" xfId="3814" xr:uid="{00000000-0005-0000-0000-0000E67C0000}"/>
    <cellStyle name="40% - Énfasis5 4 10 2" xfId="13797" xr:uid="{00000000-0005-0000-0000-0000E77C0000}"/>
    <cellStyle name="40% - Énfasis5 4 10 2 2" xfId="32248" xr:uid="{00000000-0005-0000-0000-0000E87C0000}"/>
    <cellStyle name="40% - Énfasis5 4 10 3" xfId="40145" xr:uid="{00000000-0005-0000-0000-0000E97C0000}"/>
    <cellStyle name="40% - Énfasis5 4 10 4" xfId="24880" xr:uid="{00000000-0005-0000-0000-0000EA7C0000}"/>
    <cellStyle name="40% - Énfasis5 4 10 5" xfId="45019" xr:uid="{00000000-0005-0000-0000-0000EB7C0000}"/>
    <cellStyle name="40% - Énfasis5 4 11" xfId="7071" xr:uid="{00000000-0005-0000-0000-0000EC7C0000}"/>
    <cellStyle name="40% - Énfasis5 4 11 2" xfId="16048" xr:uid="{00000000-0005-0000-0000-0000ED7C0000}"/>
    <cellStyle name="40% - Énfasis5 4 11 3" xfId="25833" xr:uid="{00000000-0005-0000-0000-0000EE7C0000}"/>
    <cellStyle name="40% - Énfasis5 4 11 4" xfId="47273" xr:uid="{00000000-0005-0000-0000-0000EF7C0000}"/>
    <cellStyle name="40% - Énfasis5 4 12" xfId="2787" xr:uid="{00000000-0005-0000-0000-0000F07C0000}"/>
    <cellStyle name="40% - Énfasis5 4 12 2" xfId="12771" xr:uid="{00000000-0005-0000-0000-0000F17C0000}"/>
    <cellStyle name="40% - Énfasis5 4 12 3" xfId="33732" xr:uid="{00000000-0005-0000-0000-0000F27C0000}"/>
    <cellStyle name="40% - Énfasis5 4 12 4" xfId="43992" xr:uid="{00000000-0005-0000-0000-0000F37C0000}"/>
    <cellStyle name="40% - Énfasis5 4 13" xfId="7745" xr:uid="{00000000-0005-0000-0000-0000F47C0000}"/>
    <cellStyle name="40% - Énfasis5 4 13 2" xfId="16712" xr:uid="{00000000-0005-0000-0000-0000F57C0000}"/>
    <cellStyle name="40% - Énfasis5 4 13 3" xfId="47937" xr:uid="{00000000-0005-0000-0000-0000F67C0000}"/>
    <cellStyle name="40% - Énfasis5 4 14" xfId="11273" xr:uid="{00000000-0005-0000-0000-0000F77C0000}"/>
    <cellStyle name="40% - Énfasis5 4 14 2" xfId="49580" xr:uid="{00000000-0005-0000-0000-0000F87C0000}"/>
    <cellStyle name="40% - Énfasis5 4 15" xfId="18293" xr:uid="{00000000-0005-0000-0000-0000F97C0000}"/>
    <cellStyle name="40% - Énfasis5 4 16" xfId="41398" xr:uid="{00000000-0005-0000-0000-0000FA7C0000}"/>
    <cellStyle name="40% - Énfasis5 4 2" xfId="239" xr:uid="{00000000-0005-0000-0000-0000FB7C0000}"/>
    <cellStyle name="40% - Énfasis5 4 2 10" xfId="11274" xr:uid="{00000000-0005-0000-0000-0000FC7C0000}"/>
    <cellStyle name="40% - Énfasis5 4 2 10 2" xfId="33733" xr:uid="{00000000-0005-0000-0000-0000FD7C0000}"/>
    <cellStyle name="40% - Énfasis5 4 2 10 3" xfId="49645" xr:uid="{00000000-0005-0000-0000-0000FE7C0000}"/>
    <cellStyle name="40% - Énfasis5 4 2 11" xfId="18476" xr:uid="{00000000-0005-0000-0000-0000FF7C0000}"/>
    <cellStyle name="40% - Énfasis5 4 2 12" xfId="41463" xr:uid="{00000000-0005-0000-0000-0000007D0000}"/>
    <cellStyle name="40% - Énfasis5 4 2 2" xfId="673" xr:uid="{00000000-0005-0000-0000-0000017D0000}"/>
    <cellStyle name="40% - Énfasis5 4 2 2 10" xfId="41580" xr:uid="{00000000-0005-0000-0000-0000027D0000}"/>
    <cellStyle name="40% - Énfasis5 4 2 2 2" xfId="2351" xr:uid="{00000000-0005-0000-0000-0000037D0000}"/>
    <cellStyle name="40% - Énfasis5 4 2 2 2 2" xfId="5114" xr:uid="{00000000-0005-0000-0000-0000047D0000}"/>
    <cellStyle name="40% - Énfasis5 4 2 2 2 2 2" xfId="15092" xr:uid="{00000000-0005-0000-0000-0000057D0000}"/>
    <cellStyle name="40% - Énfasis5 4 2 2 2 2 2 2" xfId="28685" xr:uid="{00000000-0005-0000-0000-0000067D0000}"/>
    <cellStyle name="40% - Énfasis5 4 2 2 2 2 3" xfId="36580" xr:uid="{00000000-0005-0000-0000-0000077D0000}"/>
    <cellStyle name="40% - Énfasis5 4 2 2 2 2 4" xfId="21369" xr:uid="{00000000-0005-0000-0000-0000087D0000}"/>
    <cellStyle name="40% - Énfasis5 4 2 2 2 2 5" xfId="46314" xr:uid="{00000000-0005-0000-0000-0000097D0000}"/>
    <cellStyle name="40% - Énfasis5 4 2 2 2 3" xfId="8898" xr:uid="{00000000-0005-0000-0000-00000A7D0000}"/>
    <cellStyle name="40% - Énfasis5 4 2 2 2 3 2" xfId="17865" xr:uid="{00000000-0005-0000-0000-00000B7D0000}"/>
    <cellStyle name="40% - Énfasis5 4 2 2 2 3 2 2" xfId="30169" xr:uid="{00000000-0005-0000-0000-00000C7D0000}"/>
    <cellStyle name="40% - Énfasis5 4 2 2 2 3 3" xfId="38065" xr:uid="{00000000-0005-0000-0000-00000D7D0000}"/>
    <cellStyle name="40% - Énfasis5 4 2 2 2 3 4" xfId="22852" xr:uid="{00000000-0005-0000-0000-00000E7D0000}"/>
    <cellStyle name="40% - Énfasis5 4 2 2 2 3 5" xfId="49090" xr:uid="{00000000-0005-0000-0000-00000F7D0000}"/>
    <cellStyle name="40% - Énfasis5 4 2 2 2 4" xfId="9753" xr:uid="{00000000-0005-0000-0000-0000107D0000}"/>
    <cellStyle name="40% - Énfasis5 4 2 2 2 4 2" xfId="31654" xr:uid="{00000000-0005-0000-0000-0000117D0000}"/>
    <cellStyle name="40% - Énfasis5 4 2 2 2 4 3" xfId="39551" xr:uid="{00000000-0005-0000-0000-0000127D0000}"/>
    <cellStyle name="40% - Énfasis5 4 2 2 2 4 4" xfId="24336" xr:uid="{00000000-0005-0000-0000-0000137D0000}"/>
    <cellStyle name="40% - Énfasis5 4 2 2 2 4 5" xfId="50733" xr:uid="{00000000-0005-0000-0000-0000147D0000}"/>
    <cellStyle name="40% - Énfasis5 4 2 2 2 5" xfId="12420" xr:uid="{00000000-0005-0000-0000-0000157D0000}"/>
    <cellStyle name="40% - Énfasis5 4 2 2 2 5 2" xfId="33139" xr:uid="{00000000-0005-0000-0000-0000167D0000}"/>
    <cellStyle name="40% - Énfasis5 4 2 2 2 5 3" xfId="41036" xr:uid="{00000000-0005-0000-0000-0000177D0000}"/>
    <cellStyle name="40% - Énfasis5 4 2 2 2 6" xfId="26723" xr:uid="{00000000-0005-0000-0000-0000187D0000}"/>
    <cellStyle name="40% - Énfasis5 4 2 2 2 7" xfId="34623" xr:uid="{00000000-0005-0000-0000-0000197D0000}"/>
    <cellStyle name="40% - Énfasis5 4 2 2 2 8" xfId="19885" xr:uid="{00000000-0005-0000-0000-00001A7D0000}"/>
    <cellStyle name="40% - Énfasis5 4 2 2 2 9" xfId="42551" xr:uid="{00000000-0005-0000-0000-00001B7D0000}"/>
    <cellStyle name="40% - Énfasis5 4 2 2 3" xfId="1365" xr:uid="{00000000-0005-0000-0000-00001C7D0000}"/>
    <cellStyle name="40% - Énfasis5 4 2 2 3 2" xfId="6716" xr:uid="{00000000-0005-0000-0000-00001D7D0000}"/>
    <cellStyle name="40% - Énfasis5 4 2 2 3 2 2" xfId="15695" xr:uid="{00000000-0005-0000-0000-00001E7D0000}"/>
    <cellStyle name="40% - Énfasis5 4 2 2 3 2 3" xfId="28114" xr:uid="{00000000-0005-0000-0000-00001F7D0000}"/>
    <cellStyle name="40% - Énfasis5 4 2 2 3 2 4" xfId="46919" xr:uid="{00000000-0005-0000-0000-0000207D0000}"/>
    <cellStyle name="40% - Énfasis5 4 2 2 3 3" xfId="11275" xr:uid="{00000000-0005-0000-0000-0000217D0000}"/>
    <cellStyle name="40% - Énfasis5 4 2 2 3 3 2" xfId="36009" xr:uid="{00000000-0005-0000-0000-0000227D0000}"/>
    <cellStyle name="40% - Énfasis5 4 2 2 3 4" xfId="20798" xr:uid="{00000000-0005-0000-0000-0000237D0000}"/>
    <cellStyle name="40% - Énfasis5 4 2 2 3 5" xfId="43237" xr:uid="{00000000-0005-0000-0000-0000247D0000}"/>
    <cellStyle name="40% - Énfasis5 4 2 2 4" xfId="4275" xr:uid="{00000000-0005-0000-0000-0000257D0000}"/>
    <cellStyle name="40% - Énfasis5 4 2 2 4 2" xfId="14255" xr:uid="{00000000-0005-0000-0000-0000267D0000}"/>
    <cellStyle name="40% - Énfasis5 4 2 2 4 2 2" xfId="29598" xr:uid="{00000000-0005-0000-0000-0000277D0000}"/>
    <cellStyle name="40% - Énfasis5 4 2 2 4 3" xfId="37494" xr:uid="{00000000-0005-0000-0000-0000287D0000}"/>
    <cellStyle name="40% - Énfasis5 4 2 2 4 4" xfId="22282" xr:uid="{00000000-0005-0000-0000-0000297D0000}"/>
    <cellStyle name="40% - Énfasis5 4 2 2 4 5" xfId="45477" xr:uid="{00000000-0005-0000-0000-00002A7D0000}"/>
    <cellStyle name="40% - Énfasis5 4 2 2 5" xfId="7253" xr:uid="{00000000-0005-0000-0000-00002B7D0000}"/>
    <cellStyle name="40% - Énfasis5 4 2 2 5 2" xfId="16230" xr:uid="{00000000-0005-0000-0000-00002C7D0000}"/>
    <cellStyle name="40% - Énfasis5 4 2 2 5 2 2" xfId="31083" xr:uid="{00000000-0005-0000-0000-00002D7D0000}"/>
    <cellStyle name="40% - Énfasis5 4 2 2 5 3" xfId="38980" xr:uid="{00000000-0005-0000-0000-00002E7D0000}"/>
    <cellStyle name="40% - Énfasis5 4 2 2 5 4" xfId="23766" xr:uid="{00000000-0005-0000-0000-00002F7D0000}"/>
    <cellStyle name="40% - Énfasis5 4 2 2 5 5" xfId="47455" xr:uid="{00000000-0005-0000-0000-0000307D0000}"/>
    <cellStyle name="40% - Énfasis5 4 2 2 6" xfId="3161" xr:uid="{00000000-0005-0000-0000-0000317D0000}"/>
    <cellStyle name="40% - Énfasis5 4 2 2 6 2" xfId="13145" xr:uid="{00000000-0005-0000-0000-0000327D0000}"/>
    <cellStyle name="40% - Énfasis5 4 2 2 6 2 2" xfId="32568" xr:uid="{00000000-0005-0000-0000-0000337D0000}"/>
    <cellStyle name="40% - Énfasis5 4 2 2 6 3" xfId="40465" xr:uid="{00000000-0005-0000-0000-0000347D0000}"/>
    <cellStyle name="40% - Énfasis5 4 2 2 6 4" xfId="25173" xr:uid="{00000000-0005-0000-0000-0000357D0000}"/>
    <cellStyle name="40% - Énfasis5 4 2 2 6 5" xfId="44366" xr:uid="{00000000-0005-0000-0000-0000367D0000}"/>
    <cellStyle name="40% - Énfasis5 4 2 2 7" xfId="7927" xr:uid="{00000000-0005-0000-0000-0000377D0000}"/>
    <cellStyle name="40% - Énfasis5 4 2 2 7 2" xfId="16894" xr:uid="{00000000-0005-0000-0000-0000387D0000}"/>
    <cellStyle name="40% - Énfasis5 4 2 2 7 3" xfId="26152" xr:uid="{00000000-0005-0000-0000-0000397D0000}"/>
    <cellStyle name="40% - Énfasis5 4 2 2 7 4" xfId="48119" xr:uid="{00000000-0005-0000-0000-00003A7D0000}"/>
    <cellStyle name="40% - Énfasis5 4 2 2 8" xfId="11276" xr:uid="{00000000-0005-0000-0000-00003B7D0000}"/>
    <cellStyle name="40% - Énfasis5 4 2 2 8 2" xfId="34052" xr:uid="{00000000-0005-0000-0000-00003C7D0000}"/>
    <cellStyle name="40% - Énfasis5 4 2 2 8 3" xfId="49762" xr:uid="{00000000-0005-0000-0000-00003D7D0000}"/>
    <cellStyle name="40% - Énfasis5 4 2 2 9" xfId="19314" xr:uid="{00000000-0005-0000-0000-00003E7D0000}"/>
    <cellStyle name="40% - Énfasis5 4 2 3" xfId="848" xr:uid="{00000000-0005-0000-0000-00003F7D0000}"/>
    <cellStyle name="40% - Énfasis5 4 2 3 2" xfId="1539" xr:uid="{00000000-0005-0000-0000-0000407D0000}"/>
    <cellStyle name="40% - Énfasis5 4 2 3 2 2" xfId="6891" xr:uid="{00000000-0005-0000-0000-0000417D0000}"/>
    <cellStyle name="40% - Énfasis5 4 2 3 2 2 2" xfId="15869" xr:uid="{00000000-0005-0000-0000-0000427D0000}"/>
    <cellStyle name="40% - Énfasis5 4 2 3 2 2 3" xfId="28684" xr:uid="{00000000-0005-0000-0000-0000437D0000}"/>
    <cellStyle name="40% - Énfasis5 4 2 3 2 2 4" xfId="47093" xr:uid="{00000000-0005-0000-0000-0000447D0000}"/>
    <cellStyle name="40% - Énfasis5 4 2 3 2 3" xfId="11277" xr:uid="{00000000-0005-0000-0000-0000457D0000}"/>
    <cellStyle name="40% - Énfasis5 4 2 3 2 3 2" xfId="36579" xr:uid="{00000000-0005-0000-0000-0000467D0000}"/>
    <cellStyle name="40% - Énfasis5 4 2 3 2 4" xfId="21368" xr:uid="{00000000-0005-0000-0000-0000477D0000}"/>
    <cellStyle name="40% - Énfasis5 4 2 3 2 5" xfId="43411" xr:uid="{00000000-0005-0000-0000-0000487D0000}"/>
    <cellStyle name="40% - Énfasis5 4 2 3 3" xfId="4835" xr:uid="{00000000-0005-0000-0000-0000497D0000}"/>
    <cellStyle name="40% - Énfasis5 4 2 3 3 2" xfId="14813" xr:uid="{00000000-0005-0000-0000-00004A7D0000}"/>
    <cellStyle name="40% - Énfasis5 4 2 3 3 2 2" xfId="30168" xr:uid="{00000000-0005-0000-0000-00004B7D0000}"/>
    <cellStyle name="40% - Énfasis5 4 2 3 3 3" xfId="38064" xr:uid="{00000000-0005-0000-0000-00004C7D0000}"/>
    <cellStyle name="40% - Énfasis5 4 2 3 3 4" xfId="22851" xr:uid="{00000000-0005-0000-0000-00004D7D0000}"/>
    <cellStyle name="40% - Énfasis5 4 2 3 3 5" xfId="46035" xr:uid="{00000000-0005-0000-0000-00004E7D0000}"/>
    <cellStyle name="40% - Énfasis5 4 2 3 4" xfId="7427" xr:uid="{00000000-0005-0000-0000-00004F7D0000}"/>
    <cellStyle name="40% - Énfasis5 4 2 3 4 2" xfId="16403" xr:uid="{00000000-0005-0000-0000-0000507D0000}"/>
    <cellStyle name="40% - Énfasis5 4 2 3 4 2 2" xfId="31653" xr:uid="{00000000-0005-0000-0000-0000517D0000}"/>
    <cellStyle name="40% - Énfasis5 4 2 3 4 3" xfId="39550" xr:uid="{00000000-0005-0000-0000-0000527D0000}"/>
    <cellStyle name="40% - Énfasis5 4 2 3 4 4" xfId="24335" xr:uid="{00000000-0005-0000-0000-0000537D0000}"/>
    <cellStyle name="40% - Énfasis5 4 2 3 4 5" xfId="47628" xr:uid="{00000000-0005-0000-0000-0000547D0000}"/>
    <cellStyle name="40% - Énfasis5 4 2 3 5" xfId="3335" xr:uid="{00000000-0005-0000-0000-0000557D0000}"/>
    <cellStyle name="40% - Énfasis5 4 2 3 5 2" xfId="13319" xr:uid="{00000000-0005-0000-0000-0000567D0000}"/>
    <cellStyle name="40% - Énfasis5 4 2 3 5 2 2" xfId="33138" xr:uid="{00000000-0005-0000-0000-0000577D0000}"/>
    <cellStyle name="40% - Énfasis5 4 2 3 5 3" xfId="41035" xr:uid="{00000000-0005-0000-0000-0000587D0000}"/>
    <cellStyle name="40% - Énfasis5 4 2 3 5 4" xfId="25418" xr:uid="{00000000-0005-0000-0000-0000597D0000}"/>
    <cellStyle name="40% - Énfasis5 4 2 3 5 5" xfId="44540" xr:uid="{00000000-0005-0000-0000-00005A7D0000}"/>
    <cellStyle name="40% - Énfasis5 4 2 3 6" xfId="8101" xr:uid="{00000000-0005-0000-0000-00005B7D0000}"/>
    <cellStyle name="40% - Énfasis5 4 2 3 6 2" xfId="17068" xr:uid="{00000000-0005-0000-0000-00005C7D0000}"/>
    <cellStyle name="40% - Énfasis5 4 2 3 6 3" xfId="26722" xr:uid="{00000000-0005-0000-0000-00005D7D0000}"/>
    <cellStyle name="40% - Énfasis5 4 2 3 6 4" xfId="48293" xr:uid="{00000000-0005-0000-0000-00005E7D0000}"/>
    <cellStyle name="40% - Énfasis5 4 2 3 7" xfId="11278" xr:uid="{00000000-0005-0000-0000-00005F7D0000}"/>
    <cellStyle name="40% - Énfasis5 4 2 3 7 2" xfId="34622" xr:uid="{00000000-0005-0000-0000-0000607D0000}"/>
    <cellStyle name="40% - Énfasis5 4 2 3 7 3" xfId="49936" xr:uid="{00000000-0005-0000-0000-0000617D0000}"/>
    <cellStyle name="40% - Énfasis5 4 2 3 8" xfId="19884" xr:uid="{00000000-0005-0000-0000-0000627D0000}"/>
    <cellStyle name="40% - Énfasis5 4 2 3 9" xfId="41754" xr:uid="{00000000-0005-0000-0000-0000637D0000}"/>
    <cellStyle name="40% - Énfasis5 4 2 4" xfId="556" xr:uid="{00000000-0005-0000-0000-0000647D0000}"/>
    <cellStyle name="40% - Énfasis5 4 2 4 2" xfId="2667" xr:uid="{00000000-0005-0000-0000-0000657D0000}"/>
    <cellStyle name="40% - Énfasis5 4 2 4 2 2" xfId="4456" xr:uid="{00000000-0005-0000-0000-0000667D0000}"/>
    <cellStyle name="40% - Énfasis5 4 2 4 2 2 2" xfId="14435" xr:uid="{00000000-0005-0000-0000-0000677D0000}"/>
    <cellStyle name="40% - Énfasis5 4 2 4 2 2 3" xfId="45657" xr:uid="{00000000-0005-0000-0000-0000687D0000}"/>
    <cellStyle name="40% - Énfasis5 4 2 4 2 3" xfId="11279" xr:uid="{00000000-0005-0000-0000-0000697D0000}"/>
    <cellStyle name="40% - Énfasis5 4 2 4 2 4" xfId="27279" xr:uid="{00000000-0005-0000-0000-00006A7D0000}"/>
    <cellStyle name="40% - Énfasis5 4 2 4 2 5" xfId="43877" xr:uid="{00000000-0005-0000-0000-00006B7D0000}"/>
    <cellStyle name="40% - Énfasis5 4 2 4 3" xfId="3622" xr:uid="{00000000-0005-0000-0000-00006C7D0000}"/>
    <cellStyle name="40% - Énfasis5 4 2 4 3 2" xfId="13606" xr:uid="{00000000-0005-0000-0000-00006D7D0000}"/>
    <cellStyle name="40% - Énfasis5 4 2 4 3 3" xfId="35174" xr:uid="{00000000-0005-0000-0000-00006E7D0000}"/>
    <cellStyle name="40% - Énfasis5 4 2 4 3 4" xfId="44827" xr:uid="{00000000-0005-0000-0000-00006F7D0000}"/>
    <cellStyle name="40% - Énfasis5 4 2 4 4" xfId="9216" xr:uid="{00000000-0005-0000-0000-0000707D0000}"/>
    <cellStyle name="40% - Énfasis5 4 2 4 4 2" xfId="18182" xr:uid="{00000000-0005-0000-0000-0000717D0000}"/>
    <cellStyle name="40% - Énfasis5 4 2 4 4 3" xfId="49408" xr:uid="{00000000-0005-0000-0000-0000727D0000}"/>
    <cellStyle name="40% - Énfasis5 4 2 4 5" xfId="11280" xr:uid="{00000000-0005-0000-0000-0000737D0000}"/>
    <cellStyle name="40% - Énfasis5 4 2 4 5 2" xfId="51051" xr:uid="{00000000-0005-0000-0000-0000747D0000}"/>
    <cellStyle name="40% - Énfasis5 4 2 4 6" xfId="18995" xr:uid="{00000000-0005-0000-0000-0000757D0000}"/>
    <cellStyle name="40% - Énfasis5 4 2 4 7" xfId="42869" xr:uid="{00000000-0005-0000-0000-0000767D0000}"/>
    <cellStyle name="40% - Énfasis5 4 2 5" xfId="1248" xr:uid="{00000000-0005-0000-0000-0000777D0000}"/>
    <cellStyle name="40% - Énfasis5 4 2 5 2" xfId="6599" xr:uid="{00000000-0005-0000-0000-0000787D0000}"/>
    <cellStyle name="40% - Énfasis5 4 2 5 2 2" xfId="15579" xr:uid="{00000000-0005-0000-0000-0000797D0000}"/>
    <cellStyle name="40% - Énfasis5 4 2 5 2 3" xfId="27795" xr:uid="{00000000-0005-0000-0000-00007A7D0000}"/>
    <cellStyle name="40% - Énfasis5 4 2 5 2 4" xfId="46802" xr:uid="{00000000-0005-0000-0000-00007B7D0000}"/>
    <cellStyle name="40% - Énfasis5 4 2 5 3" xfId="11281" xr:uid="{00000000-0005-0000-0000-00007C7D0000}"/>
    <cellStyle name="40% - Énfasis5 4 2 5 3 2" xfId="35690" xr:uid="{00000000-0005-0000-0000-00007D7D0000}"/>
    <cellStyle name="40% - Énfasis5 4 2 5 4" xfId="20479" xr:uid="{00000000-0005-0000-0000-00007E7D0000}"/>
    <cellStyle name="40% - Énfasis5 4 2 5 5" xfId="43120" xr:uid="{00000000-0005-0000-0000-00007F7D0000}"/>
    <cellStyle name="40% - Énfasis5 4 2 6" xfId="3995" xr:uid="{00000000-0005-0000-0000-0000807D0000}"/>
    <cellStyle name="40% - Énfasis5 4 2 6 2" xfId="13976" xr:uid="{00000000-0005-0000-0000-0000817D0000}"/>
    <cellStyle name="40% - Énfasis5 4 2 6 2 2" xfId="29279" xr:uid="{00000000-0005-0000-0000-0000827D0000}"/>
    <cellStyle name="40% - Énfasis5 4 2 6 3" xfId="37175" xr:uid="{00000000-0005-0000-0000-0000837D0000}"/>
    <cellStyle name="40% - Énfasis5 4 2 6 4" xfId="21963" xr:uid="{00000000-0005-0000-0000-0000847D0000}"/>
    <cellStyle name="40% - Énfasis5 4 2 6 5" xfId="45198" xr:uid="{00000000-0005-0000-0000-0000857D0000}"/>
    <cellStyle name="40% - Énfasis5 4 2 7" xfId="7136" xr:uid="{00000000-0005-0000-0000-0000867D0000}"/>
    <cellStyle name="40% - Énfasis5 4 2 7 2" xfId="16113" xr:uid="{00000000-0005-0000-0000-0000877D0000}"/>
    <cellStyle name="40% - Énfasis5 4 2 7 2 2" xfId="30764" xr:uid="{00000000-0005-0000-0000-0000887D0000}"/>
    <cellStyle name="40% - Énfasis5 4 2 7 3" xfId="38661" xr:uid="{00000000-0005-0000-0000-0000897D0000}"/>
    <cellStyle name="40% - Énfasis5 4 2 7 4" xfId="23447" xr:uid="{00000000-0005-0000-0000-00008A7D0000}"/>
    <cellStyle name="40% - Énfasis5 4 2 7 5" xfId="47338" xr:uid="{00000000-0005-0000-0000-00008B7D0000}"/>
    <cellStyle name="40% - Énfasis5 4 2 8" xfId="3044" xr:uid="{00000000-0005-0000-0000-00008C7D0000}"/>
    <cellStyle name="40% - Énfasis5 4 2 8 2" xfId="13028" xr:uid="{00000000-0005-0000-0000-00008D7D0000}"/>
    <cellStyle name="40% - Énfasis5 4 2 8 2 2" xfId="32249" xr:uid="{00000000-0005-0000-0000-00008E7D0000}"/>
    <cellStyle name="40% - Énfasis5 4 2 8 3" xfId="40146" xr:uid="{00000000-0005-0000-0000-00008F7D0000}"/>
    <cellStyle name="40% - Énfasis5 4 2 8 4" xfId="24881" xr:uid="{00000000-0005-0000-0000-0000907D0000}"/>
    <cellStyle name="40% - Énfasis5 4 2 8 5" xfId="44249" xr:uid="{00000000-0005-0000-0000-0000917D0000}"/>
    <cellStyle name="40% - Énfasis5 4 2 9" xfId="7810" xr:uid="{00000000-0005-0000-0000-0000927D0000}"/>
    <cellStyle name="40% - Énfasis5 4 2 9 2" xfId="16777" xr:uid="{00000000-0005-0000-0000-0000937D0000}"/>
    <cellStyle name="40% - Énfasis5 4 2 9 3" xfId="25834" xr:uid="{00000000-0005-0000-0000-0000947D0000}"/>
    <cellStyle name="40% - Énfasis5 4 2 9 4" xfId="48002" xr:uid="{00000000-0005-0000-0000-0000957D0000}"/>
    <cellStyle name="40% - Énfasis5 4 3" xfId="347" xr:uid="{00000000-0005-0000-0000-0000967D0000}"/>
    <cellStyle name="40% - Énfasis5 4 3 10" xfId="11282" xr:uid="{00000000-0005-0000-0000-0000977D0000}"/>
    <cellStyle name="40% - Énfasis5 4 3 10 2" xfId="33734" xr:uid="{00000000-0005-0000-0000-0000987D0000}"/>
    <cellStyle name="40% - Énfasis5 4 3 10 3" xfId="49761" xr:uid="{00000000-0005-0000-0000-0000997D0000}"/>
    <cellStyle name="40% - Énfasis5 4 3 11" xfId="18589" xr:uid="{00000000-0005-0000-0000-00009A7D0000}"/>
    <cellStyle name="40% - Énfasis5 4 3 12" xfId="41579" xr:uid="{00000000-0005-0000-0000-00009B7D0000}"/>
    <cellStyle name="40% - Énfasis5 4 3 2" xfId="672" xr:uid="{00000000-0005-0000-0000-00009C7D0000}"/>
    <cellStyle name="40% - Énfasis5 4 3 2 10" xfId="42078" xr:uid="{00000000-0005-0000-0000-00009D7D0000}"/>
    <cellStyle name="40% - Énfasis5 4 3 2 2" xfId="2353" xr:uid="{00000000-0005-0000-0000-00009E7D0000}"/>
    <cellStyle name="40% - Énfasis5 4 3 2 2 2" xfId="5019" xr:uid="{00000000-0005-0000-0000-00009F7D0000}"/>
    <cellStyle name="40% - Énfasis5 4 3 2 2 2 2" xfId="14997" xr:uid="{00000000-0005-0000-0000-0000A07D0000}"/>
    <cellStyle name="40% - Énfasis5 4 3 2 2 2 2 2" xfId="28687" xr:uid="{00000000-0005-0000-0000-0000A17D0000}"/>
    <cellStyle name="40% - Énfasis5 4 3 2 2 2 3" xfId="36582" xr:uid="{00000000-0005-0000-0000-0000A27D0000}"/>
    <cellStyle name="40% - Énfasis5 4 3 2 2 2 4" xfId="21371" xr:uid="{00000000-0005-0000-0000-0000A37D0000}"/>
    <cellStyle name="40% - Énfasis5 4 3 2 2 2 5" xfId="46219" xr:uid="{00000000-0005-0000-0000-0000A47D0000}"/>
    <cellStyle name="40% - Énfasis5 4 3 2 2 3" xfId="8900" xr:uid="{00000000-0005-0000-0000-0000A57D0000}"/>
    <cellStyle name="40% - Énfasis5 4 3 2 2 3 2" xfId="17867" xr:uid="{00000000-0005-0000-0000-0000A67D0000}"/>
    <cellStyle name="40% - Énfasis5 4 3 2 2 3 2 2" xfId="30171" xr:uid="{00000000-0005-0000-0000-0000A77D0000}"/>
    <cellStyle name="40% - Énfasis5 4 3 2 2 3 3" xfId="38067" xr:uid="{00000000-0005-0000-0000-0000A87D0000}"/>
    <cellStyle name="40% - Énfasis5 4 3 2 2 3 4" xfId="22854" xr:uid="{00000000-0005-0000-0000-0000A97D0000}"/>
    <cellStyle name="40% - Énfasis5 4 3 2 2 3 5" xfId="49092" xr:uid="{00000000-0005-0000-0000-0000AA7D0000}"/>
    <cellStyle name="40% - Énfasis5 4 3 2 2 4" xfId="9754" xr:uid="{00000000-0005-0000-0000-0000AB7D0000}"/>
    <cellStyle name="40% - Énfasis5 4 3 2 2 4 2" xfId="31656" xr:uid="{00000000-0005-0000-0000-0000AC7D0000}"/>
    <cellStyle name="40% - Énfasis5 4 3 2 2 4 3" xfId="39553" xr:uid="{00000000-0005-0000-0000-0000AD7D0000}"/>
    <cellStyle name="40% - Énfasis5 4 3 2 2 4 4" xfId="24338" xr:uid="{00000000-0005-0000-0000-0000AE7D0000}"/>
    <cellStyle name="40% - Énfasis5 4 3 2 2 4 5" xfId="50735" xr:uid="{00000000-0005-0000-0000-0000AF7D0000}"/>
    <cellStyle name="40% - Énfasis5 4 3 2 2 5" xfId="12422" xr:uid="{00000000-0005-0000-0000-0000B07D0000}"/>
    <cellStyle name="40% - Énfasis5 4 3 2 2 5 2" xfId="33141" xr:uid="{00000000-0005-0000-0000-0000B17D0000}"/>
    <cellStyle name="40% - Énfasis5 4 3 2 2 5 3" xfId="41038" xr:uid="{00000000-0005-0000-0000-0000B27D0000}"/>
    <cellStyle name="40% - Énfasis5 4 3 2 2 6" xfId="26725" xr:uid="{00000000-0005-0000-0000-0000B37D0000}"/>
    <cellStyle name="40% - Énfasis5 4 3 2 2 7" xfId="34625" xr:uid="{00000000-0005-0000-0000-0000B47D0000}"/>
    <cellStyle name="40% - Énfasis5 4 3 2 2 8" xfId="19887" xr:uid="{00000000-0005-0000-0000-0000B57D0000}"/>
    <cellStyle name="40% - Énfasis5 4 3 2 2 9" xfId="42553" xr:uid="{00000000-0005-0000-0000-0000B67D0000}"/>
    <cellStyle name="40% - Énfasis5 4 3 2 3" xfId="1877" xr:uid="{00000000-0005-0000-0000-0000B77D0000}"/>
    <cellStyle name="40% - Énfasis5 4 3 2 3 2" xfId="4180" xr:uid="{00000000-0005-0000-0000-0000B87D0000}"/>
    <cellStyle name="40% - Énfasis5 4 3 2 3 2 2" xfId="14160" xr:uid="{00000000-0005-0000-0000-0000B97D0000}"/>
    <cellStyle name="40% - Énfasis5 4 3 2 3 2 3" xfId="28115" xr:uid="{00000000-0005-0000-0000-0000BA7D0000}"/>
    <cellStyle name="40% - Énfasis5 4 3 2 3 2 4" xfId="45382" xr:uid="{00000000-0005-0000-0000-0000BB7D0000}"/>
    <cellStyle name="40% - Énfasis5 4 3 2 3 3" xfId="11283" xr:uid="{00000000-0005-0000-0000-0000BC7D0000}"/>
    <cellStyle name="40% - Énfasis5 4 3 2 3 3 2" xfId="36010" xr:uid="{00000000-0005-0000-0000-0000BD7D0000}"/>
    <cellStyle name="40% - Énfasis5 4 3 2 3 4" xfId="20799" xr:uid="{00000000-0005-0000-0000-0000BE7D0000}"/>
    <cellStyle name="40% - Énfasis5 4 3 2 3 5" xfId="43654" xr:uid="{00000000-0005-0000-0000-0000BF7D0000}"/>
    <cellStyle name="40% - Énfasis5 4 3 2 4" xfId="3623" xr:uid="{00000000-0005-0000-0000-0000C07D0000}"/>
    <cellStyle name="40% - Énfasis5 4 3 2 4 2" xfId="13607" xr:uid="{00000000-0005-0000-0000-0000C17D0000}"/>
    <cellStyle name="40% - Énfasis5 4 3 2 4 2 2" xfId="29599" xr:uid="{00000000-0005-0000-0000-0000C27D0000}"/>
    <cellStyle name="40% - Énfasis5 4 3 2 4 3" xfId="37495" xr:uid="{00000000-0005-0000-0000-0000C37D0000}"/>
    <cellStyle name="40% - Énfasis5 4 3 2 4 4" xfId="22283" xr:uid="{00000000-0005-0000-0000-0000C47D0000}"/>
    <cellStyle name="40% - Énfasis5 4 3 2 4 5" xfId="44828" xr:uid="{00000000-0005-0000-0000-0000C57D0000}"/>
    <cellStyle name="40% - Énfasis5 4 3 2 5" xfId="8425" xr:uid="{00000000-0005-0000-0000-0000C67D0000}"/>
    <cellStyle name="40% - Énfasis5 4 3 2 5 2" xfId="17392" xr:uid="{00000000-0005-0000-0000-0000C77D0000}"/>
    <cellStyle name="40% - Énfasis5 4 3 2 5 2 2" xfId="31084" xr:uid="{00000000-0005-0000-0000-0000C87D0000}"/>
    <cellStyle name="40% - Énfasis5 4 3 2 5 3" xfId="38981" xr:uid="{00000000-0005-0000-0000-0000C97D0000}"/>
    <cellStyle name="40% - Énfasis5 4 3 2 5 4" xfId="23767" xr:uid="{00000000-0005-0000-0000-0000CA7D0000}"/>
    <cellStyle name="40% - Énfasis5 4 3 2 5 5" xfId="48617" xr:uid="{00000000-0005-0000-0000-0000CB7D0000}"/>
    <cellStyle name="40% - Énfasis5 4 3 2 6" xfId="11284" xr:uid="{00000000-0005-0000-0000-0000CC7D0000}"/>
    <cellStyle name="40% - Énfasis5 4 3 2 6 2" xfId="32569" xr:uid="{00000000-0005-0000-0000-0000CD7D0000}"/>
    <cellStyle name="40% - Énfasis5 4 3 2 6 3" xfId="40466" xr:uid="{00000000-0005-0000-0000-0000CE7D0000}"/>
    <cellStyle name="40% - Énfasis5 4 3 2 6 4" xfId="25174" xr:uid="{00000000-0005-0000-0000-0000CF7D0000}"/>
    <cellStyle name="40% - Énfasis5 4 3 2 6 5" xfId="50260" xr:uid="{00000000-0005-0000-0000-0000D07D0000}"/>
    <cellStyle name="40% - Énfasis5 4 3 2 7" xfId="26153" xr:uid="{00000000-0005-0000-0000-0000D17D0000}"/>
    <cellStyle name="40% - Énfasis5 4 3 2 8" xfId="34053" xr:uid="{00000000-0005-0000-0000-0000D27D0000}"/>
    <cellStyle name="40% - Énfasis5 4 3 2 9" xfId="19315" xr:uid="{00000000-0005-0000-0000-0000D37D0000}"/>
    <cellStyle name="40% - Énfasis5 4 3 3" xfId="2352" xr:uid="{00000000-0005-0000-0000-0000D47D0000}"/>
    <cellStyle name="40% - Énfasis5 4 3 3 2" xfId="4740" xr:uid="{00000000-0005-0000-0000-0000D57D0000}"/>
    <cellStyle name="40% - Énfasis5 4 3 3 2 2" xfId="14718" xr:uid="{00000000-0005-0000-0000-0000D67D0000}"/>
    <cellStyle name="40% - Énfasis5 4 3 3 2 2 2" xfId="28686" xr:uid="{00000000-0005-0000-0000-0000D77D0000}"/>
    <cellStyle name="40% - Énfasis5 4 3 3 2 3" xfId="36581" xr:uid="{00000000-0005-0000-0000-0000D87D0000}"/>
    <cellStyle name="40% - Énfasis5 4 3 3 2 4" xfId="21370" xr:uid="{00000000-0005-0000-0000-0000D97D0000}"/>
    <cellStyle name="40% - Énfasis5 4 3 3 2 5" xfId="45940" xr:uid="{00000000-0005-0000-0000-0000DA7D0000}"/>
    <cellStyle name="40% - Énfasis5 4 3 3 3" xfId="8899" xr:uid="{00000000-0005-0000-0000-0000DB7D0000}"/>
    <cellStyle name="40% - Énfasis5 4 3 3 3 2" xfId="17866" xr:uid="{00000000-0005-0000-0000-0000DC7D0000}"/>
    <cellStyle name="40% - Énfasis5 4 3 3 3 2 2" xfId="30170" xr:uid="{00000000-0005-0000-0000-0000DD7D0000}"/>
    <cellStyle name="40% - Énfasis5 4 3 3 3 3" xfId="38066" xr:uid="{00000000-0005-0000-0000-0000DE7D0000}"/>
    <cellStyle name="40% - Énfasis5 4 3 3 3 4" xfId="22853" xr:uid="{00000000-0005-0000-0000-0000DF7D0000}"/>
    <cellStyle name="40% - Énfasis5 4 3 3 3 5" xfId="49091" xr:uid="{00000000-0005-0000-0000-0000E07D0000}"/>
    <cellStyle name="40% - Énfasis5 4 3 3 4" xfId="9755" xr:uid="{00000000-0005-0000-0000-0000E17D0000}"/>
    <cellStyle name="40% - Énfasis5 4 3 3 4 2" xfId="31655" xr:uid="{00000000-0005-0000-0000-0000E27D0000}"/>
    <cellStyle name="40% - Énfasis5 4 3 3 4 3" xfId="39552" xr:uid="{00000000-0005-0000-0000-0000E37D0000}"/>
    <cellStyle name="40% - Énfasis5 4 3 3 4 4" xfId="24337" xr:uid="{00000000-0005-0000-0000-0000E47D0000}"/>
    <cellStyle name="40% - Énfasis5 4 3 3 4 5" xfId="50734" xr:uid="{00000000-0005-0000-0000-0000E57D0000}"/>
    <cellStyle name="40% - Énfasis5 4 3 3 5" xfId="12421" xr:uid="{00000000-0005-0000-0000-0000E67D0000}"/>
    <cellStyle name="40% - Énfasis5 4 3 3 5 2" xfId="33140" xr:uid="{00000000-0005-0000-0000-0000E77D0000}"/>
    <cellStyle name="40% - Énfasis5 4 3 3 5 3" xfId="41037" xr:uid="{00000000-0005-0000-0000-0000E87D0000}"/>
    <cellStyle name="40% - Énfasis5 4 3 3 6" xfId="26724" xr:uid="{00000000-0005-0000-0000-0000E97D0000}"/>
    <cellStyle name="40% - Énfasis5 4 3 3 7" xfId="34624" xr:uid="{00000000-0005-0000-0000-0000EA7D0000}"/>
    <cellStyle name="40% - Énfasis5 4 3 3 8" xfId="19886" xr:uid="{00000000-0005-0000-0000-0000EB7D0000}"/>
    <cellStyle name="40% - Énfasis5 4 3 3 9" xfId="42552" xr:uid="{00000000-0005-0000-0000-0000EC7D0000}"/>
    <cellStyle name="40% - Énfasis5 4 3 4" xfId="1364" xr:uid="{00000000-0005-0000-0000-0000ED7D0000}"/>
    <cellStyle name="40% - Énfasis5 4 3 4 2" xfId="4562" xr:uid="{00000000-0005-0000-0000-0000EE7D0000}"/>
    <cellStyle name="40% - Énfasis5 4 3 4 2 2" xfId="14540" xr:uid="{00000000-0005-0000-0000-0000EF7D0000}"/>
    <cellStyle name="40% - Énfasis5 4 3 4 2 3" xfId="27280" xr:uid="{00000000-0005-0000-0000-0000F07D0000}"/>
    <cellStyle name="40% - Énfasis5 4 3 4 2 4" xfId="45762" xr:uid="{00000000-0005-0000-0000-0000F17D0000}"/>
    <cellStyle name="40% - Énfasis5 4 3 4 3" xfId="11285" xr:uid="{00000000-0005-0000-0000-0000F27D0000}"/>
    <cellStyle name="40% - Énfasis5 4 3 4 3 2" xfId="35175" xr:uid="{00000000-0005-0000-0000-0000F37D0000}"/>
    <cellStyle name="40% - Énfasis5 4 3 4 4" xfId="18996" xr:uid="{00000000-0005-0000-0000-0000F47D0000}"/>
    <cellStyle name="40% - Énfasis5 4 3 4 5" xfId="43236" xr:uid="{00000000-0005-0000-0000-0000F57D0000}"/>
    <cellStyle name="40% - Énfasis5 4 3 5" xfId="6715" xr:uid="{00000000-0005-0000-0000-0000F67D0000}"/>
    <cellStyle name="40% - Énfasis5 4 3 5 2" xfId="15694" xr:uid="{00000000-0005-0000-0000-0000F77D0000}"/>
    <cellStyle name="40% - Énfasis5 4 3 5 2 2" xfId="27796" xr:uid="{00000000-0005-0000-0000-0000F87D0000}"/>
    <cellStyle name="40% - Énfasis5 4 3 5 3" xfId="35691" xr:uid="{00000000-0005-0000-0000-0000F97D0000}"/>
    <cellStyle name="40% - Énfasis5 4 3 5 4" xfId="20480" xr:uid="{00000000-0005-0000-0000-0000FA7D0000}"/>
    <cellStyle name="40% - Énfasis5 4 3 5 5" xfId="46918" xr:uid="{00000000-0005-0000-0000-0000FB7D0000}"/>
    <cellStyle name="40% - Énfasis5 4 3 6" xfId="3899" xr:uid="{00000000-0005-0000-0000-0000FC7D0000}"/>
    <cellStyle name="40% - Énfasis5 4 3 6 2" xfId="13881" xr:uid="{00000000-0005-0000-0000-0000FD7D0000}"/>
    <cellStyle name="40% - Énfasis5 4 3 6 2 2" xfId="29280" xr:uid="{00000000-0005-0000-0000-0000FE7D0000}"/>
    <cellStyle name="40% - Énfasis5 4 3 6 3" xfId="37176" xr:uid="{00000000-0005-0000-0000-0000FF7D0000}"/>
    <cellStyle name="40% - Énfasis5 4 3 6 4" xfId="21964" xr:uid="{00000000-0005-0000-0000-0000007E0000}"/>
    <cellStyle name="40% - Énfasis5 4 3 6 5" xfId="45103" xr:uid="{00000000-0005-0000-0000-0000017E0000}"/>
    <cellStyle name="40% - Énfasis5 4 3 7" xfId="7252" xr:uid="{00000000-0005-0000-0000-0000027E0000}"/>
    <cellStyle name="40% - Énfasis5 4 3 7 2" xfId="16229" xr:uid="{00000000-0005-0000-0000-0000037E0000}"/>
    <cellStyle name="40% - Énfasis5 4 3 7 2 2" xfId="30765" xr:uid="{00000000-0005-0000-0000-0000047E0000}"/>
    <cellStyle name="40% - Énfasis5 4 3 7 3" xfId="38662" xr:uid="{00000000-0005-0000-0000-0000057E0000}"/>
    <cellStyle name="40% - Énfasis5 4 3 7 4" xfId="23448" xr:uid="{00000000-0005-0000-0000-0000067E0000}"/>
    <cellStyle name="40% - Énfasis5 4 3 7 5" xfId="47454" xr:uid="{00000000-0005-0000-0000-0000077E0000}"/>
    <cellStyle name="40% - Énfasis5 4 3 8" xfId="3160" xr:uid="{00000000-0005-0000-0000-0000087E0000}"/>
    <cellStyle name="40% - Énfasis5 4 3 8 2" xfId="13144" xr:uid="{00000000-0005-0000-0000-0000097E0000}"/>
    <cellStyle name="40% - Énfasis5 4 3 8 2 2" xfId="32250" xr:uid="{00000000-0005-0000-0000-00000A7E0000}"/>
    <cellStyle name="40% - Énfasis5 4 3 8 3" xfId="40147" xr:uid="{00000000-0005-0000-0000-00000B7E0000}"/>
    <cellStyle name="40% - Énfasis5 4 3 8 4" xfId="24882" xr:uid="{00000000-0005-0000-0000-00000C7E0000}"/>
    <cellStyle name="40% - Énfasis5 4 3 8 5" xfId="44365" xr:uid="{00000000-0005-0000-0000-00000D7E0000}"/>
    <cellStyle name="40% - Énfasis5 4 3 9" xfId="7926" xr:uid="{00000000-0005-0000-0000-00000E7E0000}"/>
    <cellStyle name="40% - Énfasis5 4 3 9 2" xfId="16893" xr:uid="{00000000-0005-0000-0000-00000F7E0000}"/>
    <cellStyle name="40% - Énfasis5 4 3 9 3" xfId="25835" xr:uid="{00000000-0005-0000-0000-0000107E0000}"/>
    <cellStyle name="40% - Énfasis5 4 3 9 4" xfId="48118" xr:uid="{00000000-0005-0000-0000-0000117E0000}"/>
    <cellStyle name="40% - Énfasis5 4 4" xfId="847" xr:uid="{00000000-0005-0000-0000-0000127E0000}"/>
    <cellStyle name="40% - Énfasis5 4 4 10" xfId="41753" xr:uid="{00000000-0005-0000-0000-0000137E0000}"/>
    <cellStyle name="40% - Énfasis5 4 4 2" xfId="2354" xr:uid="{00000000-0005-0000-0000-0000147E0000}"/>
    <cellStyle name="40% - Énfasis5 4 4 2 2" xfId="4935" xr:uid="{00000000-0005-0000-0000-0000157E0000}"/>
    <cellStyle name="40% - Énfasis5 4 4 2 2 2" xfId="14913" xr:uid="{00000000-0005-0000-0000-0000167E0000}"/>
    <cellStyle name="40% - Énfasis5 4 4 2 2 2 2" xfId="28688" xr:uid="{00000000-0005-0000-0000-0000177E0000}"/>
    <cellStyle name="40% - Énfasis5 4 4 2 2 3" xfId="36583" xr:uid="{00000000-0005-0000-0000-0000187E0000}"/>
    <cellStyle name="40% - Énfasis5 4 4 2 2 4" xfId="21372" xr:uid="{00000000-0005-0000-0000-0000197E0000}"/>
    <cellStyle name="40% - Énfasis5 4 4 2 2 5" xfId="46135" xr:uid="{00000000-0005-0000-0000-00001A7E0000}"/>
    <cellStyle name="40% - Énfasis5 4 4 2 3" xfId="8901" xr:uid="{00000000-0005-0000-0000-00001B7E0000}"/>
    <cellStyle name="40% - Énfasis5 4 4 2 3 2" xfId="17868" xr:uid="{00000000-0005-0000-0000-00001C7E0000}"/>
    <cellStyle name="40% - Énfasis5 4 4 2 3 2 2" xfId="30172" xr:uid="{00000000-0005-0000-0000-00001D7E0000}"/>
    <cellStyle name="40% - Énfasis5 4 4 2 3 3" xfId="38068" xr:uid="{00000000-0005-0000-0000-00001E7E0000}"/>
    <cellStyle name="40% - Énfasis5 4 4 2 3 4" xfId="22855" xr:uid="{00000000-0005-0000-0000-00001F7E0000}"/>
    <cellStyle name="40% - Énfasis5 4 4 2 3 5" xfId="49093" xr:uid="{00000000-0005-0000-0000-0000207E0000}"/>
    <cellStyle name="40% - Énfasis5 4 4 2 4" xfId="9756" xr:uid="{00000000-0005-0000-0000-0000217E0000}"/>
    <cellStyle name="40% - Énfasis5 4 4 2 4 2" xfId="31657" xr:uid="{00000000-0005-0000-0000-0000227E0000}"/>
    <cellStyle name="40% - Énfasis5 4 4 2 4 3" xfId="39554" xr:uid="{00000000-0005-0000-0000-0000237E0000}"/>
    <cellStyle name="40% - Énfasis5 4 4 2 4 4" xfId="24339" xr:uid="{00000000-0005-0000-0000-0000247E0000}"/>
    <cellStyle name="40% - Énfasis5 4 4 2 4 5" xfId="50736" xr:uid="{00000000-0005-0000-0000-0000257E0000}"/>
    <cellStyle name="40% - Énfasis5 4 4 2 5" xfId="12423" xr:uid="{00000000-0005-0000-0000-0000267E0000}"/>
    <cellStyle name="40% - Énfasis5 4 4 2 5 2" xfId="33142" xr:uid="{00000000-0005-0000-0000-0000277E0000}"/>
    <cellStyle name="40% - Énfasis5 4 4 2 5 3" xfId="41039" xr:uid="{00000000-0005-0000-0000-0000287E0000}"/>
    <cellStyle name="40% - Énfasis5 4 4 2 6" xfId="26726" xr:uid="{00000000-0005-0000-0000-0000297E0000}"/>
    <cellStyle name="40% - Énfasis5 4 4 2 7" xfId="34626" xr:uid="{00000000-0005-0000-0000-00002A7E0000}"/>
    <cellStyle name="40% - Énfasis5 4 4 2 8" xfId="19888" xr:uid="{00000000-0005-0000-0000-00002B7E0000}"/>
    <cellStyle name="40% - Énfasis5 4 4 2 9" xfId="42554" xr:uid="{00000000-0005-0000-0000-00002C7E0000}"/>
    <cellStyle name="40% - Énfasis5 4 4 3" xfId="1538" xr:uid="{00000000-0005-0000-0000-00002D7E0000}"/>
    <cellStyle name="40% - Énfasis5 4 4 3 2" xfId="6890" xr:uid="{00000000-0005-0000-0000-00002E7E0000}"/>
    <cellStyle name="40% - Énfasis5 4 4 3 2 2" xfId="15868" xr:uid="{00000000-0005-0000-0000-00002F7E0000}"/>
    <cellStyle name="40% - Énfasis5 4 4 3 2 3" xfId="28113" xr:uid="{00000000-0005-0000-0000-0000307E0000}"/>
    <cellStyle name="40% - Énfasis5 4 4 3 2 4" xfId="47092" xr:uid="{00000000-0005-0000-0000-0000317E0000}"/>
    <cellStyle name="40% - Énfasis5 4 4 3 3" xfId="11286" xr:uid="{00000000-0005-0000-0000-0000327E0000}"/>
    <cellStyle name="40% - Énfasis5 4 4 3 3 2" xfId="36008" xr:uid="{00000000-0005-0000-0000-0000337E0000}"/>
    <cellStyle name="40% - Énfasis5 4 4 3 4" xfId="20797" xr:uid="{00000000-0005-0000-0000-0000347E0000}"/>
    <cellStyle name="40% - Énfasis5 4 4 3 5" xfId="43410" xr:uid="{00000000-0005-0000-0000-0000357E0000}"/>
    <cellStyle name="40% - Énfasis5 4 4 4" xfId="4095" xr:uid="{00000000-0005-0000-0000-0000367E0000}"/>
    <cellStyle name="40% - Énfasis5 4 4 4 2" xfId="14076" xr:uid="{00000000-0005-0000-0000-0000377E0000}"/>
    <cellStyle name="40% - Énfasis5 4 4 4 2 2" xfId="29597" xr:uid="{00000000-0005-0000-0000-0000387E0000}"/>
    <cellStyle name="40% - Énfasis5 4 4 4 3" xfId="37493" xr:uid="{00000000-0005-0000-0000-0000397E0000}"/>
    <cellStyle name="40% - Énfasis5 4 4 4 4" xfId="22281" xr:uid="{00000000-0005-0000-0000-00003A7E0000}"/>
    <cellStyle name="40% - Énfasis5 4 4 4 5" xfId="45298" xr:uid="{00000000-0005-0000-0000-00003B7E0000}"/>
    <cellStyle name="40% - Énfasis5 4 4 5" xfId="7426" xr:uid="{00000000-0005-0000-0000-00003C7E0000}"/>
    <cellStyle name="40% - Énfasis5 4 4 5 2" xfId="16402" xr:uid="{00000000-0005-0000-0000-00003D7E0000}"/>
    <cellStyle name="40% - Énfasis5 4 4 5 2 2" xfId="31082" xr:uid="{00000000-0005-0000-0000-00003E7E0000}"/>
    <cellStyle name="40% - Énfasis5 4 4 5 3" xfId="38979" xr:uid="{00000000-0005-0000-0000-00003F7E0000}"/>
    <cellStyle name="40% - Énfasis5 4 4 5 4" xfId="23765" xr:uid="{00000000-0005-0000-0000-0000407E0000}"/>
    <cellStyle name="40% - Énfasis5 4 4 5 5" xfId="47627" xr:uid="{00000000-0005-0000-0000-0000417E0000}"/>
    <cellStyle name="40% - Énfasis5 4 4 6" xfId="3334" xr:uid="{00000000-0005-0000-0000-0000427E0000}"/>
    <cellStyle name="40% - Énfasis5 4 4 6 2" xfId="13318" xr:uid="{00000000-0005-0000-0000-0000437E0000}"/>
    <cellStyle name="40% - Énfasis5 4 4 6 2 2" xfId="32567" xr:uid="{00000000-0005-0000-0000-0000447E0000}"/>
    <cellStyle name="40% - Énfasis5 4 4 6 3" xfId="40464" xr:uid="{00000000-0005-0000-0000-0000457E0000}"/>
    <cellStyle name="40% - Énfasis5 4 4 6 4" xfId="25172" xr:uid="{00000000-0005-0000-0000-0000467E0000}"/>
    <cellStyle name="40% - Énfasis5 4 4 6 5" xfId="44539" xr:uid="{00000000-0005-0000-0000-0000477E0000}"/>
    <cellStyle name="40% - Énfasis5 4 4 7" xfId="8100" xr:uid="{00000000-0005-0000-0000-0000487E0000}"/>
    <cellStyle name="40% - Énfasis5 4 4 7 2" xfId="17067" xr:uid="{00000000-0005-0000-0000-0000497E0000}"/>
    <cellStyle name="40% - Énfasis5 4 4 7 3" xfId="26151" xr:uid="{00000000-0005-0000-0000-00004A7E0000}"/>
    <cellStyle name="40% - Énfasis5 4 4 7 4" xfId="48292" xr:uid="{00000000-0005-0000-0000-00004B7E0000}"/>
    <cellStyle name="40% - Énfasis5 4 4 8" xfId="11287" xr:uid="{00000000-0005-0000-0000-00004C7E0000}"/>
    <cellStyle name="40% - Énfasis5 4 4 8 2" xfId="34051" xr:uid="{00000000-0005-0000-0000-00004D7E0000}"/>
    <cellStyle name="40% - Énfasis5 4 4 8 3" xfId="49935" xr:uid="{00000000-0005-0000-0000-00004E7E0000}"/>
    <cellStyle name="40% - Énfasis5 4 4 9" xfId="19313" xr:uid="{00000000-0005-0000-0000-00004F7E0000}"/>
    <cellStyle name="40% - Énfasis5 4 5" xfId="489" xr:uid="{00000000-0005-0000-0000-0000507E0000}"/>
    <cellStyle name="40% - Énfasis5 4 5 2" xfId="2350" xr:uid="{00000000-0005-0000-0000-0000517E0000}"/>
    <cellStyle name="40% - Énfasis5 4 5 2 2" xfId="4656" xr:uid="{00000000-0005-0000-0000-0000527E0000}"/>
    <cellStyle name="40% - Énfasis5 4 5 2 2 2" xfId="14634" xr:uid="{00000000-0005-0000-0000-0000537E0000}"/>
    <cellStyle name="40% - Énfasis5 4 5 2 2 3" xfId="28683" xr:uid="{00000000-0005-0000-0000-0000547E0000}"/>
    <cellStyle name="40% - Énfasis5 4 5 2 2 4" xfId="45856" xr:uid="{00000000-0005-0000-0000-0000557E0000}"/>
    <cellStyle name="40% - Énfasis5 4 5 2 3" xfId="11288" xr:uid="{00000000-0005-0000-0000-0000567E0000}"/>
    <cellStyle name="40% - Énfasis5 4 5 2 3 2" xfId="36578" xr:uid="{00000000-0005-0000-0000-0000577E0000}"/>
    <cellStyle name="40% - Énfasis5 4 5 2 4" xfId="21367" xr:uid="{00000000-0005-0000-0000-0000587E0000}"/>
    <cellStyle name="40% - Énfasis5 4 5 2 5" xfId="43760" xr:uid="{00000000-0005-0000-0000-0000597E0000}"/>
    <cellStyle name="40% - Énfasis5 4 5 3" xfId="2979" xr:uid="{00000000-0005-0000-0000-00005A7E0000}"/>
    <cellStyle name="40% - Énfasis5 4 5 3 2" xfId="12963" xr:uid="{00000000-0005-0000-0000-00005B7E0000}"/>
    <cellStyle name="40% - Énfasis5 4 5 3 2 2" xfId="30167" xr:uid="{00000000-0005-0000-0000-00005C7E0000}"/>
    <cellStyle name="40% - Énfasis5 4 5 3 3" xfId="38063" xr:uid="{00000000-0005-0000-0000-00005D7E0000}"/>
    <cellStyle name="40% - Énfasis5 4 5 3 4" xfId="22850" xr:uid="{00000000-0005-0000-0000-00005E7E0000}"/>
    <cellStyle name="40% - Énfasis5 4 5 3 5" xfId="44184" xr:uid="{00000000-0005-0000-0000-00005F7E0000}"/>
    <cellStyle name="40% - Énfasis5 4 5 4" xfId="8897" xr:uid="{00000000-0005-0000-0000-0000607E0000}"/>
    <cellStyle name="40% - Énfasis5 4 5 4 2" xfId="17864" xr:uid="{00000000-0005-0000-0000-0000617E0000}"/>
    <cellStyle name="40% - Énfasis5 4 5 4 2 2" xfId="31652" xr:uid="{00000000-0005-0000-0000-0000627E0000}"/>
    <cellStyle name="40% - Énfasis5 4 5 4 3" xfId="39549" xr:uid="{00000000-0005-0000-0000-0000637E0000}"/>
    <cellStyle name="40% - Énfasis5 4 5 4 4" xfId="24334" xr:uid="{00000000-0005-0000-0000-0000647E0000}"/>
    <cellStyle name="40% - Énfasis5 4 5 4 5" xfId="49089" xr:uid="{00000000-0005-0000-0000-0000657E0000}"/>
    <cellStyle name="40% - Énfasis5 4 5 5" xfId="11289" xr:uid="{00000000-0005-0000-0000-0000667E0000}"/>
    <cellStyle name="40% - Énfasis5 4 5 5 2" xfId="33137" xr:uid="{00000000-0005-0000-0000-0000677E0000}"/>
    <cellStyle name="40% - Énfasis5 4 5 5 3" xfId="41034" xr:uid="{00000000-0005-0000-0000-0000687E0000}"/>
    <cellStyle name="40% - Énfasis5 4 5 5 4" xfId="25417" xr:uid="{00000000-0005-0000-0000-0000697E0000}"/>
    <cellStyle name="40% - Énfasis5 4 5 5 5" xfId="50732" xr:uid="{00000000-0005-0000-0000-00006A7E0000}"/>
    <cellStyle name="40% - Énfasis5 4 5 6" xfId="26721" xr:uid="{00000000-0005-0000-0000-00006B7E0000}"/>
    <cellStyle name="40% - Énfasis5 4 5 7" xfId="34621" xr:uid="{00000000-0005-0000-0000-00006C7E0000}"/>
    <cellStyle name="40% - Énfasis5 4 5 8" xfId="19883" xr:uid="{00000000-0005-0000-0000-00006D7E0000}"/>
    <cellStyle name="40% - Énfasis5 4 5 9" xfId="42550" xr:uid="{00000000-0005-0000-0000-00006E7E0000}"/>
    <cellStyle name="40% - Énfasis5 4 6" xfId="1183" xr:uid="{00000000-0005-0000-0000-00006F7E0000}"/>
    <cellStyle name="40% - Énfasis5 4 6 2" xfId="5241" xr:uid="{00000000-0005-0000-0000-0000707E0000}"/>
    <cellStyle name="40% - Énfasis5 4 6 2 2" xfId="15218" xr:uid="{00000000-0005-0000-0000-0000717E0000}"/>
    <cellStyle name="40% - Énfasis5 4 6 2 3" xfId="27278" xr:uid="{00000000-0005-0000-0000-0000727E0000}"/>
    <cellStyle name="40% - Énfasis5 4 6 2 4" xfId="46441" xr:uid="{00000000-0005-0000-0000-0000737E0000}"/>
    <cellStyle name="40% - Énfasis5 4 6 3" xfId="11290" xr:uid="{00000000-0005-0000-0000-0000747E0000}"/>
    <cellStyle name="40% - Énfasis5 4 6 3 2" xfId="35173" xr:uid="{00000000-0005-0000-0000-0000757E0000}"/>
    <cellStyle name="40% - Énfasis5 4 6 4" xfId="18994" xr:uid="{00000000-0005-0000-0000-0000767E0000}"/>
    <cellStyle name="40% - Énfasis5 4 6 5" xfId="43056" xr:uid="{00000000-0005-0000-0000-0000777E0000}"/>
    <cellStyle name="40% - Énfasis5 4 7" xfId="4360" xr:uid="{00000000-0005-0000-0000-0000787E0000}"/>
    <cellStyle name="40% - Énfasis5 4 7 2" xfId="14340" xr:uid="{00000000-0005-0000-0000-0000797E0000}"/>
    <cellStyle name="40% - Énfasis5 4 7 2 2" xfId="27794" xr:uid="{00000000-0005-0000-0000-00007A7E0000}"/>
    <cellStyle name="40% - Énfasis5 4 7 3" xfId="35689" xr:uid="{00000000-0005-0000-0000-00007B7E0000}"/>
    <cellStyle name="40% - Énfasis5 4 7 4" xfId="20478" xr:uid="{00000000-0005-0000-0000-00007C7E0000}"/>
    <cellStyle name="40% - Énfasis5 4 7 5" xfId="45562" xr:uid="{00000000-0005-0000-0000-00007D7E0000}"/>
    <cellStyle name="40% - Énfasis5 4 8" xfId="5831" xr:uid="{00000000-0005-0000-0000-00007E7E0000}"/>
    <cellStyle name="40% - Énfasis5 4 8 2" xfId="29278" xr:uid="{00000000-0005-0000-0000-00007F7E0000}"/>
    <cellStyle name="40% - Énfasis5 4 8 2 2" xfId="51423" xr:uid="{00000000-0005-0000-0000-0000807E0000}"/>
    <cellStyle name="40% - Énfasis5 4 8 3" xfId="37174" xr:uid="{00000000-0005-0000-0000-0000817E0000}"/>
    <cellStyle name="40% - Énfasis5 4 8 3 2" xfId="51289" xr:uid="{00000000-0005-0000-0000-0000827E0000}"/>
    <cellStyle name="40% - Énfasis5 4 8 4" xfId="21962" xr:uid="{00000000-0005-0000-0000-0000837E0000}"/>
    <cellStyle name="40% - Énfasis5 4 9" xfId="6532" xr:uid="{00000000-0005-0000-0000-0000847E0000}"/>
    <cellStyle name="40% - Énfasis5 4 9 2" xfId="15514" xr:uid="{00000000-0005-0000-0000-0000857E0000}"/>
    <cellStyle name="40% - Énfasis5 4 9 2 2" xfId="30763" xr:uid="{00000000-0005-0000-0000-0000867E0000}"/>
    <cellStyle name="40% - Énfasis5 4 9 3" xfId="38660" xr:uid="{00000000-0005-0000-0000-0000877E0000}"/>
    <cellStyle name="40% - Énfasis5 4 9 4" xfId="23446" xr:uid="{00000000-0005-0000-0000-0000887E0000}"/>
    <cellStyle name="40% - Énfasis5 4 9 5" xfId="46737" xr:uid="{00000000-0005-0000-0000-0000897E0000}"/>
    <cellStyle name="40% - Énfasis5 5" xfId="85" xr:uid="{00000000-0005-0000-0000-00008A7E0000}"/>
    <cellStyle name="40% - Énfasis5 5 10" xfId="7024" xr:uid="{00000000-0005-0000-0000-00008B7E0000}"/>
    <cellStyle name="40% - Énfasis5 5 10 2" xfId="16001" xr:uid="{00000000-0005-0000-0000-00008C7E0000}"/>
    <cellStyle name="40% - Énfasis5 5 10 3" xfId="25836" xr:uid="{00000000-0005-0000-0000-00008D7E0000}"/>
    <cellStyle name="40% - Énfasis5 5 10 4" xfId="47226" xr:uid="{00000000-0005-0000-0000-00008E7E0000}"/>
    <cellStyle name="40% - Énfasis5 5 11" xfId="2832" xr:uid="{00000000-0005-0000-0000-00008F7E0000}"/>
    <cellStyle name="40% - Énfasis5 5 11 2" xfId="12816" xr:uid="{00000000-0005-0000-0000-0000907E0000}"/>
    <cellStyle name="40% - Énfasis5 5 11 3" xfId="33735" xr:uid="{00000000-0005-0000-0000-0000917E0000}"/>
    <cellStyle name="40% - Énfasis5 5 11 4" xfId="44037" xr:uid="{00000000-0005-0000-0000-0000927E0000}"/>
    <cellStyle name="40% - Énfasis5 5 12" xfId="7698" xr:uid="{00000000-0005-0000-0000-0000937E0000}"/>
    <cellStyle name="40% - Énfasis5 5 12 2" xfId="16665" xr:uid="{00000000-0005-0000-0000-0000947E0000}"/>
    <cellStyle name="40% - Énfasis5 5 12 3" xfId="47890" xr:uid="{00000000-0005-0000-0000-0000957E0000}"/>
    <cellStyle name="40% - Énfasis5 5 13" xfId="11291" xr:uid="{00000000-0005-0000-0000-0000967E0000}"/>
    <cellStyle name="40% - Énfasis5 5 13 2" xfId="49533" xr:uid="{00000000-0005-0000-0000-0000977E0000}"/>
    <cellStyle name="40% - Énfasis5 5 14" xfId="12659" xr:uid="{00000000-0005-0000-0000-0000987E0000}"/>
    <cellStyle name="40% - Énfasis5 5 15" xfId="41351" xr:uid="{00000000-0005-0000-0000-0000997E0000}"/>
    <cellStyle name="40% - Énfasis5 5 2" xfId="193" xr:uid="{00000000-0005-0000-0000-00009A7E0000}"/>
    <cellStyle name="40% - Énfasis5 5 2 10" xfId="11292" xr:uid="{00000000-0005-0000-0000-00009B7E0000}"/>
    <cellStyle name="40% - Énfasis5 5 2 10 2" xfId="33736" xr:uid="{00000000-0005-0000-0000-00009C7E0000}"/>
    <cellStyle name="40% - Énfasis5 5 2 10 3" xfId="49763" xr:uid="{00000000-0005-0000-0000-00009D7E0000}"/>
    <cellStyle name="40% - Énfasis5 5 2 11" xfId="18477" xr:uid="{00000000-0005-0000-0000-00009E7E0000}"/>
    <cellStyle name="40% - Énfasis5 5 2 12" xfId="41581" xr:uid="{00000000-0005-0000-0000-00009F7E0000}"/>
    <cellStyle name="40% - Énfasis5 5 2 2" xfId="674" xr:uid="{00000000-0005-0000-0000-0000A07E0000}"/>
    <cellStyle name="40% - Énfasis5 5 2 2 10" xfId="42079" xr:uid="{00000000-0005-0000-0000-0000A17E0000}"/>
    <cellStyle name="40% - Énfasis5 5 2 2 2" xfId="2357" xr:uid="{00000000-0005-0000-0000-0000A27E0000}"/>
    <cellStyle name="40% - Énfasis5 5 2 2 2 2" xfId="5099" xr:uid="{00000000-0005-0000-0000-0000A37E0000}"/>
    <cellStyle name="40% - Énfasis5 5 2 2 2 2 2" xfId="15077" xr:uid="{00000000-0005-0000-0000-0000A47E0000}"/>
    <cellStyle name="40% - Énfasis5 5 2 2 2 2 2 2" xfId="28691" xr:uid="{00000000-0005-0000-0000-0000A57E0000}"/>
    <cellStyle name="40% - Énfasis5 5 2 2 2 2 3" xfId="36586" xr:uid="{00000000-0005-0000-0000-0000A67E0000}"/>
    <cellStyle name="40% - Énfasis5 5 2 2 2 2 4" xfId="21375" xr:uid="{00000000-0005-0000-0000-0000A77E0000}"/>
    <cellStyle name="40% - Énfasis5 5 2 2 2 2 5" xfId="46299" xr:uid="{00000000-0005-0000-0000-0000A87E0000}"/>
    <cellStyle name="40% - Énfasis5 5 2 2 2 3" xfId="8904" xr:uid="{00000000-0005-0000-0000-0000A97E0000}"/>
    <cellStyle name="40% - Énfasis5 5 2 2 2 3 2" xfId="17871" xr:uid="{00000000-0005-0000-0000-0000AA7E0000}"/>
    <cellStyle name="40% - Énfasis5 5 2 2 2 3 2 2" xfId="30175" xr:uid="{00000000-0005-0000-0000-0000AB7E0000}"/>
    <cellStyle name="40% - Énfasis5 5 2 2 2 3 3" xfId="38071" xr:uid="{00000000-0005-0000-0000-0000AC7E0000}"/>
    <cellStyle name="40% - Énfasis5 5 2 2 2 3 4" xfId="22858" xr:uid="{00000000-0005-0000-0000-0000AD7E0000}"/>
    <cellStyle name="40% - Énfasis5 5 2 2 2 3 5" xfId="49096" xr:uid="{00000000-0005-0000-0000-0000AE7E0000}"/>
    <cellStyle name="40% - Énfasis5 5 2 2 2 4" xfId="9757" xr:uid="{00000000-0005-0000-0000-0000AF7E0000}"/>
    <cellStyle name="40% - Énfasis5 5 2 2 2 4 2" xfId="31660" xr:uid="{00000000-0005-0000-0000-0000B07E0000}"/>
    <cellStyle name="40% - Énfasis5 5 2 2 2 4 3" xfId="39557" xr:uid="{00000000-0005-0000-0000-0000B17E0000}"/>
    <cellStyle name="40% - Énfasis5 5 2 2 2 4 4" xfId="24342" xr:uid="{00000000-0005-0000-0000-0000B27E0000}"/>
    <cellStyle name="40% - Énfasis5 5 2 2 2 4 5" xfId="50739" xr:uid="{00000000-0005-0000-0000-0000B37E0000}"/>
    <cellStyle name="40% - Énfasis5 5 2 2 2 5" xfId="12425" xr:uid="{00000000-0005-0000-0000-0000B47E0000}"/>
    <cellStyle name="40% - Énfasis5 5 2 2 2 5 2" xfId="33145" xr:uid="{00000000-0005-0000-0000-0000B57E0000}"/>
    <cellStyle name="40% - Énfasis5 5 2 2 2 5 3" xfId="41042" xr:uid="{00000000-0005-0000-0000-0000B67E0000}"/>
    <cellStyle name="40% - Énfasis5 5 2 2 2 6" xfId="26729" xr:uid="{00000000-0005-0000-0000-0000B77E0000}"/>
    <cellStyle name="40% - Énfasis5 5 2 2 2 7" xfId="34629" xr:uid="{00000000-0005-0000-0000-0000B87E0000}"/>
    <cellStyle name="40% - Énfasis5 5 2 2 2 8" xfId="19891" xr:uid="{00000000-0005-0000-0000-0000B97E0000}"/>
    <cellStyle name="40% - Énfasis5 5 2 2 2 9" xfId="42557" xr:uid="{00000000-0005-0000-0000-0000BA7E0000}"/>
    <cellStyle name="40% - Énfasis5 5 2 2 3" xfId="1878" xr:uid="{00000000-0005-0000-0000-0000BB7E0000}"/>
    <cellStyle name="40% - Énfasis5 5 2 2 3 2" xfId="4260" xr:uid="{00000000-0005-0000-0000-0000BC7E0000}"/>
    <cellStyle name="40% - Énfasis5 5 2 2 3 2 2" xfId="14240" xr:uid="{00000000-0005-0000-0000-0000BD7E0000}"/>
    <cellStyle name="40% - Énfasis5 5 2 2 3 2 3" xfId="28117" xr:uid="{00000000-0005-0000-0000-0000BE7E0000}"/>
    <cellStyle name="40% - Énfasis5 5 2 2 3 2 4" xfId="45462" xr:uid="{00000000-0005-0000-0000-0000BF7E0000}"/>
    <cellStyle name="40% - Énfasis5 5 2 2 3 3" xfId="11293" xr:uid="{00000000-0005-0000-0000-0000C07E0000}"/>
    <cellStyle name="40% - Énfasis5 5 2 2 3 3 2" xfId="36012" xr:uid="{00000000-0005-0000-0000-0000C17E0000}"/>
    <cellStyle name="40% - Énfasis5 5 2 2 3 4" xfId="20801" xr:uid="{00000000-0005-0000-0000-0000C27E0000}"/>
    <cellStyle name="40% - Énfasis5 5 2 2 3 5" xfId="43655" xr:uid="{00000000-0005-0000-0000-0000C37E0000}"/>
    <cellStyle name="40% - Énfasis5 5 2 2 4" xfId="3624" xr:uid="{00000000-0005-0000-0000-0000C47E0000}"/>
    <cellStyle name="40% - Énfasis5 5 2 2 4 2" xfId="13608" xr:uid="{00000000-0005-0000-0000-0000C57E0000}"/>
    <cellStyle name="40% - Énfasis5 5 2 2 4 2 2" xfId="29601" xr:uid="{00000000-0005-0000-0000-0000C67E0000}"/>
    <cellStyle name="40% - Énfasis5 5 2 2 4 3" xfId="37497" xr:uid="{00000000-0005-0000-0000-0000C77E0000}"/>
    <cellStyle name="40% - Énfasis5 5 2 2 4 4" xfId="22285" xr:uid="{00000000-0005-0000-0000-0000C87E0000}"/>
    <cellStyle name="40% - Énfasis5 5 2 2 4 5" xfId="44829" xr:uid="{00000000-0005-0000-0000-0000C97E0000}"/>
    <cellStyle name="40% - Énfasis5 5 2 2 5" xfId="8426" xr:uid="{00000000-0005-0000-0000-0000CA7E0000}"/>
    <cellStyle name="40% - Énfasis5 5 2 2 5 2" xfId="17393" xr:uid="{00000000-0005-0000-0000-0000CB7E0000}"/>
    <cellStyle name="40% - Énfasis5 5 2 2 5 2 2" xfId="31086" xr:uid="{00000000-0005-0000-0000-0000CC7E0000}"/>
    <cellStyle name="40% - Énfasis5 5 2 2 5 3" xfId="38983" xr:uid="{00000000-0005-0000-0000-0000CD7E0000}"/>
    <cellStyle name="40% - Énfasis5 5 2 2 5 4" xfId="23769" xr:uid="{00000000-0005-0000-0000-0000CE7E0000}"/>
    <cellStyle name="40% - Énfasis5 5 2 2 5 5" xfId="48618" xr:uid="{00000000-0005-0000-0000-0000CF7E0000}"/>
    <cellStyle name="40% - Énfasis5 5 2 2 6" xfId="11294" xr:uid="{00000000-0005-0000-0000-0000D07E0000}"/>
    <cellStyle name="40% - Énfasis5 5 2 2 6 2" xfId="32571" xr:uid="{00000000-0005-0000-0000-0000D17E0000}"/>
    <cellStyle name="40% - Énfasis5 5 2 2 6 3" xfId="40468" xr:uid="{00000000-0005-0000-0000-0000D27E0000}"/>
    <cellStyle name="40% - Énfasis5 5 2 2 6 4" xfId="25176" xr:uid="{00000000-0005-0000-0000-0000D37E0000}"/>
    <cellStyle name="40% - Énfasis5 5 2 2 6 5" xfId="50261" xr:uid="{00000000-0005-0000-0000-0000D47E0000}"/>
    <cellStyle name="40% - Énfasis5 5 2 2 7" xfId="26155" xr:uid="{00000000-0005-0000-0000-0000D57E0000}"/>
    <cellStyle name="40% - Énfasis5 5 2 2 8" xfId="34055" xr:uid="{00000000-0005-0000-0000-0000D67E0000}"/>
    <cellStyle name="40% - Énfasis5 5 2 2 9" xfId="19317" xr:uid="{00000000-0005-0000-0000-0000D77E0000}"/>
    <cellStyle name="40% - Énfasis5 5 2 3" xfId="2356" xr:uid="{00000000-0005-0000-0000-0000D87E0000}"/>
    <cellStyle name="40% - Énfasis5 5 2 3 2" xfId="4820" xr:uid="{00000000-0005-0000-0000-0000D97E0000}"/>
    <cellStyle name="40% - Énfasis5 5 2 3 2 2" xfId="14798" xr:uid="{00000000-0005-0000-0000-0000DA7E0000}"/>
    <cellStyle name="40% - Énfasis5 5 2 3 2 2 2" xfId="28690" xr:uid="{00000000-0005-0000-0000-0000DB7E0000}"/>
    <cellStyle name="40% - Énfasis5 5 2 3 2 3" xfId="36585" xr:uid="{00000000-0005-0000-0000-0000DC7E0000}"/>
    <cellStyle name="40% - Énfasis5 5 2 3 2 4" xfId="21374" xr:uid="{00000000-0005-0000-0000-0000DD7E0000}"/>
    <cellStyle name="40% - Énfasis5 5 2 3 2 5" xfId="46020" xr:uid="{00000000-0005-0000-0000-0000DE7E0000}"/>
    <cellStyle name="40% - Énfasis5 5 2 3 3" xfId="8903" xr:uid="{00000000-0005-0000-0000-0000DF7E0000}"/>
    <cellStyle name="40% - Énfasis5 5 2 3 3 2" xfId="17870" xr:uid="{00000000-0005-0000-0000-0000E07E0000}"/>
    <cellStyle name="40% - Énfasis5 5 2 3 3 2 2" xfId="30174" xr:uid="{00000000-0005-0000-0000-0000E17E0000}"/>
    <cellStyle name="40% - Énfasis5 5 2 3 3 3" xfId="38070" xr:uid="{00000000-0005-0000-0000-0000E27E0000}"/>
    <cellStyle name="40% - Énfasis5 5 2 3 3 4" xfId="22857" xr:uid="{00000000-0005-0000-0000-0000E37E0000}"/>
    <cellStyle name="40% - Énfasis5 5 2 3 3 5" xfId="49095" xr:uid="{00000000-0005-0000-0000-0000E47E0000}"/>
    <cellStyle name="40% - Énfasis5 5 2 3 4" xfId="9758" xr:uid="{00000000-0005-0000-0000-0000E57E0000}"/>
    <cellStyle name="40% - Énfasis5 5 2 3 4 2" xfId="31659" xr:uid="{00000000-0005-0000-0000-0000E67E0000}"/>
    <cellStyle name="40% - Énfasis5 5 2 3 4 3" xfId="39556" xr:uid="{00000000-0005-0000-0000-0000E77E0000}"/>
    <cellStyle name="40% - Énfasis5 5 2 3 4 4" xfId="24341" xr:uid="{00000000-0005-0000-0000-0000E87E0000}"/>
    <cellStyle name="40% - Énfasis5 5 2 3 4 5" xfId="50738" xr:uid="{00000000-0005-0000-0000-0000E97E0000}"/>
    <cellStyle name="40% - Énfasis5 5 2 3 5" xfId="12424" xr:uid="{00000000-0005-0000-0000-0000EA7E0000}"/>
    <cellStyle name="40% - Énfasis5 5 2 3 5 2" xfId="33144" xr:uid="{00000000-0005-0000-0000-0000EB7E0000}"/>
    <cellStyle name="40% - Énfasis5 5 2 3 5 3" xfId="41041" xr:uid="{00000000-0005-0000-0000-0000EC7E0000}"/>
    <cellStyle name="40% - Énfasis5 5 2 3 6" xfId="26728" xr:uid="{00000000-0005-0000-0000-0000ED7E0000}"/>
    <cellStyle name="40% - Énfasis5 5 2 3 7" xfId="34628" xr:uid="{00000000-0005-0000-0000-0000EE7E0000}"/>
    <cellStyle name="40% - Énfasis5 5 2 3 8" xfId="19890" xr:uid="{00000000-0005-0000-0000-0000EF7E0000}"/>
    <cellStyle name="40% - Énfasis5 5 2 3 9" xfId="42556" xr:uid="{00000000-0005-0000-0000-0000F07E0000}"/>
    <cellStyle name="40% - Énfasis5 5 2 4" xfId="1366" xr:uid="{00000000-0005-0000-0000-0000F17E0000}"/>
    <cellStyle name="40% - Énfasis5 5 2 4 2" xfId="4563" xr:uid="{00000000-0005-0000-0000-0000F27E0000}"/>
    <cellStyle name="40% - Énfasis5 5 2 4 2 2" xfId="14541" xr:uid="{00000000-0005-0000-0000-0000F37E0000}"/>
    <cellStyle name="40% - Énfasis5 5 2 4 2 3" xfId="27282" xr:uid="{00000000-0005-0000-0000-0000F47E0000}"/>
    <cellStyle name="40% - Énfasis5 5 2 4 2 4" xfId="45763" xr:uid="{00000000-0005-0000-0000-0000F57E0000}"/>
    <cellStyle name="40% - Énfasis5 5 2 4 3" xfId="11295" xr:uid="{00000000-0005-0000-0000-0000F67E0000}"/>
    <cellStyle name="40% - Énfasis5 5 2 4 3 2" xfId="35177" xr:uid="{00000000-0005-0000-0000-0000F77E0000}"/>
    <cellStyle name="40% - Énfasis5 5 2 4 4" xfId="18998" xr:uid="{00000000-0005-0000-0000-0000F87E0000}"/>
    <cellStyle name="40% - Énfasis5 5 2 4 5" xfId="43238" xr:uid="{00000000-0005-0000-0000-0000F97E0000}"/>
    <cellStyle name="40% - Énfasis5 5 2 5" xfId="6717" xr:uid="{00000000-0005-0000-0000-0000FA7E0000}"/>
    <cellStyle name="40% - Énfasis5 5 2 5 2" xfId="15696" xr:uid="{00000000-0005-0000-0000-0000FB7E0000}"/>
    <cellStyle name="40% - Énfasis5 5 2 5 2 2" xfId="27798" xr:uid="{00000000-0005-0000-0000-0000FC7E0000}"/>
    <cellStyle name="40% - Énfasis5 5 2 5 3" xfId="35693" xr:uid="{00000000-0005-0000-0000-0000FD7E0000}"/>
    <cellStyle name="40% - Énfasis5 5 2 5 4" xfId="20482" xr:uid="{00000000-0005-0000-0000-0000FE7E0000}"/>
    <cellStyle name="40% - Énfasis5 5 2 5 5" xfId="46920" xr:uid="{00000000-0005-0000-0000-0000FF7E0000}"/>
    <cellStyle name="40% - Énfasis5 5 2 6" xfId="3980" xr:uid="{00000000-0005-0000-0000-0000007F0000}"/>
    <cellStyle name="40% - Énfasis5 5 2 6 2" xfId="13961" xr:uid="{00000000-0005-0000-0000-0000017F0000}"/>
    <cellStyle name="40% - Énfasis5 5 2 6 2 2" xfId="29282" xr:uid="{00000000-0005-0000-0000-0000027F0000}"/>
    <cellStyle name="40% - Énfasis5 5 2 6 3" xfId="37178" xr:uid="{00000000-0005-0000-0000-0000037F0000}"/>
    <cellStyle name="40% - Énfasis5 5 2 6 4" xfId="21966" xr:uid="{00000000-0005-0000-0000-0000047F0000}"/>
    <cellStyle name="40% - Énfasis5 5 2 6 5" xfId="45183" xr:uid="{00000000-0005-0000-0000-0000057F0000}"/>
    <cellStyle name="40% - Énfasis5 5 2 7" xfId="7254" xr:uid="{00000000-0005-0000-0000-0000067F0000}"/>
    <cellStyle name="40% - Énfasis5 5 2 7 2" xfId="16231" xr:uid="{00000000-0005-0000-0000-0000077F0000}"/>
    <cellStyle name="40% - Énfasis5 5 2 7 2 2" xfId="30767" xr:uid="{00000000-0005-0000-0000-0000087F0000}"/>
    <cellStyle name="40% - Énfasis5 5 2 7 3" xfId="38664" xr:uid="{00000000-0005-0000-0000-0000097F0000}"/>
    <cellStyle name="40% - Énfasis5 5 2 7 4" xfId="23450" xr:uid="{00000000-0005-0000-0000-00000A7F0000}"/>
    <cellStyle name="40% - Énfasis5 5 2 7 5" xfId="47456" xr:uid="{00000000-0005-0000-0000-00000B7F0000}"/>
    <cellStyle name="40% - Énfasis5 5 2 8" xfId="3162" xr:uid="{00000000-0005-0000-0000-00000C7F0000}"/>
    <cellStyle name="40% - Énfasis5 5 2 8 2" xfId="13146" xr:uid="{00000000-0005-0000-0000-00000D7F0000}"/>
    <cellStyle name="40% - Énfasis5 5 2 8 2 2" xfId="32252" xr:uid="{00000000-0005-0000-0000-00000E7F0000}"/>
    <cellStyle name="40% - Énfasis5 5 2 8 3" xfId="40149" xr:uid="{00000000-0005-0000-0000-00000F7F0000}"/>
    <cellStyle name="40% - Énfasis5 5 2 8 4" xfId="24884" xr:uid="{00000000-0005-0000-0000-0000107F0000}"/>
    <cellStyle name="40% - Énfasis5 5 2 8 5" xfId="44367" xr:uid="{00000000-0005-0000-0000-0000117F0000}"/>
    <cellStyle name="40% - Énfasis5 5 2 9" xfId="7928" xr:uid="{00000000-0005-0000-0000-0000127F0000}"/>
    <cellStyle name="40% - Énfasis5 5 2 9 2" xfId="16895" xr:uid="{00000000-0005-0000-0000-0000137F0000}"/>
    <cellStyle name="40% - Énfasis5 5 2 9 3" xfId="25837" xr:uid="{00000000-0005-0000-0000-0000147F0000}"/>
    <cellStyle name="40% - Énfasis5 5 2 9 4" xfId="48120" xr:uid="{00000000-0005-0000-0000-0000157F0000}"/>
    <cellStyle name="40% - Énfasis5 5 3" xfId="301" xr:uid="{00000000-0005-0000-0000-0000167F0000}"/>
    <cellStyle name="40% - Énfasis5 5 3 10" xfId="18574" xr:uid="{00000000-0005-0000-0000-0000177F0000}"/>
    <cellStyle name="40% - Énfasis5 5 3 11" xfId="41755" xr:uid="{00000000-0005-0000-0000-0000187F0000}"/>
    <cellStyle name="40% - Énfasis5 5 3 2" xfId="849" xr:uid="{00000000-0005-0000-0000-0000197F0000}"/>
    <cellStyle name="40% - Énfasis5 5 3 2 2" xfId="2358" xr:uid="{00000000-0005-0000-0000-00001A7F0000}"/>
    <cellStyle name="40% - Énfasis5 5 3 2 2 2" xfId="4920" xr:uid="{00000000-0005-0000-0000-00001B7F0000}"/>
    <cellStyle name="40% - Énfasis5 5 3 2 2 2 2" xfId="14898" xr:uid="{00000000-0005-0000-0000-00001C7F0000}"/>
    <cellStyle name="40% - Énfasis5 5 3 2 2 2 3" xfId="28692" xr:uid="{00000000-0005-0000-0000-00001D7F0000}"/>
    <cellStyle name="40% - Énfasis5 5 3 2 2 2 4" xfId="46120" xr:uid="{00000000-0005-0000-0000-00001E7F0000}"/>
    <cellStyle name="40% - Énfasis5 5 3 2 2 3" xfId="11296" xr:uid="{00000000-0005-0000-0000-00001F7F0000}"/>
    <cellStyle name="40% - Énfasis5 5 3 2 2 3 2" xfId="36587" xr:uid="{00000000-0005-0000-0000-0000207F0000}"/>
    <cellStyle name="40% - Énfasis5 5 3 2 2 4" xfId="21376" xr:uid="{00000000-0005-0000-0000-0000217F0000}"/>
    <cellStyle name="40% - Énfasis5 5 3 2 2 5" xfId="43762" xr:uid="{00000000-0005-0000-0000-0000227F0000}"/>
    <cellStyle name="40% - Énfasis5 5 3 2 3" xfId="3625" xr:uid="{00000000-0005-0000-0000-0000237F0000}"/>
    <cellStyle name="40% - Énfasis5 5 3 2 3 2" xfId="13609" xr:uid="{00000000-0005-0000-0000-0000247F0000}"/>
    <cellStyle name="40% - Énfasis5 5 3 2 3 2 2" xfId="30176" xr:uid="{00000000-0005-0000-0000-0000257F0000}"/>
    <cellStyle name="40% - Énfasis5 5 3 2 3 3" xfId="38072" xr:uid="{00000000-0005-0000-0000-0000267F0000}"/>
    <cellStyle name="40% - Énfasis5 5 3 2 3 4" xfId="22859" xr:uid="{00000000-0005-0000-0000-0000277F0000}"/>
    <cellStyle name="40% - Énfasis5 5 3 2 3 5" xfId="44830" xr:uid="{00000000-0005-0000-0000-0000287F0000}"/>
    <cellStyle name="40% - Énfasis5 5 3 2 4" xfId="8905" xr:uid="{00000000-0005-0000-0000-0000297F0000}"/>
    <cellStyle name="40% - Énfasis5 5 3 2 4 2" xfId="17872" xr:uid="{00000000-0005-0000-0000-00002A7F0000}"/>
    <cellStyle name="40% - Énfasis5 5 3 2 4 2 2" xfId="31661" xr:uid="{00000000-0005-0000-0000-00002B7F0000}"/>
    <cellStyle name="40% - Énfasis5 5 3 2 4 3" xfId="39558" xr:uid="{00000000-0005-0000-0000-00002C7F0000}"/>
    <cellStyle name="40% - Énfasis5 5 3 2 4 4" xfId="24343" xr:uid="{00000000-0005-0000-0000-00002D7F0000}"/>
    <cellStyle name="40% - Énfasis5 5 3 2 4 5" xfId="49097" xr:uid="{00000000-0005-0000-0000-00002E7F0000}"/>
    <cellStyle name="40% - Énfasis5 5 3 2 5" xfId="11297" xr:uid="{00000000-0005-0000-0000-00002F7F0000}"/>
    <cellStyle name="40% - Énfasis5 5 3 2 5 2" xfId="33146" xr:uid="{00000000-0005-0000-0000-0000307F0000}"/>
    <cellStyle name="40% - Énfasis5 5 3 2 5 3" xfId="41043" xr:uid="{00000000-0005-0000-0000-0000317F0000}"/>
    <cellStyle name="40% - Énfasis5 5 3 2 5 4" xfId="25420" xr:uid="{00000000-0005-0000-0000-0000327F0000}"/>
    <cellStyle name="40% - Énfasis5 5 3 2 5 5" xfId="50740" xr:uid="{00000000-0005-0000-0000-0000337F0000}"/>
    <cellStyle name="40% - Énfasis5 5 3 2 6" xfId="26730" xr:uid="{00000000-0005-0000-0000-0000347F0000}"/>
    <cellStyle name="40% - Énfasis5 5 3 2 7" xfId="34630" xr:uid="{00000000-0005-0000-0000-0000357F0000}"/>
    <cellStyle name="40% - Énfasis5 5 3 2 8" xfId="19892" xr:uid="{00000000-0005-0000-0000-0000367F0000}"/>
    <cellStyle name="40% - Énfasis5 5 3 2 9" xfId="42558" xr:uid="{00000000-0005-0000-0000-0000377F0000}"/>
    <cellStyle name="40% - Énfasis5 5 3 3" xfId="1540" xr:uid="{00000000-0005-0000-0000-0000387F0000}"/>
    <cellStyle name="40% - Énfasis5 5 3 3 2" xfId="6892" xr:uid="{00000000-0005-0000-0000-0000397F0000}"/>
    <cellStyle name="40% - Énfasis5 5 3 3 2 2" xfId="15870" xr:uid="{00000000-0005-0000-0000-00003A7F0000}"/>
    <cellStyle name="40% - Énfasis5 5 3 3 2 3" xfId="27409" xr:uid="{00000000-0005-0000-0000-00003B7F0000}"/>
    <cellStyle name="40% - Énfasis5 5 3 3 2 4" xfId="47094" xr:uid="{00000000-0005-0000-0000-00003C7F0000}"/>
    <cellStyle name="40% - Énfasis5 5 3 3 3" xfId="11298" xr:uid="{00000000-0005-0000-0000-00003D7F0000}"/>
    <cellStyle name="40% - Énfasis5 5 3 3 3 2" xfId="35304" xr:uid="{00000000-0005-0000-0000-00003E7F0000}"/>
    <cellStyle name="40% - Énfasis5 5 3 3 4" xfId="19316" xr:uid="{00000000-0005-0000-0000-00003F7F0000}"/>
    <cellStyle name="40% - Énfasis5 5 3 3 5" xfId="43412" xr:uid="{00000000-0005-0000-0000-0000407F0000}"/>
    <cellStyle name="40% - Énfasis5 5 3 4" xfId="4080" xr:uid="{00000000-0005-0000-0000-0000417F0000}"/>
    <cellStyle name="40% - Énfasis5 5 3 4 2" xfId="14061" xr:uid="{00000000-0005-0000-0000-0000427F0000}"/>
    <cellStyle name="40% - Énfasis5 5 3 4 2 2" xfId="28116" xr:uid="{00000000-0005-0000-0000-0000437F0000}"/>
    <cellStyle name="40% - Énfasis5 5 3 4 3" xfId="36011" xr:uid="{00000000-0005-0000-0000-0000447F0000}"/>
    <cellStyle name="40% - Énfasis5 5 3 4 4" xfId="20800" xr:uid="{00000000-0005-0000-0000-0000457F0000}"/>
    <cellStyle name="40% - Énfasis5 5 3 4 5" xfId="45283" xr:uid="{00000000-0005-0000-0000-0000467F0000}"/>
    <cellStyle name="40% - Énfasis5 5 3 5" xfId="7428" xr:uid="{00000000-0005-0000-0000-0000477F0000}"/>
    <cellStyle name="40% - Énfasis5 5 3 5 2" xfId="16404" xr:uid="{00000000-0005-0000-0000-0000487F0000}"/>
    <cellStyle name="40% - Énfasis5 5 3 5 2 2" xfId="29600" xr:uid="{00000000-0005-0000-0000-0000497F0000}"/>
    <cellStyle name="40% - Énfasis5 5 3 5 3" xfId="37496" xr:uid="{00000000-0005-0000-0000-00004A7F0000}"/>
    <cellStyle name="40% - Énfasis5 5 3 5 4" xfId="22284" xr:uid="{00000000-0005-0000-0000-00004B7F0000}"/>
    <cellStyle name="40% - Énfasis5 5 3 5 5" xfId="47629" xr:uid="{00000000-0005-0000-0000-00004C7F0000}"/>
    <cellStyle name="40% - Énfasis5 5 3 6" xfId="3336" xr:uid="{00000000-0005-0000-0000-00004D7F0000}"/>
    <cellStyle name="40% - Énfasis5 5 3 6 2" xfId="13320" xr:uid="{00000000-0005-0000-0000-00004E7F0000}"/>
    <cellStyle name="40% - Énfasis5 5 3 6 2 2" xfId="31085" xr:uid="{00000000-0005-0000-0000-00004F7F0000}"/>
    <cellStyle name="40% - Énfasis5 5 3 6 3" xfId="38982" xr:uid="{00000000-0005-0000-0000-0000507F0000}"/>
    <cellStyle name="40% - Énfasis5 5 3 6 4" xfId="23768" xr:uid="{00000000-0005-0000-0000-0000517F0000}"/>
    <cellStyle name="40% - Énfasis5 5 3 6 5" xfId="44541" xr:uid="{00000000-0005-0000-0000-0000527F0000}"/>
    <cellStyle name="40% - Énfasis5 5 3 7" xfId="8102" xr:uid="{00000000-0005-0000-0000-0000537F0000}"/>
    <cellStyle name="40% - Énfasis5 5 3 7 2" xfId="17069" xr:uid="{00000000-0005-0000-0000-0000547F0000}"/>
    <cellStyle name="40% - Énfasis5 5 3 7 2 2" xfId="32570" xr:uid="{00000000-0005-0000-0000-0000557F0000}"/>
    <cellStyle name="40% - Énfasis5 5 3 7 3" xfId="40467" xr:uid="{00000000-0005-0000-0000-0000567F0000}"/>
    <cellStyle name="40% - Énfasis5 5 3 7 4" xfId="25175" xr:uid="{00000000-0005-0000-0000-0000577F0000}"/>
    <cellStyle name="40% - Énfasis5 5 3 7 5" xfId="48294" xr:uid="{00000000-0005-0000-0000-0000587F0000}"/>
    <cellStyle name="40% - Énfasis5 5 3 8" xfId="11299" xr:uid="{00000000-0005-0000-0000-0000597F0000}"/>
    <cellStyle name="40% - Énfasis5 5 3 8 2" xfId="26154" xr:uid="{00000000-0005-0000-0000-00005A7F0000}"/>
    <cellStyle name="40% - Énfasis5 5 3 8 3" xfId="49937" xr:uid="{00000000-0005-0000-0000-00005B7F0000}"/>
    <cellStyle name="40% - Énfasis5 5 3 9" xfId="34054" xr:uid="{00000000-0005-0000-0000-00005C7F0000}"/>
    <cellStyle name="40% - Énfasis5 5 4" xfId="442" xr:uid="{00000000-0005-0000-0000-00005D7F0000}"/>
    <cellStyle name="40% - Énfasis5 5 4 2" xfId="2355" xr:uid="{00000000-0005-0000-0000-00005E7F0000}"/>
    <cellStyle name="40% - Énfasis5 5 4 2 2" xfId="4641" xr:uid="{00000000-0005-0000-0000-00005F7F0000}"/>
    <cellStyle name="40% - Énfasis5 5 4 2 2 2" xfId="14619" xr:uid="{00000000-0005-0000-0000-0000607F0000}"/>
    <cellStyle name="40% - Énfasis5 5 4 2 2 3" xfId="28689" xr:uid="{00000000-0005-0000-0000-0000617F0000}"/>
    <cellStyle name="40% - Énfasis5 5 4 2 2 4" xfId="45841" xr:uid="{00000000-0005-0000-0000-0000627F0000}"/>
    <cellStyle name="40% - Énfasis5 5 4 2 3" xfId="11300" xr:uid="{00000000-0005-0000-0000-0000637F0000}"/>
    <cellStyle name="40% - Énfasis5 5 4 2 3 2" xfId="36584" xr:uid="{00000000-0005-0000-0000-0000647F0000}"/>
    <cellStyle name="40% - Énfasis5 5 4 2 4" xfId="21373" xr:uid="{00000000-0005-0000-0000-0000657F0000}"/>
    <cellStyle name="40% - Énfasis5 5 4 2 5" xfId="43761" xr:uid="{00000000-0005-0000-0000-0000667F0000}"/>
    <cellStyle name="40% - Énfasis5 5 4 3" xfId="2932" xr:uid="{00000000-0005-0000-0000-0000677F0000}"/>
    <cellStyle name="40% - Énfasis5 5 4 3 2" xfId="12916" xr:uid="{00000000-0005-0000-0000-0000687F0000}"/>
    <cellStyle name="40% - Énfasis5 5 4 3 2 2" xfId="30173" xr:uid="{00000000-0005-0000-0000-0000697F0000}"/>
    <cellStyle name="40% - Énfasis5 5 4 3 3" xfId="38069" xr:uid="{00000000-0005-0000-0000-00006A7F0000}"/>
    <cellStyle name="40% - Énfasis5 5 4 3 4" xfId="22856" xr:uid="{00000000-0005-0000-0000-00006B7F0000}"/>
    <cellStyle name="40% - Énfasis5 5 4 3 5" xfId="44137" xr:uid="{00000000-0005-0000-0000-00006C7F0000}"/>
    <cellStyle name="40% - Énfasis5 5 4 4" xfId="8902" xr:uid="{00000000-0005-0000-0000-00006D7F0000}"/>
    <cellStyle name="40% - Énfasis5 5 4 4 2" xfId="17869" xr:uid="{00000000-0005-0000-0000-00006E7F0000}"/>
    <cellStyle name="40% - Énfasis5 5 4 4 2 2" xfId="31658" xr:uid="{00000000-0005-0000-0000-00006F7F0000}"/>
    <cellStyle name="40% - Énfasis5 5 4 4 3" xfId="39555" xr:uid="{00000000-0005-0000-0000-0000707F0000}"/>
    <cellStyle name="40% - Énfasis5 5 4 4 4" xfId="24340" xr:uid="{00000000-0005-0000-0000-0000717F0000}"/>
    <cellStyle name="40% - Énfasis5 5 4 4 5" xfId="49094" xr:uid="{00000000-0005-0000-0000-0000727F0000}"/>
    <cellStyle name="40% - Énfasis5 5 4 5" xfId="11301" xr:uid="{00000000-0005-0000-0000-0000737F0000}"/>
    <cellStyle name="40% - Énfasis5 5 4 5 2" xfId="33143" xr:uid="{00000000-0005-0000-0000-0000747F0000}"/>
    <cellStyle name="40% - Énfasis5 5 4 5 3" xfId="41040" xr:uid="{00000000-0005-0000-0000-0000757F0000}"/>
    <cellStyle name="40% - Énfasis5 5 4 5 4" xfId="25419" xr:uid="{00000000-0005-0000-0000-0000767F0000}"/>
    <cellStyle name="40% - Énfasis5 5 4 5 5" xfId="50737" xr:uid="{00000000-0005-0000-0000-0000777F0000}"/>
    <cellStyle name="40% - Énfasis5 5 4 6" xfId="26727" xr:uid="{00000000-0005-0000-0000-0000787F0000}"/>
    <cellStyle name="40% - Énfasis5 5 4 7" xfId="34627" xr:uid="{00000000-0005-0000-0000-0000797F0000}"/>
    <cellStyle name="40% - Énfasis5 5 4 8" xfId="19889" xr:uid="{00000000-0005-0000-0000-00007A7F0000}"/>
    <cellStyle name="40% - Énfasis5 5 4 9" xfId="42555" xr:uid="{00000000-0005-0000-0000-00007B7F0000}"/>
    <cellStyle name="40% - Énfasis5 5 5" xfId="1136" xr:uid="{00000000-0005-0000-0000-00007C7F0000}"/>
    <cellStyle name="40% - Énfasis5 5 5 2" xfId="5211" xr:uid="{00000000-0005-0000-0000-00007D7F0000}"/>
    <cellStyle name="40% - Énfasis5 5 5 2 2" xfId="15188" xr:uid="{00000000-0005-0000-0000-00007E7F0000}"/>
    <cellStyle name="40% - Énfasis5 5 5 2 3" xfId="27281" xr:uid="{00000000-0005-0000-0000-00007F7F0000}"/>
    <cellStyle name="40% - Énfasis5 5 5 2 4" xfId="46411" xr:uid="{00000000-0005-0000-0000-0000807F0000}"/>
    <cellStyle name="40% - Énfasis5 5 5 3" xfId="11302" xr:uid="{00000000-0005-0000-0000-0000817F0000}"/>
    <cellStyle name="40% - Énfasis5 5 5 3 2" xfId="35176" xr:uid="{00000000-0005-0000-0000-0000827F0000}"/>
    <cellStyle name="40% - Énfasis5 5 5 4" xfId="18997" xr:uid="{00000000-0005-0000-0000-0000837F0000}"/>
    <cellStyle name="40% - Énfasis5 5 5 5" xfId="43009" xr:uid="{00000000-0005-0000-0000-0000847F0000}"/>
    <cellStyle name="40% - Énfasis5 5 6" xfId="4441" xr:uid="{00000000-0005-0000-0000-0000857F0000}"/>
    <cellStyle name="40% - Énfasis5 5 6 2" xfId="14420" xr:uid="{00000000-0005-0000-0000-0000867F0000}"/>
    <cellStyle name="40% - Énfasis5 5 6 2 2" xfId="27797" xr:uid="{00000000-0005-0000-0000-0000877F0000}"/>
    <cellStyle name="40% - Énfasis5 5 6 3" xfId="35692" xr:uid="{00000000-0005-0000-0000-0000887F0000}"/>
    <cellStyle name="40% - Énfasis5 5 6 4" xfId="20481" xr:uid="{00000000-0005-0000-0000-0000897F0000}"/>
    <cellStyle name="40% - Énfasis5 5 6 5" xfId="45642" xr:uid="{00000000-0005-0000-0000-00008A7F0000}"/>
    <cellStyle name="40% - Énfasis5 5 7" xfId="6035" xr:uid="{00000000-0005-0000-0000-00008B7F0000}"/>
    <cellStyle name="40% - Énfasis5 5 7 2" xfId="29281" xr:uid="{00000000-0005-0000-0000-00008C7F0000}"/>
    <cellStyle name="40% - Énfasis5 5 7 2 2" xfId="51463" xr:uid="{00000000-0005-0000-0000-00008D7F0000}"/>
    <cellStyle name="40% - Énfasis5 5 7 3" xfId="37177" xr:uid="{00000000-0005-0000-0000-00008E7F0000}"/>
    <cellStyle name="40% - Énfasis5 5 7 3 2" xfId="51290" xr:uid="{00000000-0005-0000-0000-00008F7F0000}"/>
    <cellStyle name="40% - Énfasis5 5 7 4" xfId="21965" xr:uid="{00000000-0005-0000-0000-0000907F0000}"/>
    <cellStyle name="40% - Énfasis5 5 8" xfId="6485" xr:uid="{00000000-0005-0000-0000-0000917F0000}"/>
    <cellStyle name="40% - Énfasis5 5 8 2" xfId="15467" xr:uid="{00000000-0005-0000-0000-0000927F0000}"/>
    <cellStyle name="40% - Énfasis5 5 8 2 2" xfId="30766" xr:uid="{00000000-0005-0000-0000-0000937F0000}"/>
    <cellStyle name="40% - Énfasis5 5 8 3" xfId="38663" xr:uid="{00000000-0005-0000-0000-0000947F0000}"/>
    <cellStyle name="40% - Énfasis5 5 8 4" xfId="23449" xr:uid="{00000000-0005-0000-0000-0000957F0000}"/>
    <cellStyle name="40% - Énfasis5 5 8 5" xfId="46690" xr:uid="{00000000-0005-0000-0000-0000967F0000}"/>
    <cellStyle name="40% - Énfasis5 5 9" xfId="3799" xr:uid="{00000000-0005-0000-0000-0000977F0000}"/>
    <cellStyle name="40% - Énfasis5 5 9 2" xfId="13782" xr:uid="{00000000-0005-0000-0000-0000987F0000}"/>
    <cellStyle name="40% - Énfasis5 5 9 2 2" xfId="32251" xr:uid="{00000000-0005-0000-0000-0000997F0000}"/>
    <cellStyle name="40% - Énfasis5 5 9 3" xfId="40148" xr:uid="{00000000-0005-0000-0000-00009A7F0000}"/>
    <cellStyle name="40% - Énfasis5 5 9 4" xfId="24883" xr:uid="{00000000-0005-0000-0000-00009B7F0000}"/>
    <cellStyle name="40% - Énfasis5 5 9 5" xfId="45004" xr:uid="{00000000-0005-0000-0000-00009C7F0000}"/>
    <cellStyle name="40% - Énfasis5 6" xfId="162" xr:uid="{00000000-0005-0000-0000-00009D7F0000}"/>
    <cellStyle name="40% - Énfasis5 6 10" xfId="7763" xr:uid="{00000000-0005-0000-0000-00009E7F0000}"/>
    <cellStyle name="40% - Énfasis5 6 10 2" xfId="16730" xr:uid="{00000000-0005-0000-0000-00009F7F0000}"/>
    <cellStyle name="40% - Énfasis5 6 10 3" xfId="33737" xr:uid="{00000000-0005-0000-0000-0000A07F0000}"/>
    <cellStyle name="40% - Énfasis5 6 10 4" xfId="47955" xr:uid="{00000000-0005-0000-0000-0000A17F0000}"/>
    <cellStyle name="40% - Énfasis5 6 11" xfId="11303" xr:uid="{00000000-0005-0000-0000-0000A27F0000}"/>
    <cellStyle name="40% - Énfasis5 6 11 2" xfId="49598" xr:uid="{00000000-0005-0000-0000-0000A37F0000}"/>
    <cellStyle name="40% - Énfasis5 6 12" xfId="18316" xr:uid="{00000000-0005-0000-0000-0000A47F0000}"/>
    <cellStyle name="40% - Énfasis5 6 13" xfId="41416" xr:uid="{00000000-0005-0000-0000-0000A57F0000}"/>
    <cellStyle name="40% - Énfasis5 6 2" xfId="675" xr:uid="{00000000-0005-0000-0000-0000A67F0000}"/>
    <cellStyle name="40% - Énfasis5 6 2 10" xfId="18478" xr:uid="{00000000-0005-0000-0000-0000A77F0000}"/>
    <cellStyle name="40% - Énfasis5 6 2 11" xfId="41582" xr:uid="{00000000-0005-0000-0000-0000A87F0000}"/>
    <cellStyle name="40% - Énfasis5 6 2 2" xfId="998" xr:uid="{00000000-0005-0000-0000-0000A97F0000}"/>
    <cellStyle name="40% - Énfasis5 6 2 2 2" xfId="2359" xr:uid="{00000000-0005-0000-0000-0000AA7F0000}"/>
    <cellStyle name="40% - Énfasis5 6 2 2 2 2" xfId="5066" xr:uid="{00000000-0005-0000-0000-0000AB7F0000}"/>
    <cellStyle name="40% - Énfasis5 6 2 2 2 2 2" xfId="15044" xr:uid="{00000000-0005-0000-0000-0000AC7F0000}"/>
    <cellStyle name="40% - Énfasis5 6 2 2 2 2 3" xfId="28694" xr:uid="{00000000-0005-0000-0000-0000AD7F0000}"/>
    <cellStyle name="40% - Énfasis5 6 2 2 2 2 4" xfId="46266" xr:uid="{00000000-0005-0000-0000-0000AE7F0000}"/>
    <cellStyle name="40% - Énfasis5 6 2 2 2 3" xfId="11304" xr:uid="{00000000-0005-0000-0000-0000AF7F0000}"/>
    <cellStyle name="40% - Énfasis5 6 2 2 2 3 2" xfId="36589" xr:uid="{00000000-0005-0000-0000-0000B07F0000}"/>
    <cellStyle name="40% - Énfasis5 6 2 2 2 4" xfId="21378" xr:uid="{00000000-0005-0000-0000-0000B17F0000}"/>
    <cellStyle name="40% - Énfasis5 6 2 2 2 5" xfId="43763" xr:uid="{00000000-0005-0000-0000-0000B27F0000}"/>
    <cellStyle name="40% - Énfasis5 6 2 2 3" xfId="3626" xr:uid="{00000000-0005-0000-0000-0000B37F0000}"/>
    <cellStyle name="40% - Énfasis5 6 2 2 3 2" xfId="13610" xr:uid="{00000000-0005-0000-0000-0000B47F0000}"/>
    <cellStyle name="40% - Énfasis5 6 2 2 3 2 2" xfId="30178" xr:uid="{00000000-0005-0000-0000-0000B57F0000}"/>
    <cellStyle name="40% - Énfasis5 6 2 2 3 3" xfId="38074" xr:uid="{00000000-0005-0000-0000-0000B67F0000}"/>
    <cellStyle name="40% - Énfasis5 6 2 2 3 4" xfId="22861" xr:uid="{00000000-0005-0000-0000-0000B77F0000}"/>
    <cellStyle name="40% - Énfasis5 6 2 2 3 5" xfId="44831" xr:uid="{00000000-0005-0000-0000-0000B87F0000}"/>
    <cellStyle name="40% - Énfasis5 6 2 2 4" xfId="8906" xr:uid="{00000000-0005-0000-0000-0000B97F0000}"/>
    <cellStyle name="40% - Énfasis5 6 2 2 4 2" xfId="17873" xr:uid="{00000000-0005-0000-0000-0000BA7F0000}"/>
    <cellStyle name="40% - Énfasis5 6 2 2 4 2 2" xfId="31663" xr:uid="{00000000-0005-0000-0000-0000BB7F0000}"/>
    <cellStyle name="40% - Énfasis5 6 2 2 4 3" xfId="39560" xr:uid="{00000000-0005-0000-0000-0000BC7F0000}"/>
    <cellStyle name="40% - Énfasis5 6 2 2 4 4" xfId="24345" xr:uid="{00000000-0005-0000-0000-0000BD7F0000}"/>
    <cellStyle name="40% - Énfasis5 6 2 2 4 5" xfId="49098" xr:uid="{00000000-0005-0000-0000-0000BE7F0000}"/>
    <cellStyle name="40% - Énfasis5 6 2 2 5" xfId="11305" xr:uid="{00000000-0005-0000-0000-0000BF7F0000}"/>
    <cellStyle name="40% - Énfasis5 6 2 2 5 2" xfId="33148" xr:uid="{00000000-0005-0000-0000-0000C07F0000}"/>
    <cellStyle name="40% - Énfasis5 6 2 2 5 3" xfId="41045" xr:uid="{00000000-0005-0000-0000-0000C17F0000}"/>
    <cellStyle name="40% - Énfasis5 6 2 2 5 4" xfId="25422" xr:uid="{00000000-0005-0000-0000-0000C27F0000}"/>
    <cellStyle name="40% - Énfasis5 6 2 2 5 5" xfId="50741" xr:uid="{00000000-0005-0000-0000-0000C37F0000}"/>
    <cellStyle name="40% - Énfasis5 6 2 2 6" xfId="26732" xr:uid="{00000000-0005-0000-0000-0000C47F0000}"/>
    <cellStyle name="40% - Énfasis5 6 2 2 7" xfId="34632" xr:uid="{00000000-0005-0000-0000-0000C57F0000}"/>
    <cellStyle name="40% - Énfasis5 6 2 2 8" xfId="19894" xr:uid="{00000000-0005-0000-0000-0000C67F0000}"/>
    <cellStyle name="40% - Énfasis5 6 2 2 9" xfId="42559" xr:uid="{00000000-0005-0000-0000-0000C77F0000}"/>
    <cellStyle name="40% - Énfasis5 6 2 3" xfId="1367" xr:uid="{00000000-0005-0000-0000-0000C87F0000}"/>
    <cellStyle name="40% - Énfasis5 6 2 3 2" xfId="6718" xr:uid="{00000000-0005-0000-0000-0000C97F0000}"/>
    <cellStyle name="40% - Énfasis5 6 2 3 2 2" xfId="15697" xr:uid="{00000000-0005-0000-0000-0000CA7F0000}"/>
    <cellStyle name="40% - Énfasis5 6 2 3 2 3" xfId="27410" xr:uid="{00000000-0005-0000-0000-0000CB7F0000}"/>
    <cellStyle name="40% - Énfasis5 6 2 3 2 4" xfId="46921" xr:uid="{00000000-0005-0000-0000-0000CC7F0000}"/>
    <cellStyle name="40% - Énfasis5 6 2 3 3" xfId="11306" xr:uid="{00000000-0005-0000-0000-0000CD7F0000}"/>
    <cellStyle name="40% - Énfasis5 6 2 3 3 2" xfId="35305" xr:uid="{00000000-0005-0000-0000-0000CE7F0000}"/>
    <cellStyle name="40% - Énfasis5 6 2 3 4" xfId="19318" xr:uid="{00000000-0005-0000-0000-0000CF7F0000}"/>
    <cellStyle name="40% - Énfasis5 6 2 3 5" xfId="43239" xr:uid="{00000000-0005-0000-0000-0000D07F0000}"/>
    <cellStyle name="40% - Énfasis5 6 2 4" xfId="4227" xr:uid="{00000000-0005-0000-0000-0000D17F0000}"/>
    <cellStyle name="40% - Énfasis5 6 2 4 2" xfId="14207" xr:uid="{00000000-0005-0000-0000-0000D27F0000}"/>
    <cellStyle name="40% - Énfasis5 6 2 4 2 2" xfId="28118" xr:uid="{00000000-0005-0000-0000-0000D37F0000}"/>
    <cellStyle name="40% - Énfasis5 6 2 4 3" xfId="36013" xr:uid="{00000000-0005-0000-0000-0000D47F0000}"/>
    <cellStyle name="40% - Énfasis5 6 2 4 4" xfId="20802" xr:uid="{00000000-0005-0000-0000-0000D57F0000}"/>
    <cellStyle name="40% - Énfasis5 6 2 4 5" xfId="45429" xr:uid="{00000000-0005-0000-0000-0000D67F0000}"/>
    <cellStyle name="40% - Énfasis5 6 2 5" xfId="7255" xr:uid="{00000000-0005-0000-0000-0000D77F0000}"/>
    <cellStyle name="40% - Énfasis5 6 2 5 2" xfId="16232" xr:uid="{00000000-0005-0000-0000-0000D87F0000}"/>
    <cellStyle name="40% - Énfasis5 6 2 5 2 2" xfId="29602" xr:uid="{00000000-0005-0000-0000-0000D97F0000}"/>
    <cellStyle name="40% - Énfasis5 6 2 5 3" xfId="37498" xr:uid="{00000000-0005-0000-0000-0000DA7F0000}"/>
    <cellStyle name="40% - Énfasis5 6 2 5 4" xfId="22286" xr:uid="{00000000-0005-0000-0000-0000DB7F0000}"/>
    <cellStyle name="40% - Énfasis5 6 2 5 5" xfId="47457" xr:uid="{00000000-0005-0000-0000-0000DC7F0000}"/>
    <cellStyle name="40% - Énfasis5 6 2 6" xfId="3163" xr:uid="{00000000-0005-0000-0000-0000DD7F0000}"/>
    <cellStyle name="40% - Énfasis5 6 2 6 2" xfId="13147" xr:uid="{00000000-0005-0000-0000-0000DE7F0000}"/>
    <cellStyle name="40% - Énfasis5 6 2 6 2 2" xfId="31087" xr:uid="{00000000-0005-0000-0000-0000DF7F0000}"/>
    <cellStyle name="40% - Énfasis5 6 2 6 3" xfId="38984" xr:uid="{00000000-0005-0000-0000-0000E07F0000}"/>
    <cellStyle name="40% - Énfasis5 6 2 6 4" xfId="23770" xr:uid="{00000000-0005-0000-0000-0000E17F0000}"/>
    <cellStyle name="40% - Énfasis5 6 2 6 5" xfId="44368" xr:uid="{00000000-0005-0000-0000-0000E27F0000}"/>
    <cellStyle name="40% - Énfasis5 6 2 7" xfId="7929" xr:uid="{00000000-0005-0000-0000-0000E37F0000}"/>
    <cellStyle name="40% - Énfasis5 6 2 7 2" xfId="16896" xr:uid="{00000000-0005-0000-0000-0000E47F0000}"/>
    <cellStyle name="40% - Énfasis5 6 2 7 2 2" xfId="32572" xr:uid="{00000000-0005-0000-0000-0000E57F0000}"/>
    <cellStyle name="40% - Énfasis5 6 2 7 3" xfId="40469" xr:uid="{00000000-0005-0000-0000-0000E67F0000}"/>
    <cellStyle name="40% - Énfasis5 6 2 7 4" xfId="25177" xr:uid="{00000000-0005-0000-0000-0000E77F0000}"/>
    <cellStyle name="40% - Énfasis5 6 2 7 5" xfId="48121" xr:uid="{00000000-0005-0000-0000-0000E87F0000}"/>
    <cellStyle name="40% - Énfasis5 6 2 8" xfId="11307" xr:uid="{00000000-0005-0000-0000-0000E97F0000}"/>
    <cellStyle name="40% - Énfasis5 6 2 8 2" xfId="26156" xr:uid="{00000000-0005-0000-0000-0000EA7F0000}"/>
    <cellStyle name="40% - Énfasis5 6 2 8 3" xfId="49764" xr:uid="{00000000-0005-0000-0000-0000EB7F0000}"/>
    <cellStyle name="40% - Énfasis5 6 2 9" xfId="34056" xr:uid="{00000000-0005-0000-0000-0000EC7F0000}"/>
    <cellStyle name="40% - Énfasis5 6 3" xfId="850" xr:uid="{00000000-0005-0000-0000-0000ED7F0000}"/>
    <cellStyle name="40% - Énfasis5 6 3 2" xfId="1541" xr:uid="{00000000-0005-0000-0000-0000EE7F0000}"/>
    <cellStyle name="40% - Énfasis5 6 3 2 2" xfId="6893" xr:uid="{00000000-0005-0000-0000-0000EF7F0000}"/>
    <cellStyle name="40% - Énfasis5 6 3 2 2 2" xfId="15871" xr:uid="{00000000-0005-0000-0000-0000F07F0000}"/>
    <cellStyle name="40% - Énfasis5 6 3 2 2 3" xfId="28693" xr:uid="{00000000-0005-0000-0000-0000F17F0000}"/>
    <cellStyle name="40% - Énfasis5 6 3 2 2 4" xfId="47095" xr:uid="{00000000-0005-0000-0000-0000F27F0000}"/>
    <cellStyle name="40% - Énfasis5 6 3 2 3" xfId="11308" xr:uid="{00000000-0005-0000-0000-0000F37F0000}"/>
    <cellStyle name="40% - Énfasis5 6 3 2 3 2" xfId="36588" xr:uid="{00000000-0005-0000-0000-0000F47F0000}"/>
    <cellStyle name="40% - Énfasis5 6 3 2 4" xfId="21377" xr:uid="{00000000-0005-0000-0000-0000F57F0000}"/>
    <cellStyle name="40% - Énfasis5 6 3 2 5" xfId="43413" xr:uid="{00000000-0005-0000-0000-0000F67F0000}"/>
    <cellStyle name="40% - Énfasis5 6 3 3" xfId="4787" xr:uid="{00000000-0005-0000-0000-0000F77F0000}"/>
    <cellStyle name="40% - Énfasis5 6 3 3 2" xfId="14765" xr:uid="{00000000-0005-0000-0000-0000F87F0000}"/>
    <cellStyle name="40% - Énfasis5 6 3 3 2 2" xfId="30177" xr:uid="{00000000-0005-0000-0000-0000F97F0000}"/>
    <cellStyle name="40% - Énfasis5 6 3 3 3" xfId="38073" xr:uid="{00000000-0005-0000-0000-0000FA7F0000}"/>
    <cellStyle name="40% - Énfasis5 6 3 3 4" xfId="22860" xr:uid="{00000000-0005-0000-0000-0000FB7F0000}"/>
    <cellStyle name="40% - Énfasis5 6 3 3 5" xfId="45987" xr:uid="{00000000-0005-0000-0000-0000FC7F0000}"/>
    <cellStyle name="40% - Énfasis5 6 3 4" xfId="7429" xr:uid="{00000000-0005-0000-0000-0000FD7F0000}"/>
    <cellStyle name="40% - Énfasis5 6 3 4 2" xfId="16405" xr:uid="{00000000-0005-0000-0000-0000FE7F0000}"/>
    <cellStyle name="40% - Énfasis5 6 3 4 2 2" xfId="31662" xr:uid="{00000000-0005-0000-0000-0000FF7F0000}"/>
    <cellStyle name="40% - Énfasis5 6 3 4 3" xfId="39559" xr:uid="{00000000-0005-0000-0000-000000800000}"/>
    <cellStyle name="40% - Énfasis5 6 3 4 4" xfId="24344" xr:uid="{00000000-0005-0000-0000-000001800000}"/>
    <cellStyle name="40% - Énfasis5 6 3 4 5" xfId="47630" xr:uid="{00000000-0005-0000-0000-000002800000}"/>
    <cellStyle name="40% - Énfasis5 6 3 5" xfId="3337" xr:uid="{00000000-0005-0000-0000-000003800000}"/>
    <cellStyle name="40% - Énfasis5 6 3 5 2" xfId="13321" xr:uid="{00000000-0005-0000-0000-000004800000}"/>
    <cellStyle name="40% - Énfasis5 6 3 5 2 2" xfId="33147" xr:uid="{00000000-0005-0000-0000-000005800000}"/>
    <cellStyle name="40% - Énfasis5 6 3 5 3" xfId="41044" xr:uid="{00000000-0005-0000-0000-000006800000}"/>
    <cellStyle name="40% - Énfasis5 6 3 5 4" xfId="25421" xr:uid="{00000000-0005-0000-0000-000007800000}"/>
    <cellStyle name="40% - Énfasis5 6 3 5 5" xfId="44542" xr:uid="{00000000-0005-0000-0000-000008800000}"/>
    <cellStyle name="40% - Énfasis5 6 3 6" xfId="8103" xr:uid="{00000000-0005-0000-0000-000009800000}"/>
    <cellStyle name="40% - Énfasis5 6 3 6 2" xfId="17070" xr:uid="{00000000-0005-0000-0000-00000A800000}"/>
    <cellStyle name="40% - Énfasis5 6 3 6 3" xfId="26731" xr:uid="{00000000-0005-0000-0000-00000B800000}"/>
    <cellStyle name="40% - Énfasis5 6 3 6 4" xfId="48295" xr:uid="{00000000-0005-0000-0000-00000C800000}"/>
    <cellStyle name="40% - Énfasis5 6 3 7" xfId="11309" xr:uid="{00000000-0005-0000-0000-00000D800000}"/>
    <cellStyle name="40% - Énfasis5 6 3 7 2" xfId="34631" xr:uid="{00000000-0005-0000-0000-00000E800000}"/>
    <cellStyle name="40% - Énfasis5 6 3 7 3" xfId="49938" xr:uid="{00000000-0005-0000-0000-00000F800000}"/>
    <cellStyle name="40% - Énfasis5 6 3 8" xfId="19893" xr:uid="{00000000-0005-0000-0000-000010800000}"/>
    <cellStyle name="40% - Énfasis5 6 3 9" xfId="41756" xr:uid="{00000000-0005-0000-0000-000011800000}"/>
    <cellStyle name="40% - Énfasis5 6 4" xfId="509" xr:uid="{00000000-0005-0000-0000-000012800000}"/>
    <cellStyle name="40% - Énfasis5 6 4 2" xfId="2620" xr:uid="{00000000-0005-0000-0000-000013800000}"/>
    <cellStyle name="40% - Énfasis5 6 4 2 2" xfId="4408" xr:uid="{00000000-0005-0000-0000-000014800000}"/>
    <cellStyle name="40% - Énfasis5 6 4 2 2 2" xfId="14387" xr:uid="{00000000-0005-0000-0000-000015800000}"/>
    <cellStyle name="40% - Énfasis5 6 4 2 2 3" xfId="45609" xr:uid="{00000000-0005-0000-0000-000016800000}"/>
    <cellStyle name="40% - Énfasis5 6 4 2 3" xfId="11310" xr:uid="{00000000-0005-0000-0000-000017800000}"/>
    <cellStyle name="40% - Énfasis5 6 4 2 4" xfId="27283" xr:uid="{00000000-0005-0000-0000-000018800000}"/>
    <cellStyle name="40% - Énfasis5 6 4 2 5" xfId="43830" xr:uid="{00000000-0005-0000-0000-000019800000}"/>
    <cellStyle name="40% - Énfasis5 6 4 3" xfId="3627" xr:uid="{00000000-0005-0000-0000-00001A800000}"/>
    <cellStyle name="40% - Énfasis5 6 4 3 2" xfId="13611" xr:uid="{00000000-0005-0000-0000-00001B800000}"/>
    <cellStyle name="40% - Énfasis5 6 4 3 3" xfId="35178" xr:uid="{00000000-0005-0000-0000-00001C800000}"/>
    <cellStyle name="40% - Énfasis5 6 4 3 4" xfId="44832" xr:uid="{00000000-0005-0000-0000-00001D800000}"/>
    <cellStyle name="40% - Énfasis5 6 4 4" xfId="9217" xr:uid="{00000000-0005-0000-0000-00001E800000}"/>
    <cellStyle name="40% - Énfasis5 6 4 4 2" xfId="18183" xr:uid="{00000000-0005-0000-0000-00001F800000}"/>
    <cellStyle name="40% - Énfasis5 6 4 4 3" xfId="49409" xr:uid="{00000000-0005-0000-0000-000020800000}"/>
    <cellStyle name="40% - Énfasis5 6 4 5" xfId="11311" xr:uid="{00000000-0005-0000-0000-000021800000}"/>
    <cellStyle name="40% - Énfasis5 6 4 5 2" xfId="51052" xr:uid="{00000000-0005-0000-0000-000022800000}"/>
    <cellStyle name="40% - Énfasis5 6 4 6" xfId="18999" xr:uid="{00000000-0005-0000-0000-000023800000}"/>
    <cellStyle name="40% - Énfasis5 6 4 7" xfId="42870" xr:uid="{00000000-0005-0000-0000-000024800000}"/>
    <cellStyle name="40% - Énfasis5 6 5" xfId="1201" xr:uid="{00000000-0005-0000-0000-000025800000}"/>
    <cellStyle name="40% - Énfasis5 6 5 2" xfId="5565" xr:uid="{00000000-0005-0000-0000-000026800000}"/>
    <cellStyle name="40% - Énfasis5 6 5 2 2" xfId="15327" xr:uid="{00000000-0005-0000-0000-000027800000}"/>
    <cellStyle name="40% - Énfasis5 6 5 2 3" xfId="27799" xr:uid="{00000000-0005-0000-0000-000028800000}"/>
    <cellStyle name="40% - Énfasis5 6 5 2 4" xfId="46550" xr:uid="{00000000-0005-0000-0000-000029800000}"/>
    <cellStyle name="40% - Énfasis5 6 5 3" xfId="11312" xr:uid="{00000000-0005-0000-0000-00002A800000}"/>
    <cellStyle name="40% - Énfasis5 6 5 3 2" xfId="35694" xr:uid="{00000000-0005-0000-0000-00002B800000}"/>
    <cellStyle name="40% - Énfasis5 6 5 4" xfId="20483" xr:uid="{00000000-0005-0000-0000-00002C800000}"/>
    <cellStyle name="40% - Énfasis5 6 5 5" xfId="43073" xr:uid="{00000000-0005-0000-0000-00002D800000}"/>
    <cellStyle name="40% - Énfasis5 6 6" xfId="6552" xr:uid="{00000000-0005-0000-0000-00002E800000}"/>
    <cellStyle name="40% - Énfasis5 6 6 2" xfId="15532" xr:uid="{00000000-0005-0000-0000-00002F800000}"/>
    <cellStyle name="40% - Énfasis5 6 6 2 2" xfId="29283" xr:uid="{00000000-0005-0000-0000-000030800000}"/>
    <cellStyle name="40% - Énfasis5 6 6 3" xfId="37179" xr:uid="{00000000-0005-0000-0000-000031800000}"/>
    <cellStyle name="40% - Énfasis5 6 6 4" xfId="21967" xr:uid="{00000000-0005-0000-0000-000032800000}"/>
    <cellStyle name="40% - Énfasis5 6 6 5" xfId="46755" xr:uid="{00000000-0005-0000-0000-000033800000}"/>
    <cellStyle name="40% - Énfasis5 6 7" xfId="3946" xr:uid="{00000000-0005-0000-0000-000034800000}"/>
    <cellStyle name="40% - Énfasis5 6 7 2" xfId="13928" xr:uid="{00000000-0005-0000-0000-000035800000}"/>
    <cellStyle name="40% - Énfasis5 6 7 2 2" xfId="30768" xr:uid="{00000000-0005-0000-0000-000036800000}"/>
    <cellStyle name="40% - Énfasis5 6 7 3" xfId="38665" xr:uid="{00000000-0005-0000-0000-000037800000}"/>
    <cellStyle name="40% - Énfasis5 6 7 4" xfId="23451" xr:uid="{00000000-0005-0000-0000-000038800000}"/>
    <cellStyle name="40% - Énfasis5 6 7 5" xfId="45150" xr:uid="{00000000-0005-0000-0000-000039800000}"/>
    <cellStyle name="40% - Énfasis5 6 8" xfId="7089" xr:uid="{00000000-0005-0000-0000-00003A800000}"/>
    <cellStyle name="40% - Énfasis5 6 8 2" xfId="16066" xr:uid="{00000000-0005-0000-0000-00003B800000}"/>
    <cellStyle name="40% - Énfasis5 6 8 2 2" xfId="32253" xr:uid="{00000000-0005-0000-0000-00003C800000}"/>
    <cellStyle name="40% - Énfasis5 6 8 3" xfId="40150" xr:uid="{00000000-0005-0000-0000-00003D800000}"/>
    <cellStyle name="40% - Énfasis5 6 8 4" xfId="24885" xr:uid="{00000000-0005-0000-0000-00003E800000}"/>
    <cellStyle name="40% - Énfasis5 6 8 5" xfId="47291" xr:uid="{00000000-0005-0000-0000-00003F800000}"/>
    <cellStyle name="40% - Énfasis5 6 9" xfId="2997" xr:uid="{00000000-0005-0000-0000-000040800000}"/>
    <cellStyle name="40% - Énfasis5 6 9 2" xfId="12981" xr:uid="{00000000-0005-0000-0000-000041800000}"/>
    <cellStyle name="40% - Énfasis5 6 9 3" xfId="25838" xr:uid="{00000000-0005-0000-0000-000042800000}"/>
    <cellStyle name="40% - Énfasis5 6 9 4" xfId="44202" xr:uid="{00000000-0005-0000-0000-000043800000}"/>
    <cellStyle name="40% - Énfasis5 7" xfId="270" xr:uid="{00000000-0005-0000-0000-000044800000}"/>
    <cellStyle name="40% - Énfasis5 7 10" xfId="33738" xr:uid="{00000000-0005-0000-0000-000045800000}"/>
    <cellStyle name="40% - Énfasis5 7 11" xfId="18334" xr:uid="{00000000-0005-0000-0000-000046800000}"/>
    <cellStyle name="40% - Énfasis5 7 12" xfId="41936" xr:uid="{00000000-0005-0000-0000-000047800000}"/>
    <cellStyle name="40% - Énfasis5 7 2" xfId="999" xr:uid="{00000000-0005-0000-0000-000048800000}"/>
    <cellStyle name="40% - Énfasis5 7 2 10" xfId="18479" xr:uid="{00000000-0005-0000-0000-000049800000}"/>
    <cellStyle name="40% - Énfasis5 7 2 11" xfId="42080" xr:uid="{00000000-0005-0000-0000-00004A800000}"/>
    <cellStyle name="40% - Énfasis5 7 2 2" xfId="2361" xr:uid="{00000000-0005-0000-0000-00004B800000}"/>
    <cellStyle name="40% - Énfasis5 7 2 2 2" xfId="4986" xr:uid="{00000000-0005-0000-0000-00004C800000}"/>
    <cellStyle name="40% - Énfasis5 7 2 2 2 2" xfId="14964" xr:uid="{00000000-0005-0000-0000-00004D800000}"/>
    <cellStyle name="40% - Énfasis5 7 2 2 2 2 2" xfId="28696" xr:uid="{00000000-0005-0000-0000-00004E800000}"/>
    <cellStyle name="40% - Énfasis5 7 2 2 2 3" xfId="36591" xr:uid="{00000000-0005-0000-0000-00004F800000}"/>
    <cellStyle name="40% - Énfasis5 7 2 2 2 4" xfId="21380" xr:uid="{00000000-0005-0000-0000-000050800000}"/>
    <cellStyle name="40% - Énfasis5 7 2 2 2 5" xfId="46186" xr:uid="{00000000-0005-0000-0000-000051800000}"/>
    <cellStyle name="40% - Énfasis5 7 2 2 3" xfId="8908" xr:uid="{00000000-0005-0000-0000-000052800000}"/>
    <cellStyle name="40% - Énfasis5 7 2 2 3 2" xfId="17875" xr:uid="{00000000-0005-0000-0000-000053800000}"/>
    <cellStyle name="40% - Énfasis5 7 2 2 3 2 2" xfId="30180" xr:uid="{00000000-0005-0000-0000-000054800000}"/>
    <cellStyle name="40% - Énfasis5 7 2 2 3 3" xfId="38076" xr:uid="{00000000-0005-0000-0000-000055800000}"/>
    <cellStyle name="40% - Énfasis5 7 2 2 3 4" xfId="22863" xr:uid="{00000000-0005-0000-0000-000056800000}"/>
    <cellStyle name="40% - Énfasis5 7 2 2 3 5" xfId="49100" xr:uid="{00000000-0005-0000-0000-000057800000}"/>
    <cellStyle name="40% - Énfasis5 7 2 2 4" xfId="9759" xr:uid="{00000000-0005-0000-0000-000058800000}"/>
    <cellStyle name="40% - Énfasis5 7 2 2 4 2" xfId="31665" xr:uid="{00000000-0005-0000-0000-000059800000}"/>
    <cellStyle name="40% - Énfasis5 7 2 2 4 3" xfId="39562" xr:uid="{00000000-0005-0000-0000-00005A800000}"/>
    <cellStyle name="40% - Énfasis5 7 2 2 4 4" xfId="24347" xr:uid="{00000000-0005-0000-0000-00005B800000}"/>
    <cellStyle name="40% - Énfasis5 7 2 2 4 5" xfId="50743" xr:uid="{00000000-0005-0000-0000-00005C800000}"/>
    <cellStyle name="40% - Énfasis5 7 2 2 5" xfId="12427" xr:uid="{00000000-0005-0000-0000-00005D800000}"/>
    <cellStyle name="40% - Énfasis5 7 2 2 5 2" xfId="33150" xr:uid="{00000000-0005-0000-0000-00005E800000}"/>
    <cellStyle name="40% - Énfasis5 7 2 2 5 3" xfId="41047" xr:uid="{00000000-0005-0000-0000-00005F800000}"/>
    <cellStyle name="40% - Énfasis5 7 2 2 6" xfId="26734" xr:uid="{00000000-0005-0000-0000-000060800000}"/>
    <cellStyle name="40% - Énfasis5 7 2 2 7" xfId="34634" xr:uid="{00000000-0005-0000-0000-000061800000}"/>
    <cellStyle name="40% - Énfasis5 7 2 2 8" xfId="19896" xr:uid="{00000000-0005-0000-0000-000062800000}"/>
    <cellStyle name="40% - Énfasis5 7 2 2 9" xfId="42561" xr:uid="{00000000-0005-0000-0000-000063800000}"/>
    <cellStyle name="40% - Énfasis5 7 2 3" xfId="1879" xr:uid="{00000000-0005-0000-0000-000064800000}"/>
    <cellStyle name="40% - Énfasis5 7 2 3 2" xfId="4147" xr:uid="{00000000-0005-0000-0000-000065800000}"/>
    <cellStyle name="40% - Énfasis5 7 2 3 2 2" xfId="14127" xr:uid="{00000000-0005-0000-0000-000066800000}"/>
    <cellStyle name="40% - Énfasis5 7 2 3 2 3" xfId="27411" xr:uid="{00000000-0005-0000-0000-000067800000}"/>
    <cellStyle name="40% - Énfasis5 7 2 3 2 4" xfId="45349" xr:uid="{00000000-0005-0000-0000-000068800000}"/>
    <cellStyle name="40% - Énfasis5 7 2 3 3" xfId="11313" xr:uid="{00000000-0005-0000-0000-000069800000}"/>
    <cellStyle name="40% - Énfasis5 7 2 3 3 2" xfId="35306" xr:uid="{00000000-0005-0000-0000-00006A800000}"/>
    <cellStyle name="40% - Énfasis5 7 2 3 4" xfId="19319" xr:uid="{00000000-0005-0000-0000-00006B800000}"/>
    <cellStyle name="40% - Énfasis5 7 2 3 5" xfId="43656" xr:uid="{00000000-0005-0000-0000-00006C800000}"/>
    <cellStyle name="40% - Énfasis5 7 2 4" xfId="3628" xr:uid="{00000000-0005-0000-0000-00006D800000}"/>
    <cellStyle name="40% - Énfasis5 7 2 4 2" xfId="13612" xr:uid="{00000000-0005-0000-0000-00006E800000}"/>
    <cellStyle name="40% - Énfasis5 7 2 4 2 2" xfId="28119" xr:uid="{00000000-0005-0000-0000-00006F800000}"/>
    <cellStyle name="40% - Énfasis5 7 2 4 3" xfId="36014" xr:uid="{00000000-0005-0000-0000-000070800000}"/>
    <cellStyle name="40% - Énfasis5 7 2 4 4" xfId="20803" xr:uid="{00000000-0005-0000-0000-000071800000}"/>
    <cellStyle name="40% - Énfasis5 7 2 4 5" xfId="44833" xr:uid="{00000000-0005-0000-0000-000072800000}"/>
    <cellStyle name="40% - Énfasis5 7 2 5" xfId="8427" xr:uid="{00000000-0005-0000-0000-000073800000}"/>
    <cellStyle name="40% - Énfasis5 7 2 5 2" xfId="17394" xr:uid="{00000000-0005-0000-0000-000074800000}"/>
    <cellStyle name="40% - Énfasis5 7 2 5 2 2" xfId="29603" xr:uid="{00000000-0005-0000-0000-000075800000}"/>
    <cellStyle name="40% - Énfasis5 7 2 5 3" xfId="37499" xr:uid="{00000000-0005-0000-0000-000076800000}"/>
    <cellStyle name="40% - Énfasis5 7 2 5 4" xfId="22287" xr:uid="{00000000-0005-0000-0000-000077800000}"/>
    <cellStyle name="40% - Énfasis5 7 2 5 5" xfId="48619" xr:uid="{00000000-0005-0000-0000-000078800000}"/>
    <cellStyle name="40% - Énfasis5 7 2 6" xfId="9760" xr:uid="{00000000-0005-0000-0000-000079800000}"/>
    <cellStyle name="40% - Énfasis5 7 2 6 2" xfId="31088" xr:uid="{00000000-0005-0000-0000-00007A800000}"/>
    <cellStyle name="40% - Énfasis5 7 2 6 3" xfId="38985" xr:uid="{00000000-0005-0000-0000-00007B800000}"/>
    <cellStyle name="40% - Énfasis5 7 2 6 4" xfId="23771" xr:uid="{00000000-0005-0000-0000-00007C800000}"/>
    <cellStyle name="40% - Énfasis5 7 2 6 5" xfId="50262" xr:uid="{00000000-0005-0000-0000-00007D800000}"/>
    <cellStyle name="40% - Énfasis5 7 2 7" xfId="25178" xr:uid="{00000000-0005-0000-0000-00007E800000}"/>
    <cellStyle name="40% - Énfasis5 7 2 7 2" xfId="32573" xr:uid="{00000000-0005-0000-0000-00007F800000}"/>
    <cellStyle name="40% - Énfasis5 7 2 7 3" xfId="40470" xr:uid="{00000000-0005-0000-0000-000080800000}"/>
    <cellStyle name="40% - Énfasis5 7 2 8" xfId="26157" xr:uid="{00000000-0005-0000-0000-000081800000}"/>
    <cellStyle name="40% - Énfasis5 7 2 9" xfId="34057" xr:uid="{00000000-0005-0000-0000-000082800000}"/>
    <cellStyle name="40% - Énfasis5 7 3" xfId="2360" xr:uid="{00000000-0005-0000-0000-000083800000}"/>
    <cellStyle name="40% - Énfasis5 7 3 2" xfId="4707" xr:uid="{00000000-0005-0000-0000-000084800000}"/>
    <cellStyle name="40% - Énfasis5 7 3 2 2" xfId="14685" xr:uid="{00000000-0005-0000-0000-000085800000}"/>
    <cellStyle name="40% - Énfasis5 7 3 2 2 2" xfId="28695" xr:uid="{00000000-0005-0000-0000-000086800000}"/>
    <cellStyle name="40% - Énfasis5 7 3 2 3" xfId="36590" xr:uid="{00000000-0005-0000-0000-000087800000}"/>
    <cellStyle name="40% - Énfasis5 7 3 2 4" xfId="21379" xr:uid="{00000000-0005-0000-0000-000088800000}"/>
    <cellStyle name="40% - Énfasis5 7 3 2 5" xfId="45907" xr:uid="{00000000-0005-0000-0000-000089800000}"/>
    <cellStyle name="40% - Énfasis5 7 3 3" xfId="8907" xr:uid="{00000000-0005-0000-0000-00008A800000}"/>
    <cellStyle name="40% - Énfasis5 7 3 3 2" xfId="17874" xr:uid="{00000000-0005-0000-0000-00008B800000}"/>
    <cellStyle name="40% - Énfasis5 7 3 3 2 2" xfId="30179" xr:uid="{00000000-0005-0000-0000-00008C800000}"/>
    <cellStyle name="40% - Énfasis5 7 3 3 3" xfId="38075" xr:uid="{00000000-0005-0000-0000-00008D800000}"/>
    <cellStyle name="40% - Énfasis5 7 3 3 4" xfId="22862" xr:uid="{00000000-0005-0000-0000-00008E800000}"/>
    <cellStyle name="40% - Énfasis5 7 3 3 5" xfId="49099" xr:uid="{00000000-0005-0000-0000-00008F800000}"/>
    <cellStyle name="40% - Énfasis5 7 3 4" xfId="9761" xr:uid="{00000000-0005-0000-0000-000090800000}"/>
    <cellStyle name="40% - Énfasis5 7 3 4 2" xfId="31664" xr:uid="{00000000-0005-0000-0000-000091800000}"/>
    <cellStyle name="40% - Énfasis5 7 3 4 3" xfId="39561" xr:uid="{00000000-0005-0000-0000-000092800000}"/>
    <cellStyle name="40% - Énfasis5 7 3 4 4" xfId="24346" xr:uid="{00000000-0005-0000-0000-000093800000}"/>
    <cellStyle name="40% - Énfasis5 7 3 4 5" xfId="50742" xr:uid="{00000000-0005-0000-0000-000094800000}"/>
    <cellStyle name="40% - Énfasis5 7 3 5" xfId="12426" xr:uid="{00000000-0005-0000-0000-000095800000}"/>
    <cellStyle name="40% - Énfasis5 7 3 5 2" xfId="33149" xr:uid="{00000000-0005-0000-0000-000096800000}"/>
    <cellStyle name="40% - Énfasis5 7 3 5 3" xfId="41046" xr:uid="{00000000-0005-0000-0000-000097800000}"/>
    <cellStyle name="40% - Énfasis5 7 3 6" xfId="26733" xr:uid="{00000000-0005-0000-0000-000098800000}"/>
    <cellStyle name="40% - Énfasis5 7 3 7" xfId="34633" xr:uid="{00000000-0005-0000-0000-000099800000}"/>
    <cellStyle name="40% - Énfasis5 7 3 8" xfId="19895" xr:uid="{00000000-0005-0000-0000-00009A800000}"/>
    <cellStyle name="40% - Énfasis5 7 3 9" xfId="42560" xr:uid="{00000000-0005-0000-0000-00009B800000}"/>
    <cellStyle name="40% - Énfasis5 7 4" xfId="1727" xr:uid="{00000000-0005-0000-0000-00009C800000}"/>
    <cellStyle name="40% - Énfasis5 7 4 2" xfId="4564" xr:uid="{00000000-0005-0000-0000-00009D800000}"/>
    <cellStyle name="40% - Énfasis5 7 4 2 2" xfId="14542" xr:uid="{00000000-0005-0000-0000-00009E800000}"/>
    <cellStyle name="40% - Énfasis5 7 4 2 3" xfId="27284" xr:uid="{00000000-0005-0000-0000-00009F800000}"/>
    <cellStyle name="40% - Énfasis5 7 4 2 4" xfId="45764" xr:uid="{00000000-0005-0000-0000-0000A0800000}"/>
    <cellStyle name="40% - Énfasis5 7 4 3" xfId="11314" xr:uid="{00000000-0005-0000-0000-0000A1800000}"/>
    <cellStyle name="40% - Énfasis5 7 4 3 2" xfId="35179" xr:uid="{00000000-0005-0000-0000-0000A2800000}"/>
    <cellStyle name="40% - Énfasis5 7 4 4" xfId="19000" xr:uid="{00000000-0005-0000-0000-0000A3800000}"/>
    <cellStyle name="40% - Énfasis5 7 4 5" xfId="43543" xr:uid="{00000000-0005-0000-0000-0000A4800000}"/>
    <cellStyle name="40% - Énfasis5 7 5" xfId="3866" xr:uid="{00000000-0005-0000-0000-0000A5800000}"/>
    <cellStyle name="40% - Énfasis5 7 5 2" xfId="13848" xr:uid="{00000000-0005-0000-0000-0000A6800000}"/>
    <cellStyle name="40% - Énfasis5 7 5 2 2" xfId="27800" xr:uid="{00000000-0005-0000-0000-0000A7800000}"/>
    <cellStyle name="40% - Énfasis5 7 5 3" xfId="35695" xr:uid="{00000000-0005-0000-0000-0000A8800000}"/>
    <cellStyle name="40% - Énfasis5 7 5 4" xfId="20484" xr:uid="{00000000-0005-0000-0000-0000A9800000}"/>
    <cellStyle name="40% - Énfasis5 7 5 5" xfId="45070" xr:uid="{00000000-0005-0000-0000-0000AA800000}"/>
    <cellStyle name="40% - Énfasis5 7 6" xfId="2877" xr:uid="{00000000-0005-0000-0000-0000AB800000}"/>
    <cellStyle name="40% - Énfasis5 7 6 2" xfId="12861" xr:uid="{00000000-0005-0000-0000-0000AC800000}"/>
    <cellStyle name="40% - Énfasis5 7 6 2 2" xfId="29284" xr:uid="{00000000-0005-0000-0000-0000AD800000}"/>
    <cellStyle name="40% - Énfasis5 7 6 3" xfId="37180" xr:uid="{00000000-0005-0000-0000-0000AE800000}"/>
    <cellStyle name="40% - Énfasis5 7 6 4" xfId="21968" xr:uid="{00000000-0005-0000-0000-0000AF800000}"/>
    <cellStyle name="40% - Énfasis5 7 6 5" xfId="44082" xr:uid="{00000000-0005-0000-0000-0000B0800000}"/>
    <cellStyle name="40% - Énfasis5 7 7" xfId="8283" xr:uid="{00000000-0005-0000-0000-0000B1800000}"/>
    <cellStyle name="40% - Énfasis5 7 7 2" xfId="17250" xr:uid="{00000000-0005-0000-0000-0000B2800000}"/>
    <cellStyle name="40% - Énfasis5 7 7 2 2" xfId="30769" xr:uid="{00000000-0005-0000-0000-0000B3800000}"/>
    <cellStyle name="40% - Énfasis5 7 7 3" xfId="38666" xr:uid="{00000000-0005-0000-0000-0000B4800000}"/>
    <cellStyle name="40% - Énfasis5 7 7 4" xfId="23452" xr:uid="{00000000-0005-0000-0000-0000B5800000}"/>
    <cellStyle name="40% - Énfasis5 7 7 5" xfId="48475" xr:uid="{00000000-0005-0000-0000-0000B6800000}"/>
    <cellStyle name="40% - Énfasis5 7 8" xfId="11315" xr:uid="{00000000-0005-0000-0000-0000B7800000}"/>
    <cellStyle name="40% - Énfasis5 7 8 2" xfId="32254" xr:uid="{00000000-0005-0000-0000-0000B8800000}"/>
    <cellStyle name="40% - Énfasis5 7 8 3" xfId="40151" xr:uid="{00000000-0005-0000-0000-0000B9800000}"/>
    <cellStyle name="40% - Énfasis5 7 8 4" xfId="24886" xr:uid="{00000000-0005-0000-0000-0000BA800000}"/>
    <cellStyle name="40% - Énfasis5 7 8 5" xfId="50118" xr:uid="{00000000-0005-0000-0000-0000BB800000}"/>
    <cellStyle name="40% - Énfasis5 7 9" xfId="25839" xr:uid="{00000000-0005-0000-0000-0000BC800000}"/>
    <cellStyle name="40% - Énfasis5 8" xfId="378" xr:uid="{00000000-0005-0000-0000-0000BD800000}"/>
    <cellStyle name="40% - Énfasis5 8 10" xfId="18381" xr:uid="{00000000-0005-0000-0000-0000BE800000}"/>
    <cellStyle name="40% - Énfasis5 8 11" xfId="41877" xr:uid="{00000000-0005-0000-0000-0000BF800000}"/>
    <cellStyle name="40% - Énfasis5 8 2" xfId="2362" xr:uid="{00000000-0005-0000-0000-0000C0800000}"/>
    <cellStyle name="40% - Énfasis5 8 2 2" xfId="4887" xr:uid="{00000000-0005-0000-0000-0000C1800000}"/>
    <cellStyle name="40% - Énfasis5 8 2 2 2" xfId="14865" xr:uid="{00000000-0005-0000-0000-0000C2800000}"/>
    <cellStyle name="40% - Énfasis5 8 2 2 2 2" xfId="28697" xr:uid="{00000000-0005-0000-0000-0000C3800000}"/>
    <cellStyle name="40% - Énfasis5 8 2 2 3" xfId="36592" xr:uid="{00000000-0005-0000-0000-0000C4800000}"/>
    <cellStyle name="40% - Énfasis5 8 2 2 4" xfId="21381" xr:uid="{00000000-0005-0000-0000-0000C5800000}"/>
    <cellStyle name="40% - Énfasis5 8 2 2 5" xfId="46087" xr:uid="{00000000-0005-0000-0000-0000C6800000}"/>
    <cellStyle name="40% - Énfasis5 8 2 3" xfId="8909" xr:uid="{00000000-0005-0000-0000-0000C7800000}"/>
    <cellStyle name="40% - Énfasis5 8 2 3 2" xfId="17876" xr:uid="{00000000-0005-0000-0000-0000C8800000}"/>
    <cellStyle name="40% - Énfasis5 8 2 3 2 2" xfId="30181" xr:uid="{00000000-0005-0000-0000-0000C9800000}"/>
    <cellStyle name="40% - Énfasis5 8 2 3 3" xfId="38077" xr:uid="{00000000-0005-0000-0000-0000CA800000}"/>
    <cellStyle name="40% - Énfasis5 8 2 3 4" xfId="22864" xr:uid="{00000000-0005-0000-0000-0000CB800000}"/>
    <cellStyle name="40% - Énfasis5 8 2 3 5" xfId="49101" xr:uid="{00000000-0005-0000-0000-0000CC800000}"/>
    <cellStyle name="40% - Énfasis5 8 2 4" xfId="9762" xr:uid="{00000000-0005-0000-0000-0000CD800000}"/>
    <cellStyle name="40% - Énfasis5 8 2 4 2" xfId="31666" xr:uid="{00000000-0005-0000-0000-0000CE800000}"/>
    <cellStyle name="40% - Énfasis5 8 2 4 3" xfId="39563" xr:uid="{00000000-0005-0000-0000-0000CF800000}"/>
    <cellStyle name="40% - Énfasis5 8 2 4 4" xfId="24348" xr:uid="{00000000-0005-0000-0000-0000D0800000}"/>
    <cellStyle name="40% - Énfasis5 8 2 4 5" xfId="50744" xr:uid="{00000000-0005-0000-0000-0000D1800000}"/>
    <cellStyle name="40% - Énfasis5 8 2 5" xfId="12428" xr:uid="{00000000-0005-0000-0000-0000D2800000}"/>
    <cellStyle name="40% - Énfasis5 8 2 5 2" xfId="33151" xr:uid="{00000000-0005-0000-0000-0000D3800000}"/>
    <cellStyle name="40% - Énfasis5 8 2 5 3" xfId="41048" xr:uid="{00000000-0005-0000-0000-0000D4800000}"/>
    <cellStyle name="40% - Énfasis5 8 2 6" xfId="26735" xr:uid="{00000000-0005-0000-0000-0000D5800000}"/>
    <cellStyle name="40% - Énfasis5 8 2 7" xfId="34635" xr:uid="{00000000-0005-0000-0000-0000D6800000}"/>
    <cellStyle name="40% - Énfasis5 8 2 8" xfId="19897" xr:uid="{00000000-0005-0000-0000-0000D7800000}"/>
    <cellStyle name="40% - Énfasis5 8 2 9" xfId="42562" xr:uid="{00000000-0005-0000-0000-0000D8800000}"/>
    <cellStyle name="40% - Énfasis5 8 3" xfId="1666" xr:uid="{00000000-0005-0000-0000-0000D9800000}"/>
    <cellStyle name="40% - Énfasis5 8 3 2" xfId="4047" xr:uid="{00000000-0005-0000-0000-0000DA800000}"/>
    <cellStyle name="40% - Énfasis5 8 3 2 2" xfId="14028" xr:uid="{00000000-0005-0000-0000-0000DB800000}"/>
    <cellStyle name="40% - Énfasis5 8 3 2 3" xfId="27110" xr:uid="{00000000-0005-0000-0000-0000DC800000}"/>
    <cellStyle name="40% - Énfasis5 8 3 2 4" xfId="45250" xr:uid="{00000000-0005-0000-0000-0000DD800000}"/>
    <cellStyle name="40% - Énfasis5 8 3 3" xfId="11316" xr:uid="{00000000-0005-0000-0000-0000DE800000}"/>
    <cellStyle name="40% - Énfasis5 8 3 3 2" xfId="35005" xr:uid="{00000000-0005-0000-0000-0000DF800000}"/>
    <cellStyle name="40% - Énfasis5 8 3 4" xfId="18772" xr:uid="{00000000-0005-0000-0000-0000E0800000}"/>
    <cellStyle name="40% - Énfasis5 8 3 5" xfId="43501" xr:uid="{00000000-0005-0000-0000-0000E1800000}"/>
    <cellStyle name="40% - Énfasis5 8 4" xfId="3629" xr:uid="{00000000-0005-0000-0000-0000E2800000}"/>
    <cellStyle name="40% - Énfasis5 8 4 2" xfId="13613" xr:uid="{00000000-0005-0000-0000-0000E3800000}"/>
    <cellStyle name="40% - Énfasis5 8 4 2 2" xfId="27572" xr:uid="{00000000-0005-0000-0000-0000E4800000}"/>
    <cellStyle name="40% - Énfasis5 8 4 3" xfId="35467" xr:uid="{00000000-0005-0000-0000-0000E5800000}"/>
    <cellStyle name="40% - Énfasis5 8 4 4" xfId="20256" xr:uid="{00000000-0005-0000-0000-0000E6800000}"/>
    <cellStyle name="40% - Énfasis5 8 4 5" xfId="44834" xr:uid="{00000000-0005-0000-0000-0000E7800000}"/>
    <cellStyle name="40% - Énfasis5 8 5" xfId="8224" xr:uid="{00000000-0005-0000-0000-0000E8800000}"/>
    <cellStyle name="40% - Énfasis5 8 5 2" xfId="17191" xr:uid="{00000000-0005-0000-0000-0000E9800000}"/>
    <cellStyle name="40% - Énfasis5 8 5 2 2" xfId="29056" xr:uid="{00000000-0005-0000-0000-0000EA800000}"/>
    <cellStyle name="40% - Énfasis5 8 5 3" xfId="36952" xr:uid="{00000000-0005-0000-0000-0000EB800000}"/>
    <cellStyle name="40% - Énfasis5 8 5 4" xfId="21740" xr:uid="{00000000-0005-0000-0000-0000EC800000}"/>
    <cellStyle name="40% - Énfasis5 8 5 5" xfId="48416" xr:uid="{00000000-0005-0000-0000-0000ED800000}"/>
    <cellStyle name="40% - Énfasis5 8 6" xfId="9763" xr:uid="{00000000-0005-0000-0000-0000EE800000}"/>
    <cellStyle name="40% - Énfasis5 8 6 2" xfId="30541" xr:uid="{00000000-0005-0000-0000-0000EF800000}"/>
    <cellStyle name="40% - Énfasis5 8 6 3" xfId="38438" xr:uid="{00000000-0005-0000-0000-0000F0800000}"/>
    <cellStyle name="40% - Énfasis5 8 6 4" xfId="23224" xr:uid="{00000000-0005-0000-0000-0000F1800000}"/>
    <cellStyle name="40% - Énfasis5 8 6 5" xfId="50059" xr:uid="{00000000-0005-0000-0000-0000F2800000}"/>
    <cellStyle name="40% - Énfasis5 8 7" xfId="24675" xr:uid="{00000000-0005-0000-0000-0000F3800000}"/>
    <cellStyle name="40% - Énfasis5 8 7 2" xfId="32026" xr:uid="{00000000-0005-0000-0000-0000F4800000}"/>
    <cellStyle name="40% - Énfasis5 8 7 3" xfId="39923" xr:uid="{00000000-0005-0000-0000-0000F5800000}"/>
    <cellStyle name="40% - Énfasis5 8 8" xfId="25611" xr:uid="{00000000-0005-0000-0000-0000F6800000}"/>
    <cellStyle name="40% - Énfasis5 8 9" xfId="33510" xr:uid="{00000000-0005-0000-0000-0000F7800000}"/>
    <cellStyle name="40% - Énfasis5 9" xfId="1000" xr:uid="{00000000-0005-0000-0000-0000F8800000}"/>
    <cellStyle name="40% - Énfasis5 9 10" xfId="18529" xr:uid="{00000000-0005-0000-0000-0000F9800000}"/>
    <cellStyle name="40% - Énfasis5 9 11" xfId="41829" xr:uid="{00000000-0005-0000-0000-0000FA800000}"/>
    <cellStyle name="40% - Énfasis5 9 2" xfId="2363" xr:uid="{00000000-0005-0000-0000-0000FB800000}"/>
    <cellStyle name="40% - Énfasis5 9 2 2" xfId="4608" xr:uid="{00000000-0005-0000-0000-0000FC800000}"/>
    <cellStyle name="40% - Énfasis5 9 2 2 2" xfId="14586" xr:uid="{00000000-0005-0000-0000-0000FD800000}"/>
    <cellStyle name="40% - Énfasis5 9 2 2 2 2" xfId="28698" xr:uid="{00000000-0005-0000-0000-0000FE800000}"/>
    <cellStyle name="40% - Énfasis5 9 2 2 3" xfId="36593" xr:uid="{00000000-0005-0000-0000-0000FF800000}"/>
    <cellStyle name="40% - Énfasis5 9 2 2 4" xfId="21382" xr:uid="{00000000-0005-0000-0000-000000810000}"/>
    <cellStyle name="40% - Énfasis5 9 2 2 5" xfId="45808" xr:uid="{00000000-0005-0000-0000-000001810000}"/>
    <cellStyle name="40% - Énfasis5 9 2 3" xfId="8910" xr:uid="{00000000-0005-0000-0000-000002810000}"/>
    <cellStyle name="40% - Énfasis5 9 2 3 2" xfId="17877" xr:uid="{00000000-0005-0000-0000-000003810000}"/>
    <cellStyle name="40% - Énfasis5 9 2 3 2 2" xfId="30182" xr:uid="{00000000-0005-0000-0000-000004810000}"/>
    <cellStyle name="40% - Énfasis5 9 2 3 3" xfId="38078" xr:uid="{00000000-0005-0000-0000-000005810000}"/>
    <cellStyle name="40% - Énfasis5 9 2 3 4" xfId="22865" xr:uid="{00000000-0005-0000-0000-000006810000}"/>
    <cellStyle name="40% - Énfasis5 9 2 3 5" xfId="49102" xr:uid="{00000000-0005-0000-0000-000007810000}"/>
    <cellStyle name="40% - Énfasis5 9 2 4" xfId="9764" xr:uid="{00000000-0005-0000-0000-000008810000}"/>
    <cellStyle name="40% - Énfasis5 9 2 4 2" xfId="31667" xr:uid="{00000000-0005-0000-0000-000009810000}"/>
    <cellStyle name="40% - Énfasis5 9 2 4 3" xfId="39564" xr:uid="{00000000-0005-0000-0000-00000A810000}"/>
    <cellStyle name="40% - Énfasis5 9 2 4 4" xfId="24349" xr:uid="{00000000-0005-0000-0000-00000B810000}"/>
    <cellStyle name="40% - Énfasis5 9 2 4 5" xfId="50745" xr:uid="{00000000-0005-0000-0000-00000C810000}"/>
    <cellStyle name="40% - Énfasis5 9 2 5" xfId="12429" xr:uid="{00000000-0005-0000-0000-00000D810000}"/>
    <cellStyle name="40% - Énfasis5 9 2 5 2" xfId="33152" xr:uid="{00000000-0005-0000-0000-00000E810000}"/>
    <cellStyle name="40% - Énfasis5 9 2 5 3" xfId="41049" xr:uid="{00000000-0005-0000-0000-00000F810000}"/>
    <cellStyle name="40% - Énfasis5 9 2 6" xfId="26736" xr:uid="{00000000-0005-0000-0000-000010810000}"/>
    <cellStyle name="40% - Énfasis5 9 2 7" xfId="34636" xr:uid="{00000000-0005-0000-0000-000011810000}"/>
    <cellStyle name="40% - Énfasis5 9 2 8" xfId="19898" xr:uid="{00000000-0005-0000-0000-000012810000}"/>
    <cellStyle name="40% - Énfasis5 9 2 9" xfId="42563" xr:uid="{00000000-0005-0000-0000-000013810000}"/>
    <cellStyle name="40% - Énfasis5 9 3" xfId="1618" xr:uid="{00000000-0005-0000-0000-000014810000}"/>
    <cellStyle name="40% - Énfasis5 9 3 2" xfId="11317" xr:uid="{00000000-0005-0000-0000-000015810000}"/>
    <cellStyle name="40% - Énfasis5 9 3 2 2" xfId="27095" xr:uid="{00000000-0005-0000-0000-000016810000}"/>
    <cellStyle name="40% - Énfasis5 9 3 3" xfId="34990" xr:uid="{00000000-0005-0000-0000-000017810000}"/>
    <cellStyle name="40% - Énfasis5 9 3 4" xfId="18723" xr:uid="{00000000-0005-0000-0000-000018810000}"/>
    <cellStyle name="40% - Énfasis5 9 3 5" xfId="43486" xr:uid="{00000000-0005-0000-0000-000019810000}"/>
    <cellStyle name="40% - Énfasis5 9 4" xfId="3630" xr:uid="{00000000-0005-0000-0000-00001A810000}"/>
    <cellStyle name="40% - Énfasis5 9 4 2" xfId="13614" xr:uid="{00000000-0005-0000-0000-00001B810000}"/>
    <cellStyle name="40% - Énfasis5 9 4 2 2" xfId="27523" xr:uid="{00000000-0005-0000-0000-00001C810000}"/>
    <cellStyle name="40% - Énfasis5 9 4 3" xfId="35418" xr:uid="{00000000-0005-0000-0000-00001D810000}"/>
    <cellStyle name="40% - Énfasis5 9 4 4" xfId="20208" xr:uid="{00000000-0005-0000-0000-00001E810000}"/>
    <cellStyle name="40% - Énfasis5 9 4 5" xfId="44835" xr:uid="{00000000-0005-0000-0000-00001F810000}"/>
    <cellStyle name="40% - Énfasis5 9 5" xfId="8176" xr:uid="{00000000-0005-0000-0000-000020810000}"/>
    <cellStyle name="40% - Énfasis5 9 5 2" xfId="17143" xr:uid="{00000000-0005-0000-0000-000021810000}"/>
    <cellStyle name="40% - Énfasis5 9 5 2 2" xfId="29007" xr:uid="{00000000-0005-0000-0000-000022810000}"/>
    <cellStyle name="40% - Énfasis5 9 5 3" xfId="36903" xr:uid="{00000000-0005-0000-0000-000023810000}"/>
    <cellStyle name="40% - Énfasis5 9 5 4" xfId="21692" xr:uid="{00000000-0005-0000-0000-000024810000}"/>
    <cellStyle name="40% - Énfasis5 9 5 5" xfId="48368" xr:uid="{00000000-0005-0000-0000-000025810000}"/>
    <cellStyle name="40% - Énfasis5 9 6" xfId="9765" xr:uid="{00000000-0005-0000-0000-000026810000}"/>
    <cellStyle name="40% - Énfasis5 9 6 2" xfId="30492" xr:uid="{00000000-0005-0000-0000-000027810000}"/>
    <cellStyle name="40% - Énfasis5 9 6 3" xfId="38389" xr:uid="{00000000-0005-0000-0000-000028810000}"/>
    <cellStyle name="40% - Énfasis5 9 6 4" xfId="23176" xr:uid="{00000000-0005-0000-0000-000029810000}"/>
    <cellStyle name="40% - Énfasis5 9 6 5" xfId="50011" xr:uid="{00000000-0005-0000-0000-00002A810000}"/>
    <cellStyle name="40% - Énfasis5 9 7" xfId="24659" xr:uid="{00000000-0005-0000-0000-00002B810000}"/>
    <cellStyle name="40% - Énfasis5 9 7 2" xfId="31977" xr:uid="{00000000-0005-0000-0000-00002C810000}"/>
    <cellStyle name="40% - Énfasis5 9 7 3" xfId="39874" xr:uid="{00000000-0005-0000-0000-00002D810000}"/>
    <cellStyle name="40% - Énfasis5 9 8" xfId="25562" xr:uid="{00000000-0005-0000-0000-00002E810000}"/>
    <cellStyle name="40% - Énfasis5 9 9" xfId="33461" xr:uid="{00000000-0005-0000-0000-00002F810000}"/>
    <cellStyle name="40% - Énfasis6" xfId="42" builtinId="51" customBuiltin="1"/>
    <cellStyle name="40% - Énfasis6 10" xfId="1001" xr:uid="{00000000-0005-0000-0000-000031810000}"/>
    <cellStyle name="40% - Énfasis6 10 2" xfId="2721" xr:uid="{00000000-0005-0000-0000-000032810000}"/>
    <cellStyle name="40% - Énfasis6 10 2 2" xfId="5167" xr:uid="{00000000-0005-0000-0000-000033810000}"/>
    <cellStyle name="40% - Énfasis6 10 2 2 2" xfId="15144" xr:uid="{00000000-0005-0000-0000-000034810000}"/>
    <cellStyle name="40% - Énfasis6 10 2 2 3" xfId="46367" xr:uid="{00000000-0005-0000-0000-000035810000}"/>
    <cellStyle name="40% - Énfasis6 10 2 3" xfId="11318" xr:uid="{00000000-0005-0000-0000-000036810000}"/>
    <cellStyle name="40% - Énfasis6 10 2 4" xfId="27018" xr:uid="{00000000-0005-0000-0000-000037810000}"/>
    <cellStyle name="40% - Énfasis6 10 2 5" xfId="43931" xr:uid="{00000000-0005-0000-0000-000038810000}"/>
    <cellStyle name="40% - Énfasis6 10 3" xfId="3631" xr:uid="{00000000-0005-0000-0000-000039810000}"/>
    <cellStyle name="40% - Énfasis6 10 3 2" xfId="13615" xr:uid="{00000000-0005-0000-0000-00003A810000}"/>
    <cellStyle name="40% - Énfasis6 10 3 3" xfId="34913" xr:uid="{00000000-0005-0000-0000-00003B810000}"/>
    <cellStyle name="40% - Énfasis6 10 3 4" xfId="44836" xr:uid="{00000000-0005-0000-0000-00003C810000}"/>
    <cellStyle name="40% - Énfasis6 10 4" xfId="9218" xr:uid="{00000000-0005-0000-0000-00003D810000}"/>
    <cellStyle name="40% - Énfasis6 10 4 2" xfId="18184" xr:uid="{00000000-0005-0000-0000-00003E810000}"/>
    <cellStyle name="40% - Énfasis6 10 4 3" xfId="49410" xr:uid="{00000000-0005-0000-0000-00003F810000}"/>
    <cellStyle name="40% - Énfasis6 10 5" xfId="11319" xr:uid="{00000000-0005-0000-0000-000040810000}"/>
    <cellStyle name="40% - Énfasis6 10 5 2" xfId="51053" xr:uid="{00000000-0005-0000-0000-000041810000}"/>
    <cellStyle name="40% - Énfasis6 10 6" xfId="18639" xr:uid="{00000000-0005-0000-0000-000042810000}"/>
    <cellStyle name="40% - Énfasis6 10 7" xfId="42871" xr:uid="{00000000-0005-0000-0000-000043810000}"/>
    <cellStyle name="40% - Énfasis6 11" xfId="1002" xr:uid="{00000000-0005-0000-0000-000044810000}"/>
    <cellStyle name="40% - Énfasis6 11 2" xfId="2722" xr:uid="{00000000-0005-0000-0000-000045810000}"/>
    <cellStyle name="40% - Énfasis6 11 2 2" xfId="4328" xr:uid="{00000000-0005-0000-0000-000046810000}"/>
    <cellStyle name="40% - Énfasis6 11 2 2 2" xfId="14308" xr:uid="{00000000-0005-0000-0000-000047810000}"/>
    <cellStyle name="40% - Énfasis6 11 2 2 3" xfId="45530" xr:uid="{00000000-0005-0000-0000-000048810000}"/>
    <cellStyle name="40% - Énfasis6 11 2 3" xfId="11320" xr:uid="{00000000-0005-0000-0000-000049810000}"/>
    <cellStyle name="40% - Énfasis6 11 2 4" xfId="27032" xr:uid="{00000000-0005-0000-0000-00004A810000}"/>
    <cellStyle name="40% - Énfasis6 11 2 5" xfId="43932" xr:uid="{00000000-0005-0000-0000-00004B810000}"/>
    <cellStyle name="40% - Énfasis6 11 3" xfId="3632" xr:uid="{00000000-0005-0000-0000-00004C810000}"/>
    <cellStyle name="40% - Énfasis6 11 3 2" xfId="13616" xr:uid="{00000000-0005-0000-0000-00004D810000}"/>
    <cellStyle name="40% - Énfasis6 11 3 3" xfId="34927" xr:uid="{00000000-0005-0000-0000-00004E810000}"/>
    <cellStyle name="40% - Énfasis6 11 3 4" xfId="44837" xr:uid="{00000000-0005-0000-0000-00004F810000}"/>
    <cellStyle name="40% - Énfasis6 11 4" xfId="9219" xr:uid="{00000000-0005-0000-0000-000050810000}"/>
    <cellStyle name="40% - Énfasis6 11 4 2" xfId="18185" xr:uid="{00000000-0005-0000-0000-000051810000}"/>
    <cellStyle name="40% - Énfasis6 11 4 3" xfId="49411" xr:uid="{00000000-0005-0000-0000-000052810000}"/>
    <cellStyle name="40% - Énfasis6 11 5" xfId="11321" xr:uid="{00000000-0005-0000-0000-000053810000}"/>
    <cellStyle name="40% - Énfasis6 11 5 2" xfId="51054" xr:uid="{00000000-0005-0000-0000-000054810000}"/>
    <cellStyle name="40% - Énfasis6 11 6" xfId="18656" xr:uid="{00000000-0005-0000-0000-000055810000}"/>
    <cellStyle name="40% - Énfasis6 11 7" xfId="42872" xr:uid="{00000000-0005-0000-0000-000056810000}"/>
    <cellStyle name="40% - Énfasis6 12" xfId="1083" xr:uid="{00000000-0005-0000-0000-000057810000}"/>
    <cellStyle name="40% - Énfasis6 12 2" xfId="5287" xr:uid="{00000000-0005-0000-0000-000058810000}"/>
    <cellStyle name="40% - Énfasis6 12 2 2" xfId="15264" xr:uid="{00000000-0005-0000-0000-000059810000}"/>
    <cellStyle name="40% - Énfasis6 12 2 3" xfId="27047" xr:uid="{00000000-0005-0000-0000-00005A810000}"/>
    <cellStyle name="40% - Énfasis6 12 2 4" xfId="46487" xr:uid="{00000000-0005-0000-0000-00005B810000}"/>
    <cellStyle name="40% - Énfasis6 12 3" xfId="11322" xr:uid="{00000000-0005-0000-0000-00005C810000}"/>
    <cellStyle name="40% - Énfasis6 12 3 2" xfId="34942" xr:uid="{00000000-0005-0000-0000-00005D810000}"/>
    <cellStyle name="40% - Énfasis6 12 4" xfId="18674" xr:uid="{00000000-0005-0000-0000-00005E810000}"/>
    <cellStyle name="40% - Énfasis6 12 5" xfId="42956" xr:uid="{00000000-0005-0000-0000-00005F810000}"/>
    <cellStyle name="40% - Énfasis6 13" xfId="6432" xr:uid="{00000000-0005-0000-0000-000060810000}"/>
    <cellStyle name="40% - Énfasis6 13 2" xfId="15414" xr:uid="{00000000-0005-0000-0000-000061810000}"/>
    <cellStyle name="40% - Énfasis6 13 2 2" xfId="27475" xr:uid="{00000000-0005-0000-0000-000062810000}"/>
    <cellStyle name="40% - Énfasis6 13 3" xfId="35370" xr:uid="{00000000-0005-0000-0000-000063810000}"/>
    <cellStyle name="40% - Énfasis6 13 4" xfId="20160" xr:uid="{00000000-0005-0000-0000-000064810000}"/>
    <cellStyle name="40% - Énfasis6 13 5" xfId="46637" xr:uid="{00000000-0005-0000-0000-000065810000}"/>
    <cellStyle name="40% - Énfasis6 14" xfId="3767" xr:uid="{00000000-0005-0000-0000-000066810000}"/>
    <cellStyle name="40% - Énfasis6 14 2" xfId="13751" xr:uid="{00000000-0005-0000-0000-000067810000}"/>
    <cellStyle name="40% - Énfasis6 14 2 2" xfId="28959" xr:uid="{00000000-0005-0000-0000-000068810000}"/>
    <cellStyle name="40% - Énfasis6 14 3" xfId="36855" xr:uid="{00000000-0005-0000-0000-000069810000}"/>
    <cellStyle name="40% - Énfasis6 14 4" xfId="21644" xr:uid="{00000000-0005-0000-0000-00006A810000}"/>
    <cellStyle name="40% - Énfasis6 14 5" xfId="44972" xr:uid="{00000000-0005-0000-0000-00006B810000}"/>
    <cellStyle name="40% - Énfasis6 15" xfId="6971" xr:uid="{00000000-0005-0000-0000-00006C810000}"/>
    <cellStyle name="40% - Énfasis6 15 2" xfId="15949" xr:uid="{00000000-0005-0000-0000-00006D810000}"/>
    <cellStyle name="40% - Énfasis6 15 2 2" xfId="30444" xr:uid="{00000000-0005-0000-0000-00006E810000}"/>
    <cellStyle name="40% - Énfasis6 15 3" xfId="38341" xr:uid="{00000000-0005-0000-0000-00006F810000}"/>
    <cellStyle name="40% - Énfasis6 15 4" xfId="23128" xr:uid="{00000000-0005-0000-0000-000070810000}"/>
    <cellStyle name="40% - Énfasis6 15 5" xfId="47173" xr:uid="{00000000-0005-0000-0000-000071810000}"/>
    <cellStyle name="40% - Énfasis6 16" xfId="2758" xr:uid="{00000000-0005-0000-0000-000072810000}"/>
    <cellStyle name="40% - Énfasis6 16 2" xfId="12742" xr:uid="{00000000-0005-0000-0000-000073810000}"/>
    <cellStyle name="40% - Énfasis6 16 2 2" xfId="31929" xr:uid="{00000000-0005-0000-0000-000074810000}"/>
    <cellStyle name="40% - Énfasis6 16 3" xfId="39826" xr:uid="{00000000-0005-0000-0000-000075810000}"/>
    <cellStyle name="40% - Énfasis6 16 4" xfId="24611" xr:uid="{00000000-0005-0000-0000-000076810000}"/>
    <cellStyle name="40% - Énfasis6 16 5" xfId="43963" xr:uid="{00000000-0005-0000-0000-000077810000}"/>
    <cellStyle name="40% - Énfasis6 17" xfId="7645" xr:uid="{00000000-0005-0000-0000-000078810000}"/>
    <cellStyle name="40% - Énfasis6 17 2" xfId="16612" xr:uid="{00000000-0005-0000-0000-000079810000}"/>
    <cellStyle name="40% - Énfasis6 17 3" xfId="25514" xr:uid="{00000000-0005-0000-0000-00007A810000}"/>
    <cellStyle name="40% - Énfasis6 17 4" xfId="47837" xr:uid="{00000000-0005-0000-0000-00007B810000}"/>
    <cellStyle name="40% - Énfasis6 18" xfId="9289" xr:uid="{00000000-0005-0000-0000-00007C810000}"/>
    <cellStyle name="40% - Énfasis6 18 2" xfId="33416" xr:uid="{00000000-0005-0000-0000-00007D810000}"/>
    <cellStyle name="40% - Énfasis6 18 3" xfId="49480" xr:uid="{00000000-0005-0000-0000-00007E810000}"/>
    <cellStyle name="40% - Énfasis6 19" xfId="9303" xr:uid="{00000000-0005-0000-0000-00007F810000}"/>
    <cellStyle name="40% - Énfasis6 2" xfId="70" xr:uid="{00000000-0005-0000-0000-000080810000}"/>
    <cellStyle name="40% - Énfasis6 2 10" xfId="1106" xr:uid="{00000000-0005-0000-0000-000081810000}"/>
    <cellStyle name="40% - Énfasis6 2 10 2" xfId="6455" xr:uid="{00000000-0005-0000-0000-000082810000}"/>
    <cellStyle name="40% - Énfasis6 2 10 2 2" xfId="15437" xr:uid="{00000000-0005-0000-0000-000083810000}"/>
    <cellStyle name="40% - Énfasis6 2 10 2 3" xfId="27080" xr:uid="{00000000-0005-0000-0000-000084810000}"/>
    <cellStyle name="40% - Énfasis6 2 10 2 4" xfId="46660" xr:uid="{00000000-0005-0000-0000-000085810000}"/>
    <cellStyle name="40% - Énfasis6 2 10 3" xfId="11323" xr:uid="{00000000-0005-0000-0000-000086810000}"/>
    <cellStyle name="40% - Énfasis6 2 10 3 2" xfId="34975" xr:uid="{00000000-0005-0000-0000-000087810000}"/>
    <cellStyle name="40% - Énfasis6 2 10 4" xfId="18708" xr:uid="{00000000-0005-0000-0000-000088810000}"/>
    <cellStyle name="40% - Énfasis6 2 10 5" xfId="42979" xr:uid="{00000000-0005-0000-0000-000089810000}"/>
    <cellStyle name="40% - Énfasis6 2 11" xfId="3788" xr:uid="{00000000-0005-0000-0000-00008A810000}"/>
    <cellStyle name="40% - Énfasis6 2 11 2" xfId="13771" xr:uid="{00000000-0005-0000-0000-00008B810000}"/>
    <cellStyle name="40% - Énfasis6 2 11 2 2" xfId="27508" xr:uid="{00000000-0005-0000-0000-00008C810000}"/>
    <cellStyle name="40% - Énfasis6 2 11 3" xfId="35403" xr:uid="{00000000-0005-0000-0000-00008D810000}"/>
    <cellStyle name="40% - Énfasis6 2 11 4" xfId="20193" xr:uid="{00000000-0005-0000-0000-00008E810000}"/>
    <cellStyle name="40% - Énfasis6 2 11 5" xfId="44993" xr:uid="{00000000-0005-0000-0000-00008F810000}"/>
    <cellStyle name="40% - Énfasis6 2 12" xfId="6994" xr:uid="{00000000-0005-0000-0000-000090810000}"/>
    <cellStyle name="40% - Énfasis6 2 12 2" xfId="15972" xr:uid="{00000000-0005-0000-0000-000091810000}"/>
    <cellStyle name="40% - Énfasis6 2 12 2 2" xfId="28992" xr:uid="{00000000-0005-0000-0000-000092810000}"/>
    <cellStyle name="40% - Énfasis6 2 12 3" xfId="36888" xr:uid="{00000000-0005-0000-0000-000093810000}"/>
    <cellStyle name="40% - Énfasis6 2 12 4" xfId="21677" xr:uid="{00000000-0005-0000-0000-000094810000}"/>
    <cellStyle name="40% - Énfasis6 2 12 5" xfId="47196" xr:uid="{00000000-0005-0000-0000-000095810000}"/>
    <cellStyle name="40% - Énfasis6 2 13" xfId="2773" xr:uid="{00000000-0005-0000-0000-000096810000}"/>
    <cellStyle name="40% - Énfasis6 2 13 2" xfId="12757" xr:uid="{00000000-0005-0000-0000-000097810000}"/>
    <cellStyle name="40% - Énfasis6 2 13 2 2" xfId="30477" xr:uid="{00000000-0005-0000-0000-000098810000}"/>
    <cellStyle name="40% - Énfasis6 2 13 3" xfId="38374" xr:uid="{00000000-0005-0000-0000-000099810000}"/>
    <cellStyle name="40% - Énfasis6 2 13 4" xfId="23161" xr:uid="{00000000-0005-0000-0000-00009A810000}"/>
    <cellStyle name="40% - Énfasis6 2 13 5" xfId="43978" xr:uid="{00000000-0005-0000-0000-00009B810000}"/>
    <cellStyle name="40% - Énfasis6 2 14" xfId="7668" xr:uid="{00000000-0005-0000-0000-00009C810000}"/>
    <cellStyle name="40% - Énfasis6 2 14 2" xfId="16635" xr:uid="{00000000-0005-0000-0000-00009D810000}"/>
    <cellStyle name="40% - Énfasis6 2 14 2 2" xfId="31962" xr:uid="{00000000-0005-0000-0000-00009E810000}"/>
    <cellStyle name="40% - Énfasis6 2 14 3" xfId="39859" xr:uid="{00000000-0005-0000-0000-00009F810000}"/>
    <cellStyle name="40% - Énfasis6 2 14 4" xfId="24644" xr:uid="{00000000-0005-0000-0000-0000A0810000}"/>
    <cellStyle name="40% - Énfasis6 2 14 5" xfId="47860" xr:uid="{00000000-0005-0000-0000-0000A1810000}"/>
    <cellStyle name="40% - Énfasis6 2 15" xfId="11324" xr:uid="{00000000-0005-0000-0000-0000A2810000}"/>
    <cellStyle name="40% - Énfasis6 2 15 2" xfId="25547" xr:uid="{00000000-0005-0000-0000-0000A3810000}"/>
    <cellStyle name="40% - Énfasis6 2 15 3" xfId="49503" xr:uid="{00000000-0005-0000-0000-0000A4810000}"/>
    <cellStyle name="40% - Énfasis6 2 16" xfId="33446" xr:uid="{00000000-0005-0000-0000-0000A5810000}"/>
    <cellStyle name="40% - Énfasis6 2 17" xfId="18263" xr:uid="{00000000-0005-0000-0000-0000A6810000}"/>
    <cellStyle name="40% - Énfasis6 2 18" xfId="41321" xr:uid="{00000000-0005-0000-0000-0000A7810000}"/>
    <cellStyle name="40% - Énfasis6 2 2" xfId="147" xr:uid="{00000000-0005-0000-0000-0000A8810000}"/>
    <cellStyle name="40% - Énfasis6 2 2 10" xfId="3832" xr:uid="{00000000-0005-0000-0000-0000A9810000}"/>
    <cellStyle name="40% - Énfasis6 2 2 10 2" xfId="13815" xr:uid="{00000000-0005-0000-0000-0000AA810000}"/>
    <cellStyle name="40% - Énfasis6 2 2 10 2 2" xfId="30589" xr:uid="{00000000-0005-0000-0000-0000AB810000}"/>
    <cellStyle name="40% - Énfasis6 2 2 10 3" xfId="38486" xr:uid="{00000000-0005-0000-0000-0000AC810000}"/>
    <cellStyle name="40% - Énfasis6 2 2 10 4" xfId="23272" xr:uid="{00000000-0005-0000-0000-0000AD810000}"/>
    <cellStyle name="40% - Énfasis6 2 2 10 5" xfId="45037" xr:uid="{00000000-0005-0000-0000-0000AE810000}"/>
    <cellStyle name="40% - Énfasis6 2 2 11" xfId="7041" xr:uid="{00000000-0005-0000-0000-0000AF810000}"/>
    <cellStyle name="40% - Énfasis6 2 2 11 2" xfId="16018" xr:uid="{00000000-0005-0000-0000-0000B0810000}"/>
    <cellStyle name="40% - Énfasis6 2 2 11 2 2" xfId="32074" xr:uid="{00000000-0005-0000-0000-0000B1810000}"/>
    <cellStyle name="40% - Énfasis6 2 2 11 3" xfId="39971" xr:uid="{00000000-0005-0000-0000-0000B2810000}"/>
    <cellStyle name="40% - Énfasis6 2 2 11 4" xfId="24707" xr:uid="{00000000-0005-0000-0000-0000B3810000}"/>
    <cellStyle name="40% - Énfasis6 2 2 11 5" xfId="47243" xr:uid="{00000000-0005-0000-0000-0000B4810000}"/>
    <cellStyle name="40% - Énfasis6 2 2 12" xfId="2818" xr:uid="{00000000-0005-0000-0000-0000B5810000}"/>
    <cellStyle name="40% - Énfasis6 2 2 12 2" xfId="12802" xr:uid="{00000000-0005-0000-0000-0000B6810000}"/>
    <cellStyle name="40% - Énfasis6 2 2 12 3" xfId="25659" xr:uid="{00000000-0005-0000-0000-0000B7810000}"/>
    <cellStyle name="40% - Énfasis6 2 2 12 4" xfId="44023" xr:uid="{00000000-0005-0000-0000-0000B8810000}"/>
    <cellStyle name="40% - Énfasis6 2 2 13" xfId="7715" xr:uid="{00000000-0005-0000-0000-0000B9810000}"/>
    <cellStyle name="40% - Énfasis6 2 2 13 2" xfId="16682" xr:uid="{00000000-0005-0000-0000-0000BA810000}"/>
    <cellStyle name="40% - Énfasis6 2 2 13 3" xfId="33558" xr:uid="{00000000-0005-0000-0000-0000BB810000}"/>
    <cellStyle name="40% - Énfasis6 2 2 13 4" xfId="47907" xr:uid="{00000000-0005-0000-0000-0000BC810000}"/>
    <cellStyle name="40% - Énfasis6 2 2 14" xfId="11325" xr:uid="{00000000-0005-0000-0000-0000BD810000}"/>
    <cellStyle name="40% - Énfasis6 2 2 14 2" xfId="49550" xr:uid="{00000000-0005-0000-0000-0000BE810000}"/>
    <cellStyle name="40% - Énfasis6 2 2 15" xfId="18366" xr:uid="{00000000-0005-0000-0000-0000BF810000}"/>
    <cellStyle name="40% - Énfasis6 2 2 16" xfId="41368" xr:uid="{00000000-0005-0000-0000-0000C0810000}"/>
    <cellStyle name="40% - Énfasis6 2 2 2" xfId="255" xr:uid="{00000000-0005-0000-0000-0000C1810000}"/>
    <cellStyle name="40% - Énfasis6 2 2 2 10" xfId="7931" xr:uid="{00000000-0005-0000-0000-0000C2810000}"/>
    <cellStyle name="40% - Énfasis6 2 2 2 10 2" xfId="16898" xr:uid="{00000000-0005-0000-0000-0000C3810000}"/>
    <cellStyle name="40% - Énfasis6 2 2 2 10 3" xfId="33741" xr:uid="{00000000-0005-0000-0000-0000C4810000}"/>
    <cellStyle name="40% - Énfasis6 2 2 2 10 4" xfId="48123" xr:uid="{00000000-0005-0000-0000-0000C5810000}"/>
    <cellStyle name="40% - Énfasis6 2 2 2 11" xfId="11326" xr:uid="{00000000-0005-0000-0000-0000C6810000}"/>
    <cellStyle name="40% - Énfasis6 2 2 2 11 2" xfId="49766" xr:uid="{00000000-0005-0000-0000-0000C7810000}"/>
    <cellStyle name="40% - Énfasis6 2 2 2 12" xfId="18480" xr:uid="{00000000-0005-0000-0000-0000C8810000}"/>
    <cellStyle name="40% - Énfasis6 2 2 2 13" xfId="41584" xr:uid="{00000000-0005-0000-0000-0000C9810000}"/>
    <cellStyle name="40% - Énfasis6 2 2 2 2" xfId="677" xr:uid="{00000000-0005-0000-0000-0000CA810000}"/>
    <cellStyle name="40% - Énfasis6 2 2 2 2 10" xfId="42081" xr:uid="{00000000-0005-0000-0000-0000CB810000}"/>
    <cellStyle name="40% - Énfasis6 2 2 2 2 2" xfId="2367" xr:uid="{00000000-0005-0000-0000-0000CC810000}"/>
    <cellStyle name="40% - Énfasis6 2 2 2 2 2 2" xfId="5132" xr:uid="{00000000-0005-0000-0000-0000CD810000}"/>
    <cellStyle name="40% - Énfasis6 2 2 2 2 2 2 2" xfId="15110" xr:uid="{00000000-0005-0000-0000-0000CE810000}"/>
    <cellStyle name="40% - Énfasis6 2 2 2 2 2 2 2 2" xfId="28702" xr:uid="{00000000-0005-0000-0000-0000CF810000}"/>
    <cellStyle name="40% - Énfasis6 2 2 2 2 2 2 3" xfId="36597" xr:uid="{00000000-0005-0000-0000-0000D0810000}"/>
    <cellStyle name="40% - Énfasis6 2 2 2 2 2 2 4" xfId="21386" xr:uid="{00000000-0005-0000-0000-0000D1810000}"/>
    <cellStyle name="40% - Énfasis6 2 2 2 2 2 2 5" xfId="46332" xr:uid="{00000000-0005-0000-0000-0000D2810000}"/>
    <cellStyle name="40% - Énfasis6 2 2 2 2 2 3" xfId="8914" xr:uid="{00000000-0005-0000-0000-0000D3810000}"/>
    <cellStyle name="40% - Énfasis6 2 2 2 2 2 3 2" xfId="17881" xr:uid="{00000000-0005-0000-0000-0000D4810000}"/>
    <cellStyle name="40% - Énfasis6 2 2 2 2 2 3 2 2" xfId="30186" xr:uid="{00000000-0005-0000-0000-0000D5810000}"/>
    <cellStyle name="40% - Énfasis6 2 2 2 2 2 3 3" xfId="38082" xr:uid="{00000000-0005-0000-0000-0000D6810000}"/>
    <cellStyle name="40% - Énfasis6 2 2 2 2 2 3 4" xfId="22869" xr:uid="{00000000-0005-0000-0000-0000D7810000}"/>
    <cellStyle name="40% - Énfasis6 2 2 2 2 2 3 5" xfId="49106" xr:uid="{00000000-0005-0000-0000-0000D8810000}"/>
    <cellStyle name="40% - Énfasis6 2 2 2 2 2 4" xfId="9766" xr:uid="{00000000-0005-0000-0000-0000D9810000}"/>
    <cellStyle name="40% - Énfasis6 2 2 2 2 2 4 2" xfId="31671" xr:uid="{00000000-0005-0000-0000-0000DA810000}"/>
    <cellStyle name="40% - Énfasis6 2 2 2 2 2 4 3" xfId="39568" xr:uid="{00000000-0005-0000-0000-0000DB810000}"/>
    <cellStyle name="40% - Énfasis6 2 2 2 2 2 4 4" xfId="24353" xr:uid="{00000000-0005-0000-0000-0000DC810000}"/>
    <cellStyle name="40% - Énfasis6 2 2 2 2 2 4 5" xfId="50749" xr:uid="{00000000-0005-0000-0000-0000DD810000}"/>
    <cellStyle name="40% - Énfasis6 2 2 2 2 2 5" xfId="12433" xr:uid="{00000000-0005-0000-0000-0000DE810000}"/>
    <cellStyle name="40% - Énfasis6 2 2 2 2 2 5 2" xfId="33156" xr:uid="{00000000-0005-0000-0000-0000DF810000}"/>
    <cellStyle name="40% - Énfasis6 2 2 2 2 2 5 3" xfId="41053" xr:uid="{00000000-0005-0000-0000-0000E0810000}"/>
    <cellStyle name="40% - Énfasis6 2 2 2 2 2 6" xfId="26740" xr:uid="{00000000-0005-0000-0000-0000E1810000}"/>
    <cellStyle name="40% - Énfasis6 2 2 2 2 2 7" xfId="34640" xr:uid="{00000000-0005-0000-0000-0000E2810000}"/>
    <cellStyle name="40% - Énfasis6 2 2 2 2 2 8" xfId="19902" xr:uid="{00000000-0005-0000-0000-0000E3810000}"/>
    <cellStyle name="40% - Énfasis6 2 2 2 2 2 9" xfId="42567" xr:uid="{00000000-0005-0000-0000-0000E4810000}"/>
    <cellStyle name="40% - Énfasis6 2 2 2 2 3" xfId="1880" xr:uid="{00000000-0005-0000-0000-0000E5810000}"/>
    <cellStyle name="40% - Énfasis6 2 2 2 2 3 2" xfId="4293" xr:uid="{00000000-0005-0000-0000-0000E6810000}"/>
    <cellStyle name="40% - Énfasis6 2 2 2 2 3 2 2" xfId="14273" xr:uid="{00000000-0005-0000-0000-0000E7810000}"/>
    <cellStyle name="40% - Énfasis6 2 2 2 2 3 2 3" xfId="28120" xr:uid="{00000000-0005-0000-0000-0000E8810000}"/>
    <cellStyle name="40% - Énfasis6 2 2 2 2 3 2 4" xfId="45495" xr:uid="{00000000-0005-0000-0000-0000E9810000}"/>
    <cellStyle name="40% - Énfasis6 2 2 2 2 3 3" xfId="11327" xr:uid="{00000000-0005-0000-0000-0000EA810000}"/>
    <cellStyle name="40% - Énfasis6 2 2 2 2 3 3 2" xfId="36015" xr:uid="{00000000-0005-0000-0000-0000EB810000}"/>
    <cellStyle name="40% - Énfasis6 2 2 2 2 3 4" xfId="20804" xr:uid="{00000000-0005-0000-0000-0000EC810000}"/>
    <cellStyle name="40% - Énfasis6 2 2 2 2 3 5" xfId="43657" xr:uid="{00000000-0005-0000-0000-0000ED810000}"/>
    <cellStyle name="40% - Énfasis6 2 2 2 2 4" xfId="3633" xr:uid="{00000000-0005-0000-0000-0000EE810000}"/>
    <cellStyle name="40% - Énfasis6 2 2 2 2 4 2" xfId="13617" xr:uid="{00000000-0005-0000-0000-0000EF810000}"/>
    <cellStyle name="40% - Énfasis6 2 2 2 2 4 2 2" xfId="29604" xr:uid="{00000000-0005-0000-0000-0000F0810000}"/>
    <cellStyle name="40% - Énfasis6 2 2 2 2 4 3" xfId="37500" xr:uid="{00000000-0005-0000-0000-0000F1810000}"/>
    <cellStyle name="40% - Énfasis6 2 2 2 2 4 4" xfId="22288" xr:uid="{00000000-0005-0000-0000-0000F2810000}"/>
    <cellStyle name="40% - Énfasis6 2 2 2 2 4 5" xfId="44838" xr:uid="{00000000-0005-0000-0000-0000F3810000}"/>
    <cellStyle name="40% - Énfasis6 2 2 2 2 5" xfId="8428" xr:uid="{00000000-0005-0000-0000-0000F4810000}"/>
    <cellStyle name="40% - Énfasis6 2 2 2 2 5 2" xfId="17395" xr:uid="{00000000-0005-0000-0000-0000F5810000}"/>
    <cellStyle name="40% - Énfasis6 2 2 2 2 5 2 2" xfId="31089" xr:uid="{00000000-0005-0000-0000-0000F6810000}"/>
    <cellStyle name="40% - Énfasis6 2 2 2 2 5 3" xfId="38986" xr:uid="{00000000-0005-0000-0000-0000F7810000}"/>
    <cellStyle name="40% - Énfasis6 2 2 2 2 5 4" xfId="23772" xr:uid="{00000000-0005-0000-0000-0000F8810000}"/>
    <cellStyle name="40% - Énfasis6 2 2 2 2 5 5" xfId="48620" xr:uid="{00000000-0005-0000-0000-0000F9810000}"/>
    <cellStyle name="40% - Énfasis6 2 2 2 2 6" xfId="11328" xr:uid="{00000000-0005-0000-0000-0000FA810000}"/>
    <cellStyle name="40% - Énfasis6 2 2 2 2 6 2" xfId="32574" xr:uid="{00000000-0005-0000-0000-0000FB810000}"/>
    <cellStyle name="40% - Énfasis6 2 2 2 2 6 3" xfId="40471" xr:uid="{00000000-0005-0000-0000-0000FC810000}"/>
    <cellStyle name="40% - Énfasis6 2 2 2 2 6 4" xfId="25179" xr:uid="{00000000-0005-0000-0000-0000FD810000}"/>
    <cellStyle name="40% - Énfasis6 2 2 2 2 6 5" xfId="50263" xr:uid="{00000000-0005-0000-0000-0000FE810000}"/>
    <cellStyle name="40% - Énfasis6 2 2 2 2 7" xfId="26158" xr:uid="{00000000-0005-0000-0000-0000FF810000}"/>
    <cellStyle name="40% - Énfasis6 2 2 2 2 8" xfId="34058" xr:uid="{00000000-0005-0000-0000-000000820000}"/>
    <cellStyle name="40% - Énfasis6 2 2 2 2 9" xfId="19320" xr:uid="{00000000-0005-0000-0000-000001820000}"/>
    <cellStyle name="40% - Énfasis6 2 2 2 3" xfId="2366" xr:uid="{00000000-0005-0000-0000-000002820000}"/>
    <cellStyle name="40% - Énfasis6 2 2 2 3 2" xfId="4853" xr:uid="{00000000-0005-0000-0000-000003820000}"/>
    <cellStyle name="40% - Énfasis6 2 2 2 3 2 2" xfId="14831" xr:uid="{00000000-0005-0000-0000-000004820000}"/>
    <cellStyle name="40% - Énfasis6 2 2 2 3 2 2 2" xfId="28701" xr:uid="{00000000-0005-0000-0000-000005820000}"/>
    <cellStyle name="40% - Énfasis6 2 2 2 3 2 3" xfId="36596" xr:uid="{00000000-0005-0000-0000-000006820000}"/>
    <cellStyle name="40% - Énfasis6 2 2 2 3 2 4" xfId="21385" xr:uid="{00000000-0005-0000-0000-000007820000}"/>
    <cellStyle name="40% - Énfasis6 2 2 2 3 2 5" xfId="46053" xr:uid="{00000000-0005-0000-0000-000008820000}"/>
    <cellStyle name="40% - Énfasis6 2 2 2 3 3" xfId="8913" xr:uid="{00000000-0005-0000-0000-000009820000}"/>
    <cellStyle name="40% - Énfasis6 2 2 2 3 3 2" xfId="17880" xr:uid="{00000000-0005-0000-0000-00000A820000}"/>
    <cellStyle name="40% - Énfasis6 2 2 2 3 3 2 2" xfId="30185" xr:uid="{00000000-0005-0000-0000-00000B820000}"/>
    <cellStyle name="40% - Énfasis6 2 2 2 3 3 3" xfId="38081" xr:uid="{00000000-0005-0000-0000-00000C820000}"/>
    <cellStyle name="40% - Énfasis6 2 2 2 3 3 4" xfId="22868" xr:uid="{00000000-0005-0000-0000-00000D820000}"/>
    <cellStyle name="40% - Énfasis6 2 2 2 3 3 5" xfId="49105" xr:uid="{00000000-0005-0000-0000-00000E820000}"/>
    <cellStyle name="40% - Énfasis6 2 2 2 3 4" xfId="9767" xr:uid="{00000000-0005-0000-0000-00000F820000}"/>
    <cellStyle name="40% - Énfasis6 2 2 2 3 4 2" xfId="31670" xr:uid="{00000000-0005-0000-0000-000010820000}"/>
    <cellStyle name="40% - Énfasis6 2 2 2 3 4 3" xfId="39567" xr:uid="{00000000-0005-0000-0000-000011820000}"/>
    <cellStyle name="40% - Énfasis6 2 2 2 3 4 4" xfId="24352" xr:uid="{00000000-0005-0000-0000-000012820000}"/>
    <cellStyle name="40% - Énfasis6 2 2 2 3 4 5" xfId="50748" xr:uid="{00000000-0005-0000-0000-000013820000}"/>
    <cellStyle name="40% - Énfasis6 2 2 2 3 5" xfId="12432" xr:uid="{00000000-0005-0000-0000-000014820000}"/>
    <cellStyle name="40% - Énfasis6 2 2 2 3 5 2" xfId="33155" xr:uid="{00000000-0005-0000-0000-000015820000}"/>
    <cellStyle name="40% - Énfasis6 2 2 2 3 5 3" xfId="41052" xr:uid="{00000000-0005-0000-0000-000016820000}"/>
    <cellStyle name="40% - Énfasis6 2 2 2 3 6" xfId="26739" xr:uid="{00000000-0005-0000-0000-000017820000}"/>
    <cellStyle name="40% - Énfasis6 2 2 2 3 7" xfId="34639" xr:uid="{00000000-0005-0000-0000-000018820000}"/>
    <cellStyle name="40% - Énfasis6 2 2 2 3 8" xfId="19901" xr:uid="{00000000-0005-0000-0000-000019820000}"/>
    <cellStyle name="40% - Énfasis6 2 2 2 3 9" xfId="42566" xr:uid="{00000000-0005-0000-0000-00001A820000}"/>
    <cellStyle name="40% - Énfasis6 2 2 2 4" xfId="1369" xr:uid="{00000000-0005-0000-0000-00001B820000}"/>
    <cellStyle name="40% - Énfasis6 2 2 2 4 2" xfId="4474" xr:uid="{00000000-0005-0000-0000-00001C820000}"/>
    <cellStyle name="40% - Énfasis6 2 2 2 4 2 2" xfId="14453" xr:uid="{00000000-0005-0000-0000-00001D820000}"/>
    <cellStyle name="40% - Énfasis6 2 2 2 4 2 3" xfId="27285" xr:uid="{00000000-0005-0000-0000-00001E820000}"/>
    <cellStyle name="40% - Énfasis6 2 2 2 4 2 4" xfId="45675" xr:uid="{00000000-0005-0000-0000-00001F820000}"/>
    <cellStyle name="40% - Énfasis6 2 2 2 4 3" xfId="11329" xr:uid="{00000000-0005-0000-0000-000020820000}"/>
    <cellStyle name="40% - Énfasis6 2 2 2 4 3 2" xfId="35180" xr:uid="{00000000-0005-0000-0000-000021820000}"/>
    <cellStyle name="40% - Énfasis6 2 2 2 4 4" xfId="19003" xr:uid="{00000000-0005-0000-0000-000022820000}"/>
    <cellStyle name="40% - Énfasis6 2 2 2 4 5" xfId="43241" xr:uid="{00000000-0005-0000-0000-000023820000}"/>
    <cellStyle name="40% - Énfasis6 2 2 2 5" xfId="6038" xr:uid="{00000000-0005-0000-0000-000024820000}"/>
    <cellStyle name="40% - Énfasis6 2 2 2 5 2" xfId="27803" xr:uid="{00000000-0005-0000-0000-000025820000}"/>
    <cellStyle name="40% - Énfasis6 2 2 2 5 2 2" xfId="51466" xr:uid="{00000000-0005-0000-0000-000026820000}"/>
    <cellStyle name="40% - Énfasis6 2 2 2 5 3" xfId="35698" xr:uid="{00000000-0005-0000-0000-000027820000}"/>
    <cellStyle name="40% - Énfasis6 2 2 2 5 3 2" xfId="51183" xr:uid="{00000000-0005-0000-0000-000028820000}"/>
    <cellStyle name="40% - Énfasis6 2 2 2 5 4" xfId="20487" xr:uid="{00000000-0005-0000-0000-000029820000}"/>
    <cellStyle name="40% - Énfasis6 2 2 2 6" xfId="6720" xr:uid="{00000000-0005-0000-0000-00002A820000}"/>
    <cellStyle name="40% - Énfasis6 2 2 2 6 2" xfId="15699" xr:uid="{00000000-0005-0000-0000-00002B820000}"/>
    <cellStyle name="40% - Énfasis6 2 2 2 6 2 2" xfId="29287" xr:uid="{00000000-0005-0000-0000-00002C820000}"/>
    <cellStyle name="40% - Énfasis6 2 2 2 6 3" xfId="37183" xr:uid="{00000000-0005-0000-0000-00002D820000}"/>
    <cellStyle name="40% - Énfasis6 2 2 2 6 4" xfId="21971" xr:uid="{00000000-0005-0000-0000-00002E820000}"/>
    <cellStyle name="40% - Énfasis6 2 2 2 6 5" xfId="46923" xr:uid="{00000000-0005-0000-0000-00002F820000}"/>
    <cellStyle name="40% - Énfasis6 2 2 2 7" xfId="4013" xr:uid="{00000000-0005-0000-0000-000030820000}"/>
    <cellStyle name="40% - Énfasis6 2 2 2 7 2" xfId="13994" xr:uid="{00000000-0005-0000-0000-000031820000}"/>
    <cellStyle name="40% - Énfasis6 2 2 2 7 2 2" xfId="30772" xr:uid="{00000000-0005-0000-0000-000032820000}"/>
    <cellStyle name="40% - Énfasis6 2 2 2 7 3" xfId="38669" xr:uid="{00000000-0005-0000-0000-000033820000}"/>
    <cellStyle name="40% - Énfasis6 2 2 2 7 4" xfId="23455" xr:uid="{00000000-0005-0000-0000-000034820000}"/>
    <cellStyle name="40% - Énfasis6 2 2 2 7 5" xfId="45216" xr:uid="{00000000-0005-0000-0000-000035820000}"/>
    <cellStyle name="40% - Énfasis6 2 2 2 8" xfId="7257" xr:uid="{00000000-0005-0000-0000-000036820000}"/>
    <cellStyle name="40% - Énfasis6 2 2 2 8 2" xfId="16234" xr:uid="{00000000-0005-0000-0000-000037820000}"/>
    <cellStyle name="40% - Énfasis6 2 2 2 8 2 2" xfId="32257" xr:uid="{00000000-0005-0000-0000-000038820000}"/>
    <cellStyle name="40% - Énfasis6 2 2 2 8 3" xfId="40154" xr:uid="{00000000-0005-0000-0000-000039820000}"/>
    <cellStyle name="40% - Énfasis6 2 2 2 8 4" xfId="24889" xr:uid="{00000000-0005-0000-0000-00003A820000}"/>
    <cellStyle name="40% - Énfasis6 2 2 2 8 5" xfId="47459" xr:uid="{00000000-0005-0000-0000-00003B820000}"/>
    <cellStyle name="40% - Énfasis6 2 2 2 9" xfId="3165" xr:uid="{00000000-0005-0000-0000-00003C820000}"/>
    <cellStyle name="40% - Énfasis6 2 2 2 9 2" xfId="13149" xr:uid="{00000000-0005-0000-0000-00003D820000}"/>
    <cellStyle name="40% - Énfasis6 2 2 2 9 3" xfId="25842" xr:uid="{00000000-0005-0000-0000-00003E820000}"/>
    <cellStyle name="40% - Énfasis6 2 2 2 9 4" xfId="44370" xr:uid="{00000000-0005-0000-0000-00003F820000}"/>
    <cellStyle name="40% - Énfasis6 2 2 3" xfId="363" xr:uid="{00000000-0005-0000-0000-000040820000}"/>
    <cellStyle name="40% - Énfasis6 2 2 3 10" xfId="8105" xr:uid="{00000000-0005-0000-0000-000041820000}"/>
    <cellStyle name="40% - Énfasis6 2 2 3 10 2" xfId="17072" xr:uid="{00000000-0005-0000-0000-000042820000}"/>
    <cellStyle name="40% - Énfasis6 2 2 3 10 3" xfId="33742" xr:uid="{00000000-0005-0000-0000-000043820000}"/>
    <cellStyle name="40% - Énfasis6 2 2 3 10 4" xfId="48297" xr:uid="{00000000-0005-0000-0000-000044820000}"/>
    <cellStyle name="40% - Énfasis6 2 2 3 11" xfId="11330" xr:uid="{00000000-0005-0000-0000-000045820000}"/>
    <cellStyle name="40% - Énfasis6 2 2 3 11 2" xfId="49940" xr:uid="{00000000-0005-0000-0000-000046820000}"/>
    <cellStyle name="40% - Énfasis6 2 2 3 12" xfId="18607" xr:uid="{00000000-0005-0000-0000-000047820000}"/>
    <cellStyle name="40% - Énfasis6 2 2 3 13" xfId="41758" xr:uid="{00000000-0005-0000-0000-000048820000}"/>
    <cellStyle name="40% - Énfasis6 2 2 3 2" xfId="852" xr:uid="{00000000-0005-0000-0000-000049820000}"/>
    <cellStyle name="40% - Énfasis6 2 2 3 2 10" xfId="42082" xr:uid="{00000000-0005-0000-0000-00004A820000}"/>
    <cellStyle name="40% - Énfasis6 2 2 3 2 2" xfId="2369" xr:uid="{00000000-0005-0000-0000-00004B820000}"/>
    <cellStyle name="40% - Énfasis6 2 2 3 2 2 2" xfId="5037" xr:uid="{00000000-0005-0000-0000-00004C820000}"/>
    <cellStyle name="40% - Énfasis6 2 2 3 2 2 2 2" xfId="15015" xr:uid="{00000000-0005-0000-0000-00004D820000}"/>
    <cellStyle name="40% - Énfasis6 2 2 3 2 2 2 2 2" xfId="28704" xr:uid="{00000000-0005-0000-0000-00004E820000}"/>
    <cellStyle name="40% - Énfasis6 2 2 3 2 2 2 3" xfId="36599" xr:uid="{00000000-0005-0000-0000-00004F820000}"/>
    <cellStyle name="40% - Énfasis6 2 2 3 2 2 2 4" xfId="21388" xr:uid="{00000000-0005-0000-0000-000050820000}"/>
    <cellStyle name="40% - Énfasis6 2 2 3 2 2 2 5" xfId="46237" xr:uid="{00000000-0005-0000-0000-000051820000}"/>
    <cellStyle name="40% - Énfasis6 2 2 3 2 2 3" xfId="8916" xr:uid="{00000000-0005-0000-0000-000052820000}"/>
    <cellStyle name="40% - Énfasis6 2 2 3 2 2 3 2" xfId="17883" xr:uid="{00000000-0005-0000-0000-000053820000}"/>
    <cellStyle name="40% - Énfasis6 2 2 3 2 2 3 2 2" xfId="30188" xr:uid="{00000000-0005-0000-0000-000054820000}"/>
    <cellStyle name="40% - Énfasis6 2 2 3 2 2 3 3" xfId="38084" xr:uid="{00000000-0005-0000-0000-000055820000}"/>
    <cellStyle name="40% - Énfasis6 2 2 3 2 2 3 4" xfId="22871" xr:uid="{00000000-0005-0000-0000-000056820000}"/>
    <cellStyle name="40% - Énfasis6 2 2 3 2 2 3 5" xfId="49108" xr:uid="{00000000-0005-0000-0000-000057820000}"/>
    <cellStyle name="40% - Énfasis6 2 2 3 2 2 4" xfId="9768" xr:uid="{00000000-0005-0000-0000-000058820000}"/>
    <cellStyle name="40% - Énfasis6 2 2 3 2 2 4 2" xfId="31673" xr:uid="{00000000-0005-0000-0000-000059820000}"/>
    <cellStyle name="40% - Énfasis6 2 2 3 2 2 4 3" xfId="39570" xr:uid="{00000000-0005-0000-0000-00005A820000}"/>
    <cellStyle name="40% - Énfasis6 2 2 3 2 2 4 4" xfId="24355" xr:uid="{00000000-0005-0000-0000-00005B820000}"/>
    <cellStyle name="40% - Énfasis6 2 2 3 2 2 4 5" xfId="50751" xr:uid="{00000000-0005-0000-0000-00005C820000}"/>
    <cellStyle name="40% - Énfasis6 2 2 3 2 2 5" xfId="12435" xr:uid="{00000000-0005-0000-0000-00005D820000}"/>
    <cellStyle name="40% - Énfasis6 2 2 3 2 2 5 2" xfId="33158" xr:uid="{00000000-0005-0000-0000-00005E820000}"/>
    <cellStyle name="40% - Énfasis6 2 2 3 2 2 5 3" xfId="41055" xr:uid="{00000000-0005-0000-0000-00005F820000}"/>
    <cellStyle name="40% - Énfasis6 2 2 3 2 2 6" xfId="26742" xr:uid="{00000000-0005-0000-0000-000060820000}"/>
    <cellStyle name="40% - Énfasis6 2 2 3 2 2 7" xfId="34642" xr:uid="{00000000-0005-0000-0000-000061820000}"/>
    <cellStyle name="40% - Énfasis6 2 2 3 2 2 8" xfId="19904" xr:uid="{00000000-0005-0000-0000-000062820000}"/>
    <cellStyle name="40% - Énfasis6 2 2 3 2 2 9" xfId="42569" xr:uid="{00000000-0005-0000-0000-000063820000}"/>
    <cellStyle name="40% - Énfasis6 2 2 3 2 3" xfId="1881" xr:uid="{00000000-0005-0000-0000-000064820000}"/>
    <cellStyle name="40% - Énfasis6 2 2 3 2 3 2" xfId="4198" xr:uid="{00000000-0005-0000-0000-000065820000}"/>
    <cellStyle name="40% - Énfasis6 2 2 3 2 3 2 2" xfId="14178" xr:uid="{00000000-0005-0000-0000-000066820000}"/>
    <cellStyle name="40% - Énfasis6 2 2 3 2 3 2 3" xfId="28121" xr:uid="{00000000-0005-0000-0000-000067820000}"/>
    <cellStyle name="40% - Énfasis6 2 2 3 2 3 2 4" xfId="45400" xr:uid="{00000000-0005-0000-0000-000068820000}"/>
    <cellStyle name="40% - Énfasis6 2 2 3 2 3 3" xfId="11331" xr:uid="{00000000-0005-0000-0000-000069820000}"/>
    <cellStyle name="40% - Énfasis6 2 2 3 2 3 3 2" xfId="36016" xr:uid="{00000000-0005-0000-0000-00006A820000}"/>
    <cellStyle name="40% - Énfasis6 2 2 3 2 3 4" xfId="20805" xr:uid="{00000000-0005-0000-0000-00006B820000}"/>
    <cellStyle name="40% - Énfasis6 2 2 3 2 3 5" xfId="43658" xr:uid="{00000000-0005-0000-0000-00006C820000}"/>
    <cellStyle name="40% - Énfasis6 2 2 3 2 4" xfId="3634" xr:uid="{00000000-0005-0000-0000-00006D820000}"/>
    <cellStyle name="40% - Énfasis6 2 2 3 2 4 2" xfId="13618" xr:uid="{00000000-0005-0000-0000-00006E820000}"/>
    <cellStyle name="40% - Énfasis6 2 2 3 2 4 2 2" xfId="29605" xr:uid="{00000000-0005-0000-0000-00006F820000}"/>
    <cellStyle name="40% - Énfasis6 2 2 3 2 4 3" xfId="37501" xr:uid="{00000000-0005-0000-0000-000070820000}"/>
    <cellStyle name="40% - Énfasis6 2 2 3 2 4 4" xfId="22289" xr:uid="{00000000-0005-0000-0000-000071820000}"/>
    <cellStyle name="40% - Énfasis6 2 2 3 2 4 5" xfId="44839" xr:uid="{00000000-0005-0000-0000-000072820000}"/>
    <cellStyle name="40% - Énfasis6 2 2 3 2 5" xfId="8429" xr:uid="{00000000-0005-0000-0000-000073820000}"/>
    <cellStyle name="40% - Énfasis6 2 2 3 2 5 2" xfId="17396" xr:uid="{00000000-0005-0000-0000-000074820000}"/>
    <cellStyle name="40% - Énfasis6 2 2 3 2 5 2 2" xfId="31090" xr:uid="{00000000-0005-0000-0000-000075820000}"/>
    <cellStyle name="40% - Énfasis6 2 2 3 2 5 3" xfId="38987" xr:uid="{00000000-0005-0000-0000-000076820000}"/>
    <cellStyle name="40% - Énfasis6 2 2 3 2 5 4" xfId="23773" xr:uid="{00000000-0005-0000-0000-000077820000}"/>
    <cellStyle name="40% - Énfasis6 2 2 3 2 5 5" xfId="48621" xr:uid="{00000000-0005-0000-0000-000078820000}"/>
    <cellStyle name="40% - Énfasis6 2 2 3 2 6" xfId="11332" xr:uid="{00000000-0005-0000-0000-000079820000}"/>
    <cellStyle name="40% - Énfasis6 2 2 3 2 6 2" xfId="32575" xr:uid="{00000000-0005-0000-0000-00007A820000}"/>
    <cellStyle name="40% - Énfasis6 2 2 3 2 6 3" xfId="40472" xr:uid="{00000000-0005-0000-0000-00007B820000}"/>
    <cellStyle name="40% - Énfasis6 2 2 3 2 6 4" xfId="25180" xr:uid="{00000000-0005-0000-0000-00007C820000}"/>
    <cellStyle name="40% - Énfasis6 2 2 3 2 6 5" xfId="50264" xr:uid="{00000000-0005-0000-0000-00007D820000}"/>
    <cellStyle name="40% - Énfasis6 2 2 3 2 7" xfId="26159" xr:uid="{00000000-0005-0000-0000-00007E820000}"/>
    <cellStyle name="40% - Énfasis6 2 2 3 2 8" xfId="34059" xr:uid="{00000000-0005-0000-0000-00007F820000}"/>
    <cellStyle name="40% - Énfasis6 2 2 3 2 9" xfId="19321" xr:uid="{00000000-0005-0000-0000-000080820000}"/>
    <cellStyle name="40% - Énfasis6 2 2 3 3" xfId="2368" xr:uid="{00000000-0005-0000-0000-000081820000}"/>
    <cellStyle name="40% - Énfasis6 2 2 3 3 2" xfId="4758" xr:uid="{00000000-0005-0000-0000-000082820000}"/>
    <cellStyle name="40% - Énfasis6 2 2 3 3 2 2" xfId="14736" xr:uid="{00000000-0005-0000-0000-000083820000}"/>
    <cellStyle name="40% - Énfasis6 2 2 3 3 2 2 2" xfId="28703" xr:uid="{00000000-0005-0000-0000-000084820000}"/>
    <cellStyle name="40% - Énfasis6 2 2 3 3 2 3" xfId="36598" xr:uid="{00000000-0005-0000-0000-000085820000}"/>
    <cellStyle name="40% - Énfasis6 2 2 3 3 2 4" xfId="21387" xr:uid="{00000000-0005-0000-0000-000086820000}"/>
    <cellStyle name="40% - Énfasis6 2 2 3 3 2 5" xfId="45958" xr:uid="{00000000-0005-0000-0000-000087820000}"/>
    <cellStyle name="40% - Énfasis6 2 2 3 3 3" xfId="8915" xr:uid="{00000000-0005-0000-0000-000088820000}"/>
    <cellStyle name="40% - Énfasis6 2 2 3 3 3 2" xfId="17882" xr:uid="{00000000-0005-0000-0000-000089820000}"/>
    <cellStyle name="40% - Énfasis6 2 2 3 3 3 2 2" xfId="30187" xr:uid="{00000000-0005-0000-0000-00008A820000}"/>
    <cellStyle name="40% - Énfasis6 2 2 3 3 3 3" xfId="38083" xr:uid="{00000000-0005-0000-0000-00008B820000}"/>
    <cellStyle name="40% - Énfasis6 2 2 3 3 3 4" xfId="22870" xr:uid="{00000000-0005-0000-0000-00008C820000}"/>
    <cellStyle name="40% - Énfasis6 2 2 3 3 3 5" xfId="49107" xr:uid="{00000000-0005-0000-0000-00008D820000}"/>
    <cellStyle name="40% - Énfasis6 2 2 3 3 4" xfId="9769" xr:uid="{00000000-0005-0000-0000-00008E820000}"/>
    <cellStyle name="40% - Énfasis6 2 2 3 3 4 2" xfId="31672" xr:uid="{00000000-0005-0000-0000-00008F820000}"/>
    <cellStyle name="40% - Énfasis6 2 2 3 3 4 3" xfId="39569" xr:uid="{00000000-0005-0000-0000-000090820000}"/>
    <cellStyle name="40% - Énfasis6 2 2 3 3 4 4" xfId="24354" xr:uid="{00000000-0005-0000-0000-000091820000}"/>
    <cellStyle name="40% - Énfasis6 2 2 3 3 4 5" xfId="50750" xr:uid="{00000000-0005-0000-0000-000092820000}"/>
    <cellStyle name="40% - Énfasis6 2 2 3 3 5" xfId="12434" xr:uid="{00000000-0005-0000-0000-000093820000}"/>
    <cellStyle name="40% - Énfasis6 2 2 3 3 5 2" xfId="33157" xr:uid="{00000000-0005-0000-0000-000094820000}"/>
    <cellStyle name="40% - Énfasis6 2 2 3 3 5 3" xfId="41054" xr:uid="{00000000-0005-0000-0000-000095820000}"/>
    <cellStyle name="40% - Énfasis6 2 2 3 3 6" xfId="26741" xr:uid="{00000000-0005-0000-0000-000096820000}"/>
    <cellStyle name="40% - Énfasis6 2 2 3 3 7" xfId="34641" xr:uid="{00000000-0005-0000-0000-000097820000}"/>
    <cellStyle name="40% - Énfasis6 2 2 3 3 8" xfId="19903" xr:uid="{00000000-0005-0000-0000-000098820000}"/>
    <cellStyle name="40% - Énfasis6 2 2 3 3 9" xfId="42568" xr:uid="{00000000-0005-0000-0000-000099820000}"/>
    <cellStyle name="40% - Énfasis6 2 2 3 4" xfId="1543" xr:uid="{00000000-0005-0000-0000-00009A820000}"/>
    <cellStyle name="40% - Énfasis6 2 2 3 4 2" xfId="4565" xr:uid="{00000000-0005-0000-0000-00009B820000}"/>
    <cellStyle name="40% - Énfasis6 2 2 3 4 2 2" xfId="14543" xr:uid="{00000000-0005-0000-0000-00009C820000}"/>
    <cellStyle name="40% - Énfasis6 2 2 3 4 2 3" xfId="27286" xr:uid="{00000000-0005-0000-0000-00009D820000}"/>
    <cellStyle name="40% - Énfasis6 2 2 3 4 2 4" xfId="45765" xr:uid="{00000000-0005-0000-0000-00009E820000}"/>
    <cellStyle name="40% - Énfasis6 2 2 3 4 3" xfId="11333" xr:uid="{00000000-0005-0000-0000-00009F820000}"/>
    <cellStyle name="40% - Énfasis6 2 2 3 4 3 2" xfId="35181" xr:uid="{00000000-0005-0000-0000-0000A0820000}"/>
    <cellStyle name="40% - Énfasis6 2 2 3 4 4" xfId="19004" xr:uid="{00000000-0005-0000-0000-0000A1820000}"/>
    <cellStyle name="40% - Énfasis6 2 2 3 4 5" xfId="43415" xr:uid="{00000000-0005-0000-0000-0000A2820000}"/>
    <cellStyle name="40% - Énfasis6 2 2 3 5" xfId="6037" xr:uid="{00000000-0005-0000-0000-0000A3820000}"/>
    <cellStyle name="40% - Énfasis6 2 2 3 5 2" xfId="27804" xr:uid="{00000000-0005-0000-0000-0000A4820000}"/>
    <cellStyle name="40% - Énfasis6 2 2 3 5 2 2" xfId="51465" xr:uid="{00000000-0005-0000-0000-0000A5820000}"/>
    <cellStyle name="40% - Énfasis6 2 2 3 5 3" xfId="35699" xr:uid="{00000000-0005-0000-0000-0000A6820000}"/>
    <cellStyle name="40% - Énfasis6 2 2 3 5 3 2" xfId="51184" xr:uid="{00000000-0005-0000-0000-0000A7820000}"/>
    <cellStyle name="40% - Énfasis6 2 2 3 5 4" xfId="20488" xr:uid="{00000000-0005-0000-0000-0000A8820000}"/>
    <cellStyle name="40% - Énfasis6 2 2 3 6" xfId="6895" xr:uid="{00000000-0005-0000-0000-0000A9820000}"/>
    <cellStyle name="40% - Énfasis6 2 2 3 6 2" xfId="15873" xr:uid="{00000000-0005-0000-0000-0000AA820000}"/>
    <cellStyle name="40% - Énfasis6 2 2 3 6 2 2" xfId="29288" xr:uid="{00000000-0005-0000-0000-0000AB820000}"/>
    <cellStyle name="40% - Énfasis6 2 2 3 6 3" xfId="37184" xr:uid="{00000000-0005-0000-0000-0000AC820000}"/>
    <cellStyle name="40% - Énfasis6 2 2 3 6 4" xfId="21972" xr:uid="{00000000-0005-0000-0000-0000AD820000}"/>
    <cellStyle name="40% - Énfasis6 2 2 3 6 5" xfId="47097" xr:uid="{00000000-0005-0000-0000-0000AE820000}"/>
    <cellStyle name="40% - Énfasis6 2 2 3 7" xfId="3917" xr:uid="{00000000-0005-0000-0000-0000AF820000}"/>
    <cellStyle name="40% - Énfasis6 2 2 3 7 2" xfId="13899" xr:uid="{00000000-0005-0000-0000-0000B0820000}"/>
    <cellStyle name="40% - Énfasis6 2 2 3 7 2 2" xfId="30773" xr:uid="{00000000-0005-0000-0000-0000B1820000}"/>
    <cellStyle name="40% - Énfasis6 2 2 3 7 3" xfId="38670" xr:uid="{00000000-0005-0000-0000-0000B2820000}"/>
    <cellStyle name="40% - Énfasis6 2 2 3 7 4" xfId="23456" xr:uid="{00000000-0005-0000-0000-0000B3820000}"/>
    <cellStyle name="40% - Énfasis6 2 2 3 7 5" xfId="45121" xr:uid="{00000000-0005-0000-0000-0000B4820000}"/>
    <cellStyle name="40% - Énfasis6 2 2 3 8" xfId="7431" xr:uid="{00000000-0005-0000-0000-0000B5820000}"/>
    <cellStyle name="40% - Énfasis6 2 2 3 8 2" xfId="16407" xr:uid="{00000000-0005-0000-0000-0000B6820000}"/>
    <cellStyle name="40% - Énfasis6 2 2 3 8 2 2" xfId="32258" xr:uid="{00000000-0005-0000-0000-0000B7820000}"/>
    <cellStyle name="40% - Énfasis6 2 2 3 8 3" xfId="40155" xr:uid="{00000000-0005-0000-0000-0000B8820000}"/>
    <cellStyle name="40% - Énfasis6 2 2 3 8 4" xfId="24890" xr:uid="{00000000-0005-0000-0000-0000B9820000}"/>
    <cellStyle name="40% - Énfasis6 2 2 3 8 5" xfId="47632" xr:uid="{00000000-0005-0000-0000-0000BA820000}"/>
    <cellStyle name="40% - Énfasis6 2 2 3 9" xfId="3339" xr:uid="{00000000-0005-0000-0000-0000BB820000}"/>
    <cellStyle name="40% - Énfasis6 2 2 3 9 2" xfId="13323" xr:uid="{00000000-0005-0000-0000-0000BC820000}"/>
    <cellStyle name="40% - Énfasis6 2 2 3 9 3" xfId="25843" xr:uid="{00000000-0005-0000-0000-0000BD820000}"/>
    <cellStyle name="40% - Énfasis6 2 2 3 9 4" xfId="44544" xr:uid="{00000000-0005-0000-0000-0000BE820000}"/>
    <cellStyle name="40% - Énfasis6 2 2 4" xfId="459" xr:uid="{00000000-0005-0000-0000-0000BF820000}"/>
    <cellStyle name="40% - Énfasis6 2 2 4 10" xfId="19002" xr:uid="{00000000-0005-0000-0000-0000C0820000}"/>
    <cellStyle name="40% - Énfasis6 2 2 4 11" xfId="41937" xr:uid="{00000000-0005-0000-0000-0000C1820000}"/>
    <cellStyle name="40% - Énfasis6 2 2 4 2" xfId="1882" xr:uid="{00000000-0005-0000-0000-0000C2820000}"/>
    <cellStyle name="40% - Énfasis6 2 2 4 2 10" xfId="42083" xr:uid="{00000000-0005-0000-0000-0000C3820000}"/>
    <cellStyle name="40% - Énfasis6 2 2 4 2 2" xfId="2371" xr:uid="{00000000-0005-0000-0000-0000C4820000}"/>
    <cellStyle name="40% - Énfasis6 2 2 4 2 2 2" xfId="7585" xr:uid="{00000000-0005-0000-0000-0000C5820000}"/>
    <cellStyle name="40% - Énfasis6 2 2 4 2 2 2 2" xfId="16560" xr:uid="{00000000-0005-0000-0000-0000C6820000}"/>
    <cellStyle name="40% - Énfasis6 2 2 4 2 2 2 2 2" xfId="28706" xr:uid="{00000000-0005-0000-0000-0000C7820000}"/>
    <cellStyle name="40% - Énfasis6 2 2 4 2 2 2 3" xfId="36601" xr:uid="{00000000-0005-0000-0000-0000C8820000}"/>
    <cellStyle name="40% - Énfasis6 2 2 4 2 2 2 4" xfId="21390" xr:uid="{00000000-0005-0000-0000-0000C9820000}"/>
    <cellStyle name="40% - Énfasis6 2 2 4 2 2 2 5" xfId="47785" xr:uid="{00000000-0005-0000-0000-0000CA820000}"/>
    <cellStyle name="40% - Énfasis6 2 2 4 2 2 3" xfId="8918" xr:uid="{00000000-0005-0000-0000-0000CB820000}"/>
    <cellStyle name="40% - Énfasis6 2 2 4 2 2 3 2" xfId="17885" xr:uid="{00000000-0005-0000-0000-0000CC820000}"/>
    <cellStyle name="40% - Énfasis6 2 2 4 2 2 3 2 2" xfId="30190" xr:uid="{00000000-0005-0000-0000-0000CD820000}"/>
    <cellStyle name="40% - Énfasis6 2 2 4 2 2 3 3" xfId="38086" xr:uid="{00000000-0005-0000-0000-0000CE820000}"/>
    <cellStyle name="40% - Énfasis6 2 2 4 2 2 3 4" xfId="22873" xr:uid="{00000000-0005-0000-0000-0000CF820000}"/>
    <cellStyle name="40% - Énfasis6 2 2 4 2 2 3 5" xfId="49110" xr:uid="{00000000-0005-0000-0000-0000D0820000}"/>
    <cellStyle name="40% - Énfasis6 2 2 4 2 2 4" xfId="9770" xr:uid="{00000000-0005-0000-0000-0000D1820000}"/>
    <cellStyle name="40% - Énfasis6 2 2 4 2 2 4 2" xfId="31675" xr:uid="{00000000-0005-0000-0000-0000D2820000}"/>
    <cellStyle name="40% - Énfasis6 2 2 4 2 2 4 3" xfId="39572" xr:uid="{00000000-0005-0000-0000-0000D3820000}"/>
    <cellStyle name="40% - Énfasis6 2 2 4 2 2 4 4" xfId="24357" xr:uid="{00000000-0005-0000-0000-0000D4820000}"/>
    <cellStyle name="40% - Énfasis6 2 2 4 2 2 4 5" xfId="50753" xr:uid="{00000000-0005-0000-0000-0000D5820000}"/>
    <cellStyle name="40% - Énfasis6 2 2 4 2 2 5" xfId="12436" xr:uid="{00000000-0005-0000-0000-0000D6820000}"/>
    <cellStyle name="40% - Énfasis6 2 2 4 2 2 5 2" xfId="33160" xr:uid="{00000000-0005-0000-0000-0000D7820000}"/>
    <cellStyle name="40% - Énfasis6 2 2 4 2 2 5 3" xfId="41057" xr:uid="{00000000-0005-0000-0000-0000D8820000}"/>
    <cellStyle name="40% - Énfasis6 2 2 4 2 2 6" xfId="26744" xr:uid="{00000000-0005-0000-0000-0000D9820000}"/>
    <cellStyle name="40% - Énfasis6 2 2 4 2 2 7" xfId="34644" xr:uid="{00000000-0005-0000-0000-0000DA820000}"/>
    <cellStyle name="40% - Énfasis6 2 2 4 2 2 8" xfId="19906" xr:uid="{00000000-0005-0000-0000-0000DB820000}"/>
    <cellStyle name="40% - Énfasis6 2 2 4 2 2 9" xfId="42571" xr:uid="{00000000-0005-0000-0000-0000DC820000}"/>
    <cellStyle name="40% - Énfasis6 2 2 4 2 3" xfId="4953" xr:uid="{00000000-0005-0000-0000-0000DD820000}"/>
    <cellStyle name="40% - Énfasis6 2 2 4 2 3 2" xfId="14931" xr:uid="{00000000-0005-0000-0000-0000DE820000}"/>
    <cellStyle name="40% - Énfasis6 2 2 4 2 3 2 2" xfId="28122" xr:uid="{00000000-0005-0000-0000-0000DF820000}"/>
    <cellStyle name="40% - Énfasis6 2 2 4 2 3 3" xfId="36017" xr:uid="{00000000-0005-0000-0000-0000E0820000}"/>
    <cellStyle name="40% - Énfasis6 2 2 4 2 3 4" xfId="20806" xr:uid="{00000000-0005-0000-0000-0000E1820000}"/>
    <cellStyle name="40% - Énfasis6 2 2 4 2 3 5" xfId="46153" xr:uid="{00000000-0005-0000-0000-0000E2820000}"/>
    <cellStyle name="40% - Énfasis6 2 2 4 2 4" xfId="8430" xr:uid="{00000000-0005-0000-0000-0000E3820000}"/>
    <cellStyle name="40% - Énfasis6 2 2 4 2 4 2" xfId="17397" xr:uid="{00000000-0005-0000-0000-0000E4820000}"/>
    <cellStyle name="40% - Énfasis6 2 2 4 2 4 2 2" xfId="29606" xr:uid="{00000000-0005-0000-0000-0000E5820000}"/>
    <cellStyle name="40% - Énfasis6 2 2 4 2 4 3" xfId="37502" xr:uid="{00000000-0005-0000-0000-0000E6820000}"/>
    <cellStyle name="40% - Énfasis6 2 2 4 2 4 4" xfId="22290" xr:uid="{00000000-0005-0000-0000-0000E7820000}"/>
    <cellStyle name="40% - Énfasis6 2 2 4 2 4 5" xfId="48622" xr:uid="{00000000-0005-0000-0000-0000E8820000}"/>
    <cellStyle name="40% - Énfasis6 2 2 4 2 5" xfId="9771" xr:uid="{00000000-0005-0000-0000-0000E9820000}"/>
    <cellStyle name="40% - Énfasis6 2 2 4 2 5 2" xfId="31091" xr:uid="{00000000-0005-0000-0000-0000EA820000}"/>
    <cellStyle name="40% - Énfasis6 2 2 4 2 5 3" xfId="38988" xr:uid="{00000000-0005-0000-0000-0000EB820000}"/>
    <cellStyle name="40% - Énfasis6 2 2 4 2 5 4" xfId="23774" xr:uid="{00000000-0005-0000-0000-0000EC820000}"/>
    <cellStyle name="40% - Énfasis6 2 2 4 2 5 5" xfId="50265" xr:uid="{00000000-0005-0000-0000-0000ED820000}"/>
    <cellStyle name="40% - Énfasis6 2 2 4 2 6" xfId="12095" xr:uid="{00000000-0005-0000-0000-0000EE820000}"/>
    <cellStyle name="40% - Énfasis6 2 2 4 2 6 2" xfId="32576" xr:uid="{00000000-0005-0000-0000-0000EF820000}"/>
    <cellStyle name="40% - Énfasis6 2 2 4 2 6 3" xfId="40473" xr:uid="{00000000-0005-0000-0000-0000F0820000}"/>
    <cellStyle name="40% - Énfasis6 2 2 4 2 7" xfId="26160" xr:uid="{00000000-0005-0000-0000-0000F1820000}"/>
    <cellStyle name="40% - Énfasis6 2 2 4 2 8" xfId="34060" xr:uid="{00000000-0005-0000-0000-0000F2820000}"/>
    <cellStyle name="40% - Énfasis6 2 2 4 2 9" xfId="19322" xr:uid="{00000000-0005-0000-0000-0000F3820000}"/>
    <cellStyle name="40% - Énfasis6 2 2 4 3" xfId="2370" xr:uid="{00000000-0005-0000-0000-0000F4820000}"/>
    <cellStyle name="40% - Énfasis6 2 2 4 3 2" xfId="6286" xr:uid="{00000000-0005-0000-0000-0000F5820000}"/>
    <cellStyle name="40% - Énfasis6 2 2 4 3 2 2" xfId="28705" xr:uid="{00000000-0005-0000-0000-0000F6820000}"/>
    <cellStyle name="40% - Énfasis6 2 2 4 3 2 2 2" xfId="51503" xr:uid="{00000000-0005-0000-0000-0000F7820000}"/>
    <cellStyle name="40% - Énfasis6 2 2 4 3 2 3" xfId="36600" xr:uid="{00000000-0005-0000-0000-0000F8820000}"/>
    <cellStyle name="40% - Énfasis6 2 2 4 3 2 3 2" xfId="51233" xr:uid="{00000000-0005-0000-0000-0000F9820000}"/>
    <cellStyle name="40% - Énfasis6 2 2 4 3 2 4" xfId="21389" xr:uid="{00000000-0005-0000-0000-0000FA820000}"/>
    <cellStyle name="40% - Énfasis6 2 2 4 3 3" xfId="7584" xr:uid="{00000000-0005-0000-0000-0000FB820000}"/>
    <cellStyle name="40% - Énfasis6 2 2 4 3 3 2" xfId="16559" xr:uid="{00000000-0005-0000-0000-0000FC820000}"/>
    <cellStyle name="40% - Énfasis6 2 2 4 3 3 2 2" xfId="30189" xr:uid="{00000000-0005-0000-0000-0000FD820000}"/>
    <cellStyle name="40% - Énfasis6 2 2 4 3 3 3" xfId="38085" xr:uid="{00000000-0005-0000-0000-0000FE820000}"/>
    <cellStyle name="40% - Énfasis6 2 2 4 3 3 4" xfId="22872" xr:uid="{00000000-0005-0000-0000-0000FF820000}"/>
    <cellStyle name="40% - Énfasis6 2 2 4 3 3 5" xfId="47784" xr:uid="{00000000-0005-0000-0000-000000830000}"/>
    <cellStyle name="40% - Énfasis6 2 2 4 3 4" xfId="8917" xr:uid="{00000000-0005-0000-0000-000001830000}"/>
    <cellStyle name="40% - Énfasis6 2 2 4 3 4 2" xfId="17884" xr:uid="{00000000-0005-0000-0000-000002830000}"/>
    <cellStyle name="40% - Énfasis6 2 2 4 3 4 2 2" xfId="31674" xr:uid="{00000000-0005-0000-0000-000003830000}"/>
    <cellStyle name="40% - Énfasis6 2 2 4 3 4 3" xfId="39571" xr:uid="{00000000-0005-0000-0000-000004830000}"/>
    <cellStyle name="40% - Énfasis6 2 2 4 3 4 4" xfId="24356" xr:uid="{00000000-0005-0000-0000-000005830000}"/>
    <cellStyle name="40% - Énfasis6 2 2 4 3 4 5" xfId="49109" xr:uid="{00000000-0005-0000-0000-000006830000}"/>
    <cellStyle name="40% - Énfasis6 2 2 4 3 5" xfId="11334" xr:uid="{00000000-0005-0000-0000-000007830000}"/>
    <cellStyle name="40% - Énfasis6 2 2 4 3 5 2" xfId="33159" xr:uid="{00000000-0005-0000-0000-000008830000}"/>
    <cellStyle name="40% - Énfasis6 2 2 4 3 5 3" xfId="41056" xr:uid="{00000000-0005-0000-0000-000009830000}"/>
    <cellStyle name="40% - Énfasis6 2 2 4 3 5 4" xfId="25423" xr:uid="{00000000-0005-0000-0000-00000A830000}"/>
    <cellStyle name="40% - Énfasis6 2 2 4 3 5 5" xfId="50752" xr:uid="{00000000-0005-0000-0000-00000B830000}"/>
    <cellStyle name="40% - Énfasis6 2 2 4 3 6" xfId="26743" xr:uid="{00000000-0005-0000-0000-00000C830000}"/>
    <cellStyle name="40% - Énfasis6 2 2 4 3 7" xfId="34643" xr:uid="{00000000-0005-0000-0000-00000D830000}"/>
    <cellStyle name="40% - Énfasis6 2 2 4 3 8" xfId="19905" xr:uid="{00000000-0005-0000-0000-00000E830000}"/>
    <cellStyle name="40% - Énfasis6 2 2 4 3 9" xfId="42570" xr:uid="{00000000-0005-0000-0000-00000F830000}"/>
    <cellStyle name="40% - Énfasis6 2 2 4 4" xfId="1728" xr:uid="{00000000-0005-0000-0000-000010830000}"/>
    <cellStyle name="40% - Énfasis6 2 2 4 4 2" xfId="4113" xr:uid="{00000000-0005-0000-0000-000011830000}"/>
    <cellStyle name="40% - Énfasis6 2 2 4 4 2 2" xfId="14094" xr:uid="{00000000-0005-0000-0000-000012830000}"/>
    <cellStyle name="40% - Énfasis6 2 2 4 4 2 3" xfId="27802" xr:uid="{00000000-0005-0000-0000-000013830000}"/>
    <cellStyle name="40% - Énfasis6 2 2 4 4 2 4" xfId="45316" xr:uid="{00000000-0005-0000-0000-000014830000}"/>
    <cellStyle name="40% - Énfasis6 2 2 4 4 3" xfId="11335" xr:uid="{00000000-0005-0000-0000-000015830000}"/>
    <cellStyle name="40% - Énfasis6 2 2 4 4 3 2" xfId="35697" xr:uid="{00000000-0005-0000-0000-000016830000}"/>
    <cellStyle name="40% - Énfasis6 2 2 4 4 4" xfId="20486" xr:uid="{00000000-0005-0000-0000-000017830000}"/>
    <cellStyle name="40% - Énfasis6 2 2 4 4 5" xfId="43544" xr:uid="{00000000-0005-0000-0000-000018830000}"/>
    <cellStyle name="40% - Énfasis6 2 2 4 5" xfId="2949" xr:uid="{00000000-0005-0000-0000-000019830000}"/>
    <cellStyle name="40% - Énfasis6 2 2 4 5 2" xfId="12933" xr:uid="{00000000-0005-0000-0000-00001A830000}"/>
    <cellStyle name="40% - Énfasis6 2 2 4 5 2 2" xfId="29286" xr:uid="{00000000-0005-0000-0000-00001B830000}"/>
    <cellStyle name="40% - Énfasis6 2 2 4 5 3" xfId="37182" xr:uid="{00000000-0005-0000-0000-00001C830000}"/>
    <cellStyle name="40% - Énfasis6 2 2 4 5 4" xfId="21970" xr:uid="{00000000-0005-0000-0000-00001D830000}"/>
    <cellStyle name="40% - Énfasis6 2 2 4 5 5" xfId="44154" xr:uid="{00000000-0005-0000-0000-00001E830000}"/>
    <cellStyle name="40% - Énfasis6 2 2 4 6" xfId="8284" xr:uid="{00000000-0005-0000-0000-00001F830000}"/>
    <cellStyle name="40% - Énfasis6 2 2 4 6 2" xfId="17251" xr:uid="{00000000-0005-0000-0000-000020830000}"/>
    <cellStyle name="40% - Énfasis6 2 2 4 6 2 2" xfId="30771" xr:uid="{00000000-0005-0000-0000-000021830000}"/>
    <cellStyle name="40% - Énfasis6 2 2 4 6 3" xfId="38668" xr:uid="{00000000-0005-0000-0000-000022830000}"/>
    <cellStyle name="40% - Énfasis6 2 2 4 6 4" xfId="23454" xr:uid="{00000000-0005-0000-0000-000023830000}"/>
    <cellStyle name="40% - Énfasis6 2 2 4 6 5" xfId="48476" xr:uid="{00000000-0005-0000-0000-000024830000}"/>
    <cellStyle name="40% - Énfasis6 2 2 4 7" xfId="11336" xr:uid="{00000000-0005-0000-0000-000025830000}"/>
    <cellStyle name="40% - Énfasis6 2 2 4 7 2" xfId="32256" xr:uid="{00000000-0005-0000-0000-000026830000}"/>
    <cellStyle name="40% - Énfasis6 2 2 4 7 3" xfId="40153" xr:uid="{00000000-0005-0000-0000-000027830000}"/>
    <cellStyle name="40% - Énfasis6 2 2 4 7 4" xfId="24888" xr:uid="{00000000-0005-0000-0000-000028830000}"/>
    <cellStyle name="40% - Énfasis6 2 2 4 7 5" xfId="50119" xr:uid="{00000000-0005-0000-0000-000029830000}"/>
    <cellStyle name="40% - Énfasis6 2 2 4 8" xfId="25841" xr:uid="{00000000-0005-0000-0000-00002A830000}"/>
    <cellStyle name="40% - Énfasis6 2 2 4 9" xfId="33740" xr:uid="{00000000-0005-0000-0000-00002B830000}"/>
    <cellStyle name="40% - Énfasis6 2 2 5" xfId="1769" xr:uid="{00000000-0005-0000-0000-00002C830000}"/>
    <cellStyle name="40% - Énfasis6 2 2 5 10" xfId="41970" xr:uid="{00000000-0005-0000-0000-00002D830000}"/>
    <cellStyle name="40% - Énfasis6 2 2 5 2" xfId="2372" xr:uid="{00000000-0005-0000-0000-00002E830000}"/>
    <cellStyle name="40% - Énfasis6 2 2 5 2 2" xfId="7586" xr:uid="{00000000-0005-0000-0000-00002F830000}"/>
    <cellStyle name="40% - Énfasis6 2 2 5 2 2 2" xfId="16561" xr:uid="{00000000-0005-0000-0000-000030830000}"/>
    <cellStyle name="40% - Énfasis6 2 2 5 2 2 2 2" xfId="28707" xr:uid="{00000000-0005-0000-0000-000031830000}"/>
    <cellStyle name="40% - Énfasis6 2 2 5 2 2 3" xfId="36602" xr:uid="{00000000-0005-0000-0000-000032830000}"/>
    <cellStyle name="40% - Énfasis6 2 2 5 2 2 4" xfId="21391" xr:uid="{00000000-0005-0000-0000-000033830000}"/>
    <cellStyle name="40% - Énfasis6 2 2 5 2 2 5" xfId="47786" xr:uid="{00000000-0005-0000-0000-000034830000}"/>
    <cellStyle name="40% - Énfasis6 2 2 5 2 3" xfId="8919" xr:uid="{00000000-0005-0000-0000-000035830000}"/>
    <cellStyle name="40% - Énfasis6 2 2 5 2 3 2" xfId="17886" xr:uid="{00000000-0005-0000-0000-000036830000}"/>
    <cellStyle name="40% - Énfasis6 2 2 5 2 3 2 2" xfId="30191" xr:uid="{00000000-0005-0000-0000-000037830000}"/>
    <cellStyle name="40% - Énfasis6 2 2 5 2 3 3" xfId="38087" xr:uid="{00000000-0005-0000-0000-000038830000}"/>
    <cellStyle name="40% - Énfasis6 2 2 5 2 3 4" xfId="22874" xr:uid="{00000000-0005-0000-0000-000039830000}"/>
    <cellStyle name="40% - Énfasis6 2 2 5 2 3 5" xfId="49111" xr:uid="{00000000-0005-0000-0000-00003A830000}"/>
    <cellStyle name="40% - Énfasis6 2 2 5 2 4" xfId="9772" xr:uid="{00000000-0005-0000-0000-00003B830000}"/>
    <cellStyle name="40% - Énfasis6 2 2 5 2 4 2" xfId="31676" xr:uid="{00000000-0005-0000-0000-00003C830000}"/>
    <cellStyle name="40% - Énfasis6 2 2 5 2 4 3" xfId="39573" xr:uid="{00000000-0005-0000-0000-00003D830000}"/>
    <cellStyle name="40% - Énfasis6 2 2 5 2 4 4" xfId="24358" xr:uid="{00000000-0005-0000-0000-00003E830000}"/>
    <cellStyle name="40% - Énfasis6 2 2 5 2 4 5" xfId="50754" xr:uid="{00000000-0005-0000-0000-00003F830000}"/>
    <cellStyle name="40% - Énfasis6 2 2 5 2 5" xfId="12437" xr:uid="{00000000-0005-0000-0000-000040830000}"/>
    <cellStyle name="40% - Énfasis6 2 2 5 2 5 2" xfId="33161" xr:uid="{00000000-0005-0000-0000-000041830000}"/>
    <cellStyle name="40% - Énfasis6 2 2 5 2 5 3" xfId="41058" xr:uid="{00000000-0005-0000-0000-000042830000}"/>
    <cellStyle name="40% - Énfasis6 2 2 5 2 6" xfId="26745" xr:uid="{00000000-0005-0000-0000-000043830000}"/>
    <cellStyle name="40% - Énfasis6 2 2 5 2 7" xfId="34645" xr:uid="{00000000-0005-0000-0000-000044830000}"/>
    <cellStyle name="40% - Énfasis6 2 2 5 2 8" xfId="19907" xr:uid="{00000000-0005-0000-0000-000045830000}"/>
    <cellStyle name="40% - Énfasis6 2 2 5 2 9" xfId="42572" xr:uid="{00000000-0005-0000-0000-000046830000}"/>
    <cellStyle name="40% - Énfasis6 2 2 5 3" xfId="4674" xr:uid="{00000000-0005-0000-0000-000047830000}"/>
    <cellStyle name="40% - Énfasis6 2 2 5 3 2" xfId="14652" xr:uid="{00000000-0005-0000-0000-000048830000}"/>
    <cellStyle name="40% - Énfasis6 2 2 5 3 2 2" xfId="27927" xr:uid="{00000000-0005-0000-0000-000049830000}"/>
    <cellStyle name="40% - Énfasis6 2 2 5 3 3" xfId="35822" xr:uid="{00000000-0005-0000-0000-00004A830000}"/>
    <cellStyle name="40% - Énfasis6 2 2 5 3 4" xfId="20611" xr:uid="{00000000-0005-0000-0000-00004B830000}"/>
    <cellStyle name="40% - Énfasis6 2 2 5 3 5" xfId="45874" xr:uid="{00000000-0005-0000-0000-00004C830000}"/>
    <cellStyle name="40% - Énfasis6 2 2 5 4" xfId="8317" xr:uid="{00000000-0005-0000-0000-00004D830000}"/>
    <cellStyle name="40% - Énfasis6 2 2 5 4 2" xfId="17284" xr:uid="{00000000-0005-0000-0000-00004E830000}"/>
    <cellStyle name="40% - Énfasis6 2 2 5 4 2 2" xfId="29411" xr:uid="{00000000-0005-0000-0000-00004F830000}"/>
    <cellStyle name="40% - Énfasis6 2 2 5 4 3" xfId="37307" xr:uid="{00000000-0005-0000-0000-000050830000}"/>
    <cellStyle name="40% - Énfasis6 2 2 5 4 4" xfId="22095" xr:uid="{00000000-0005-0000-0000-000051830000}"/>
    <cellStyle name="40% - Énfasis6 2 2 5 4 5" xfId="48509" xr:uid="{00000000-0005-0000-0000-000052830000}"/>
    <cellStyle name="40% - Énfasis6 2 2 5 5" xfId="9773" xr:uid="{00000000-0005-0000-0000-000053830000}"/>
    <cellStyle name="40% - Énfasis6 2 2 5 5 2" xfId="30896" xr:uid="{00000000-0005-0000-0000-000054830000}"/>
    <cellStyle name="40% - Énfasis6 2 2 5 5 3" xfId="38793" xr:uid="{00000000-0005-0000-0000-000055830000}"/>
    <cellStyle name="40% - Énfasis6 2 2 5 5 4" xfId="23579" xr:uid="{00000000-0005-0000-0000-000056830000}"/>
    <cellStyle name="40% - Énfasis6 2 2 5 5 5" xfId="50152" xr:uid="{00000000-0005-0000-0000-000057830000}"/>
    <cellStyle name="40% - Énfasis6 2 2 5 6" xfId="12080" xr:uid="{00000000-0005-0000-0000-000058830000}"/>
    <cellStyle name="40% - Énfasis6 2 2 5 6 2" xfId="32381" xr:uid="{00000000-0005-0000-0000-000059830000}"/>
    <cellStyle name="40% - Énfasis6 2 2 5 6 3" xfId="40278" xr:uid="{00000000-0005-0000-0000-00005A830000}"/>
    <cellStyle name="40% - Énfasis6 2 2 5 7" xfId="25965" xr:uid="{00000000-0005-0000-0000-00005B830000}"/>
    <cellStyle name="40% - Énfasis6 2 2 5 8" xfId="33865" xr:uid="{00000000-0005-0000-0000-00005C830000}"/>
    <cellStyle name="40% - Énfasis6 2 2 5 9" xfId="19127" xr:uid="{00000000-0005-0000-0000-00005D830000}"/>
    <cellStyle name="40% - Énfasis6 2 2 6" xfId="2365" xr:uid="{00000000-0005-0000-0000-00005E830000}"/>
    <cellStyle name="40% - Énfasis6 2 2 6 2" xfId="5272" xr:uid="{00000000-0005-0000-0000-00005F830000}"/>
    <cellStyle name="40% - Énfasis6 2 2 6 2 2" xfId="15249" xr:uid="{00000000-0005-0000-0000-000060830000}"/>
    <cellStyle name="40% - Énfasis6 2 2 6 2 2 2" xfId="28700" xr:uid="{00000000-0005-0000-0000-000061830000}"/>
    <cellStyle name="40% - Énfasis6 2 2 6 2 3" xfId="36595" xr:uid="{00000000-0005-0000-0000-000062830000}"/>
    <cellStyle name="40% - Énfasis6 2 2 6 2 4" xfId="21384" xr:uid="{00000000-0005-0000-0000-000063830000}"/>
    <cellStyle name="40% - Énfasis6 2 2 6 2 5" xfId="46472" xr:uid="{00000000-0005-0000-0000-000064830000}"/>
    <cellStyle name="40% - Énfasis6 2 2 6 3" xfId="8912" xr:uid="{00000000-0005-0000-0000-000065830000}"/>
    <cellStyle name="40% - Énfasis6 2 2 6 3 2" xfId="17879" xr:uid="{00000000-0005-0000-0000-000066830000}"/>
    <cellStyle name="40% - Énfasis6 2 2 6 3 2 2" xfId="30184" xr:uid="{00000000-0005-0000-0000-000067830000}"/>
    <cellStyle name="40% - Énfasis6 2 2 6 3 3" xfId="38080" xr:uid="{00000000-0005-0000-0000-000068830000}"/>
    <cellStyle name="40% - Énfasis6 2 2 6 3 4" xfId="22867" xr:uid="{00000000-0005-0000-0000-000069830000}"/>
    <cellStyle name="40% - Énfasis6 2 2 6 3 5" xfId="49104" xr:uid="{00000000-0005-0000-0000-00006A830000}"/>
    <cellStyle name="40% - Énfasis6 2 2 6 4" xfId="9774" xr:uid="{00000000-0005-0000-0000-00006B830000}"/>
    <cellStyle name="40% - Énfasis6 2 2 6 4 2" xfId="31669" xr:uid="{00000000-0005-0000-0000-00006C830000}"/>
    <cellStyle name="40% - Énfasis6 2 2 6 4 3" xfId="39566" xr:uid="{00000000-0005-0000-0000-00006D830000}"/>
    <cellStyle name="40% - Énfasis6 2 2 6 4 4" xfId="24351" xr:uid="{00000000-0005-0000-0000-00006E830000}"/>
    <cellStyle name="40% - Énfasis6 2 2 6 4 5" xfId="50747" xr:uid="{00000000-0005-0000-0000-00006F830000}"/>
    <cellStyle name="40% - Énfasis6 2 2 6 5" xfId="12431" xr:uid="{00000000-0005-0000-0000-000070830000}"/>
    <cellStyle name="40% - Énfasis6 2 2 6 5 2" xfId="33154" xr:uid="{00000000-0005-0000-0000-000071830000}"/>
    <cellStyle name="40% - Énfasis6 2 2 6 5 3" xfId="41051" xr:uid="{00000000-0005-0000-0000-000072830000}"/>
    <cellStyle name="40% - Énfasis6 2 2 6 6" xfId="26738" xr:uid="{00000000-0005-0000-0000-000073830000}"/>
    <cellStyle name="40% - Énfasis6 2 2 6 7" xfId="34638" xr:uid="{00000000-0005-0000-0000-000074830000}"/>
    <cellStyle name="40% - Énfasis6 2 2 6 8" xfId="19900" xr:uid="{00000000-0005-0000-0000-000075830000}"/>
    <cellStyle name="40% - Énfasis6 2 2 6 9" xfId="42565" xr:uid="{00000000-0005-0000-0000-000076830000}"/>
    <cellStyle name="40% - Énfasis6 2 2 7" xfId="1153" xr:uid="{00000000-0005-0000-0000-000077830000}"/>
    <cellStyle name="40% - Énfasis6 2 2 7 2" xfId="4378" xr:uid="{00000000-0005-0000-0000-000078830000}"/>
    <cellStyle name="40% - Énfasis6 2 2 7 2 2" xfId="14358" xr:uid="{00000000-0005-0000-0000-000079830000}"/>
    <cellStyle name="40% - Énfasis6 2 2 7 2 3" xfId="27127" xr:uid="{00000000-0005-0000-0000-00007A830000}"/>
    <cellStyle name="40% - Énfasis6 2 2 7 2 4" xfId="45580" xr:uid="{00000000-0005-0000-0000-00007B830000}"/>
    <cellStyle name="40% - Énfasis6 2 2 7 3" xfId="11337" xr:uid="{00000000-0005-0000-0000-00007C830000}"/>
    <cellStyle name="40% - Énfasis6 2 2 7 3 2" xfId="35022" xr:uid="{00000000-0005-0000-0000-00007D830000}"/>
    <cellStyle name="40% - Énfasis6 2 2 7 4" xfId="18820" xr:uid="{00000000-0005-0000-0000-00007E830000}"/>
    <cellStyle name="40% - Énfasis6 2 2 7 5" xfId="43026" xr:uid="{00000000-0005-0000-0000-00007F830000}"/>
    <cellStyle name="40% - Énfasis6 2 2 8" xfId="5835" xr:uid="{00000000-0005-0000-0000-000080830000}"/>
    <cellStyle name="40% - Énfasis6 2 2 8 2" xfId="27620" xr:uid="{00000000-0005-0000-0000-000081830000}"/>
    <cellStyle name="40% - Énfasis6 2 2 8 2 2" xfId="51427" xr:uid="{00000000-0005-0000-0000-000082830000}"/>
    <cellStyle name="40% - Énfasis6 2 2 8 3" xfId="35515" xr:uid="{00000000-0005-0000-0000-000083830000}"/>
    <cellStyle name="40% - Énfasis6 2 2 8 3 2" xfId="51145" xr:uid="{00000000-0005-0000-0000-000084830000}"/>
    <cellStyle name="40% - Énfasis6 2 2 8 4" xfId="20304" xr:uid="{00000000-0005-0000-0000-000085830000}"/>
    <cellStyle name="40% - Énfasis6 2 2 9" xfId="6502" xr:uid="{00000000-0005-0000-0000-000086830000}"/>
    <cellStyle name="40% - Énfasis6 2 2 9 2" xfId="15484" xr:uid="{00000000-0005-0000-0000-000087830000}"/>
    <cellStyle name="40% - Énfasis6 2 2 9 2 2" xfId="29104" xr:uid="{00000000-0005-0000-0000-000088830000}"/>
    <cellStyle name="40% - Énfasis6 2 2 9 3" xfId="37000" xr:uid="{00000000-0005-0000-0000-000089830000}"/>
    <cellStyle name="40% - Énfasis6 2 2 9 4" xfId="21788" xr:uid="{00000000-0005-0000-0000-00008A830000}"/>
    <cellStyle name="40% - Énfasis6 2 2 9 5" xfId="46707" xr:uid="{00000000-0005-0000-0000-00008B830000}"/>
    <cellStyle name="40% - Énfasis6 2 3" xfId="116" xr:uid="{00000000-0005-0000-0000-00008C830000}"/>
    <cellStyle name="40% - Énfasis6 2 3 10" xfId="2848" xr:uid="{00000000-0005-0000-0000-00008D830000}"/>
    <cellStyle name="40% - Énfasis6 2 3 10 2" xfId="12832" xr:uid="{00000000-0005-0000-0000-00008E830000}"/>
    <cellStyle name="40% - Énfasis6 2 3 10 3" xfId="33743" xr:uid="{00000000-0005-0000-0000-00008F830000}"/>
    <cellStyle name="40% - Énfasis6 2 3 10 4" xfId="44053" xr:uid="{00000000-0005-0000-0000-000090830000}"/>
    <cellStyle name="40% - Énfasis6 2 3 11" xfId="7780" xr:uid="{00000000-0005-0000-0000-000091830000}"/>
    <cellStyle name="40% - Énfasis6 2 3 11 2" xfId="16747" xr:uid="{00000000-0005-0000-0000-000092830000}"/>
    <cellStyle name="40% - Énfasis6 2 3 11 3" xfId="47972" xr:uid="{00000000-0005-0000-0000-000093830000}"/>
    <cellStyle name="40% - Énfasis6 2 3 12" xfId="11338" xr:uid="{00000000-0005-0000-0000-000094830000}"/>
    <cellStyle name="40% - Énfasis6 2 3 12 2" xfId="49615" xr:uid="{00000000-0005-0000-0000-000095830000}"/>
    <cellStyle name="40% - Énfasis6 2 3 13" xfId="18414" xr:uid="{00000000-0005-0000-0000-000096830000}"/>
    <cellStyle name="40% - Énfasis6 2 3 14" xfId="41433" xr:uid="{00000000-0005-0000-0000-000097830000}"/>
    <cellStyle name="40% - Énfasis6 2 3 2" xfId="224" xr:uid="{00000000-0005-0000-0000-000098830000}"/>
    <cellStyle name="40% - Énfasis6 2 3 2 10" xfId="19323" xr:uid="{00000000-0005-0000-0000-000099830000}"/>
    <cellStyle name="40% - Énfasis6 2 3 2 11" xfId="41585" xr:uid="{00000000-0005-0000-0000-00009A830000}"/>
    <cellStyle name="40% - Énfasis6 2 3 2 2" xfId="678" xr:uid="{00000000-0005-0000-0000-00009B830000}"/>
    <cellStyle name="40% - Énfasis6 2 3 2 2 2" xfId="2373" xr:uid="{00000000-0005-0000-0000-00009C830000}"/>
    <cellStyle name="40% - Énfasis6 2 3 2 2 2 2" xfId="5088" xr:uid="{00000000-0005-0000-0000-00009D830000}"/>
    <cellStyle name="40% - Énfasis6 2 3 2 2 2 2 2" xfId="15066" xr:uid="{00000000-0005-0000-0000-00009E830000}"/>
    <cellStyle name="40% - Énfasis6 2 3 2 2 2 2 3" xfId="28709" xr:uid="{00000000-0005-0000-0000-00009F830000}"/>
    <cellStyle name="40% - Énfasis6 2 3 2 2 2 2 4" xfId="46288" xr:uid="{00000000-0005-0000-0000-0000A0830000}"/>
    <cellStyle name="40% - Énfasis6 2 3 2 2 2 3" xfId="11339" xr:uid="{00000000-0005-0000-0000-0000A1830000}"/>
    <cellStyle name="40% - Énfasis6 2 3 2 2 2 3 2" xfId="36604" xr:uid="{00000000-0005-0000-0000-0000A2830000}"/>
    <cellStyle name="40% - Énfasis6 2 3 2 2 2 4" xfId="21393" xr:uid="{00000000-0005-0000-0000-0000A3830000}"/>
    <cellStyle name="40% - Énfasis6 2 3 2 2 2 5" xfId="43764" xr:uid="{00000000-0005-0000-0000-0000A4830000}"/>
    <cellStyle name="40% - Énfasis6 2 3 2 2 3" xfId="3635" xr:uid="{00000000-0005-0000-0000-0000A5830000}"/>
    <cellStyle name="40% - Énfasis6 2 3 2 2 3 2" xfId="13619" xr:uid="{00000000-0005-0000-0000-0000A6830000}"/>
    <cellStyle name="40% - Énfasis6 2 3 2 2 3 2 2" xfId="30193" xr:uid="{00000000-0005-0000-0000-0000A7830000}"/>
    <cellStyle name="40% - Énfasis6 2 3 2 2 3 3" xfId="38089" xr:uid="{00000000-0005-0000-0000-0000A8830000}"/>
    <cellStyle name="40% - Énfasis6 2 3 2 2 3 4" xfId="22876" xr:uid="{00000000-0005-0000-0000-0000A9830000}"/>
    <cellStyle name="40% - Énfasis6 2 3 2 2 3 5" xfId="44840" xr:uid="{00000000-0005-0000-0000-0000AA830000}"/>
    <cellStyle name="40% - Énfasis6 2 3 2 2 4" xfId="8920" xr:uid="{00000000-0005-0000-0000-0000AB830000}"/>
    <cellStyle name="40% - Énfasis6 2 3 2 2 4 2" xfId="17887" xr:uid="{00000000-0005-0000-0000-0000AC830000}"/>
    <cellStyle name="40% - Énfasis6 2 3 2 2 4 2 2" xfId="31678" xr:uid="{00000000-0005-0000-0000-0000AD830000}"/>
    <cellStyle name="40% - Énfasis6 2 3 2 2 4 3" xfId="39575" xr:uid="{00000000-0005-0000-0000-0000AE830000}"/>
    <cellStyle name="40% - Énfasis6 2 3 2 2 4 4" xfId="24360" xr:uid="{00000000-0005-0000-0000-0000AF830000}"/>
    <cellStyle name="40% - Énfasis6 2 3 2 2 4 5" xfId="49112" xr:uid="{00000000-0005-0000-0000-0000B0830000}"/>
    <cellStyle name="40% - Énfasis6 2 3 2 2 5" xfId="11340" xr:uid="{00000000-0005-0000-0000-0000B1830000}"/>
    <cellStyle name="40% - Énfasis6 2 3 2 2 5 2" xfId="33163" xr:uid="{00000000-0005-0000-0000-0000B2830000}"/>
    <cellStyle name="40% - Énfasis6 2 3 2 2 5 3" xfId="41060" xr:uid="{00000000-0005-0000-0000-0000B3830000}"/>
    <cellStyle name="40% - Énfasis6 2 3 2 2 5 4" xfId="25425" xr:uid="{00000000-0005-0000-0000-0000B4830000}"/>
    <cellStyle name="40% - Énfasis6 2 3 2 2 5 5" xfId="50755" xr:uid="{00000000-0005-0000-0000-0000B5830000}"/>
    <cellStyle name="40% - Énfasis6 2 3 2 2 6" xfId="26747" xr:uid="{00000000-0005-0000-0000-0000B6830000}"/>
    <cellStyle name="40% - Énfasis6 2 3 2 2 7" xfId="34647" xr:uid="{00000000-0005-0000-0000-0000B7830000}"/>
    <cellStyle name="40% - Énfasis6 2 3 2 2 8" xfId="19909" xr:uid="{00000000-0005-0000-0000-0000B8830000}"/>
    <cellStyle name="40% - Énfasis6 2 3 2 2 9" xfId="42573" xr:uid="{00000000-0005-0000-0000-0000B9830000}"/>
    <cellStyle name="40% - Énfasis6 2 3 2 3" xfId="1370" xr:uid="{00000000-0005-0000-0000-0000BA830000}"/>
    <cellStyle name="40% - Énfasis6 2 3 2 3 2" xfId="6367" xr:uid="{00000000-0005-0000-0000-0000BB830000}"/>
    <cellStyle name="40% - Énfasis6 2 3 2 3 2 2" xfId="28123" xr:uid="{00000000-0005-0000-0000-0000BC830000}"/>
    <cellStyle name="40% - Énfasis6 2 3 2 3 3" xfId="11341" xr:uid="{00000000-0005-0000-0000-0000BD830000}"/>
    <cellStyle name="40% - Énfasis6 2 3 2 3 3 2" xfId="36018" xr:uid="{00000000-0005-0000-0000-0000BE830000}"/>
    <cellStyle name="40% - Énfasis6 2 3 2 3 4" xfId="20807" xr:uid="{00000000-0005-0000-0000-0000BF830000}"/>
    <cellStyle name="40% - Énfasis6 2 3 2 3 5" xfId="43242" xr:uid="{00000000-0005-0000-0000-0000C0830000}"/>
    <cellStyle name="40% - Énfasis6 2 3 2 4" xfId="6721" xr:uid="{00000000-0005-0000-0000-0000C1830000}"/>
    <cellStyle name="40% - Énfasis6 2 3 2 4 2" xfId="15700" xr:uid="{00000000-0005-0000-0000-0000C2830000}"/>
    <cellStyle name="40% - Énfasis6 2 3 2 4 2 2" xfId="29607" xr:uid="{00000000-0005-0000-0000-0000C3830000}"/>
    <cellStyle name="40% - Énfasis6 2 3 2 4 3" xfId="37503" xr:uid="{00000000-0005-0000-0000-0000C4830000}"/>
    <cellStyle name="40% - Énfasis6 2 3 2 4 4" xfId="22291" xr:uid="{00000000-0005-0000-0000-0000C5830000}"/>
    <cellStyle name="40% - Énfasis6 2 3 2 4 5" xfId="46924" xr:uid="{00000000-0005-0000-0000-0000C6830000}"/>
    <cellStyle name="40% - Énfasis6 2 3 2 5" xfId="4249" xr:uid="{00000000-0005-0000-0000-0000C7830000}"/>
    <cellStyle name="40% - Énfasis6 2 3 2 5 2" xfId="14229" xr:uid="{00000000-0005-0000-0000-0000C8830000}"/>
    <cellStyle name="40% - Énfasis6 2 3 2 5 2 2" xfId="31092" xr:uid="{00000000-0005-0000-0000-0000C9830000}"/>
    <cellStyle name="40% - Énfasis6 2 3 2 5 3" xfId="38989" xr:uid="{00000000-0005-0000-0000-0000CA830000}"/>
    <cellStyle name="40% - Énfasis6 2 3 2 5 4" xfId="23775" xr:uid="{00000000-0005-0000-0000-0000CB830000}"/>
    <cellStyle name="40% - Énfasis6 2 3 2 5 5" xfId="45451" xr:uid="{00000000-0005-0000-0000-0000CC830000}"/>
    <cellStyle name="40% - Énfasis6 2 3 2 6" xfId="7258" xr:uid="{00000000-0005-0000-0000-0000CD830000}"/>
    <cellStyle name="40% - Énfasis6 2 3 2 6 2" xfId="16235" xr:uid="{00000000-0005-0000-0000-0000CE830000}"/>
    <cellStyle name="40% - Énfasis6 2 3 2 6 2 2" xfId="32577" xr:uid="{00000000-0005-0000-0000-0000CF830000}"/>
    <cellStyle name="40% - Énfasis6 2 3 2 6 3" xfId="40474" xr:uid="{00000000-0005-0000-0000-0000D0830000}"/>
    <cellStyle name="40% - Énfasis6 2 3 2 6 4" xfId="25181" xr:uid="{00000000-0005-0000-0000-0000D1830000}"/>
    <cellStyle name="40% - Énfasis6 2 3 2 6 5" xfId="47460" xr:uid="{00000000-0005-0000-0000-0000D2830000}"/>
    <cellStyle name="40% - Énfasis6 2 3 2 7" xfId="3166" xr:uid="{00000000-0005-0000-0000-0000D3830000}"/>
    <cellStyle name="40% - Énfasis6 2 3 2 7 2" xfId="13150" xr:uid="{00000000-0005-0000-0000-0000D4830000}"/>
    <cellStyle name="40% - Énfasis6 2 3 2 7 3" xfId="26161" xr:uid="{00000000-0005-0000-0000-0000D5830000}"/>
    <cellStyle name="40% - Énfasis6 2 3 2 7 4" xfId="44371" xr:uid="{00000000-0005-0000-0000-0000D6830000}"/>
    <cellStyle name="40% - Énfasis6 2 3 2 8" xfId="7932" xr:uid="{00000000-0005-0000-0000-0000D7830000}"/>
    <cellStyle name="40% - Énfasis6 2 3 2 8 2" xfId="16899" xr:uid="{00000000-0005-0000-0000-0000D8830000}"/>
    <cellStyle name="40% - Énfasis6 2 3 2 8 3" xfId="34061" xr:uid="{00000000-0005-0000-0000-0000D9830000}"/>
    <cellStyle name="40% - Énfasis6 2 3 2 8 4" xfId="48124" xr:uid="{00000000-0005-0000-0000-0000DA830000}"/>
    <cellStyle name="40% - Énfasis6 2 3 2 9" xfId="11342" xr:uid="{00000000-0005-0000-0000-0000DB830000}"/>
    <cellStyle name="40% - Énfasis6 2 3 2 9 2" xfId="49767" xr:uid="{00000000-0005-0000-0000-0000DC830000}"/>
    <cellStyle name="40% - Énfasis6 2 3 3" xfId="332" xr:uid="{00000000-0005-0000-0000-0000DD830000}"/>
    <cellStyle name="40% - Énfasis6 2 3 3 10" xfId="41759" xr:uid="{00000000-0005-0000-0000-0000DE830000}"/>
    <cellStyle name="40% - Énfasis6 2 3 3 2" xfId="853" xr:uid="{00000000-0005-0000-0000-0000DF830000}"/>
    <cellStyle name="40% - Énfasis6 2 3 3 2 2" xfId="2684" xr:uid="{00000000-0005-0000-0000-0000E0830000}"/>
    <cellStyle name="40% - Énfasis6 2 3 3 2 2 2" xfId="6250" xr:uid="{00000000-0005-0000-0000-0000E1830000}"/>
    <cellStyle name="40% - Énfasis6 2 3 3 2 2 3" xfId="11343" xr:uid="{00000000-0005-0000-0000-0000E2830000}"/>
    <cellStyle name="40% - Énfasis6 2 3 3 2 2 4" xfId="28708" xr:uid="{00000000-0005-0000-0000-0000E3830000}"/>
    <cellStyle name="40% - Énfasis6 2 3 3 2 2 5" xfId="43894" xr:uid="{00000000-0005-0000-0000-0000E4830000}"/>
    <cellStyle name="40% - Énfasis6 2 3 3 2 3" xfId="3636" xr:uid="{00000000-0005-0000-0000-0000E5830000}"/>
    <cellStyle name="40% - Énfasis6 2 3 3 2 3 2" xfId="13620" xr:uid="{00000000-0005-0000-0000-0000E6830000}"/>
    <cellStyle name="40% - Énfasis6 2 3 3 2 3 3" xfId="36603" xr:uid="{00000000-0005-0000-0000-0000E7830000}"/>
    <cellStyle name="40% - Énfasis6 2 3 3 2 3 4" xfId="44841" xr:uid="{00000000-0005-0000-0000-0000E8830000}"/>
    <cellStyle name="40% - Énfasis6 2 3 3 2 4" xfId="11344" xr:uid="{00000000-0005-0000-0000-0000E9830000}"/>
    <cellStyle name="40% - Énfasis6 2 3 3 2 5" xfId="21392" xr:uid="{00000000-0005-0000-0000-0000EA830000}"/>
    <cellStyle name="40% - Énfasis6 2 3 3 2 6" xfId="42940" xr:uid="{00000000-0005-0000-0000-0000EB830000}"/>
    <cellStyle name="40% - Énfasis6 2 3 3 3" xfId="1544" xr:uid="{00000000-0005-0000-0000-0000EC830000}"/>
    <cellStyle name="40% - Énfasis6 2 3 3 3 2" xfId="6896" xr:uid="{00000000-0005-0000-0000-0000ED830000}"/>
    <cellStyle name="40% - Énfasis6 2 3 3 3 2 2" xfId="15874" xr:uid="{00000000-0005-0000-0000-0000EE830000}"/>
    <cellStyle name="40% - Énfasis6 2 3 3 3 2 3" xfId="30192" xr:uid="{00000000-0005-0000-0000-0000EF830000}"/>
    <cellStyle name="40% - Énfasis6 2 3 3 3 2 4" xfId="47098" xr:uid="{00000000-0005-0000-0000-0000F0830000}"/>
    <cellStyle name="40% - Énfasis6 2 3 3 3 3" xfId="11345" xr:uid="{00000000-0005-0000-0000-0000F1830000}"/>
    <cellStyle name="40% - Énfasis6 2 3 3 3 3 2" xfId="38088" xr:uid="{00000000-0005-0000-0000-0000F2830000}"/>
    <cellStyle name="40% - Énfasis6 2 3 3 3 4" xfId="22875" xr:uid="{00000000-0005-0000-0000-0000F3830000}"/>
    <cellStyle name="40% - Énfasis6 2 3 3 3 5" xfId="43416" xr:uid="{00000000-0005-0000-0000-0000F4830000}"/>
    <cellStyle name="40% - Énfasis6 2 3 3 4" xfId="4809" xr:uid="{00000000-0005-0000-0000-0000F5830000}"/>
    <cellStyle name="40% - Énfasis6 2 3 3 4 2" xfId="14787" xr:uid="{00000000-0005-0000-0000-0000F6830000}"/>
    <cellStyle name="40% - Énfasis6 2 3 3 4 2 2" xfId="31677" xr:uid="{00000000-0005-0000-0000-0000F7830000}"/>
    <cellStyle name="40% - Énfasis6 2 3 3 4 3" xfId="39574" xr:uid="{00000000-0005-0000-0000-0000F8830000}"/>
    <cellStyle name="40% - Énfasis6 2 3 3 4 4" xfId="24359" xr:uid="{00000000-0005-0000-0000-0000F9830000}"/>
    <cellStyle name="40% - Énfasis6 2 3 3 4 5" xfId="46009" xr:uid="{00000000-0005-0000-0000-0000FA830000}"/>
    <cellStyle name="40% - Énfasis6 2 3 3 5" xfId="7432" xr:uid="{00000000-0005-0000-0000-0000FB830000}"/>
    <cellStyle name="40% - Énfasis6 2 3 3 5 2" xfId="16408" xr:uid="{00000000-0005-0000-0000-0000FC830000}"/>
    <cellStyle name="40% - Énfasis6 2 3 3 5 2 2" xfId="33162" xr:uid="{00000000-0005-0000-0000-0000FD830000}"/>
    <cellStyle name="40% - Énfasis6 2 3 3 5 3" xfId="41059" xr:uid="{00000000-0005-0000-0000-0000FE830000}"/>
    <cellStyle name="40% - Énfasis6 2 3 3 5 4" xfId="25424" xr:uid="{00000000-0005-0000-0000-0000FF830000}"/>
    <cellStyle name="40% - Énfasis6 2 3 3 5 5" xfId="47633" xr:uid="{00000000-0005-0000-0000-000000840000}"/>
    <cellStyle name="40% - Énfasis6 2 3 3 6" xfId="3340" xr:uid="{00000000-0005-0000-0000-000001840000}"/>
    <cellStyle name="40% - Énfasis6 2 3 3 6 2" xfId="13324" xr:uid="{00000000-0005-0000-0000-000002840000}"/>
    <cellStyle name="40% - Énfasis6 2 3 3 6 3" xfId="26746" xr:uid="{00000000-0005-0000-0000-000003840000}"/>
    <cellStyle name="40% - Énfasis6 2 3 3 6 4" xfId="44545" xr:uid="{00000000-0005-0000-0000-000004840000}"/>
    <cellStyle name="40% - Énfasis6 2 3 3 7" xfId="8106" xr:uid="{00000000-0005-0000-0000-000005840000}"/>
    <cellStyle name="40% - Énfasis6 2 3 3 7 2" xfId="17073" xr:uid="{00000000-0005-0000-0000-000006840000}"/>
    <cellStyle name="40% - Énfasis6 2 3 3 7 3" xfId="34646" xr:uid="{00000000-0005-0000-0000-000007840000}"/>
    <cellStyle name="40% - Énfasis6 2 3 3 7 4" xfId="48298" xr:uid="{00000000-0005-0000-0000-000008840000}"/>
    <cellStyle name="40% - Énfasis6 2 3 3 8" xfId="11346" xr:uid="{00000000-0005-0000-0000-000009840000}"/>
    <cellStyle name="40% - Énfasis6 2 3 3 8 2" xfId="49941" xr:uid="{00000000-0005-0000-0000-00000A840000}"/>
    <cellStyle name="40% - Énfasis6 2 3 3 9" xfId="19908" xr:uid="{00000000-0005-0000-0000-00000B840000}"/>
    <cellStyle name="40% - Énfasis6 2 3 4" xfId="526" xr:uid="{00000000-0005-0000-0000-00000C840000}"/>
    <cellStyle name="40% - Énfasis6 2 3 4 2" xfId="2637" xr:uid="{00000000-0005-0000-0000-00000D840000}"/>
    <cellStyle name="40% - Énfasis6 2 3 4 2 2" xfId="6199" xr:uid="{00000000-0005-0000-0000-00000E840000}"/>
    <cellStyle name="40% - Énfasis6 2 3 4 2 3" xfId="11347" xr:uid="{00000000-0005-0000-0000-00000F840000}"/>
    <cellStyle name="40% - Énfasis6 2 3 4 2 4" xfId="27287" xr:uid="{00000000-0005-0000-0000-000010840000}"/>
    <cellStyle name="40% - Énfasis6 2 3 4 2 5" xfId="43847" xr:uid="{00000000-0005-0000-0000-000011840000}"/>
    <cellStyle name="40% - Énfasis6 2 3 4 3" xfId="5227" xr:uid="{00000000-0005-0000-0000-000012840000}"/>
    <cellStyle name="40% - Énfasis6 2 3 4 3 2" xfId="15204" xr:uid="{00000000-0005-0000-0000-000013840000}"/>
    <cellStyle name="40% - Énfasis6 2 3 4 3 3" xfId="35182" xr:uid="{00000000-0005-0000-0000-000014840000}"/>
    <cellStyle name="40% - Énfasis6 2 3 4 3 4" xfId="46427" xr:uid="{00000000-0005-0000-0000-000015840000}"/>
    <cellStyle name="40% - Énfasis6 2 3 4 4" xfId="3014" xr:uid="{00000000-0005-0000-0000-000016840000}"/>
    <cellStyle name="40% - Énfasis6 2 3 4 4 2" xfId="12998" xr:uid="{00000000-0005-0000-0000-000017840000}"/>
    <cellStyle name="40% - Énfasis6 2 3 4 4 3" xfId="44219" xr:uid="{00000000-0005-0000-0000-000018840000}"/>
    <cellStyle name="40% - Énfasis6 2 3 4 5" xfId="9220" xr:uid="{00000000-0005-0000-0000-000019840000}"/>
    <cellStyle name="40% - Énfasis6 2 3 4 5 2" xfId="18186" xr:uid="{00000000-0005-0000-0000-00001A840000}"/>
    <cellStyle name="40% - Énfasis6 2 3 4 5 3" xfId="49412" xr:uid="{00000000-0005-0000-0000-00001B840000}"/>
    <cellStyle name="40% - Énfasis6 2 3 4 6" xfId="11348" xr:uid="{00000000-0005-0000-0000-00001C840000}"/>
    <cellStyle name="40% - Énfasis6 2 3 4 6 2" xfId="51055" xr:uid="{00000000-0005-0000-0000-00001D840000}"/>
    <cellStyle name="40% - Énfasis6 2 3 4 7" xfId="19005" xr:uid="{00000000-0005-0000-0000-00001E840000}"/>
    <cellStyle name="40% - Énfasis6 2 3 4 8" xfId="42873" xr:uid="{00000000-0005-0000-0000-00001F840000}"/>
    <cellStyle name="40% - Énfasis6 2 3 5" xfId="1218" xr:uid="{00000000-0005-0000-0000-000020840000}"/>
    <cellStyle name="40% - Énfasis6 2 3 5 2" xfId="4430" xr:uid="{00000000-0005-0000-0000-000021840000}"/>
    <cellStyle name="40% - Énfasis6 2 3 5 2 2" xfId="14409" xr:uid="{00000000-0005-0000-0000-000022840000}"/>
    <cellStyle name="40% - Énfasis6 2 3 5 2 3" xfId="27805" xr:uid="{00000000-0005-0000-0000-000023840000}"/>
    <cellStyle name="40% - Énfasis6 2 3 5 2 4" xfId="45631" xr:uid="{00000000-0005-0000-0000-000024840000}"/>
    <cellStyle name="40% - Énfasis6 2 3 5 3" xfId="11349" xr:uid="{00000000-0005-0000-0000-000025840000}"/>
    <cellStyle name="40% - Énfasis6 2 3 5 3 2" xfId="35700" xr:uid="{00000000-0005-0000-0000-000026840000}"/>
    <cellStyle name="40% - Énfasis6 2 3 5 4" xfId="20489" xr:uid="{00000000-0005-0000-0000-000027840000}"/>
    <cellStyle name="40% - Énfasis6 2 3 5 5" xfId="43090" xr:uid="{00000000-0005-0000-0000-000028840000}"/>
    <cellStyle name="40% - Énfasis6 2 3 6" xfId="5594" xr:uid="{00000000-0005-0000-0000-000029840000}"/>
    <cellStyle name="40% - Énfasis6 2 3 6 2" xfId="29289" xr:uid="{00000000-0005-0000-0000-00002A840000}"/>
    <cellStyle name="40% - Énfasis6 2 3 6 2 2" xfId="51379" xr:uid="{00000000-0005-0000-0000-00002B840000}"/>
    <cellStyle name="40% - Énfasis6 2 3 6 3" xfId="37185" xr:uid="{00000000-0005-0000-0000-00002C840000}"/>
    <cellStyle name="40% - Énfasis6 2 3 6 3 2" xfId="51291" xr:uid="{00000000-0005-0000-0000-00002D840000}"/>
    <cellStyle name="40% - Énfasis6 2 3 6 4" xfId="21973" xr:uid="{00000000-0005-0000-0000-00002E840000}"/>
    <cellStyle name="40% - Énfasis6 2 3 7" xfId="6569" xr:uid="{00000000-0005-0000-0000-00002F840000}"/>
    <cellStyle name="40% - Énfasis6 2 3 7 2" xfId="15549" xr:uid="{00000000-0005-0000-0000-000030840000}"/>
    <cellStyle name="40% - Énfasis6 2 3 7 2 2" xfId="30774" xr:uid="{00000000-0005-0000-0000-000031840000}"/>
    <cellStyle name="40% - Énfasis6 2 3 7 3" xfId="38671" xr:uid="{00000000-0005-0000-0000-000032840000}"/>
    <cellStyle name="40% - Énfasis6 2 3 7 4" xfId="23457" xr:uid="{00000000-0005-0000-0000-000033840000}"/>
    <cellStyle name="40% - Énfasis6 2 3 7 5" xfId="46772" xr:uid="{00000000-0005-0000-0000-000034840000}"/>
    <cellStyle name="40% - Énfasis6 2 3 8" xfId="3968" xr:uid="{00000000-0005-0000-0000-000035840000}"/>
    <cellStyle name="40% - Énfasis6 2 3 8 2" xfId="13950" xr:uid="{00000000-0005-0000-0000-000036840000}"/>
    <cellStyle name="40% - Énfasis6 2 3 8 2 2" xfId="32259" xr:uid="{00000000-0005-0000-0000-000037840000}"/>
    <cellStyle name="40% - Énfasis6 2 3 8 3" xfId="40156" xr:uid="{00000000-0005-0000-0000-000038840000}"/>
    <cellStyle name="40% - Énfasis6 2 3 8 4" xfId="24891" xr:uid="{00000000-0005-0000-0000-000039840000}"/>
    <cellStyle name="40% - Énfasis6 2 3 8 5" xfId="45172" xr:uid="{00000000-0005-0000-0000-00003A840000}"/>
    <cellStyle name="40% - Énfasis6 2 3 9" xfId="7106" xr:uid="{00000000-0005-0000-0000-00003B840000}"/>
    <cellStyle name="40% - Énfasis6 2 3 9 2" xfId="16083" xr:uid="{00000000-0005-0000-0000-00003C840000}"/>
    <cellStyle name="40% - Énfasis6 2 3 9 3" xfId="25844" xr:uid="{00000000-0005-0000-0000-00003D840000}"/>
    <cellStyle name="40% - Énfasis6 2 3 9 4" xfId="47308" xr:uid="{00000000-0005-0000-0000-00003E840000}"/>
    <cellStyle name="40% - Énfasis6 2 4" xfId="178" xr:uid="{00000000-0005-0000-0000-00003F840000}"/>
    <cellStyle name="40% - Énfasis6 2 4 10" xfId="7930" xr:uid="{00000000-0005-0000-0000-000040840000}"/>
    <cellStyle name="40% - Énfasis6 2 4 10 2" xfId="16897" xr:uid="{00000000-0005-0000-0000-000041840000}"/>
    <cellStyle name="40% - Énfasis6 2 4 10 3" xfId="33744" xr:uid="{00000000-0005-0000-0000-000042840000}"/>
    <cellStyle name="40% - Énfasis6 2 4 10 4" xfId="48122" xr:uid="{00000000-0005-0000-0000-000043840000}"/>
    <cellStyle name="40% - Énfasis6 2 4 11" xfId="11350" xr:uid="{00000000-0005-0000-0000-000044840000}"/>
    <cellStyle name="40% - Énfasis6 2 4 11 2" xfId="49765" xr:uid="{00000000-0005-0000-0000-000045840000}"/>
    <cellStyle name="40% - Énfasis6 2 4 12" xfId="18560" xr:uid="{00000000-0005-0000-0000-000046840000}"/>
    <cellStyle name="40% - Énfasis6 2 4 13" xfId="41583" xr:uid="{00000000-0005-0000-0000-000047840000}"/>
    <cellStyle name="40% - Énfasis6 2 4 2" xfId="676" xr:uid="{00000000-0005-0000-0000-000048840000}"/>
    <cellStyle name="40% - Énfasis6 2 4 2 10" xfId="42084" xr:uid="{00000000-0005-0000-0000-000049840000}"/>
    <cellStyle name="40% - Énfasis6 2 4 2 2" xfId="2375" xr:uid="{00000000-0005-0000-0000-00004A840000}"/>
    <cellStyle name="40% - Énfasis6 2 4 2 2 2" xfId="5008" xr:uid="{00000000-0005-0000-0000-00004B840000}"/>
    <cellStyle name="40% - Énfasis6 2 4 2 2 2 2" xfId="14986" xr:uid="{00000000-0005-0000-0000-00004C840000}"/>
    <cellStyle name="40% - Énfasis6 2 4 2 2 2 2 2" xfId="28711" xr:uid="{00000000-0005-0000-0000-00004D840000}"/>
    <cellStyle name="40% - Énfasis6 2 4 2 2 2 3" xfId="36606" xr:uid="{00000000-0005-0000-0000-00004E840000}"/>
    <cellStyle name="40% - Énfasis6 2 4 2 2 2 4" xfId="21395" xr:uid="{00000000-0005-0000-0000-00004F840000}"/>
    <cellStyle name="40% - Énfasis6 2 4 2 2 2 5" xfId="46208" xr:uid="{00000000-0005-0000-0000-000050840000}"/>
    <cellStyle name="40% - Énfasis6 2 4 2 2 3" xfId="8922" xr:uid="{00000000-0005-0000-0000-000051840000}"/>
    <cellStyle name="40% - Énfasis6 2 4 2 2 3 2" xfId="17889" xr:uid="{00000000-0005-0000-0000-000052840000}"/>
    <cellStyle name="40% - Énfasis6 2 4 2 2 3 2 2" xfId="30195" xr:uid="{00000000-0005-0000-0000-000053840000}"/>
    <cellStyle name="40% - Énfasis6 2 4 2 2 3 3" xfId="38091" xr:uid="{00000000-0005-0000-0000-000054840000}"/>
    <cellStyle name="40% - Énfasis6 2 4 2 2 3 4" xfId="22878" xr:uid="{00000000-0005-0000-0000-000055840000}"/>
    <cellStyle name="40% - Énfasis6 2 4 2 2 3 5" xfId="49114" xr:uid="{00000000-0005-0000-0000-000056840000}"/>
    <cellStyle name="40% - Énfasis6 2 4 2 2 4" xfId="9775" xr:uid="{00000000-0005-0000-0000-000057840000}"/>
    <cellStyle name="40% - Énfasis6 2 4 2 2 4 2" xfId="31680" xr:uid="{00000000-0005-0000-0000-000058840000}"/>
    <cellStyle name="40% - Énfasis6 2 4 2 2 4 3" xfId="39577" xr:uid="{00000000-0005-0000-0000-000059840000}"/>
    <cellStyle name="40% - Énfasis6 2 4 2 2 4 4" xfId="24362" xr:uid="{00000000-0005-0000-0000-00005A840000}"/>
    <cellStyle name="40% - Énfasis6 2 4 2 2 4 5" xfId="50757" xr:uid="{00000000-0005-0000-0000-00005B840000}"/>
    <cellStyle name="40% - Énfasis6 2 4 2 2 5" xfId="12439" xr:uid="{00000000-0005-0000-0000-00005C840000}"/>
    <cellStyle name="40% - Énfasis6 2 4 2 2 5 2" xfId="33165" xr:uid="{00000000-0005-0000-0000-00005D840000}"/>
    <cellStyle name="40% - Énfasis6 2 4 2 2 5 3" xfId="41062" xr:uid="{00000000-0005-0000-0000-00005E840000}"/>
    <cellStyle name="40% - Énfasis6 2 4 2 2 6" xfId="26749" xr:uid="{00000000-0005-0000-0000-00005F840000}"/>
    <cellStyle name="40% - Énfasis6 2 4 2 2 7" xfId="34649" xr:uid="{00000000-0005-0000-0000-000060840000}"/>
    <cellStyle name="40% - Énfasis6 2 4 2 2 8" xfId="19911" xr:uid="{00000000-0005-0000-0000-000061840000}"/>
    <cellStyle name="40% - Énfasis6 2 4 2 2 9" xfId="42575" xr:uid="{00000000-0005-0000-0000-000062840000}"/>
    <cellStyle name="40% - Énfasis6 2 4 2 3" xfId="1883" xr:uid="{00000000-0005-0000-0000-000063840000}"/>
    <cellStyle name="40% - Énfasis6 2 4 2 3 2" xfId="4169" xr:uid="{00000000-0005-0000-0000-000064840000}"/>
    <cellStyle name="40% - Énfasis6 2 4 2 3 2 2" xfId="14149" xr:uid="{00000000-0005-0000-0000-000065840000}"/>
    <cellStyle name="40% - Énfasis6 2 4 2 3 2 3" xfId="28124" xr:uid="{00000000-0005-0000-0000-000066840000}"/>
    <cellStyle name="40% - Énfasis6 2 4 2 3 2 4" xfId="45371" xr:uid="{00000000-0005-0000-0000-000067840000}"/>
    <cellStyle name="40% - Énfasis6 2 4 2 3 3" xfId="11351" xr:uid="{00000000-0005-0000-0000-000068840000}"/>
    <cellStyle name="40% - Énfasis6 2 4 2 3 3 2" xfId="36019" xr:uid="{00000000-0005-0000-0000-000069840000}"/>
    <cellStyle name="40% - Énfasis6 2 4 2 3 4" xfId="20808" xr:uid="{00000000-0005-0000-0000-00006A840000}"/>
    <cellStyle name="40% - Énfasis6 2 4 2 3 5" xfId="43659" xr:uid="{00000000-0005-0000-0000-00006B840000}"/>
    <cellStyle name="40% - Énfasis6 2 4 2 4" xfId="3637" xr:uid="{00000000-0005-0000-0000-00006C840000}"/>
    <cellStyle name="40% - Énfasis6 2 4 2 4 2" xfId="13621" xr:uid="{00000000-0005-0000-0000-00006D840000}"/>
    <cellStyle name="40% - Énfasis6 2 4 2 4 2 2" xfId="29608" xr:uid="{00000000-0005-0000-0000-00006E840000}"/>
    <cellStyle name="40% - Énfasis6 2 4 2 4 3" xfId="37504" xr:uid="{00000000-0005-0000-0000-00006F840000}"/>
    <cellStyle name="40% - Énfasis6 2 4 2 4 4" xfId="22292" xr:uid="{00000000-0005-0000-0000-000070840000}"/>
    <cellStyle name="40% - Énfasis6 2 4 2 4 5" xfId="44842" xr:uid="{00000000-0005-0000-0000-000071840000}"/>
    <cellStyle name="40% - Énfasis6 2 4 2 5" xfId="8431" xr:uid="{00000000-0005-0000-0000-000072840000}"/>
    <cellStyle name="40% - Énfasis6 2 4 2 5 2" xfId="17398" xr:uid="{00000000-0005-0000-0000-000073840000}"/>
    <cellStyle name="40% - Énfasis6 2 4 2 5 2 2" xfId="31093" xr:uid="{00000000-0005-0000-0000-000074840000}"/>
    <cellStyle name="40% - Énfasis6 2 4 2 5 3" xfId="38990" xr:uid="{00000000-0005-0000-0000-000075840000}"/>
    <cellStyle name="40% - Énfasis6 2 4 2 5 4" xfId="23776" xr:uid="{00000000-0005-0000-0000-000076840000}"/>
    <cellStyle name="40% - Énfasis6 2 4 2 5 5" xfId="48623" xr:uid="{00000000-0005-0000-0000-000077840000}"/>
    <cellStyle name="40% - Énfasis6 2 4 2 6" xfId="11352" xr:uid="{00000000-0005-0000-0000-000078840000}"/>
    <cellStyle name="40% - Énfasis6 2 4 2 6 2" xfId="32578" xr:uid="{00000000-0005-0000-0000-000079840000}"/>
    <cellStyle name="40% - Énfasis6 2 4 2 6 3" xfId="40475" xr:uid="{00000000-0005-0000-0000-00007A840000}"/>
    <cellStyle name="40% - Énfasis6 2 4 2 6 4" xfId="25182" xr:uid="{00000000-0005-0000-0000-00007B840000}"/>
    <cellStyle name="40% - Énfasis6 2 4 2 6 5" xfId="50266" xr:uid="{00000000-0005-0000-0000-00007C840000}"/>
    <cellStyle name="40% - Énfasis6 2 4 2 7" xfId="26162" xr:uid="{00000000-0005-0000-0000-00007D840000}"/>
    <cellStyle name="40% - Énfasis6 2 4 2 8" xfId="34062" xr:uid="{00000000-0005-0000-0000-00007E840000}"/>
    <cellStyle name="40% - Énfasis6 2 4 2 9" xfId="19324" xr:uid="{00000000-0005-0000-0000-00007F840000}"/>
    <cellStyle name="40% - Énfasis6 2 4 3" xfId="2374" xr:uid="{00000000-0005-0000-0000-000080840000}"/>
    <cellStyle name="40% - Énfasis6 2 4 3 2" xfId="4729" xr:uid="{00000000-0005-0000-0000-000081840000}"/>
    <cellStyle name="40% - Énfasis6 2 4 3 2 2" xfId="14707" xr:uid="{00000000-0005-0000-0000-000082840000}"/>
    <cellStyle name="40% - Énfasis6 2 4 3 2 2 2" xfId="28710" xr:uid="{00000000-0005-0000-0000-000083840000}"/>
    <cellStyle name="40% - Énfasis6 2 4 3 2 3" xfId="36605" xr:uid="{00000000-0005-0000-0000-000084840000}"/>
    <cellStyle name="40% - Énfasis6 2 4 3 2 4" xfId="21394" xr:uid="{00000000-0005-0000-0000-000085840000}"/>
    <cellStyle name="40% - Énfasis6 2 4 3 2 5" xfId="45929" xr:uid="{00000000-0005-0000-0000-000086840000}"/>
    <cellStyle name="40% - Énfasis6 2 4 3 3" xfId="8921" xr:uid="{00000000-0005-0000-0000-000087840000}"/>
    <cellStyle name="40% - Énfasis6 2 4 3 3 2" xfId="17888" xr:uid="{00000000-0005-0000-0000-000088840000}"/>
    <cellStyle name="40% - Énfasis6 2 4 3 3 2 2" xfId="30194" xr:uid="{00000000-0005-0000-0000-000089840000}"/>
    <cellStyle name="40% - Énfasis6 2 4 3 3 3" xfId="38090" xr:uid="{00000000-0005-0000-0000-00008A840000}"/>
    <cellStyle name="40% - Énfasis6 2 4 3 3 4" xfId="22877" xr:uid="{00000000-0005-0000-0000-00008B840000}"/>
    <cellStyle name="40% - Énfasis6 2 4 3 3 5" xfId="49113" xr:uid="{00000000-0005-0000-0000-00008C840000}"/>
    <cellStyle name="40% - Énfasis6 2 4 3 4" xfId="9776" xr:uid="{00000000-0005-0000-0000-00008D840000}"/>
    <cellStyle name="40% - Énfasis6 2 4 3 4 2" xfId="31679" xr:uid="{00000000-0005-0000-0000-00008E840000}"/>
    <cellStyle name="40% - Énfasis6 2 4 3 4 3" xfId="39576" xr:uid="{00000000-0005-0000-0000-00008F840000}"/>
    <cellStyle name="40% - Énfasis6 2 4 3 4 4" xfId="24361" xr:uid="{00000000-0005-0000-0000-000090840000}"/>
    <cellStyle name="40% - Énfasis6 2 4 3 4 5" xfId="50756" xr:uid="{00000000-0005-0000-0000-000091840000}"/>
    <cellStyle name="40% - Énfasis6 2 4 3 5" xfId="12438" xr:uid="{00000000-0005-0000-0000-000092840000}"/>
    <cellStyle name="40% - Énfasis6 2 4 3 5 2" xfId="33164" xr:uid="{00000000-0005-0000-0000-000093840000}"/>
    <cellStyle name="40% - Énfasis6 2 4 3 5 3" xfId="41061" xr:uid="{00000000-0005-0000-0000-000094840000}"/>
    <cellStyle name="40% - Énfasis6 2 4 3 6" xfId="26748" xr:uid="{00000000-0005-0000-0000-000095840000}"/>
    <cellStyle name="40% - Énfasis6 2 4 3 7" xfId="34648" xr:uid="{00000000-0005-0000-0000-000096840000}"/>
    <cellStyle name="40% - Énfasis6 2 4 3 8" xfId="19910" xr:uid="{00000000-0005-0000-0000-000097840000}"/>
    <cellStyle name="40% - Énfasis6 2 4 3 9" xfId="42574" xr:uid="{00000000-0005-0000-0000-000098840000}"/>
    <cellStyle name="40% - Énfasis6 2 4 4" xfId="1368" xr:uid="{00000000-0005-0000-0000-000099840000}"/>
    <cellStyle name="40% - Énfasis6 2 4 4 2" xfId="4566" xr:uid="{00000000-0005-0000-0000-00009A840000}"/>
    <cellStyle name="40% - Énfasis6 2 4 4 2 2" xfId="14544" xr:uid="{00000000-0005-0000-0000-00009B840000}"/>
    <cellStyle name="40% - Énfasis6 2 4 4 2 3" xfId="27288" xr:uid="{00000000-0005-0000-0000-00009C840000}"/>
    <cellStyle name="40% - Énfasis6 2 4 4 2 4" xfId="45766" xr:uid="{00000000-0005-0000-0000-00009D840000}"/>
    <cellStyle name="40% - Énfasis6 2 4 4 3" xfId="11353" xr:uid="{00000000-0005-0000-0000-00009E840000}"/>
    <cellStyle name="40% - Énfasis6 2 4 4 3 2" xfId="35183" xr:uid="{00000000-0005-0000-0000-00009F840000}"/>
    <cellStyle name="40% - Énfasis6 2 4 4 4" xfId="19006" xr:uid="{00000000-0005-0000-0000-0000A0840000}"/>
    <cellStyle name="40% - Énfasis6 2 4 4 5" xfId="43240" xr:uid="{00000000-0005-0000-0000-0000A1840000}"/>
    <cellStyle name="40% - Énfasis6 2 4 5" xfId="6036" xr:uid="{00000000-0005-0000-0000-0000A2840000}"/>
    <cellStyle name="40% - Énfasis6 2 4 5 2" xfId="27806" xr:uid="{00000000-0005-0000-0000-0000A3840000}"/>
    <cellStyle name="40% - Énfasis6 2 4 5 2 2" xfId="51464" xr:uid="{00000000-0005-0000-0000-0000A4840000}"/>
    <cellStyle name="40% - Énfasis6 2 4 5 3" xfId="35701" xr:uid="{00000000-0005-0000-0000-0000A5840000}"/>
    <cellStyle name="40% - Énfasis6 2 4 5 3 2" xfId="51185" xr:uid="{00000000-0005-0000-0000-0000A6840000}"/>
    <cellStyle name="40% - Énfasis6 2 4 5 4" xfId="20490" xr:uid="{00000000-0005-0000-0000-0000A7840000}"/>
    <cellStyle name="40% - Énfasis6 2 4 6" xfId="6719" xr:uid="{00000000-0005-0000-0000-0000A8840000}"/>
    <cellStyle name="40% - Énfasis6 2 4 6 2" xfId="15698" xr:uid="{00000000-0005-0000-0000-0000A9840000}"/>
    <cellStyle name="40% - Énfasis6 2 4 6 2 2" xfId="29290" xr:uid="{00000000-0005-0000-0000-0000AA840000}"/>
    <cellStyle name="40% - Énfasis6 2 4 6 3" xfId="37186" xr:uid="{00000000-0005-0000-0000-0000AB840000}"/>
    <cellStyle name="40% - Énfasis6 2 4 6 4" xfId="21974" xr:uid="{00000000-0005-0000-0000-0000AC840000}"/>
    <cellStyle name="40% - Énfasis6 2 4 6 5" xfId="46922" xr:uid="{00000000-0005-0000-0000-0000AD840000}"/>
    <cellStyle name="40% - Énfasis6 2 4 7" xfId="3888" xr:uid="{00000000-0005-0000-0000-0000AE840000}"/>
    <cellStyle name="40% - Énfasis6 2 4 7 2" xfId="13870" xr:uid="{00000000-0005-0000-0000-0000AF840000}"/>
    <cellStyle name="40% - Énfasis6 2 4 7 2 2" xfId="30775" xr:uid="{00000000-0005-0000-0000-0000B0840000}"/>
    <cellStyle name="40% - Énfasis6 2 4 7 3" xfId="38672" xr:uid="{00000000-0005-0000-0000-0000B1840000}"/>
    <cellStyle name="40% - Énfasis6 2 4 7 4" xfId="23458" xr:uid="{00000000-0005-0000-0000-0000B2840000}"/>
    <cellStyle name="40% - Énfasis6 2 4 7 5" xfId="45092" xr:uid="{00000000-0005-0000-0000-0000B3840000}"/>
    <cellStyle name="40% - Énfasis6 2 4 8" xfId="7256" xr:uid="{00000000-0005-0000-0000-0000B4840000}"/>
    <cellStyle name="40% - Énfasis6 2 4 8 2" xfId="16233" xr:uid="{00000000-0005-0000-0000-0000B5840000}"/>
    <cellStyle name="40% - Énfasis6 2 4 8 2 2" xfId="32260" xr:uid="{00000000-0005-0000-0000-0000B6840000}"/>
    <cellStyle name="40% - Énfasis6 2 4 8 3" xfId="40157" xr:uid="{00000000-0005-0000-0000-0000B7840000}"/>
    <cellStyle name="40% - Énfasis6 2 4 8 4" xfId="24892" xr:uid="{00000000-0005-0000-0000-0000B8840000}"/>
    <cellStyle name="40% - Énfasis6 2 4 8 5" xfId="47458" xr:uid="{00000000-0005-0000-0000-0000B9840000}"/>
    <cellStyle name="40% - Énfasis6 2 4 9" xfId="3164" xr:uid="{00000000-0005-0000-0000-0000BA840000}"/>
    <cellStyle name="40% - Énfasis6 2 4 9 2" xfId="13148" xr:uid="{00000000-0005-0000-0000-0000BB840000}"/>
    <cellStyle name="40% - Énfasis6 2 4 9 3" xfId="25845" xr:uid="{00000000-0005-0000-0000-0000BC840000}"/>
    <cellStyle name="40% - Énfasis6 2 4 9 4" xfId="44369" xr:uid="{00000000-0005-0000-0000-0000BD840000}"/>
    <cellStyle name="40% - Énfasis6 2 5" xfId="286" xr:uid="{00000000-0005-0000-0000-0000BE840000}"/>
    <cellStyle name="40% - Énfasis6 2 5 10" xfId="19001" xr:uid="{00000000-0005-0000-0000-0000BF840000}"/>
    <cellStyle name="40% - Énfasis6 2 5 11" xfId="41757" xr:uid="{00000000-0005-0000-0000-0000C0840000}"/>
    <cellStyle name="40% - Énfasis6 2 5 2" xfId="851" xr:uid="{00000000-0005-0000-0000-0000C1840000}"/>
    <cellStyle name="40% - Énfasis6 2 5 2 10" xfId="42085" xr:uid="{00000000-0005-0000-0000-0000C2840000}"/>
    <cellStyle name="40% - Énfasis6 2 5 2 2" xfId="2377" xr:uid="{00000000-0005-0000-0000-0000C3840000}"/>
    <cellStyle name="40% - Énfasis6 2 5 2 2 2" xfId="4909" xr:uid="{00000000-0005-0000-0000-0000C4840000}"/>
    <cellStyle name="40% - Énfasis6 2 5 2 2 2 2" xfId="14887" xr:uid="{00000000-0005-0000-0000-0000C5840000}"/>
    <cellStyle name="40% - Énfasis6 2 5 2 2 2 2 2" xfId="28713" xr:uid="{00000000-0005-0000-0000-0000C6840000}"/>
    <cellStyle name="40% - Énfasis6 2 5 2 2 2 3" xfId="36608" xr:uid="{00000000-0005-0000-0000-0000C7840000}"/>
    <cellStyle name="40% - Énfasis6 2 5 2 2 2 4" xfId="21397" xr:uid="{00000000-0005-0000-0000-0000C8840000}"/>
    <cellStyle name="40% - Énfasis6 2 5 2 2 2 5" xfId="46109" xr:uid="{00000000-0005-0000-0000-0000C9840000}"/>
    <cellStyle name="40% - Énfasis6 2 5 2 2 3" xfId="8924" xr:uid="{00000000-0005-0000-0000-0000CA840000}"/>
    <cellStyle name="40% - Énfasis6 2 5 2 2 3 2" xfId="17891" xr:uid="{00000000-0005-0000-0000-0000CB840000}"/>
    <cellStyle name="40% - Énfasis6 2 5 2 2 3 2 2" xfId="30197" xr:uid="{00000000-0005-0000-0000-0000CC840000}"/>
    <cellStyle name="40% - Énfasis6 2 5 2 2 3 3" xfId="38093" xr:uid="{00000000-0005-0000-0000-0000CD840000}"/>
    <cellStyle name="40% - Énfasis6 2 5 2 2 3 4" xfId="22880" xr:uid="{00000000-0005-0000-0000-0000CE840000}"/>
    <cellStyle name="40% - Énfasis6 2 5 2 2 3 5" xfId="49116" xr:uid="{00000000-0005-0000-0000-0000CF840000}"/>
    <cellStyle name="40% - Énfasis6 2 5 2 2 4" xfId="9777" xr:uid="{00000000-0005-0000-0000-0000D0840000}"/>
    <cellStyle name="40% - Énfasis6 2 5 2 2 4 2" xfId="31682" xr:uid="{00000000-0005-0000-0000-0000D1840000}"/>
    <cellStyle name="40% - Énfasis6 2 5 2 2 4 3" xfId="39579" xr:uid="{00000000-0005-0000-0000-0000D2840000}"/>
    <cellStyle name="40% - Énfasis6 2 5 2 2 4 4" xfId="24364" xr:uid="{00000000-0005-0000-0000-0000D3840000}"/>
    <cellStyle name="40% - Énfasis6 2 5 2 2 4 5" xfId="50759" xr:uid="{00000000-0005-0000-0000-0000D4840000}"/>
    <cellStyle name="40% - Énfasis6 2 5 2 2 5" xfId="12440" xr:uid="{00000000-0005-0000-0000-0000D5840000}"/>
    <cellStyle name="40% - Énfasis6 2 5 2 2 5 2" xfId="33167" xr:uid="{00000000-0005-0000-0000-0000D6840000}"/>
    <cellStyle name="40% - Énfasis6 2 5 2 2 5 3" xfId="41064" xr:uid="{00000000-0005-0000-0000-0000D7840000}"/>
    <cellStyle name="40% - Énfasis6 2 5 2 2 6" xfId="26751" xr:uid="{00000000-0005-0000-0000-0000D8840000}"/>
    <cellStyle name="40% - Énfasis6 2 5 2 2 7" xfId="34651" xr:uid="{00000000-0005-0000-0000-0000D9840000}"/>
    <cellStyle name="40% - Énfasis6 2 5 2 2 8" xfId="19913" xr:uid="{00000000-0005-0000-0000-0000DA840000}"/>
    <cellStyle name="40% - Énfasis6 2 5 2 2 9" xfId="42577" xr:uid="{00000000-0005-0000-0000-0000DB840000}"/>
    <cellStyle name="40% - Énfasis6 2 5 2 3" xfId="1884" xr:uid="{00000000-0005-0000-0000-0000DC840000}"/>
    <cellStyle name="40% - Énfasis6 2 5 2 3 2" xfId="11354" xr:uid="{00000000-0005-0000-0000-0000DD840000}"/>
    <cellStyle name="40% - Énfasis6 2 5 2 3 2 2" xfId="28125" xr:uid="{00000000-0005-0000-0000-0000DE840000}"/>
    <cellStyle name="40% - Énfasis6 2 5 2 3 3" xfId="36020" xr:uid="{00000000-0005-0000-0000-0000DF840000}"/>
    <cellStyle name="40% - Énfasis6 2 5 2 3 4" xfId="20809" xr:uid="{00000000-0005-0000-0000-0000E0840000}"/>
    <cellStyle name="40% - Énfasis6 2 5 2 3 5" xfId="43660" xr:uid="{00000000-0005-0000-0000-0000E1840000}"/>
    <cellStyle name="40% - Énfasis6 2 5 2 4" xfId="3638" xr:uid="{00000000-0005-0000-0000-0000E2840000}"/>
    <cellStyle name="40% - Énfasis6 2 5 2 4 2" xfId="13622" xr:uid="{00000000-0005-0000-0000-0000E3840000}"/>
    <cellStyle name="40% - Énfasis6 2 5 2 4 2 2" xfId="29609" xr:uid="{00000000-0005-0000-0000-0000E4840000}"/>
    <cellStyle name="40% - Énfasis6 2 5 2 4 3" xfId="37505" xr:uid="{00000000-0005-0000-0000-0000E5840000}"/>
    <cellStyle name="40% - Énfasis6 2 5 2 4 4" xfId="22293" xr:uid="{00000000-0005-0000-0000-0000E6840000}"/>
    <cellStyle name="40% - Énfasis6 2 5 2 4 5" xfId="44843" xr:uid="{00000000-0005-0000-0000-0000E7840000}"/>
    <cellStyle name="40% - Énfasis6 2 5 2 5" xfId="8432" xr:uid="{00000000-0005-0000-0000-0000E8840000}"/>
    <cellStyle name="40% - Énfasis6 2 5 2 5 2" xfId="17399" xr:uid="{00000000-0005-0000-0000-0000E9840000}"/>
    <cellStyle name="40% - Énfasis6 2 5 2 5 2 2" xfId="31094" xr:uid="{00000000-0005-0000-0000-0000EA840000}"/>
    <cellStyle name="40% - Énfasis6 2 5 2 5 3" xfId="38991" xr:uid="{00000000-0005-0000-0000-0000EB840000}"/>
    <cellStyle name="40% - Énfasis6 2 5 2 5 4" xfId="23777" xr:uid="{00000000-0005-0000-0000-0000EC840000}"/>
    <cellStyle name="40% - Énfasis6 2 5 2 5 5" xfId="48624" xr:uid="{00000000-0005-0000-0000-0000ED840000}"/>
    <cellStyle name="40% - Énfasis6 2 5 2 6" xfId="11355" xr:uid="{00000000-0005-0000-0000-0000EE840000}"/>
    <cellStyle name="40% - Énfasis6 2 5 2 6 2" xfId="32579" xr:uid="{00000000-0005-0000-0000-0000EF840000}"/>
    <cellStyle name="40% - Énfasis6 2 5 2 6 3" xfId="40476" xr:uid="{00000000-0005-0000-0000-0000F0840000}"/>
    <cellStyle name="40% - Énfasis6 2 5 2 6 4" xfId="25183" xr:uid="{00000000-0005-0000-0000-0000F1840000}"/>
    <cellStyle name="40% - Énfasis6 2 5 2 6 5" xfId="50267" xr:uid="{00000000-0005-0000-0000-0000F2840000}"/>
    <cellStyle name="40% - Énfasis6 2 5 2 7" xfId="26163" xr:uid="{00000000-0005-0000-0000-0000F3840000}"/>
    <cellStyle name="40% - Énfasis6 2 5 2 8" xfId="34063" xr:uid="{00000000-0005-0000-0000-0000F4840000}"/>
    <cellStyle name="40% - Énfasis6 2 5 2 9" xfId="19325" xr:uid="{00000000-0005-0000-0000-0000F5840000}"/>
    <cellStyle name="40% - Énfasis6 2 5 3" xfId="2376" xr:uid="{00000000-0005-0000-0000-0000F6840000}"/>
    <cellStyle name="40% - Énfasis6 2 5 3 2" xfId="5361" xr:uid="{00000000-0005-0000-0000-0000F7840000}"/>
    <cellStyle name="40% - Énfasis6 2 5 3 2 2" xfId="28712" xr:uid="{00000000-0005-0000-0000-0000F8840000}"/>
    <cellStyle name="40% - Énfasis6 2 5 3 2 2 2" xfId="51357" xr:uid="{00000000-0005-0000-0000-0000F9840000}"/>
    <cellStyle name="40% - Énfasis6 2 5 3 2 3" xfId="36607" xr:uid="{00000000-0005-0000-0000-0000FA840000}"/>
    <cellStyle name="40% - Énfasis6 2 5 3 2 3 2" xfId="51234" xr:uid="{00000000-0005-0000-0000-0000FB840000}"/>
    <cellStyle name="40% - Énfasis6 2 5 3 2 4" xfId="21396" xr:uid="{00000000-0005-0000-0000-0000FC840000}"/>
    <cellStyle name="40% - Énfasis6 2 5 3 3" xfId="7587" xr:uid="{00000000-0005-0000-0000-0000FD840000}"/>
    <cellStyle name="40% - Énfasis6 2 5 3 3 2" xfId="16562" xr:uid="{00000000-0005-0000-0000-0000FE840000}"/>
    <cellStyle name="40% - Énfasis6 2 5 3 3 2 2" xfId="30196" xr:uid="{00000000-0005-0000-0000-0000FF840000}"/>
    <cellStyle name="40% - Énfasis6 2 5 3 3 3" xfId="38092" xr:uid="{00000000-0005-0000-0000-000000850000}"/>
    <cellStyle name="40% - Énfasis6 2 5 3 3 4" xfId="22879" xr:uid="{00000000-0005-0000-0000-000001850000}"/>
    <cellStyle name="40% - Énfasis6 2 5 3 3 5" xfId="47787" xr:uid="{00000000-0005-0000-0000-000002850000}"/>
    <cellStyle name="40% - Énfasis6 2 5 3 4" xfId="8923" xr:uid="{00000000-0005-0000-0000-000003850000}"/>
    <cellStyle name="40% - Énfasis6 2 5 3 4 2" xfId="17890" xr:uid="{00000000-0005-0000-0000-000004850000}"/>
    <cellStyle name="40% - Énfasis6 2 5 3 4 2 2" xfId="31681" xr:uid="{00000000-0005-0000-0000-000005850000}"/>
    <cellStyle name="40% - Énfasis6 2 5 3 4 3" xfId="39578" xr:uid="{00000000-0005-0000-0000-000006850000}"/>
    <cellStyle name="40% - Énfasis6 2 5 3 4 4" xfId="24363" xr:uid="{00000000-0005-0000-0000-000007850000}"/>
    <cellStyle name="40% - Énfasis6 2 5 3 4 5" xfId="49115" xr:uid="{00000000-0005-0000-0000-000008850000}"/>
    <cellStyle name="40% - Énfasis6 2 5 3 5" xfId="11356" xr:uid="{00000000-0005-0000-0000-000009850000}"/>
    <cellStyle name="40% - Énfasis6 2 5 3 5 2" xfId="33166" xr:uid="{00000000-0005-0000-0000-00000A850000}"/>
    <cellStyle name="40% - Énfasis6 2 5 3 5 3" xfId="41063" xr:uid="{00000000-0005-0000-0000-00000B850000}"/>
    <cellStyle name="40% - Énfasis6 2 5 3 5 4" xfId="25426" xr:uid="{00000000-0005-0000-0000-00000C850000}"/>
    <cellStyle name="40% - Énfasis6 2 5 3 5 5" xfId="50758" xr:uid="{00000000-0005-0000-0000-00000D850000}"/>
    <cellStyle name="40% - Énfasis6 2 5 3 6" xfId="26750" xr:uid="{00000000-0005-0000-0000-00000E850000}"/>
    <cellStyle name="40% - Énfasis6 2 5 3 7" xfId="34650" xr:uid="{00000000-0005-0000-0000-00000F850000}"/>
    <cellStyle name="40% - Énfasis6 2 5 3 8" xfId="19912" xr:uid="{00000000-0005-0000-0000-000010850000}"/>
    <cellStyle name="40% - Énfasis6 2 5 3 9" xfId="42576" xr:uid="{00000000-0005-0000-0000-000011850000}"/>
    <cellStyle name="40% - Énfasis6 2 5 4" xfId="1542" xr:uid="{00000000-0005-0000-0000-000012850000}"/>
    <cellStyle name="40% - Énfasis6 2 5 4 2" xfId="6894" xr:uid="{00000000-0005-0000-0000-000013850000}"/>
    <cellStyle name="40% - Énfasis6 2 5 4 2 2" xfId="15872" xr:uid="{00000000-0005-0000-0000-000014850000}"/>
    <cellStyle name="40% - Énfasis6 2 5 4 2 3" xfId="27801" xr:uid="{00000000-0005-0000-0000-000015850000}"/>
    <cellStyle name="40% - Énfasis6 2 5 4 2 4" xfId="47096" xr:uid="{00000000-0005-0000-0000-000016850000}"/>
    <cellStyle name="40% - Énfasis6 2 5 4 3" xfId="11357" xr:uid="{00000000-0005-0000-0000-000017850000}"/>
    <cellStyle name="40% - Énfasis6 2 5 4 3 2" xfId="35696" xr:uid="{00000000-0005-0000-0000-000018850000}"/>
    <cellStyle name="40% - Énfasis6 2 5 4 4" xfId="20485" xr:uid="{00000000-0005-0000-0000-000019850000}"/>
    <cellStyle name="40% - Énfasis6 2 5 4 5" xfId="43414" xr:uid="{00000000-0005-0000-0000-00001A850000}"/>
    <cellStyle name="40% - Énfasis6 2 5 5" xfId="4069" xr:uid="{00000000-0005-0000-0000-00001B850000}"/>
    <cellStyle name="40% - Énfasis6 2 5 5 2" xfId="14050" xr:uid="{00000000-0005-0000-0000-00001C850000}"/>
    <cellStyle name="40% - Énfasis6 2 5 5 2 2" xfId="29285" xr:uid="{00000000-0005-0000-0000-00001D850000}"/>
    <cellStyle name="40% - Énfasis6 2 5 5 3" xfId="37181" xr:uid="{00000000-0005-0000-0000-00001E850000}"/>
    <cellStyle name="40% - Énfasis6 2 5 5 4" xfId="21969" xr:uid="{00000000-0005-0000-0000-00001F850000}"/>
    <cellStyle name="40% - Énfasis6 2 5 5 5" xfId="45272" xr:uid="{00000000-0005-0000-0000-000020850000}"/>
    <cellStyle name="40% - Énfasis6 2 5 6" xfId="7430" xr:uid="{00000000-0005-0000-0000-000021850000}"/>
    <cellStyle name="40% - Énfasis6 2 5 6 2" xfId="16406" xr:uid="{00000000-0005-0000-0000-000022850000}"/>
    <cellStyle name="40% - Énfasis6 2 5 6 2 2" xfId="30770" xr:uid="{00000000-0005-0000-0000-000023850000}"/>
    <cellStyle name="40% - Énfasis6 2 5 6 3" xfId="38667" xr:uid="{00000000-0005-0000-0000-000024850000}"/>
    <cellStyle name="40% - Énfasis6 2 5 6 4" xfId="23453" xr:uid="{00000000-0005-0000-0000-000025850000}"/>
    <cellStyle name="40% - Énfasis6 2 5 6 5" xfId="47631" xr:uid="{00000000-0005-0000-0000-000026850000}"/>
    <cellStyle name="40% - Énfasis6 2 5 7" xfId="3338" xr:uid="{00000000-0005-0000-0000-000027850000}"/>
    <cellStyle name="40% - Énfasis6 2 5 7 2" xfId="13322" xr:uid="{00000000-0005-0000-0000-000028850000}"/>
    <cellStyle name="40% - Énfasis6 2 5 7 2 2" xfId="32255" xr:uid="{00000000-0005-0000-0000-000029850000}"/>
    <cellStyle name="40% - Énfasis6 2 5 7 3" xfId="40152" xr:uid="{00000000-0005-0000-0000-00002A850000}"/>
    <cellStyle name="40% - Énfasis6 2 5 7 4" xfId="24887" xr:uid="{00000000-0005-0000-0000-00002B850000}"/>
    <cellStyle name="40% - Énfasis6 2 5 7 5" xfId="44543" xr:uid="{00000000-0005-0000-0000-00002C850000}"/>
    <cellStyle name="40% - Énfasis6 2 5 8" xfId="8104" xr:uid="{00000000-0005-0000-0000-00002D850000}"/>
    <cellStyle name="40% - Énfasis6 2 5 8 2" xfId="17071" xr:uid="{00000000-0005-0000-0000-00002E850000}"/>
    <cellStyle name="40% - Énfasis6 2 5 8 3" xfId="25840" xr:uid="{00000000-0005-0000-0000-00002F850000}"/>
    <cellStyle name="40% - Énfasis6 2 5 8 4" xfId="48296" xr:uid="{00000000-0005-0000-0000-000030850000}"/>
    <cellStyle name="40% - Énfasis6 2 5 9" xfId="11358" xr:uid="{00000000-0005-0000-0000-000031850000}"/>
    <cellStyle name="40% - Énfasis6 2 5 9 2" xfId="33739" xr:uid="{00000000-0005-0000-0000-000032850000}"/>
    <cellStyle name="40% - Énfasis6 2 5 9 3" xfId="49939" xr:uid="{00000000-0005-0000-0000-000033850000}"/>
    <cellStyle name="40% - Énfasis6 2 6" xfId="408" xr:uid="{00000000-0005-0000-0000-000034850000}"/>
    <cellStyle name="40% - Énfasis6 2 6 10" xfId="41969" xr:uid="{00000000-0005-0000-0000-000035850000}"/>
    <cellStyle name="40% - Énfasis6 2 6 2" xfId="2378" xr:uid="{00000000-0005-0000-0000-000036850000}"/>
    <cellStyle name="40% - Énfasis6 2 6 2 2" xfId="4630" xr:uid="{00000000-0005-0000-0000-000037850000}"/>
    <cellStyle name="40% - Énfasis6 2 6 2 2 2" xfId="14608" xr:uid="{00000000-0005-0000-0000-000038850000}"/>
    <cellStyle name="40% - Énfasis6 2 6 2 2 2 2" xfId="28714" xr:uid="{00000000-0005-0000-0000-000039850000}"/>
    <cellStyle name="40% - Énfasis6 2 6 2 2 3" xfId="36609" xr:uid="{00000000-0005-0000-0000-00003A850000}"/>
    <cellStyle name="40% - Énfasis6 2 6 2 2 4" xfId="21398" xr:uid="{00000000-0005-0000-0000-00003B850000}"/>
    <cellStyle name="40% - Énfasis6 2 6 2 2 5" xfId="45830" xr:uid="{00000000-0005-0000-0000-00003C850000}"/>
    <cellStyle name="40% - Énfasis6 2 6 2 3" xfId="8925" xr:uid="{00000000-0005-0000-0000-00003D850000}"/>
    <cellStyle name="40% - Énfasis6 2 6 2 3 2" xfId="17892" xr:uid="{00000000-0005-0000-0000-00003E850000}"/>
    <cellStyle name="40% - Énfasis6 2 6 2 3 2 2" xfId="30198" xr:uid="{00000000-0005-0000-0000-00003F850000}"/>
    <cellStyle name="40% - Énfasis6 2 6 2 3 3" xfId="38094" xr:uid="{00000000-0005-0000-0000-000040850000}"/>
    <cellStyle name="40% - Énfasis6 2 6 2 3 4" xfId="22881" xr:uid="{00000000-0005-0000-0000-000041850000}"/>
    <cellStyle name="40% - Énfasis6 2 6 2 3 5" xfId="49117" xr:uid="{00000000-0005-0000-0000-000042850000}"/>
    <cellStyle name="40% - Énfasis6 2 6 2 4" xfId="9778" xr:uid="{00000000-0005-0000-0000-000043850000}"/>
    <cellStyle name="40% - Énfasis6 2 6 2 4 2" xfId="31683" xr:uid="{00000000-0005-0000-0000-000044850000}"/>
    <cellStyle name="40% - Énfasis6 2 6 2 4 3" xfId="39580" xr:uid="{00000000-0005-0000-0000-000045850000}"/>
    <cellStyle name="40% - Énfasis6 2 6 2 4 4" xfId="24365" xr:uid="{00000000-0005-0000-0000-000046850000}"/>
    <cellStyle name="40% - Énfasis6 2 6 2 4 5" xfId="50760" xr:uid="{00000000-0005-0000-0000-000047850000}"/>
    <cellStyle name="40% - Énfasis6 2 6 2 5" xfId="12441" xr:uid="{00000000-0005-0000-0000-000048850000}"/>
    <cellStyle name="40% - Énfasis6 2 6 2 5 2" xfId="33168" xr:uid="{00000000-0005-0000-0000-000049850000}"/>
    <cellStyle name="40% - Énfasis6 2 6 2 5 3" xfId="41065" xr:uid="{00000000-0005-0000-0000-00004A850000}"/>
    <cellStyle name="40% - Énfasis6 2 6 2 6" xfId="26752" xr:uid="{00000000-0005-0000-0000-00004B850000}"/>
    <cellStyle name="40% - Énfasis6 2 6 2 7" xfId="34652" xr:uid="{00000000-0005-0000-0000-00004C850000}"/>
    <cellStyle name="40% - Énfasis6 2 6 2 8" xfId="19914" xr:uid="{00000000-0005-0000-0000-00004D850000}"/>
    <cellStyle name="40% - Énfasis6 2 6 2 9" xfId="42578" xr:uid="{00000000-0005-0000-0000-00004E850000}"/>
    <cellStyle name="40% - Énfasis6 2 6 3" xfId="1768" xr:uid="{00000000-0005-0000-0000-00004F850000}"/>
    <cellStyle name="40% - Énfasis6 2 6 3 2" xfId="11359" xr:uid="{00000000-0005-0000-0000-000050850000}"/>
    <cellStyle name="40% - Énfasis6 2 6 3 2 2" xfId="27926" xr:uid="{00000000-0005-0000-0000-000051850000}"/>
    <cellStyle name="40% - Énfasis6 2 6 3 3" xfId="35821" xr:uid="{00000000-0005-0000-0000-000052850000}"/>
    <cellStyle name="40% - Énfasis6 2 6 3 4" xfId="20610" xr:uid="{00000000-0005-0000-0000-000053850000}"/>
    <cellStyle name="40% - Énfasis6 2 6 3 5" xfId="43561" xr:uid="{00000000-0005-0000-0000-000054850000}"/>
    <cellStyle name="40% - Énfasis6 2 6 4" xfId="2902" xr:uid="{00000000-0005-0000-0000-000055850000}"/>
    <cellStyle name="40% - Énfasis6 2 6 4 2" xfId="12886" xr:uid="{00000000-0005-0000-0000-000056850000}"/>
    <cellStyle name="40% - Énfasis6 2 6 4 2 2" xfId="29410" xr:uid="{00000000-0005-0000-0000-000057850000}"/>
    <cellStyle name="40% - Énfasis6 2 6 4 3" xfId="37306" xr:uid="{00000000-0005-0000-0000-000058850000}"/>
    <cellStyle name="40% - Énfasis6 2 6 4 4" xfId="22094" xr:uid="{00000000-0005-0000-0000-000059850000}"/>
    <cellStyle name="40% - Énfasis6 2 6 4 5" xfId="44107" xr:uid="{00000000-0005-0000-0000-00005A850000}"/>
    <cellStyle name="40% - Énfasis6 2 6 5" xfId="8316" xr:uid="{00000000-0005-0000-0000-00005B850000}"/>
    <cellStyle name="40% - Énfasis6 2 6 5 2" xfId="17283" xr:uid="{00000000-0005-0000-0000-00005C850000}"/>
    <cellStyle name="40% - Énfasis6 2 6 5 2 2" xfId="30895" xr:uid="{00000000-0005-0000-0000-00005D850000}"/>
    <cellStyle name="40% - Énfasis6 2 6 5 3" xfId="38792" xr:uid="{00000000-0005-0000-0000-00005E850000}"/>
    <cellStyle name="40% - Énfasis6 2 6 5 4" xfId="23578" xr:uid="{00000000-0005-0000-0000-00005F850000}"/>
    <cellStyle name="40% - Énfasis6 2 6 5 5" xfId="48508" xr:uid="{00000000-0005-0000-0000-000060850000}"/>
    <cellStyle name="40% - Énfasis6 2 6 6" xfId="11360" xr:uid="{00000000-0005-0000-0000-000061850000}"/>
    <cellStyle name="40% - Énfasis6 2 6 6 2" xfId="32380" xr:uid="{00000000-0005-0000-0000-000062850000}"/>
    <cellStyle name="40% - Énfasis6 2 6 6 3" xfId="40277" xr:uid="{00000000-0005-0000-0000-000063850000}"/>
    <cellStyle name="40% - Énfasis6 2 6 6 4" xfId="25000" xr:uid="{00000000-0005-0000-0000-000064850000}"/>
    <cellStyle name="40% - Énfasis6 2 6 6 5" xfId="50151" xr:uid="{00000000-0005-0000-0000-000065850000}"/>
    <cellStyle name="40% - Énfasis6 2 6 7" xfId="25964" xr:uid="{00000000-0005-0000-0000-000066850000}"/>
    <cellStyle name="40% - Énfasis6 2 6 8" xfId="33864" xr:uid="{00000000-0005-0000-0000-000067850000}"/>
    <cellStyle name="40% - Énfasis6 2 6 9" xfId="19126" xr:uid="{00000000-0005-0000-0000-000068850000}"/>
    <cellStyle name="40% - Énfasis6 2 7" xfId="1682" xr:uid="{00000000-0005-0000-0000-000069850000}"/>
    <cellStyle name="40% - Énfasis6 2 7 10" xfId="41893" xr:uid="{00000000-0005-0000-0000-00006A850000}"/>
    <cellStyle name="40% - Énfasis6 2 7 2" xfId="2379" xr:uid="{00000000-0005-0000-0000-00006B850000}"/>
    <cellStyle name="40% - Énfasis6 2 7 2 2" xfId="7588" xr:uid="{00000000-0005-0000-0000-00006C850000}"/>
    <cellStyle name="40% - Énfasis6 2 7 2 2 2" xfId="16563" xr:uid="{00000000-0005-0000-0000-00006D850000}"/>
    <cellStyle name="40% - Énfasis6 2 7 2 2 2 2" xfId="28715" xr:uid="{00000000-0005-0000-0000-00006E850000}"/>
    <cellStyle name="40% - Énfasis6 2 7 2 2 3" xfId="36610" xr:uid="{00000000-0005-0000-0000-00006F850000}"/>
    <cellStyle name="40% - Énfasis6 2 7 2 2 4" xfId="21399" xr:uid="{00000000-0005-0000-0000-000070850000}"/>
    <cellStyle name="40% - Énfasis6 2 7 2 2 5" xfId="47788" xr:uid="{00000000-0005-0000-0000-000071850000}"/>
    <cellStyle name="40% - Énfasis6 2 7 2 3" xfId="8926" xr:uid="{00000000-0005-0000-0000-000072850000}"/>
    <cellStyle name="40% - Énfasis6 2 7 2 3 2" xfId="17893" xr:uid="{00000000-0005-0000-0000-000073850000}"/>
    <cellStyle name="40% - Énfasis6 2 7 2 3 2 2" xfId="30199" xr:uid="{00000000-0005-0000-0000-000074850000}"/>
    <cellStyle name="40% - Énfasis6 2 7 2 3 3" xfId="38095" xr:uid="{00000000-0005-0000-0000-000075850000}"/>
    <cellStyle name="40% - Énfasis6 2 7 2 3 4" xfId="22882" xr:uid="{00000000-0005-0000-0000-000076850000}"/>
    <cellStyle name="40% - Énfasis6 2 7 2 3 5" xfId="49118" xr:uid="{00000000-0005-0000-0000-000077850000}"/>
    <cellStyle name="40% - Énfasis6 2 7 2 4" xfId="9779" xr:uid="{00000000-0005-0000-0000-000078850000}"/>
    <cellStyle name="40% - Énfasis6 2 7 2 4 2" xfId="31684" xr:uid="{00000000-0005-0000-0000-000079850000}"/>
    <cellStyle name="40% - Énfasis6 2 7 2 4 3" xfId="39581" xr:uid="{00000000-0005-0000-0000-00007A850000}"/>
    <cellStyle name="40% - Énfasis6 2 7 2 4 4" xfId="24366" xr:uid="{00000000-0005-0000-0000-00007B850000}"/>
    <cellStyle name="40% - Énfasis6 2 7 2 4 5" xfId="50761" xr:uid="{00000000-0005-0000-0000-00007C850000}"/>
    <cellStyle name="40% - Énfasis6 2 7 2 5" xfId="12442" xr:uid="{00000000-0005-0000-0000-00007D850000}"/>
    <cellStyle name="40% - Énfasis6 2 7 2 5 2" xfId="33169" xr:uid="{00000000-0005-0000-0000-00007E850000}"/>
    <cellStyle name="40% - Énfasis6 2 7 2 5 3" xfId="41066" xr:uid="{00000000-0005-0000-0000-00007F850000}"/>
    <cellStyle name="40% - Énfasis6 2 7 2 6" xfId="26753" xr:uid="{00000000-0005-0000-0000-000080850000}"/>
    <cellStyle name="40% - Énfasis6 2 7 2 7" xfId="34653" xr:uid="{00000000-0005-0000-0000-000081850000}"/>
    <cellStyle name="40% - Énfasis6 2 7 2 8" xfId="19915" xr:uid="{00000000-0005-0000-0000-000082850000}"/>
    <cellStyle name="40% - Énfasis6 2 7 2 9" xfId="42579" xr:uid="{00000000-0005-0000-0000-000083850000}"/>
    <cellStyle name="40% - Énfasis6 2 7 3" xfId="5197" xr:uid="{00000000-0005-0000-0000-000084850000}"/>
    <cellStyle name="40% - Énfasis6 2 7 3 2" xfId="15174" xr:uid="{00000000-0005-0000-0000-000085850000}"/>
    <cellStyle name="40% - Énfasis6 2 7 3 2 2" xfId="27588" xr:uid="{00000000-0005-0000-0000-000086850000}"/>
    <cellStyle name="40% - Énfasis6 2 7 3 3" xfId="35483" xr:uid="{00000000-0005-0000-0000-000087850000}"/>
    <cellStyle name="40% - Énfasis6 2 7 3 4" xfId="20272" xr:uid="{00000000-0005-0000-0000-000088850000}"/>
    <cellStyle name="40% - Énfasis6 2 7 3 5" xfId="46397" xr:uid="{00000000-0005-0000-0000-000089850000}"/>
    <cellStyle name="40% - Énfasis6 2 7 4" xfId="8240" xr:uid="{00000000-0005-0000-0000-00008A850000}"/>
    <cellStyle name="40% - Énfasis6 2 7 4 2" xfId="17207" xr:uid="{00000000-0005-0000-0000-00008B850000}"/>
    <cellStyle name="40% - Énfasis6 2 7 4 2 2" xfId="29072" xr:uid="{00000000-0005-0000-0000-00008C850000}"/>
    <cellStyle name="40% - Énfasis6 2 7 4 3" xfId="36968" xr:uid="{00000000-0005-0000-0000-00008D850000}"/>
    <cellStyle name="40% - Énfasis6 2 7 4 4" xfId="21756" xr:uid="{00000000-0005-0000-0000-00008E850000}"/>
    <cellStyle name="40% - Énfasis6 2 7 4 5" xfId="48432" xr:uid="{00000000-0005-0000-0000-00008F850000}"/>
    <cellStyle name="40% - Énfasis6 2 7 5" xfId="9780" xr:uid="{00000000-0005-0000-0000-000090850000}"/>
    <cellStyle name="40% - Énfasis6 2 7 5 2" xfId="30557" xr:uid="{00000000-0005-0000-0000-000091850000}"/>
    <cellStyle name="40% - Énfasis6 2 7 5 3" xfId="38454" xr:uid="{00000000-0005-0000-0000-000092850000}"/>
    <cellStyle name="40% - Énfasis6 2 7 5 4" xfId="23240" xr:uid="{00000000-0005-0000-0000-000093850000}"/>
    <cellStyle name="40% - Énfasis6 2 7 5 5" xfId="50075" xr:uid="{00000000-0005-0000-0000-000094850000}"/>
    <cellStyle name="40% - Énfasis6 2 7 6" xfId="12062" xr:uid="{00000000-0005-0000-0000-000095850000}"/>
    <cellStyle name="40% - Énfasis6 2 7 6 2" xfId="32042" xr:uid="{00000000-0005-0000-0000-000096850000}"/>
    <cellStyle name="40% - Énfasis6 2 7 6 3" xfId="39939" xr:uid="{00000000-0005-0000-0000-000097850000}"/>
    <cellStyle name="40% - Énfasis6 2 7 7" xfId="25627" xr:uid="{00000000-0005-0000-0000-000098850000}"/>
    <cellStyle name="40% - Énfasis6 2 7 8" xfId="33526" xr:uid="{00000000-0005-0000-0000-000099850000}"/>
    <cellStyle name="40% - Énfasis6 2 7 9" xfId="18788" xr:uid="{00000000-0005-0000-0000-00009A850000}"/>
    <cellStyle name="40% - Énfasis6 2 8" xfId="1650" xr:uid="{00000000-0005-0000-0000-00009B850000}"/>
    <cellStyle name="40% - Énfasis6 2 8 10" xfId="41861" xr:uid="{00000000-0005-0000-0000-00009C850000}"/>
    <cellStyle name="40% - Énfasis6 2 8 2" xfId="2380" xr:uid="{00000000-0005-0000-0000-00009D850000}"/>
    <cellStyle name="40% - Énfasis6 2 8 2 2" xfId="7589" xr:uid="{00000000-0005-0000-0000-00009E850000}"/>
    <cellStyle name="40% - Énfasis6 2 8 2 2 2" xfId="16564" xr:uid="{00000000-0005-0000-0000-00009F850000}"/>
    <cellStyle name="40% - Énfasis6 2 8 2 2 2 2" xfId="28716" xr:uid="{00000000-0005-0000-0000-0000A0850000}"/>
    <cellStyle name="40% - Énfasis6 2 8 2 2 3" xfId="36611" xr:uid="{00000000-0005-0000-0000-0000A1850000}"/>
    <cellStyle name="40% - Énfasis6 2 8 2 2 4" xfId="21400" xr:uid="{00000000-0005-0000-0000-0000A2850000}"/>
    <cellStyle name="40% - Énfasis6 2 8 2 2 5" xfId="47789" xr:uid="{00000000-0005-0000-0000-0000A3850000}"/>
    <cellStyle name="40% - Énfasis6 2 8 2 3" xfId="8927" xr:uid="{00000000-0005-0000-0000-0000A4850000}"/>
    <cellStyle name="40% - Énfasis6 2 8 2 3 2" xfId="17894" xr:uid="{00000000-0005-0000-0000-0000A5850000}"/>
    <cellStyle name="40% - Énfasis6 2 8 2 3 2 2" xfId="30200" xr:uid="{00000000-0005-0000-0000-0000A6850000}"/>
    <cellStyle name="40% - Énfasis6 2 8 2 3 3" xfId="38096" xr:uid="{00000000-0005-0000-0000-0000A7850000}"/>
    <cellStyle name="40% - Énfasis6 2 8 2 3 4" xfId="22883" xr:uid="{00000000-0005-0000-0000-0000A8850000}"/>
    <cellStyle name="40% - Énfasis6 2 8 2 3 5" xfId="49119" xr:uid="{00000000-0005-0000-0000-0000A9850000}"/>
    <cellStyle name="40% - Énfasis6 2 8 2 4" xfId="9781" xr:uid="{00000000-0005-0000-0000-0000AA850000}"/>
    <cellStyle name="40% - Énfasis6 2 8 2 4 2" xfId="31685" xr:uid="{00000000-0005-0000-0000-0000AB850000}"/>
    <cellStyle name="40% - Énfasis6 2 8 2 4 3" xfId="39582" xr:uid="{00000000-0005-0000-0000-0000AC850000}"/>
    <cellStyle name="40% - Énfasis6 2 8 2 4 4" xfId="24367" xr:uid="{00000000-0005-0000-0000-0000AD850000}"/>
    <cellStyle name="40% - Énfasis6 2 8 2 4 5" xfId="50762" xr:uid="{00000000-0005-0000-0000-0000AE850000}"/>
    <cellStyle name="40% - Énfasis6 2 8 2 5" xfId="12443" xr:uid="{00000000-0005-0000-0000-0000AF850000}"/>
    <cellStyle name="40% - Énfasis6 2 8 2 5 2" xfId="33170" xr:uid="{00000000-0005-0000-0000-0000B0850000}"/>
    <cellStyle name="40% - Énfasis6 2 8 2 5 3" xfId="41067" xr:uid="{00000000-0005-0000-0000-0000B1850000}"/>
    <cellStyle name="40% - Énfasis6 2 8 2 6" xfId="26754" xr:uid="{00000000-0005-0000-0000-0000B2850000}"/>
    <cellStyle name="40% - Énfasis6 2 8 2 7" xfId="34654" xr:uid="{00000000-0005-0000-0000-0000B3850000}"/>
    <cellStyle name="40% - Énfasis6 2 8 2 8" xfId="19916" xr:uid="{00000000-0005-0000-0000-0000B4850000}"/>
    <cellStyle name="40% - Énfasis6 2 8 2 9" xfId="42580" xr:uid="{00000000-0005-0000-0000-0000B5850000}"/>
    <cellStyle name="40% - Énfasis6 2 8 3" xfId="4349" xr:uid="{00000000-0005-0000-0000-0000B6850000}"/>
    <cellStyle name="40% - Énfasis6 2 8 3 2" xfId="14329" xr:uid="{00000000-0005-0000-0000-0000B7850000}"/>
    <cellStyle name="40% - Énfasis6 2 8 3 2 2" xfId="27555" xr:uid="{00000000-0005-0000-0000-0000B8850000}"/>
    <cellStyle name="40% - Énfasis6 2 8 3 3" xfId="35450" xr:uid="{00000000-0005-0000-0000-0000B9850000}"/>
    <cellStyle name="40% - Énfasis6 2 8 3 4" xfId="20240" xr:uid="{00000000-0005-0000-0000-0000BA850000}"/>
    <cellStyle name="40% - Énfasis6 2 8 3 5" xfId="45551" xr:uid="{00000000-0005-0000-0000-0000BB850000}"/>
    <cellStyle name="40% - Énfasis6 2 8 4" xfId="8208" xr:uid="{00000000-0005-0000-0000-0000BC850000}"/>
    <cellStyle name="40% - Énfasis6 2 8 4 2" xfId="17175" xr:uid="{00000000-0005-0000-0000-0000BD850000}"/>
    <cellStyle name="40% - Énfasis6 2 8 4 2 2" xfId="29039" xr:uid="{00000000-0005-0000-0000-0000BE850000}"/>
    <cellStyle name="40% - Énfasis6 2 8 4 3" xfId="36935" xr:uid="{00000000-0005-0000-0000-0000BF850000}"/>
    <cellStyle name="40% - Énfasis6 2 8 4 4" xfId="21724" xr:uid="{00000000-0005-0000-0000-0000C0850000}"/>
    <cellStyle name="40% - Énfasis6 2 8 4 5" xfId="48400" xr:uid="{00000000-0005-0000-0000-0000C1850000}"/>
    <cellStyle name="40% - Énfasis6 2 8 5" xfId="9782" xr:uid="{00000000-0005-0000-0000-0000C2850000}"/>
    <cellStyle name="40% - Énfasis6 2 8 5 2" xfId="30524" xr:uid="{00000000-0005-0000-0000-0000C3850000}"/>
    <cellStyle name="40% - Énfasis6 2 8 5 3" xfId="38421" xr:uid="{00000000-0005-0000-0000-0000C4850000}"/>
    <cellStyle name="40% - Énfasis6 2 8 5 4" xfId="23208" xr:uid="{00000000-0005-0000-0000-0000C5850000}"/>
    <cellStyle name="40% - Énfasis6 2 8 5 5" xfId="50043" xr:uid="{00000000-0005-0000-0000-0000C6850000}"/>
    <cellStyle name="40% - Énfasis6 2 8 6" xfId="12045" xr:uid="{00000000-0005-0000-0000-0000C7850000}"/>
    <cellStyle name="40% - Énfasis6 2 8 6 2" xfId="32009" xr:uid="{00000000-0005-0000-0000-0000C8850000}"/>
    <cellStyle name="40% - Énfasis6 2 8 6 3" xfId="39906" xr:uid="{00000000-0005-0000-0000-0000C9850000}"/>
    <cellStyle name="40% - Énfasis6 2 8 7" xfId="25594" xr:uid="{00000000-0005-0000-0000-0000CA850000}"/>
    <cellStyle name="40% - Énfasis6 2 8 8" xfId="33493" xr:uid="{00000000-0005-0000-0000-0000CB850000}"/>
    <cellStyle name="40% - Énfasis6 2 8 9" xfId="18755" xr:uid="{00000000-0005-0000-0000-0000CC850000}"/>
    <cellStyle name="40% - Énfasis6 2 9" xfId="2364" xr:uid="{00000000-0005-0000-0000-0000CD850000}"/>
    <cellStyle name="40% - Énfasis6 2 9 2" xfId="5302" xr:uid="{00000000-0005-0000-0000-0000CE850000}"/>
    <cellStyle name="40% - Énfasis6 2 9 2 2" xfId="15279" xr:uid="{00000000-0005-0000-0000-0000CF850000}"/>
    <cellStyle name="40% - Énfasis6 2 9 2 2 2" xfId="28699" xr:uid="{00000000-0005-0000-0000-0000D0850000}"/>
    <cellStyle name="40% - Énfasis6 2 9 2 3" xfId="36594" xr:uid="{00000000-0005-0000-0000-0000D1850000}"/>
    <cellStyle name="40% - Énfasis6 2 9 2 4" xfId="21383" xr:uid="{00000000-0005-0000-0000-0000D2850000}"/>
    <cellStyle name="40% - Énfasis6 2 9 2 5" xfId="46502" xr:uid="{00000000-0005-0000-0000-0000D3850000}"/>
    <cellStyle name="40% - Énfasis6 2 9 3" xfId="8911" xr:uid="{00000000-0005-0000-0000-0000D4850000}"/>
    <cellStyle name="40% - Énfasis6 2 9 3 2" xfId="17878" xr:uid="{00000000-0005-0000-0000-0000D5850000}"/>
    <cellStyle name="40% - Énfasis6 2 9 3 2 2" xfId="30183" xr:uid="{00000000-0005-0000-0000-0000D6850000}"/>
    <cellStyle name="40% - Énfasis6 2 9 3 3" xfId="38079" xr:uid="{00000000-0005-0000-0000-0000D7850000}"/>
    <cellStyle name="40% - Énfasis6 2 9 3 4" xfId="22866" xr:uid="{00000000-0005-0000-0000-0000D8850000}"/>
    <cellStyle name="40% - Énfasis6 2 9 3 5" xfId="49103" xr:uid="{00000000-0005-0000-0000-0000D9850000}"/>
    <cellStyle name="40% - Énfasis6 2 9 4" xfId="9783" xr:uid="{00000000-0005-0000-0000-0000DA850000}"/>
    <cellStyle name="40% - Énfasis6 2 9 4 2" xfId="31668" xr:uid="{00000000-0005-0000-0000-0000DB850000}"/>
    <cellStyle name="40% - Énfasis6 2 9 4 3" xfId="39565" xr:uid="{00000000-0005-0000-0000-0000DC850000}"/>
    <cellStyle name="40% - Énfasis6 2 9 4 4" xfId="24350" xr:uid="{00000000-0005-0000-0000-0000DD850000}"/>
    <cellStyle name="40% - Énfasis6 2 9 4 5" xfId="50746" xr:uid="{00000000-0005-0000-0000-0000DE850000}"/>
    <cellStyle name="40% - Énfasis6 2 9 5" xfId="12430" xr:uid="{00000000-0005-0000-0000-0000DF850000}"/>
    <cellStyle name="40% - Énfasis6 2 9 5 2" xfId="33153" xr:uid="{00000000-0005-0000-0000-0000E0850000}"/>
    <cellStyle name="40% - Énfasis6 2 9 5 3" xfId="41050" xr:uid="{00000000-0005-0000-0000-0000E1850000}"/>
    <cellStyle name="40% - Énfasis6 2 9 6" xfId="26737" xr:uid="{00000000-0005-0000-0000-0000E2850000}"/>
    <cellStyle name="40% - Énfasis6 2 9 7" xfId="34637" xr:uid="{00000000-0005-0000-0000-0000E3850000}"/>
    <cellStyle name="40% - Énfasis6 2 9 8" xfId="19899" xr:uid="{00000000-0005-0000-0000-0000E4850000}"/>
    <cellStyle name="40% - Énfasis6 2 9 9" xfId="42564" xr:uid="{00000000-0005-0000-0000-0000E5850000}"/>
    <cellStyle name="40% - Énfasis6 20" xfId="9317" xr:uid="{00000000-0005-0000-0000-0000E6850000}"/>
    <cellStyle name="40% - Énfasis6 21" xfId="9331" xr:uid="{00000000-0005-0000-0000-0000E7850000}"/>
    <cellStyle name="40% - Énfasis6 22" xfId="9345" xr:uid="{00000000-0005-0000-0000-0000E8850000}"/>
    <cellStyle name="40% - Énfasis6 23" xfId="12713" xr:uid="{00000000-0005-0000-0000-0000E9850000}"/>
    <cellStyle name="40% - Énfasis6 24" xfId="51538" xr:uid="{00000000-0005-0000-0000-0000EA850000}"/>
    <cellStyle name="40% - Énfasis6 25" xfId="51551" xr:uid="{00000000-0005-0000-0000-0000EB850000}"/>
    <cellStyle name="40% - Énfasis6 26" xfId="51564" xr:uid="{00000000-0005-0000-0000-0000EC850000}"/>
    <cellStyle name="40% - Énfasis6 27" xfId="51577" xr:uid="{00000000-0005-0000-0000-0000ED850000}"/>
    <cellStyle name="40% - Énfasis6 28" xfId="51591" xr:uid="{00000000-0005-0000-0000-0000EE850000}"/>
    <cellStyle name="40% - Énfasis6 3" xfId="101" xr:uid="{00000000-0005-0000-0000-0000EF850000}"/>
    <cellStyle name="40% - Énfasis6 3 10" xfId="3839" xr:uid="{00000000-0005-0000-0000-0000F0850000}"/>
    <cellStyle name="40% - Énfasis6 3 10 2" xfId="13822" xr:uid="{00000000-0005-0000-0000-0000F1850000}"/>
    <cellStyle name="40% - Énfasis6 3 10 2 2" xfId="27493" xr:uid="{00000000-0005-0000-0000-0000F2850000}"/>
    <cellStyle name="40% - Énfasis6 3 10 3" xfId="35388" xr:uid="{00000000-0005-0000-0000-0000F3850000}"/>
    <cellStyle name="40% - Énfasis6 3 10 4" xfId="20178" xr:uid="{00000000-0005-0000-0000-0000F4850000}"/>
    <cellStyle name="40% - Énfasis6 3 10 5" xfId="45044" xr:uid="{00000000-0005-0000-0000-0000F5850000}"/>
    <cellStyle name="40% - Énfasis6 3 11" xfId="7001" xr:uid="{00000000-0005-0000-0000-0000F6850000}"/>
    <cellStyle name="40% - Énfasis6 3 11 2" xfId="15979" xr:uid="{00000000-0005-0000-0000-0000F7850000}"/>
    <cellStyle name="40% - Énfasis6 3 11 2 2" xfId="28977" xr:uid="{00000000-0005-0000-0000-0000F8850000}"/>
    <cellStyle name="40% - Énfasis6 3 11 3" xfId="36873" xr:uid="{00000000-0005-0000-0000-0000F9850000}"/>
    <cellStyle name="40% - Énfasis6 3 11 4" xfId="21662" xr:uid="{00000000-0005-0000-0000-0000FA850000}"/>
    <cellStyle name="40% - Énfasis6 3 11 5" xfId="47203" xr:uid="{00000000-0005-0000-0000-0000FB850000}"/>
    <cellStyle name="40% - Énfasis6 3 12" xfId="2803" xr:uid="{00000000-0005-0000-0000-0000FC850000}"/>
    <cellStyle name="40% - Énfasis6 3 12 2" xfId="12787" xr:uid="{00000000-0005-0000-0000-0000FD850000}"/>
    <cellStyle name="40% - Énfasis6 3 12 2 2" xfId="30462" xr:uid="{00000000-0005-0000-0000-0000FE850000}"/>
    <cellStyle name="40% - Énfasis6 3 12 3" xfId="38359" xr:uid="{00000000-0005-0000-0000-0000FF850000}"/>
    <cellStyle name="40% - Énfasis6 3 12 4" xfId="23146" xr:uid="{00000000-0005-0000-0000-000000860000}"/>
    <cellStyle name="40% - Énfasis6 3 12 5" xfId="44008" xr:uid="{00000000-0005-0000-0000-000001860000}"/>
    <cellStyle name="40% - Énfasis6 3 13" xfId="7675" xr:uid="{00000000-0005-0000-0000-000002860000}"/>
    <cellStyle name="40% - Énfasis6 3 13 2" xfId="16642" xr:uid="{00000000-0005-0000-0000-000003860000}"/>
    <cellStyle name="40% - Énfasis6 3 13 2 2" xfId="31947" xr:uid="{00000000-0005-0000-0000-000004860000}"/>
    <cellStyle name="40% - Énfasis6 3 13 3" xfId="39844" xr:uid="{00000000-0005-0000-0000-000005860000}"/>
    <cellStyle name="40% - Énfasis6 3 13 4" xfId="24629" xr:uid="{00000000-0005-0000-0000-000006860000}"/>
    <cellStyle name="40% - Énfasis6 3 13 5" xfId="47867" xr:uid="{00000000-0005-0000-0000-000007860000}"/>
    <cellStyle name="40% - Énfasis6 3 14" xfId="11361" xr:uid="{00000000-0005-0000-0000-000008860000}"/>
    <cellStyle name="40% - Énfasis6 3 14 2" xfId="25532" xr:uid="{00000000-0005-0000-0000-000009860000}"/>
    <cellStyle name="40% - Énfasis6 3 14 3" xfId="49510" xr:uid="{00000000-0005-0000-0000-00000A860000}"/>
    <cellStyle name="40% - Énfasis6 3 15" xfId="33431" xr:uid="{00000000-0005-0000-0000-00000B860000}"/>
    <cellStyle name="40% - Énfasis6 3 16" xfId="18270" xr:uid="{00000000-0005-0000-0000-00000C860000}"/>
    <cellStyle name="40% - Énfasis6 3 17" xfId="41328" xr:uid="{00000000-0005-0000-0000-00000D860000}"/>
    <cellStyle name="40% - Énfasis6 3 2" xfId="209" xr:uid="{00000000-0005-0000-0000-00000E860000}"/>
    <cellStyle name="40% - Énfasis6 3 2 10" xfId="2863" xr:uid="{00000000-0005-0000-0000-00000F860000}"/>
    <cellStyle name="40% - Énfasis6 3 2 10 2" xfId="12847" xr:uid="{00000000-0005-0000-0000-000010860000}"/>
    <cellStyle name="40% - Énfasis6 3 2 10 3" xfId="33746" xr:uid="{00000000-0005-0000-0000-000011860000}"/>
    <cellStyle name="40% - Énfasis6 3 2 10 4" xfId="44068" xr:uid="{00000000-0005-0000-0000-000012860000}"/>
    <cellStyle name="40% - Énfasis6 3 2 11" xfId="7730" xr:uid="{00000000-0005-0000-0000-000013860000}"/>
    <cellStyle name="40% - Énfasis6 3 2 11 2" xfId="16697" xr:uid="{00000000-0005-0000-0000-000014860000}"/>
    <cellStyle name="40% - Énfasis6 3 2 11 3" xfId="47922" xr:uid="{00000000-0005-0000-0000-000015860000}"/>
    <cellStyle name="40% - Énfasis6 3 2 12" xfId="11362" xr:uid="{00000000-0005-0000-0000-000016860000}"/>
    <cellStyle name="40% - Énfasis6 3 2 12 2" xfId="49565" xr:uid="{00000000-0005-0000-0000-000017860000}"/>
    <cellStyle name="40% - Énfasis6 3 2 13" xfId="18353" xr:uid="{00000000-0005-0000-0000-000018860000}"/>
    <cellStyle name="40% - Énfasis6 3 2 14" xfId="41383" xr:uid="{00000000-0005-0000-0000-000019860000}"/>
    <cellStyle name="40% - Énfasis6 3 2 2" xfId="680" xr:uid="{00000000-0005-0000-0000-00001A860000}"/>
    <cellStyle name="40% - Énfasis6 3 2 2 10" xfId="18481" xr:uid="{00000000-0005-0000-0000-00001B860000}"/>
    <cellStyle name="40% - Énfasis6 3 2 2 11" xfId="41587" xr:uid="{00000000-0005-0000-0000-00001C860000}"/>
    <cellStyle name="40% - Énfasis6 3 2 2 2" xfId="1003" xr:uid="{00000000-0005-0000-0000-00001D860000}"/>
    <cellStyle name="40% - Énfasis6 3 2 2 2 2" xfId="2382" xr:uid="{00000000-0005-0000-0000-00001E860000}"/>
    <cellStyle name="40% - Énfasis6 3 2 2 2 2 2" xfId="5139" xr:uid="{00000000-0005-0000-0000-00001F860000}"/>
    <cellStyle name="40% - Énfasis6 3 2 2 2 2 2 2" xfId="15117" xr:uid="{00000000-0005-0000-0000-000020860000}"/>
    <cellStyle name="40% - Énfasis6 3 2 2 2 2 2 3" xfId="28719" xr:uid="{00000000-0005-0000-0000-000021860000}"/>
    <cellStyle name="40% - Énfasis6 3 2 2 2 2 2 4" xfId="46339" xr:uid="{00000000-0005-0000-0000-000022860000}"/>
    <cellStyle name="40% - Énfasis6 3 2 2 2 2 3" xfId="11363" xr:uid="{00000000-0005-0000-0000-000023860000}"/>
    <cellStyle name="40% - Énfasis6 3 2 2 2 2 3 2" xfId="36614" xr:uid="{00000000-0005-0000-0000-000024860000}"/>
    <cellStyle name="40% - Énfasis6 3 2 2 2 2 4" xfId="21403" xr:uid="{00000000-0005-0000-0000-000025860000}"/>
    <cellStyle name="40% - Énfasis6 3 2 2 2 2 5" xfId="43765" xr:uid="{00000000-0005-0000-0000-000026860000}"/>
    <cellStyle name="40% - Énfasis6 3 2 2 2 3" xfId="3639" xr:uid="{00000000-0005-0000-0000-000027860000}"/>
    <cellStyle name="40% - Énfasis6 3 2 2 2 3 2" xfId="13623" xr:uid="{00000000-0005-0000-0000-000028860000}"/>
    <cellStyle name="40% - Énfasis6 3 2 2 2 3 2 2" xfId="30203" xr:uid="{00000000-0005-0000-0000-000029860000}"/>
    <cellStyle name="40% - Énfasis6 3 2 2 2 3 3" xfId="38099" xr:uid="{00000000-0005-0000-0000-00002A860000}"/>
    <cellStyle name="40% - Énfasis6 3 2 2 2 3 4" xfId="22886" xr:uid="{00000000-0005-0000-0000-00002B860000}"/>
    <cellStyle name="40% - Énfasis6 3 2 2 2 3 5" xfId="44844" xr:uid="{00000000-0005-0000-0000-00002C860000}"/>
    <cellStyle name="40% - Énfasis6 3 2 2 2 4" xfId="8929" xr:uid="{00000000-0005-0000-0000-00002D860000}"/>
    <cellStyle name="40% - Énfasis6 3 2 2 2 4 2" xfId="17896" xr:uid="{00000000-0005-0000-0000-00002E860000}"/>
    <cellStyle name="40% - Énfasis6 3 2 2 2 4 2 2" xfId="31688" xr:uid="{00000000-0005-0000-0000-00002F860000}"/>
    <cellStyle name="40% - Énfasis6 3 2 2 2 4 3" xfId="39585" xr:uid="{00000000-0005-0000-0000-000030860000}"/>
    <cellStyle name="40% - Énfasis6 3 2 2 2 4 4" xfId="24370" xr:uid="{00000000-0005-0000-0000-000031860000}"/>
    <cellStyle name="40% - Énfasis6 3 2 2 2 4 5" xfId="49121" xr:uid="{00000000-0005-0000-0000-000032860000}"/>
    <cellStyle name="40% - Énfasis6 3 2 2 2 5" xfId="11364" xr:uid="{00000000-0005-0000-0000-000033860000}"/>
    <cellStyle name="40% - Énfasis6 3 2 2 2 5 2" xfId="33173" xr:uid="{00000000-0005-0000-0000-000034860000}"/>
    <cellStyle name="40% - Énfasis6 3 2 2 2 5 3" xfId="41070" xr:uid="{00000000-0005-0000-0000-000035860000}"/>
    <cellStyle name="40% - Énfasis6 3 2 2 2 5 4" xfId="25429" xr:uid="{00000000-0005-0000-0000-000036860000}"/>
    <cellStyle name="40% - Énfasis6 3 2 2 2 5 5" xfId="50764" xr:uid="{00000000-0005-0000-0000-000037860000}"/>
    <cellStyle name="40% - Énfasis6 3 2 2 2 6" xfId="26757" xr:uid="{00000000-0005-0000-0000-000038860000}"/>
    <cellStyle name="40% - Énfasis6 3 2 2 2 7" xfId="34657" xr:uid="{00000000-0005-0000-0000-000039860000}"/>
    <cellStyle name="40% - Énfasis6 3 2 2 2 8" xfId="19919" xr:uid="{00000000-0005-0000-0000-00003A860000}"/>
    <cellStyle name="40% - Énfasis6 3 2 2 2 9" xfId="42582" xr:uid="{00000000-0005-0000-0000-00003B860000}"/>
    <cellStyle name="40% - Énfasis6 3 2 2 3" xfId="1372" xr:uid="{00000000-0005-0000-0000-00003C860000}"/>
    <cellStyle name="40% - Énfasis6 3 2 2 3 2" xfId="6368" xr:uid="{00000000-0005-0000-0000-00003D860000}"/>
    <cellStyle name="40% - Énfasis6 3 2 2 3 2 2" xfId="27412" xr:uid="{00000000-0005-0000-0000-00003E860000}"/>
    <cellStyle name="40% - Énfasis6 3 2 2 3 3" xfId="11365" xr:uid="{00000000-0005-0000-0000-00003F860000}"/>
    <cellStyle name="40% - Énfasis6 3 2 2 3 3 2" xfId="35307" xr:uid="{00000000-0005-0000-0000-000040860000}"/>
    <cellStyle name="40% - Énfasis6 3 2 2 3 4" xfId="19326" xr:uid="{00000000-0005-0000-0000-000041860000}"/>
    <cellStyle name="40% - Énfasis6 3 2 2 3 5" xfId="43244" xr:uid="{00000000-0005-0000-0000-000042860000}"/>
    <cellStyle name="40% - Énfasis6 3 2 2 4" xfId="6723" xr:uid="{00000000-0005-0000-0000-000043860000}"/>
    <cellStyle name="40% - Énfasis6 3 2 2 4 2" xfId="15702" xr:uid="{00000000-0005-0000-0000-000044860000}"/>
    <cellStyle name="40% - Énfasis6 3 2 2 4 2 2" xfId="28126" xr:uid="{00000000-0005-0000-0000-000045860000}"/>
    <cellStyle name="40% - Énfasis6 3 2 2 4 3" xfId="36021" xr:uid="{00000000-0005-0000-0000-000046860000}"/>
    <cellStyle name="40% - Énfasis6 3 2 2 4 4" xfId="20810" xr:uid="{00000000-0005-0000-0000-000047860000}"/>
    <cellStyle name="40% - Énfasis6 3 2 2 4 5" xfId="46926" xr:uid="{00000000-0005-0000-0000-000048860000}"/>
    <cellStyle name="40% - Énfasis6 3 2 2 5" xfId="4300" xr:uid="{00000000-0005-0000-0000-000049860000}"/>
    <cellStyle name="40% - Énfasis6 3 2 2 5 2" xfId="14280" xr:uid="{00000000-0005-0000-0000-00004A860000}"/>
    <cellStyle name="40% - Énfasis6 3 2 2 5 2 2" xfId="29610" xr:uid="{00000000-0005-0000-0000-00004B860000}"/>
    <cellStyle name="40% - Énfasis6 3 2 2 5 3" xfId="37506" xr:uid="{00000000-0005-0000-0000-00004C860000}"/>
    <cellStyle name="40% - Énfasis6 3 2 2 5 4" xfId="22294" xr:uid="{00000000-0005-0000-0000-00004D860000}"/>
    <cellStyle name="40% - Énfasis6 3 2 2 5 5" xfId="45502" xr:uid="{00000000-0005-0000-0000-00004E860000}"/>
    <cellStyle name="40% - Énfasis6 3 2 2 6" xfId="7260" xr:uid="{00000000-0005-0000-0000-00004F860000}"/>
    <cellStyle name="40% - Énfasis6 3 2 2 6 2" xfId="16237" xr:uid="{00000000-0005-0000-0000-000050860000}"/>
    <cellStyle name="40% - Énfasis6 3 2 2 6 2 2" xfId="31095" xr:uid="{00000000-0005-0000-0000-000051860000}"/>
    <cellStyle name="40% - Énfasis6 3 2 2 6 3" xfId="38992" xr:uid="{00000000-0005-0000-0000-000052860000}"/>
    <cellStyle name="40% - Énfasis6 3 2 2 6 4" xfId="23778" xr:uid="{00000000-0005-0000-0000-000053860000}"/>
    <cellStyle name="40% - Énfasis6 3 2 2 6 5" xfId="47462" xr:uid="{00000000-0005-0000-0000-000054860000}"/>
    <cellStyle name="40% - Énfasis6 3 2 2 7" xfId="3168" xr:uid="{00000000-0005-0000-0000-000055860000}"/>
    <cellStyle name="40% - Énfasis6 3 2 2 7 2" xfId="13152" xr:uid="{00000000-0005-0000-0000-000056860000}"/>
    <cellStyle name="40% - Énfasis6 3 2 2 7 2 2" xfId="32580" xr:uid="{00000000-0005-0000-0000-000057860000}"/>
    <cellStyle name="40% - Énfasis6 3 2 2 7 3" xfId="40477" xr:uid="{00000000-0005-0000-0000-000058860000}"/>
    <cellStyle name="40% - Énfasis6 3 2 2 7 4" xfId="25184" xr:uid="{00000000-0005-0000-0000-000059860000}"/>
    <cellStyle name="40% - Énfasis6 3 2 2 7 5" xfId="44373" xr:uid="{00000000-0005-0000-0000-00005A860000}"/>
    <cellStyle name="40% - Énfasis6 3 2 2 8" xfId="7934" xr:uid="{00000000-0005-0000-0000-00005B860000}"/>
    <cellStyle name="40% - Énfasis6 3 2 2 8 2" xfId="16901" xr:uid="{00000000-0005-0000-0000-00005C860000}"/>
    <cellStyle name="40% - Énfasis6 3 2 2 8 3" xfId="26164" xr:uid="{00000000-0005-0000-0000-00005D860000}"/>
    <cellStyle name="40% - Énfasis6 3 2 2 8 4" xfId="48126" xr:uid="{00000000-0005-0000-0000-00005E860000}"/>
    <cellStyle name="40% - Énfasis6 3 2 2 9" xfId="11366" xr:uid="{00000000-0005-0000-0000-00005F860000}"/>
    <cellStyle name="40% - Énfasis6 3 2 2 9 2" xfId="34064" xr:uid="{00000000-0005-0000-0000-000060860000}"/>
    <cellStyle name="40% - Énfasis6 3 2 2 9 3" xfId="49769" xr:uid="{00000000-0005-0000-0000-000061860000}"/>
    <cellStyle name="40% - Énfasis6 3 2 3" xfId="855" xr:uid="{00000000-0005-0000-0000-000062860000}"/>
    <cellStyle name="40% - Énfasis6 3 2 3 10" xfId="41761" xr:uid="{00000000-0005-0000-0000-000063860000}"/>
    <cellStyle name="40% - Énfasis6 3 2 3 2" xfId="1004" xr:uid="{00000000-0005-0000-0000-000064860000}"/>
    <cellStyle name="40% - Énfasis6 3 2 3 2 2" xfId="2723" xr:uid="{00000000-0005-0000-0000-000065860000}"/>
    <cellStyle name="40% - Énfasis6 3 2 3 2 2 2" xfId="6287" xr:uid="{00000000-0005-0000-0000-000066860000}"/>
    <cellStyle name="40% - Énfasis6 3 2 3 2 2 3" xfId="11367" xr:uid="{00000000-0005-0000-0000-000067860000}"/>
    <cellStyle name="40% - Énfasis6 3 2 3 2 2 4" xfId="27454" xr:uid="{00000000-0005-0000-0000-000068860000}"/>
    <cellStyle name="40% - Énfasis6 3 2 3 2 2 5" xfId="43933" xr:uid="{00000000-0005-0000-0000-000069860000}"/>
    <cellStyle name="40% - Énfasis6 3 2 3 2 3" xfId="3640" xr:uid="{00000000-0005-0000-0000-00006A860000}"/>
    <cellStyle name="40% - Énfasis6 3 2 3 2 3 2" xfId="13624" xr:uid="{00000000-0005-0000-0000-00006B860000}"/>
    <cellStyle name="40% - Énfasis6 3 2 3 2 3 3" xfId="35349" xr:uid="{00000000-0005-0000-0000-00006C860000}"/>
    <cellStyle name="40% - Énfasis6 3 2 3 2 3 4" xfId="44845" xr:uid="{00000000-0005-0000-0000-00006D860000}"/>
    <cellStyle name="40% - Énfasis6 3 2 3 2 4" xfId="9221" xr:uid="{00000000-0005-0000-0000-00006E860000}"/>
    <cellStyle name="40% - Énfasis6 3 2 3 2 4 2" xfId="18187" xr:uid="{00000000-0005-0000-0000-00006F860000}"/>
    <cellStyle name="40% - Énfasis6 3 2 3 2 4 3" xfId="49413" xr:uid="{00000000-0005-0000-0000-000070860000}"/>
    <cellStyle name="40% - Énfasis6 3 2 3 2 5" xfId="11368" xr:uid="{00000000-0005-0000-0000-000071860000}"/>
    <cellStyle name="40% - Énfasis6 3 2 3 2 5 2" xfId="51056" xr:uid="{00000000-0005-0000-0000-000072860000}"/>
    <cellStyle name="40% - Énfasis6 3 2 3 2 6" xfId="19918" xr:uid="{00000000-0005-0000-0000-000073860000}"/>
    <cellStyle name="40% - Énfasis6 3 2 3 2 7" xfId="42874" xr:uid="{00000000-0005-0000-0000-000074860000}"/>
    <cellStyle name="40% - Énfasis6 3 2 3 3" xfId="1546" xr:uid="{00000000-0005-0000-0000-000075860000}"/>
    <cellStyle name="40% - Énfasis6 3 2 3 3 2" xfId="6898" xr:uid="{00000000-0005-0000-0000-000076860000}"/>
    <cellStyle name="40% - Énfasis6 3 2 3 3 2 2" xfId="15876" xr:uid="{00000000-0005-0000-0000-000077860000}"/>
    <cellStyle name="40% - Énfasis6 3 2 3 3 2 3" xfId="28718" xr:uid="{00000000-0005-0000-0000-000078860000}"/>
    <cellStyle name="40% - Énfasis6 3 2 3 3 2 4" xfId="47100" xr:uid="{00000000-0005-0000-0000-000079860000}"/>
    <cellStyle name="40% - Énfasis6 3 2 3 3 3" xfId="11369" xr:uid="{00000000-0005-0000-0000-00007A860000}"/>
    <cellStyle name="40% - Énfasis6 3 2 3 3 3 2" xfId="36613" xr:uid="{00000000-0005-0000-0000-00007B860000}"/>
    <cellStyle name="40% - Énfasis6 3 2 3 3 4" xfId="21402" xr:uid="{00000000-0005-0000-0000-00007C860000}"/>
    <cellStyle name="40% - Énfasis6 3 2 3 3 5" xfId="43418" xr:uid="{00000000-0005-0000-0000-00007D860000}"/>
    <cellStyle name="40% - Énfasis6 3 2 3 4" xfId="4860" xr:uid="{00000000-0005-0000-0000-00007E860000}"/>
    <cellStyle name="40% - Énfasis6 3 2 3 4 2" xfId="14838" xr:uid="{00000000-0005-0000-0000-00007F860000}"/>
    <cellStyle name="40% - Énfasis6 3 2 3 4 2 2" xfId="30202" xr:uid="{00000000-0005-0000-0000-000080860000}"/>
    <cellStyle name="40% - Énfasis6 3 2 3 4 3" xfId="38098" xr:uid="{00000000-0005-0000-0000-000081860000}"/>
    <cellStyle name="40% - Énfasis6 3 2 3 4 4" xfId="22885" xr:uid="{00000000-0005-0000-0000-000082860000}"/>
    <cellStyle name="40% - Énfasis6 3 2 3 4 5" xfId="46060" xr:uid="{00000000-0005-0000-0000-000083860000}"/>
    <cellStyle name="40% - Énfasis6 3 2 3 5" xfId="7434" xr:uid="{00000000-0005-0000-0000-000084860000}"/>
    <cellStyle name="40% - Énfasis6 3 2 3 5 2" xfId="16410" xr:uid="{00000000-0005-0000-0000-000085860000}"/>
    <cellStyle name="40% - Énfasis6 3 2 3 5 2 2" xfId="31687" xr:uid="{00000000-0005-0000-0000-000086860000}"/>
    <cellStyle name="40% - Énfasis6 3 2 3 5 3" xfId="39584" xr:uid="{00000000-0005-0000-0000-000087860000}"/>
    <cellStyle name="40% - Énfasis6 3 2 3 5 4" xfId="24369" xr:uid="{00000000-0005-0000-0000-000088860000}"/>
    <cellStyle name="40% - Énfasis6 3 2 3 5 5" xfId="47635" xr:uid="{00000000-0005-0000-0000-000089860000}"/>
    <cellStyle name="40% - Énfasis6 3 2 3 6" xfId="3342" xr:uid="{00000000-0005-0000-0000-00008A860000}"/>
    <cellStyle name="40% - Énfasis6 3 2 3 6 2" xfId="13326" xr:uid="{00000000-0005-0000-0000-00008B860000}"/>
    <cellStyle name="40% - Énfasis6 3 2 3 6 2 2" xfId="33172" xr:uid="{00000000-0005-0000-0000-00008C860000}"/>
    <cellStyle name="40% - Énfasis6 3 2 3 6 3" xfId="41069" xr:uid="{00000000-0005-0000-0000-00008D860000}"/>
    <cellStyle name="40% - Énfasis6 3 2 3 6 4" xfId="25428" xr:uid="{00000000-0005-0000-0000-00008E860000}"/>
    <cellStyle name="40% - Énfasis6 3 2 3 6 5" xfId="44547" xr:uid="{00000000-0005-0000-0000-00008F860000}"/>
    <cellStyle name="40% - Énfasis6 3 2 3 7" xfId="8108" xr:uid="{00000000-0005-0000-0000-000090860000}"/>
    <cellStyle name="40% - Énfasis6 3 2 3 7 2" xfId="17075" xr:uid="{00000000-0005-0000-0000-000091860000}"/>
    <cellStyle name="40% - Énfasis6 3 2 3 7 3" xfId="26756" xr:uid="{00000000-0005-0000-0000-000092860000}"/>
    <cellStyle name="40% - Énfasis6 3 2 3 7 4" xfId="48300" xr:uid="{00000000-0005-0000-0000-000093860000}"/>
    <cellStyle name="40% - Énfasis6 3 2 3 8" xfId="11370" xr:uid="{00000000-0005-0000-0000-000094860000}"/>
    <cellStyle name="40% - Énfasis6 3 2 3 8 2" xfId="34656" xr:uid="{00000000-0005-0000-0000-000095860000}"/>
    <cellStyle name="40% - Énfasis6 3 2 3 8 3" xfId="49943" xr:uid="{00000000-0005-0000-0000-000096860000}"/>
    <cellStyle name="40% - Énfasis6 3 2 3 9" xfId="18614" xr:uid="{00000000-0005-0000-0000-000097860000}"/>
    <cellStyle name="40% - Énfasis6 3 2 4" xfId="474" xr:uid="{00000000-0005-0000-0000-000098860000}"/>
    <cellStyle name="40% - Énfasis6 3 2 4 2" xfId="2602" xr:uid="{00000000-0005-0000-0000-000099860000}"/>
    <cellStyle name="40% - Énfasis6 3 2 4 2 2" xfId="6200" xr:uid="{00000000-0005-0000-0000-00009A860000}"/>
    <cellStyle name="40% - Énfasis6 3 2 4 2 3" xfId="11371" xr:uid="{00000000-0005-0000-0000-00009B860000}"/>
    <cellStyle name="40% - Énfasis6 3 2 4 2 4" xfId="27290" xr:uid="{00000000-0005-0000-0000-00009C860000}"/>
    <cellStyle name="40% - Énfasis6 3 2 4 2 5" xfId="43812" xr:uid="{00000000-0005-0000-0000-00009D860000}"/>
    <cellStyle name="40% - Énfasis6 3 2 4 3" xfId="5257" xr:uid="{00000000-0005-0000-0000-00009E860000}"/>
    <cellStyle name="40% - Énfasis6 3 2 4 3 2" xfId="15234" xr:uid="{00000000-0005-0000-0000-00009F860000}"/>
    <cellStyle name="40% - Énfasis6 3 2 4 3 3" xfId="35185" xr:uid="{00000000-0005-0000-0000-0000A0860000}"/>
    <cellStyle name="40% - Énfasis6 3 2 4 3 4" xfId="46457" xr:uid="{00000000-0005-0000-0000-0000A1860000}"/>
    <cellStyle name="40% - Énfasis6 3 2 4 4" xfId="2964" xr:uid="{00000000-0005-0000-0000-0000A2860000}"/>
    <cellStyle name="40% - Énfasis6 3 2 4 4 2" xfId="12948" xr:uid="{00000000-0005-0000-0000-0000A3860000}"/>
    <cellStyle name="40% - Énfasis6 3 2 4 4 3" xfId="44169" xr:uid="{00000000-0005-0000-0000-0000A4860000}"/>
    <cellStyle name="40% - Énfasis6 3 2 4 5" xfId="9222" xr:uid="{00000000-0005-0000-0000-0000A5860000}"/>
    <cellStyle name="40% - Énfasis6 3 2 4 5 2" xfId="18188" xr:uid="{00000000-0005-0000-0000-0000A6860000}"/>
    <cellStyle name="40% - Énfasis6 3 2 4 5 3" xfId="49414" xr:uid="{00000000-0005-0000-0000-0000A7860000}"/>
    <cellStyle name="40% - Énfasis6 3 2 4 6" xfId="11372" xr:uid="{00000000-0005-0000-0000-0000A8860000}"/>
    <cellStyle name="40% - Énfasis6 3 2 4 6 2" xfId="51057" xr:uid="{00000000-0005-0000-0000-0000A9860000}"/>
    <cellStyle name="40% - Énfasis6 3 2 4 7" xfId="19008" xr:uid="{00000000-0005-0000-0000-0000AA860000}"/>
    <cellStyle name="40% - Énfasis6 3 2 4 8" xfId="42875" xr:uid="{00000000-0005-0000-0000-0000AB860000}"/>
    <cellStyle name="40% - Énfasis6 3 2 5" xfId="1168" xr:uid="{00000000-0005-0000-0000-0000AC860000}"/>
    <cellStyle name="40% - Énfasis6 3 2 5 2" xfId="4481" xr:uid="{00000000-0005-0000-0000-0000AD860000}"/>
    <cellStyle name="40% - Énfasis6 3 2 5 2 2" xfId="14460" xr:uid="{00000000-0005-0000-0000-0000AE860000}"/>
    <cellStyle name="40% - Énfasis6 3 2 5 2 3" xfId="27808" xr:uid="{00000000-0005-0000-0000-0000AF860000}"/>
    <cellStyle name="40% - Énfasis6 3 2 5 2 4" xfId="45682" xr:uid="{00000000-0005-0000-0000-0000B0860000}"/>
    <cellStyle name="40% - Énfasis6 3 2 5 3" xfId="11373" xr:uid="{00000000-0005-0000-0000-0000B1860000}"/>
    <cellStyle name="40% - Énfasis6 3 2 5 3 2" xfId="35703" xr:uid="{00000000-0005-0000-0000-0000B2860000}"/>
    <cellStyle name="40% - Énfasis6 3 2 5 4" xfId="20492" xr:uid="{00000000-0005-0000-0000-0000B3860000}"/>
    <cellStyle name="40% - Énfasis6 3 2 5 5" xfId="43041" xr:uid="{00000000-0005-0000-0000-0000B4860000}"/>
    <cellStyle name="40% - Énfasis6 3 2 6" xfId="5836" xr:uid="{00000000-0005-0000-0000-0000B5860000}"/>
    <cellStyle name="40% - Énfasis6 3 2 6 2" xfId="29292" xr:uid="{00000000-0005-0000-0000-0000B6860000}"/>
    <cellStyle name="40% - Énfasis6 3 2 6 2 2" xfId="51428" xr:uid="{00000000-0005-0000-0000-0000B7860000}"/>
    <cellStyle name="40% - Énfasis6 3 2 6 3" xfId="37188" xr:uid="{00000000-0005-0000-0000-0000B8860000}"/>
    <cellStyle name="40% - Énfasis6 3 2 6 3 2" xfId="51292" xr:uid="{00000000-0005-0000-0000-0000B9860000}"/>
    <cellStyle name="40% - Énfasis6 3 2 6 4" xfId="21976" xr:uid="{00000000-0005-0000-0000-0000BA860000}"/>
    <cellStyle name="40% - Énfasis6 3 2 7" xfId="6517" xr:uid="{00000000-0005-0000-0000-0000BB860000}"/>
    <cellStyle name="40% - Énfasis6 3 2 7 2" xfId="15499" xr:uid="{00000000-0005-0000-0000-0000BC860000}"/>
    <cellStyle name="40% - Énfasis6 3 2 7 2 2" xfId="30777" xr:uid="{00000000-0005-0000-0000-0000BD860000}"/>
    <cellStyle name="40% - Énfasis6 3 2 7 3" xfId="38674" xr:uid="{00000000-0005-0000-0000-0000BE860000}"/>
    <cellStyle name="40% - Énfasis6 3 2 7 4" xfId="23460" xr:uid="{00000000-0005-0000-0000-0000BF860000}"/>
    <cellStyle name="40% - Énfasis6 3 2 7 5" xfId="46722" xr:uid="{00000000-0005-0000-0000-0000C0860000}"/>
    <cellStyle name="40% - Énfasis6 3 2 8" xfId="4020" xr:uid="{00000000-0005-0000-0000-0000C1860000}"/>
    <cellStyle name="40% - Énfasis6 3 2 8 2" xfId="14001" xr:uid="{00000000-0005-0000-0000-0000C2860000}"/>
    <cellStyle name="40% - Énfasis6 3 2 8 2 2" xfId="32262" xr:uid="{00000000-0005-0000-0000-0000C3860000}"/>
    <cellStyle name="40% - Énfasis6 3 2 8 3" xfId="40159" xr:uid="{00000000-0005-0000-0000-0000C4860000}"/>
    <cellStyle name="40% - Énfasis6 3 2 8 4" xfId="24894" xr:uid="{00000000-0005-0000-0000-0000C5860000}"/>
    <cellStyle name="40% - Énfasis6 3 2 8 5" xfId="45223" xr:uid="{00000000-0005-0000-0000-0000C6860000}"/>
    <cellStyle name="40% - Énfasis6 3 2 9" xfId="7056" xr:uid="{00000000-0005-0000-0000-0000C7860000}"/>
    <cellStyle name="40% - Énfasis6 3 2 9 2" xfId="16033" xr:uid="{00000000-0005-0000-0000-0000C8860000}"/>
    <cellStyle name="40% - Énfasis6 3 2 9 3" xfId="25847" xr:uid="{00000000-0005-0000-0000-0000C9860000}"/>
    <cellStyle name="40% - Énfasis6 3 2 9 4" xfId="47258" xr:uid="{00000000-0005-0000-0000-0000CA860000}"/>
    <cellStyle name="40% - Énfasis6 3 3" xfId="317" xr:uid="{00000000-0005-0000-0000-0000CB860000}"/>
    <cellStyle name="40% - Énfasis6 3 3 10" xfId="7795" xr:uid="{00000000-0005-0000-0000-0000CC860000}"/>
    <cellStyle name="40% - Énfasis6 3 3 10 2" xfId="16762" xr:uid="{00000000-0005-0000-0000-0000CD860000}"/>
    <cellStyle name="40% - Énfasis6 3 3 10 3" xfId="33747" xr:uid="{00000000-0005-0000-0000-0000CE860000}"/>
    <cellStyle name="40% - Énfasis6 3 3 10 4" xfId="47987" xr:uid="{00000000-0005-0000-0000-0000CF860000}"/>
    <cellStyle name="40% - Énfasis6 3 3 11" xfId="11374" xr:uid="{00000000-0005-0000-0000-0000D0860000}"/>
    <cellStyle name="40% - Énfasis6 3 3 11 2" xfId="49630" xr:uid="{00000000-0005-0000-0000-0000D1860000}"/>
    <cellStyle name="40% - Énfasis6 3 3 12" xfId="18401" xr:uid="{00000000-0005-0000-0000-0000D2860000}"/>
    <cellStyle name="40% - Énfasis6 3 3 13" xfId="41448" xr:uid="{00000000-0005-0000-0000-0000D3860000}"/>
    <cellStyle name="40% - Énfasis6 3 3 2" xfId="681" xr:uid="{00000000-0005-0000-0000-0000D4860000}"/>
    <cellStyle name="40% - Énfasis6 3 3 2 10" xfId="41588" xr:uid="{00000000-0005-0000-0000-0000D5860000}"/>
    <cellStyle name="40% - Énfasis6 3 3 2 2" xfId="2383" xr:uid="{00000000-0005-0000-0000-0000D6860000}"/>
    <cellStyle name="40% - Énfasis6 3 3 2 2 2" xfId="5044" xr:uid="{00000000-0005-0000-0000-0000D7860000}"/>
    <cellStyle name="40% - Énfasis6 3 3 2 2 2 2" xfId="15022" xr:uid="{00000000-0005-0000-0000-0000D8860000}"/>
    <cellStyle name="40% - Énfasis6 3 3 2 2 2 2 2" xfId="28721" xr:uid="{00000000-0005-0000-0000-0000D9860000}"/>
    <cellStyle name="40% - Énfasis6 3 3 2 2 2 3" xfId="36616" xr:uid="{00000000-0005-0000-0000-0000DA860000}"/>
    <cellStyle name="40% - Énfasis6 3 3 2 2 2 4" xfId="21405" xr:uid="{00000000-0005-0000-0000-0000DB860000}"/>
    <cellStyle name="40% - Énfasis6 3 3 2 2 2 5" xfId="46244" xr:uid="{00000000-0005-0000-0000-0000DC860000}"/>
    <cellStyle name="40% - Énfasis6 3 3 2 2 3" xfId="8930" xr:uid="{00000000-0005-0000-0000-0000DD860000}"/>
    <cellStyle name="40% - Énfasis6 3 3 2 2 3 2" xfId="17897" xr:uid="{00000000-0005-0000-0000-0000DE860000}"/>
    <cellStyle name="40% - Énfasis6 3 3 2 2 3 2 2" xfId="30205" xr:uid="{00000000-0005-0000-0000-0000DF860000}"/>
    <cellStyle name="40% - Énfasis6 3 3 2 2 3 3" xfId="38101" xr:uid="{00000000-0005-0000-0000-0000E0860000}"/>
    <cellStyle name="40% - Énfasis6 3 3 2 2 3 4" xfId="22888" xr:uid="{00000000-0005-0000-0000-0000E1860000}"/>
    <cellStyle name="40% - Énfasis6 3 3 2 2 3 5" xfId="49122" xr:uid="{00000000-0005-0000-0000-0000E2860000}"/>
    <cellStyle name="40% - Énfasis6 3 3 2 2 4" xfId="9784" xr:uid="{00000000-0005-0000-0000-0000E3860000}"/>
    <cellStyle name="40% - Énfasis6 3 3 2 2 4 2" xfId="31690" xr:uid="{00000000-0005-0000-0000-0000E4860000}"/>
    <cellStyle name="40% - Énfasis6 3 3 2 2 4 3" xfId="39587" xr:uid="{00000000-0005-0000-0000-0000E5860000}"/>
    <cellStyle name="40% - Énfasis6 3 3 2 2 4 4" xfId="24372" xr:uid="{00000000-0005-0000-0000-0000E6860000}"/>
    <cellStyle name="40% - Énfasis6 3 3 2 2 4 5" xfId="50765" xr:uid="{00000000-0005-0000-0000-0000E7860000}"/>
    <cellStyle name="40% - Énfasis6 3 3 2 2 5" xfId="12444" xr:uid="{00000000-0005-0000-0000-0000E8860000}"/>
    <cellStyle name="40% - Énfasis6 3 3 2 2 5 2" xfId="33175" xr:uid="{00000000-0005-0000-0000-0000E9860000}"/>
    <cellStyle name="40% - Énfasis6 3 3 2 2 5 3" xfId="41072" xr:uid="{00000000-0005-0000-0000-0000EA860000}"/>
    <cellStyle name="40% - Énfasis6 3 3 2 2 6" xfId="26759" xr:uid="{00000000-0005-0000-0000-0000EB860000}"/>
    <cellStyle name="40% - Énfasis6 3 3 2 2 7" xfId="34659" xr:uid="{00000000-0005-0000-0000-0000EC860000}"/>
    <cellStyle name="40% - Énfasis6 3 3 2 2 8" xfId="19921" xr:uid="{00000000-0005-0000-0000-0000ED860000}"/>
    <cellStyle name="40% - Énfasis6 3 3 2 2 9" xfId="42583" xr:uid="{00000000-0005-0000-0000-0000EE860000}"/>
    <cellStyle name="40% - Énfasis6 3 3 2 3" xfId="1373" xr:uid="{00000000-0005-0000-0000-0000EF860000}"/>
    <cellStyle name="40% - Énfasis6 3 3 2 3 2" xfId="6724" xr:uid="{00000000-0005-0000-0000-0000F0860000}"/>
    <cellStyle name="40% - Énfasis6 3 3 2 3 2 2" xfId="15703" xr:uid="{00000000-0005-0000-0000-0000F1860000}"/>
    <cellStyle name="40% - Énfasis6 3 3 2 3 2 3" xfId="28127" xr:uid="{00000000-0005-0000-0000-0000F2860000}"/>
    <cellStyle name="40% - Énfasis6 3 3 2 3 2 4" xfId="46927" xr:uid="{00000000-0005-0000-0000-0000F3860000}"/>
    <cellStyle name="40% - Énfasis6 3 3 2 3 3" xfId="11375" xr:uid="{00000000-0005-0000-0000-0000F4860000}"/>
    <cellStyle name="40% - Énfasis6 3 3 2 3 3 2" xfId="36022" xr:uid="{00000000-0005-0000-0000-0000F5860000}"/>
    <cellStyle name="40% - Énfasis6 3 3 2 3 4" xfId="20811" xr:uid="{00000000-0005-0000-0000-0000F6860000}"/>
    <cellStyle name="40% - Énfasis6 3 3 2 3 5" xfId="43245" xr:uid="{00000000-0005-0000-0000-0000F7860000}"/>
    <cellStyle name="40% - Énfasis6 3 3 2 4" xfId="4205" xr:uid="{00000000-0005-0000-0000-0000F8860000}"/>
    <cellStyle name="40% - Énfasis6 3 3 2 4 2" xfId="14185" xr:uid="{00000000-0005-0000-0000-0000F9860000}"/>
    <cellStyle name="40% - Énfasis6 3 3 2 4 2 2" xfId="29611" xr:uid="{00000000-0005-0000-0000-0000FA860000}"/>
    <cellStyle name="40% - Énfasis6 3 3 2 4 3" xfId="37507" xr:uid="{00000000-0005-0000-0000-0000FB860000}"/>
    <cellStyle name="40% - Énfasis6 3 3 2 4 4" xfId="22295" xr:uid="{00000000-0005-0000-0000-0000FC860000}"/>
    <cellStyle name="40% - Énfasis6 3 3 2 4 5" xfId="45407" xr:uid="{00000000-0005-0000-0000-0000FD860000}"/>
    <cellStyle name="40% - Énfasis6 3 3 2 5" xfId="7261" xr:uid="{00000000-0005-0000-0000-0000FE860000}"/>
    <cellStyle name="40% - Énfasis6 3 3 2 5 2" xfId="16238" xr:uid="{00000000-0005-0000-0000-0000FF860000}"/>
    <cellStyle name="40% - Énfasis6 3 3 2 5 2 2" xfId="31096" xr:uid="{00000000-0005-0000-0000-000000870000}"/>
    <cellStyle name="40% - Énfasis6 3 3 2 5 3" xfId="38993" xr:uid="{00000000-0005-0000-0000-000001870000}"/>
    <cellStyle name="40% - Énfasis6 3 3 2 5 4" xfId="23779" xr:uid="{00000000-0005-0000-0000-000002870000}"/>
    <cellStyle name="40% - Énfasis6 3 3 2 5 5" xfId="47463" xr:uid="{00000000-0005-0000-0000-000003870000}"/>
    <cellStyle name="40% - Énfasis6 3 3 2 6" xfId="3169" xr:uid="{00000000-0005-0000-0000-000004870000}"/>
    <cellStyle name="40% - Énfasis6 3 3 2 6 2" xfId="13153" xr:uid="{00000000-0005-0000-0000-000005870000}"/>
    <cellStyle name="40% - Énfasis6 3 3 2 6 2 2" xfId="32581" xr:uid="{00000000-0005-0000-0000-000006870000}"/>
    <cellStyle name="40% - Énfasis6 3 3 2 6 3" xfId="40478" xr:uid="{00000000-0005-0000-0000-000007870000}"/>
    <cellStyle name="40% - Énfasis6 3 3 2 6 4" xfId="25185" xr:uid="{00000000-0005-0000-0000-000008870000}"/>
    <cellStyle name="40% - Énfasis6 3 3 2 6 5" xfId="44374" xr:uid="{00000000-0005-0000-0000-000009870000}"/>
    <cellStyle name="40% - Énfasis6 3 3 2 7" xfId="7935" xr:uid="{00000000-0005-0000-0000-00000A870000}"/>
    <cellStyle name="40% - Énfasis6 3 3 2 7 2" xfId="16902" xr:uid="{00000000-0005-0000-0000-00000B870000}"/>
    <cellStyle name="40% - Énfasis6 3 3 2 7 3" xfId="26165" xr:uid="{00000000-0005-0000-0000-00000C870000}"/>
    <cellStyle name="40% - Énfasis6 3 3 2 7 4" xfId="48127" xr:uid="{00000000-0005-0000-0000-00000D870000}"/>
    <cellStyle name="40% - Énfasis6 3 3 2 8" xfId="11376" xr:uid="{00000000-0005-0000-0000-00000E870000}"/>
    <cellStyle name="40% - Énfasis6 3 3 2 8 2" xfId="34065" xr:uid="{00000000-0005-0000-0000-00000F870000}"/>
    <cellStyle name="40% - Énfasis6 3 3 2 8 3" xfId="49770" xr:uid="{00000000-0005-0000-0000-000010870000}"/>
    <cellStyle name="40% - Énfasis6 3 3 2 9" xfId="19327" xr:uid="{00000000-0005-0000-0000-000011870000}"/>
    <cellStyle name="40% - Énfasis6 3 3 3" xfId="856" xr:uid="{00000000-0005-0000-0000-000012870000}"/>
    <cellStyle name="40% - Énfasis6 3 3 3 2" xfId="1547" xr:uid="{00000000-0005-0000-0000-000013870000}"/>
    <cellStyle name="40% - Énfasis6 3 3 3 2 2" xfId="6899" xr:uid="{00000000-0005-0000-0000-000014870000}"/>
    <cellStyle name="40% - Énfasis6 3 3 3 2 2 2" xfId="15877" xr:uid="{00000000-0005-0000-0000-000015870000}"/>
    <cellStyle name="40% - Énfasis6 3 3 3 2 2 3" xfId="28720" xr:uid="{00000000-0005-0000-0000-000016870000}"/>
    <cellStyle name="40% - Énfasis6 3 3 3 2 2 4" xfId="47101" xr:uid="{00000000-0005-0000-0000-000017870000}"/>
    <cellStyle name="40% - Énfasis6 3 3 3 2 3" xfId="11377" xr:uid="{00000000-0005-0000-0000-000018870000}"/>
    <cellStyle name="40% - Énfasis6 3 3 3 2 3 2" xfId="36615" xr:uid="{00000000-0005-0000-0000-000019870000}"/>
    <cellStyle name="40% - Énfasis6 3 3 3 2 4" xfId="21404" xr:uid="{00000000-0005-0000-0000-00001A870000}"/>
    <cellStyle name="40% - Énfasis6 3 3 3 2 5" xfId="43419" xr:uid="{00000000-0005-0000-0000-00001B870000}"/>
    <cellStyle name="40% - Énfasis6 3 3 3 3" xfId="4765" xr:uid="{00000000-0005-0000-0000-00001C870000}"/>
    <cellStyle name="40% - Énfasis6 3 3 3 3 2" xfId="14743" xr:uid="{00000000-0005-0000-0000-00001D870000}"/>
    <cellStyle name="40% - Énfasis6 3 3 3 3 2 2" xfId="30204" xr:uid="{00000000-0005-0000-0000-00001E870000}"/>
    <cellStyle name="40% - Énfasis6 3 3 3 3 3" xfId="38100" xr:uid="{00000000-0005-0000-0000-00001F870000}"/>
    <cellStyle name="40% - Énfasis6 3 3 3 3 4" xfId="22887" xr:uid="{00000000-0005-0000-0000-000020870000}"/>
    <cellStyle name="40% - Énfasis6 3 3 3 3 5" xfId="45965" xr:uid="{00000000-0005-0000-0000-000021870000}"/>
    <cellStyle name="40% - Énfasis6 3 3 3 4" xfId="7435" xr:uid="{00000000-0005-0000-0000-000022870000}"/>
    <cellStyle name="40% - Énfasis6 3 3 3 4 2" xfId="16411" xr:uid="{00000000-0005-0000-0000-000023870000}"/>
    <cellStyle name="40% - Énfasis6 3 3 3 4 2 2" xfId="31689" xr:uid="{00000000-0005-0000-0000-000024870000}"/>
    <cellStyle name="40% - Énfasis6 3 3 3 4 3" xfId="39586" xr:uid="{00000000-0005-0000-0000-000025870000}"/>
    <cellStyle name="40% - Énfasis6 3 3 3 4 4" xfId="24371" xr:uid="{00000000-0005-0000-0000-000026870000}"/>
    <cellStyle name="40% - Énfasis6 3 3 3 4 5" xfId="47636" xr:uid="{00000000-0005-0000-0000-000027870000}"/>
    <cellStyle name="40% - Énfasis6 3 3 3 5" xfId="3343" xr:uid="{00000000-0005-0000-0000-000028870000}"/>
    <cellStyle name="40% - Énfasis6 3 3 3 5 2" xfId="13327" xr:uid="{00000000-0005-0000-0000-000029870000}"/>
    <cellStyle name="40% - Énfasis6 3 3 3 5 2 2" xfId="33174" xr:uid="{00000000-0005-0000-0000-00002A870000}"/>
    <cellStyle name="40% - Énfasis6 3 3 3 5 3" xfId="41071" xr:uid="{00000000-0005-0000-0000-00002B870000}"/>
    <cellStyle name="40% - Énfasis6 3 3 3 5 4" xfId="25430" xr:uid="{00000000-0005-0000-0000-00002C870000}"/>
    <cellStyle name="40% - Énfasis6 3 3 3 5 5" xfId="44548" xr:uid="{00000000-0005-0000-0000-00002D870000}"/>
    <cellStyle name="40% - Énfasis6 3 3 3 6" xfId="8109" xr:uid="{00000000-0005-0000-0000-00002E870000}"/>
    <cellStyle name="40% - Énfasis6 3 3 3 6 2" xfId="17076" xr:uid="{00000000-0005-0000-0000-00002F870000}"/>
    <cellStyle name="40% - Énfasis6 3 3 3 6 3" xfId="26758" xr:uid="{00000000-0005-0000-0000-000030870000}"/>
    <cellStyle name="40% - Énfasis6 3 3 3 6 4" xfId="48301" xr:uid="{00000000-0005-0000-0000-000031870000}"/>
    <cellStyle name="40% - Énfasis6 3 3 3 7" xfId="11378" xr:uid="{00000000-0005-0000-0000-000032870000}"/>
    <cellStyle name="40% - Énfasis6 3 3 3 7 2" xfId="34658" xr:uid="{00000000-0005-0000-0000-000033870000}"/>
    <cellStyle name="40% - Énfasis6 3 3 3 7 3" xfId="49944" xr:uid="{00000000-0005-0000-0000-000034870000}"/>
    <cellStyle name="40% - Énfasis6 3 3 3 8" xfId="19920" xr:uid="{00000000-0005-0000-0000-000035870000}"/>
    <cellStyle name="40% - Énfasis6 3 3 3 9" xfId="41762" xr:uid="{00000000-0005-0000-0000-000036870000}"/>
    <cellStyle name="40% - Énfasis6 3 3 4" xfId="541" xr:uid="{00000000-0005-0000-0000-000037870000}"/>
    <cellStyle name="40% - Énfasis6 3 3 4 2" xfId="2652" xr:uid="{00000000-0005-0000-0000-000038870000}"/>
    <cellStyle name="40% - Énfasis6 3 3 4 2 2" xfId="4567" xr:uid="{00000000-0005-0000-0000-000039870000}"/>
    <cellStyle name="40% - Énfasis6 3 3 4 2 2 2" xfId="14545" xr:uid="{00000000-0005-0000-0000-00003A870000}"/>
    <cellStyle name="40% - Énfasis6 3 3 4 2 2 3" xfId="45767" xr:uid="{00000000-0005-0000-0000-00003B870000}"/>
    <cellStyle name="40% - Énfasis6 3 3 4 2 3" xfId="11379" xr:uid="{00000000-0005-0000-0000-00003C870000}"/>
    <cellStyle name="40% - Énfasis6 3 3 4 2 4" xfId="27291" xr:uid="{00000000-0005-0000-0000-00003D870000}"/>
    <cellStyle name="40% - Énfasis6 3 3 4 2 5" xfId="43862" xr:uid="{00000000-0005-0000-0000-00003E870000}"/>
    <cellStyle name="40% - Énfasis6 3 3 4 3" xfId="3641" xr:uid="{00000000-0005-0000-0000-00003F870000}"/>
    <cellStyle name="40% - Énfasis6 3 3 4 3 2" xfId="13625" xr:uid="{00000000-0005-0000-0000-000040870000}"/>
    <cellStyle name="40% - Énfasis6 3 3 4 3 3" xfId="35186" xr:uid="{00000000-0005-0000-0000-000041870000}"/>
    <cellStyle name="40% - Énfasis6 3 3 4 3 4" xfId="44846" xr:uid="{00000000-0005-0000-0000-000042870000}"/>
    <cellStyle name="40% - Énfasis6 3 3 4 4" xfId="9223" xr:uid="{00000000-0005-0000-0000-000043870000}"/>
    <cellStyle name="40% - Énfasis6 3 3 4 4 2" xfId="18189" xr:uid="{00000000-0005-0000-0000-000044870000}"/>
    <cellStyle name="40% - Énfasis6 3 3 4 4 3" xfId="49415" xr:uid="{00000000-0005-0000-0000-000045870000}"/>
    <cellStyle name="40% - Énfasis6 3 3 4 5" xfId="11380" xr:uid="{00000000-0005-0000-0000-000046870000}"/>
    <cellStyle name="40% - Énfasis6 3 3 4 5 2" xfId="51058" xr:uid="{00000000-0005-0000-0000-000047870000}"/>
    <cellStyle name="40% - Énfasis6 3 3 4 6" xfId="19009" xr:uid="{00000000-0005-0000-0000-000048870000}"/>
    <cellStyle name="40% - Énfasis6 3 3 4 7" xfId="42876" xr:uid="{00000000-0005-0000-0000-000049870000}"/>
    <cellStyle name="40% - Énfasis6 3 3 5" xfId="1233" xr:uid="{00000000-0005-0000-0000-00004A870000}"/>
    <cellStyle name="40% - Énfasis6 3 3 5 2" xfId="5651" xr:uid="{00000000-0005-0000-0000-00004B870000}"/>
    <cellStyle name="40% - Énfasis6 3 3 5 2 2" xfId="27809" xr:uid="{00000000-0005-0000-0000-00004C870000}"/>
    <cellStyle name="40% - Énfasis6 3 3 5 3" xfId="11381" xr:uid="{00000000-0005-0000-0000-00004D870000}"/>
    <cellStyle name="40% - Énfasis6 3 3 5 3 2" xfId="35704" xr:uid="{00000000-0005-0000-0000-00004E870000}"/>
    <cellStyle name="40% - Énfasis6 3 3 5 4" xfId="20493" xr:uid="{00000000-0005-0000-0000-00004F870000}"/>
    <cellStyle name="40% - Énfasis6 3 3 5 5" xfId="43105" xr:uid="{00000000-0005-0000-0000-000050870000}"/>
    <cellStyle name="40% - Énfasis6 3 3 6" xfId="6584" xr:uid="{00000000-0005-0000-0000-000051870000}"/>
    <cellStyle name="40% - Énfasis6 3 3 6 2" xfId="15564" xr:uid="{00000000-0005-0000-0000-000052870000}"/>
    <cellStyle name="40% - Énfasis6 3 3 6 2 2" xfId="29293" xr:uid="{00000000-0005-0000-0000-000053870000}"/>
    <cellStyle name="40% - Énfasis6 3 3 6 3" xfId="37189" xr:uid="{00000000-0005-0000-0000-000054870000}"/>
    <cellStyle name="40% - Énfasis6 3 3 6 4" xfId="21977" xr:uid="{00000000-0005-0000-0000-000055870000}"/>
    <cellStyle name="40% - Énfasis6 3 3 6 5" xfId="46787" xr:uid="{00000000-0005-0000-0000-000056870000}"/>
    <cellStyle name="40% - Énfasis6 3 3 7" xfId="3924" xr:uid="{00000000-0005-0000-0000-000057870000}"/>
    <cellStyle name="40% - Énfasis6 3 3 7 2" xfId="13906" xr:uid="{00000000-0005-0000-0000-000058870000}"/>
    <cellStyle name="40% - Énfasis6 3 3 7 2 2" xfId="30778" xr:uid="{00000000-0005-0000-0000-000059870000}"/>
    <cellStyle name="40% - Énfasis6 3 3 7 3" xfId="38675" xr:uid="{00000000-0005-0000-0000-00005A870000}"/>
    <cellStyle name="40% - Énfasis6 3 3 7 4" xfId="23461" xr:uid="{00000000-0005-0000-0000-00005B870000}"/>
    <cellStyle name="40% - Énfasis6 3 3 7 5" xfId="45128" xr:uid="{00000000-0005-0000-0000-00005C870000}"/>
    <cellStyle name="40% - Énfasis6 3 3 8" xfId="7121" xr:uid="{00000000-0005-0000-0000-00005D870000}"/>
    <cellStyle name="40% - Énfasis6 3 3 8 2" xfId="16098" xr:uid="{00000000-0005-0000-0000-00005E870000}"/>
    <cellStyle name="40% - Énfasis6 3 3 8 2 2" xfId="32263" xr:uid="{00000000-0005-0000-0000-00005F870000}"/>
    <cellStyle name="40% - Énfasis6 3 3 8 3" xfId="40160" xr:uid="{00000000-0005-0000-0000-000060870000}"/>
    <cellStyle name="40% - Énfasis6 3 3 8 4" xfId="24895" xr:uid="{00000000-0005-0000-0000-000061870000}"/>
    <cellStyle name="40% - Énfasis6 3 3 8 5" xfId="47323" xr:uid="{00000000-0005-0000-0000-000062870000}"/>
    <cellStyle name="40% - Énfasis6 3 3 9" xfId="3029" xr:uid="{00000000-0005-0000-0000-000063870000}"/>
    <cellStyle name="40% - Énfasis6 3 3 9 2" xfId="13013" xr:uid="{00000000-0005-0000-0000-000064870000}"/>
    <cellStyle name="40% - Énfasis6 3 3 9 3" xfId="25848" xr:uid="{00000000-0005-0000-0000-000065870000}"/>
    <cellStyle name="40% - Énfasis6 3 3 9 4" xfId="44234" xr:uid="{00000000-0005-0000-0000-000066870000}"/>
    <cellStyle name="40% - Énfasis6 3 4" xfId="679" xr:uid="{00000000-0005-0000-0000-000067870000}"/>
    <cellStyle name="40% - Énfasis6 3 4 10" xfId="33745" xr:uid="{00000000-0005-0000-0000-000068870000}"/>
    <cellStyle name="40% - Énfasis6 3 4 11" xfId="18545" xr:uid="{00000000-0005-0000-0000-000069870000}"/>
    <cellStyle name="40% - Énfasis6 3 4 12" xfId="41586" xr:uid="{00000000-0005-0000-0000-00006A870000}"/>
    <cellStyle name="40% - Énfasis6 3 4 2" xfId="1005" xr:uid="{00000000-0005-0000-0000-00006B870000}"/>
    <cellStyle name="40% - Énfasis6 3 4 2 10" xfId="42086" xr:uid="{00000000-0005-0000-0000-00006C870000}"/>
    <cellStyle name="40% - Énfasis6 3 4 2 2" xfId="2385" xr:uid="{00000000-0005-0000-0000-00006D870000}"/>
    <cellStyle name="40% - Énfasis6 3 4 2 2 2" xfId="4960" xr:uid="{00000000-0005-0000-0000-00006E870000}"/>
    <cellStyle name="40% - Énfasis6 3 4 2 2 2 2" xfId="14938" xr:uid="{00000000-0005-0000-0000-00006F870000}"/>
    <cellStyle name="40% - Énfasis6 3 4 2 2 2 2 2" xfId="28723" xr:uid="{00000000-0005-0000-0000-000070870000}"/>
    <cellStyle name="40% - Énfasis6 3 4 2 2 2 3" xfId="36618" xr:uid="{00000000-0005-0000-0000-000071870000}"/>
    <cellStyle name="40% - Énfasis6 3 4 2 2 2 4" xfId="21407" xr:uid="{00000000-0005-0000-0000-000072870000}"/>
    <cellStyle name="40% - Énfasis6 3 4 2 2 2 5" xfId="46160" xr:uid="{00000000-0005-0000-0000-000073870000}"/>
    <cellStyle name="40% - Énfasis6 3 4 2 2 3" xfId="8932" xr:uid="{00000000-0005-0000-0000-000074870000}"/>
    <cellStyle name="40% - Énfasis6 3 4 2 2 3 2" xfId="17899" xr:uid="{00000000-0005-0000-0000-000075870000}"/>
    <cellStyle name="40% - Énfasis6 3 4 2 2 3 2 2" xfId="30207" xr:uid="{00000000-0005-0000-0000-000076870000}"/>
    <cellStyle name="40% - Énfasis6 3 4 2 2 3 3" xfId="38103" xr:uid="{00000000-0005-0000-0000-000077870000}"/>
    <cellStyle name="40% - Énfasis6 3 4 2 2 3 4" xfId="22890" xr:uid="{00000000-0005-0000-0000-000078870000}"/>
    <cellStyle name="40% - Énfasis6 3 4 2 2 3 5" xfId="49124" xr:uid="{00000000-0005-0000-0000-000079870000}"/>
    <cellStyle name="40% - Énfasis6 3 4 2 2 4" xfId="9785" xr:uid="{00000000-0005-0000-0000-00007A870000}"/>
    <cellStyle name="40% - Énfasis6 3 4 2 2 4 2" xfId="31692" xr:uid="{00000000-0005-0000-0000-00007B870000}"/>
    <cellStyle name="40% - Énfasis6 3 4 2 2 4 3" xfId="39589" xr:uid="{00000000-0005-0000-0000-00007C870000}"/>
    <cellStyle name="40% - Énfasis6 3 4 2 2 4 4" xfId="24374" xr:uid="{00000000-0005-0000-0000-00007D870000}"/>
    <cellStyle name="40% - Énfasis6 3 4 2 2 4 5" xfId="50767" xr:uid="{00000000-0005-0000-0000-00007E870000}"/>
    <cellStyle name="40% - Énfasis6 3 4 2 2 5" xfId="12445" xr:uid="{00000000-0005-0000-0000-00007F870000}"/>
    <cellStyle name="40% - Énfasis6 3 4 2 2 5 2" xfId="33177" xr:uid="{00000000-0005-0000-0000-000080870000}"/>
    <cellStyle name="40% - Énfasis6 3 4 2 2 5 3" xfId="41074" xr:uid="{00000000-0005-0000-0000-000081870000}"/>
    <cellStyle name="40% - Énfasis6 3 4 2 2 6" xfId="26761" xr:uid="{00000000-0005-0000-0000-000082870000}"/>
    <cellStyle name="40% - Énfasis6 3 4 2 2 7" xfId="34661" xr:uid="{00000000-0005-0000-0000-000083870000}"/>
    <cellStyle name="40% - Énfasis6 3 4 2 2 8" xfId="19923" xr:uid="{00000000-0005-0000-0000-000084870000}"/>
    <cellStyle name="40% - Énfasis6 3 4 2 2 9" xfId="42585" xr:uid="{00000000-0005-0000-0000-000085870000}"/>
    <cellStyle name="40% - Énfasis6 3 4 2 3" xfId="1885" xr:uid="{00000000-0005-0000-0000-000086870000}"/>
    <cellStyle name="40% - Énfasis6 3 4 2 3 2" xfId="11382" xr:uid="{00000000-0005-0000-0000-000087870000}"/>
    <cellStyle name="40% - Énfasis6 3 4 2 3 2 2" xfId="28128" xr:uid="{00000000-0005-0000-0000-000088870000}"/>
    <cellStyle name="40% - Énfasis6 3 4 2 3 3" xfId="36023" xr:uid="{00000000-0005-0000-0000-000089870000}"/>
    <cellStyle name="40% - Énfasis6 3 4 2 3 4" xfId="20812" xr:uid="{00000000-0005-0000-0000-00008A870000}"/>
    <cellStyle name="40% - Énfasis6 3 4 2 3 5" xfId="43661" xr:uid="{00000000-0005-0000-0000-00008B870000}"/>
    <cellStyle name="40% - Énfasis6 3 4 2 4" xfId="3642" xr:uid="{00000000-0005-0000-0000-00008C870000}"/>
    <cellStyle name="40% - Énfasis6 3 4 2 4 2" xfId="13626" xr:uid="{00000000-0005-0000-0000-00008D870000}"/>
    <cellStyle name="40% - Énfasis6 3 4 2 4 2 2" xfId="29612" xr:uid="{00000000-0005-0000-0000-00008E870000}"/>
    <cellStyle name="40% - Énfasis6 3 4 2 4 3" xfId="37508" xr:uid="{00000000-0005-0000-0000-00008F870000}"/>
    <cellStyle name="40% - Énfasis6 3 4 2 4 4" xfId="22296" xr:uid="{00000000-0005-0000-0000-000090870000}"/>
    <cellStyle name="40% - Énfasis6 3 4 2 4 5" xfId="44847" xr:uid="{00000000-0005-0000-0000-000091870000}"/>
    <cellStyle name="40% - Énfasis6 3 4 2 5" xfId="8433" xr:uid="{00000000-0005-0000-0000-000092870000}"/>
    <cellStyle name="40% - Énfasis6 3 4 2 5 2" xfId="17400" xr:uid="{00000000-0005-0000-0000-000093870000}"/>
    <cellStyle name="40% - Énfasis6 3 4 2 5 2 2" xfId="31097" xr:uid="{00000000-0005-0000-0000-000094870000}"/>
    <cellStyle name="40% - Énfasis6 3 4 2 5 3" xfId="38994" xr:uid="{00000000-0005-0000-0000-000095870000}"/>
    <cellStyle name="40% - Énfasis6 3 4 2 5 4" xfId="23780" xr:uid="{00000000-0005-0000-0000-000096870000}"/>
    <cellStyle name="40% - Énfasis6 3 4 2 5 5" xfId="48625" xr:uid="{00000000-0005-0000-0000-000097870000}"/>
    <cellStyle name="40% - Énfasis6 3 4 2 6" xfId="11383" xr:uid="{00000000-0005-0000-0000-000098870000}"/>
    <cellStyle name="40% - Énfasis6 3 4 2 6 2" xfId="32582" xr:uid="{00000000-0005-0000-0000-000099870000}"/>
    <cellStyle name="40% - Énfasis6 3 4 2 6 3" xfId="40479" xr:uid="{00000000-0005-0000-0000-00009A870000}"/>
    <cellStyle name="40% - Énfasis6 3 4 2 6 4" xfId="25186" xr:uid="{00000000-0005-0000-0000-00009B870000}"/>
    <cellStyle name="40% - Énfasis6 3 4 2 6 5" xfId="50268" xr:uid="{00000000-0005-0000-0000-00009C870000}"/>
    <cellStyle name="40% - Énfasis6 3 4 2 7" xfId="26166" xr:uid="{00000000-0005-0000-0000-00009D870000}"/>
    <cellStyle name="40% - Énfasis6 3 4 2 8" xfId="34066" xr:uid="{00000000-0005-0000-0000-00009E870000}"/>
    <cellStyle name="40% - Énfasis6 3 4 2 9" xfId="19328" xr:uid="{00000000-0005-0000-0000-00009F870000}"/>
    <cellStyle name="40% - Énfasis6 3 4 3" xfId="2384" xr:uid="{00000000-0005-0000-0000-0000A0870000}"/>
    <cellStyle name="40% - Énfasis6 3 4 3 2" xfId="6039" xr:uid="{00000000-0005-0000-0000-0000A1870000}"/>
    <cellStyle name="40% - Énfasis6 3 4 3 2 2" xfId="28722" xr:uid="{00000000-0005-0000-0000-0000A2870000}"/>
    <cellStyle name="40% - Énfasis6 3 4 3 2 2 2" xfId="51467" xr:uid="{00000000-0005-0000-0000-0000A3870000}"/>
    <cellStyle name="40% - Énfasis6 3 4 3 2 3" xfId="36617" xr:uid="{00000000-0005-0000-0000-0000A4870000}"/>
    <cellStyle name="40% - Énfasis6 3 4 3 2 3 2" xfId="51236" xr:uid="{00000000-0005-0000-0000-0000A5870000}"/>
    <cellStyle name="40% - Énfasis6 3 4 3 2 4" xfId="21406" xr:uid="{00000000-0005-0000-0000-0000A6870000}"/>
    <cellStyle name="40% - Énfasis6 3 4 3 3" xfId="7591" xr:uid="{00000000-0005-0000-0000-0000A7870000}"/>
    <cellStyle name="40% - Énfasis6 3 4 3 3 2" xfId="16566" xr:uid="{00000000-0005-0000-0000-0000A8870000}"/>
    <cellStyle name="40% - Énfasis6 3 4 3 3 2 2" xfId="30206" xr:uid="{00000000-0005-0000-0000-0000A9870000}"/>
    <cellStyle name="40% - Énfasis6 3 4 3 3 3" xfId="38102" xr:uid="{00000000-0005-0000-0000-0000AA870000}"/>
    <cellStyle name="40% - Énfasis6 3 4 3 3 4" xfId="22889" xr:uid="{00000000-0005-0000-0000-0000AB870000}"/>
    <cellStyle name="40% - Énfasis6 3 4 3 3 5" xfId="47791" xr:uid="{00000000-0005-0000-0000-0000AC870000}"/>
    <cellStyle name="40% - Énfasis6 3 4 3 4" xfId="8931" xr:uid="{00000000-0005-0000-0000-0000AD870000}"/>
    <cellStyle name="40% - Énfasis6 3 4 3 4 2" xfId="17898" xr:uid="{00000000-0005-0000-0000-0000AE870000}"/>
    <cellStyle name="40% - Énfasis6 3 4 3 4 2 2" xfId="31691" xr:uid="{00000000-0005-0000-0000-0000AF870000}"/>
    <cellStyle name="40% - Énfasis6 3 4 3 4 3" xfId="39588" xr:uid="{00000000-0005-0000-0000-0000B0870000}"/>
    <cellStyle name="40% - Énfasis6 3 4 3 4 4" xfId="24373" xr:uid="{00000000-0005-0000-0000-0000B1870000}"/>
    <cellStyle name="40% - Énfasis6 3 4 3 4 5" xfId="49123" xr:uid="{00000000-0005-0000-0000-0000B2870000}"/>
    <cellStyle name="40% - Énfasis6 3 4 3 5" xfId="11384" xr:uid="{00000000-0005-0000-0000-0000B3870000}"/>
    <cellStyle name="40% - Énfasis6 3 4 3 5 2" xfId="33176" xr:uid="{00000000-0005-0000-0000-0000B4870000}"/>
    <cellStyle name="40% - Énfasis6 3 4 3 5 3" xfId="41073" xr:uid="{00000000-0005-0000-0000-0000B5870000}"/>
    <cellStyle name="40% - Énfasis6 3 4 3 5 4" xfId="25431" xr:uid="{00000000-0005-0000-0000-0000B6870000}"/>
    <cellStyle name="40% - Énfasis6 3 4 3 5 5" xfId="50766" xr:uid="{00000000-0005-0000-0000-0000B7870000}"/>
    <cellStyle name="40% - Énfasis6 3 4 3 6" xfId="26760" xr:uid="{00000000-0005-0000-0000-0000B8870000}"/>
    <cellStyle name="40% - Énfasis6 3 4 3 7" xfId="34660" xr:uid="{00000000-0005-0000-0000-0000B9870000}"/>
    <cellStyle name="40% - Énfasis6 3 4 3 8" xfId="19922" xr:uid="{00000000-0005-0000-0000-0000BA870000}"/>
    <cellStyle name="40% - Énfasis6 3 4 3 9" xfId="42584" xr:uid="{00000000-0005-0000-0000-0000BB870000}"/>
    <cellStyle name="40% - Énfasis6 3 4 4" xfId="1371" xr:uid="{00000000-0005-0000-0000-0000BC870000}"/>
    <cellStyle name="40% - Énfasis6 3 4 4 2" xfId="6722" xr:uid="{00000000-0005-0000-0000-0000BD870000}"/>
    <cellStyle name="40% - Énfasis6 3 4 4 2 2" xfId="15701" xr:uid="{00000000-0005-0000-0000-0000BE870000}"/>
    <cellStyle name="40% - Énfasis6 3 4 4 2 3" xfId="27289" xr:uid="{00000000-0005-0000-0000-0000BF870000}"/>
    <cellStyle name="40% - Énfasis6 3 4 4 2 4" xfId="46925" xr:uid="{00000000-0005-0000-0000-0000C0870000}"/>
    <cellStyle name="40% - Énfasis6 3 4 4 3" xfId="11385" xr:uid="{00000000-0005-0000-0000-0000C1870000}"/>
    <cellStyle name="40% - Énfasis6 3 4 4 3 2" xfId="35184" xr:uid="{00000000-0005-0000-0000-0000C2870000}"/>
    <cellStyle name="40% - Énfasis6 3 4 4 4" xfId="19007" xr:uid="{00000000-0005-0000-0000-0000C3870000}"/>
    <cellStyle name="40% - Énfasis6 3 4 4 5" xfId="43243" xr:uid="{00000000-0005-0000-0000-0000C4870000}"/>
    <cellStyle name="40% - Énfasis6 3 4 5" xfId="4120" xr:uid="{00000000-0005-0000-0000-0000C5870000}"/>
    <cellStyle name="40% - Énfasis6 3 4 5 2" xfId="14101" xr:uid="{00000000-0005-0000-0000-0000C6870000}"/>
    <cellStyle name="40% - Énfasis6 3 4 5 2 2" xfId="27807" xr:uid="{00000000-0005-0000-0000-0000C7870000}"/>
    <cellStyle name="40% - Énfasis6 3 4 5 3" xfId="35702" xr:uid="{00000000-0005-0000-0000-0000C8870000}"/>
    <cellStyle name="40% - Énfasis6 3 4 5 4" xfId="20491" xr:uid="{00000000-0005-0000-0000-0000C9870000}"/>
    <cellStyle name="40% - Énfasis6 3 4 5 5" xfId="45323" xr:uid="{00000000-0005-0000-0000-0000CA870000}"/>
    <cellStyle name="40% - Énfasis6 3 4 6" xfId="7259" xr:uid="{00000000-0005-0000-0000-0000CB870000}"/>
    <cellStyle name="40% - Énfasis6 3 4 6 2" xfId="16236" xr:uid="{00000000-0005-0000-0000-0000CC870000}"/>
    <cellStyle name="40% - Énfasis6 3 4 6 2 2" xfId="29291" xr:uid="{00000000-0005-0000-0000-0000CD870000}"/>
    <cellStyle name="40% - Énfasis6 3 4 6 3" xfId="37187" xr:uid="{00000000-0005-0000-0000-0000CE870000}"/>
    <cellStyle name="40% - Énfasis6 3 4 6 4" xfId="21975" xr:uid="{00000000-0005-0000-0000-0000CF870000}"/>
    <cellStyle name="40% - Énfasis6 3 4 6 5" xfId="47461" xr:uid="{00000000-0005-0000-0000-0000D0870000}"/>
    <cellStyle name="40% - Énfasis6 3 4 7" xfId="3167" xr:uid="{00000000-0005-0000-0000-0000D1870000}"/>
    <cellStyle name="40% - Énfasis6 3 4 7 2" xfId="13151" xr:uid="{00000000-0005-0000-0000-0000D2870000}"/>
    <cellStyle name="40% - Énfasis6 3 4 7 2 2" xfId="30776" xr:uid="{00000000-0005-0000-0000-0000D3870000}"/>
    <cellStyle name="40% - Énfasis6 3 4 7 3" xfId="38673" xr:uid="{00000000-0005-0000-0000-0000D4870000}"/>
    <cellStyle name="40% - Énfasis6 3 4 7 4" xfId="23459" xr:uid="{00000000-0005-0000-0000-0000D5870000}"/>
    <cellStyle name="40% - Énfasis6 3 4 7 5" xfId="44372" xr:uid="{00000000-0005-0000-0000-0000D6870000}"/>
    <cellStyle name="40% - Énfasis6 3 4 8" xfId="7933" xr:uid="{00000000-0005-0000-0000-0000D7870000}"/>
    <cellStyle name="40% - Énfasis6 3 4 8 2" xfId="16900" xr:uid="{00000000-0005-0000-0000-0000D8870000}"/>
    <cellStyle name="40% - Énfasis6 3 4 8 2 2" xfId="32261" xr:uid="{00000000-0005-0000-0000-0000D9870000}"/>
    <cellStyle name="40% - Énfasis6 3 4 8 3" xfId="40158" xr:uid="{00000000-0005-0000-0000-0000DA870000}"/>
    <cellStyle name="40% - Énfasis6 3 4 8 4" xfId="24893" xr:uid="{00000000-0005-0000-0000-0000DB870000}"/>
    <cellStyle name="40% - Énfasis6 3 4 8 5" xfId="48125" xr:uid="{00000000-0005-0000-0000-0000DC870000}"/>
    <cellStyle name="40% - Énfasis6 3 4 9" xfId="11386" xr:uid="{00000000-0005-0000-0000-0000DD870000}"/>
    <cellStyle name="40% - Énfasis6 3 4 9 2" xfId="25846" xr:uid="{00000000-0005-0000-0000-0000DE870000}"/>
    <cellStyle name="40% - Énfasis6 3 4 9 3" xfId="49768" xr:uid="{00000000-0005-0000-0000-0000DF870000}"/>
    <cellStyle name="40% - Énfasis6 3 5" xfId="854" xr:uid="{00000000-0005-0000-0000-0000E0870000}"/>
    <cellStyle name="40% - Énfasis6 3 5 10" xfId="41760" xr:uid="{00000000-0005-0000-0000-0000E1870000}"/>
    <cellStyle name="40% - Énfasis6 3 5 2" xfId="2386" xr:uid="{00000000-0005-0000-0000-0000E2870000}"/>
    <cellStyle name="40% - Énfasis6 3 5 2 2" xfId="6897" xr:uid="{00000000-0005-0000-0000-0000E3870000}"/>
    <cellStyle name="40% - Énfasis6 3 5 2 2 2" xfId="15875" xr:uid="{00000000-0005-0000-0000-0000E4870000}"/>
    <cellStyle name="40% - Énfasis6 3 5 2 2 2 2" xfId="28724" xr:uid="{00000000-0005-0000-0000-0000E5870000}"/>
    <cellStyle name="40% - Énfasis6 3 5 2 2 3" xfId="36619" xr:uid="{00000000-0005-0000-0000-0000E6870000}"/>
    <cellStyle name="40% - Énfasis6 3 5 2 2 4" xfId="21408" xr:uid="{00000000-0005-0000-0000-0000E7870000}"/>
    <cellStyle name="40% - Énfasis6 3 5 2 2 5" xfId="47099" xr:uid="{00000000-0005-0000-0000-0000E8870000}"/>
    <cellStyle name="40% - Énfasis6 3 5 2 3" xfId="8933" xr:uid="{00000000-0005-0000-0000-0000E9870000}"/>
    <cellStyle name="40% - Énfasis6 3 5 2 3 2" xfId="17900" xr:uid="{00000000-0005-0000-0000-0000EA870000}"/>
    <cellStyle name="40% - Énfasis6 3 5 2 3 2 2" xfId="30208" xr:uid="{00000000-0005-0000-0000-0000EB870000}"/>
    <cellStyle name="40% - Énfasis6 3 5 2 3 3" xfId="38104" xr:uid="{00000000-0005-0000-0000-0000EC870000}"/>
    <cellStyle name="40% - Énfasis6 3 5 2 3 4" xfId="22891" xr:uid="{00000000-0005-0000-0000-0000ED870000}"/>
    <cellStyle name="40% - Énfasis6 3 5 2 3 5" xfId="49125" xr:uid="{00000000-0005-0000-0000-0000EE870000}"/>
    <cellStyle name="40% - Énfasis6 3 5 2 4" xfId="9786" xr:uid="{00000000-0005-0000-0000-0000EF870000}"/>
    <cellStyle name="40% - Énfasis6 3 5 2 4 2" xfId="31693" xr:uid="{00000000-0005-0000-0000-0000F0870000}"/>
    <cellStyle name="40% - Énfasis6 3 5 2 4 3" xfId="39590" xr:uid="{00000000-0005-0000-0000-0000F1870000}"/>
    <cellStyle name="40% - Énfasis6 3 5 2 4 4" xfId="24375" xr:uid="{00000000-0005-0000-0000-0000F2870000}"/>
    <cellStyle name="40% - Énfasis6 3 5 2 4 5" xfId="50768" xr:uid="{00000000-0005-0000-0000-0000F3870000}"/>
    <cellStyle name="40% - Énfasis6 3 5 2 5" xfId="12446" xr:uid="{00000000-0005-0000-0000-0000F4870000}"/>
    <cellStyle name="40% - Énfasis6 3 5 2 5 2" xfId="33178" xr:uid="{00000000-0005-0000-0000-0000F5870000}"/>
    <cellStyle name="40% - Énfasis6 3 5 2 5 3" xfId="41075" xr:uid="{00000000-0005-0000-0000-0000F6870000}"/>
    <cellStyle name="40% - Énfasis6 3 5 2 6" xfId="26762" xr:uid="{00000000-0005-0000-0000-0000F7870000}"/>
    <cellStyle name="40% - Énfasis6 3 5 2 7" xfId="34662" xr:uid="{00000000-0005-0000-0000-0000F8870000}"/>
    <cellStyle name="40% - Énfasis6 3 5 2 8" xfId="19924" xr:uid="{00000000-0005-0000-0000-0000F9870000}"/>
    <cellStyle name="40% - Énfasis6 3 5 2 9" xfId="42586" xr:uid="{00000000-0005-0000-0000-0000FA870000}"/>
    <cellStyle name="40% - Énfasis6 3 5 3" xfId="1545" xr:uid="{00000000-0005-0000-0000-0000FB870000}"/>
    <cellStyle name="40% - Énfasis6 3 5 3 2" xfId="4681" xr:uid="{00000000-0005-0000-0000-0000FC870000}"/>
    <cellStyle name="40% - Énfasis6 3 5 3 2 2" xfId="14659" xr:uid="{00000000-0005-0000-0000-0000FD870000}"/>
    <cellStyle name="40% - Énfasis6 3 5 3 2 3" xfId="27928" xr:uid="{00000000-0005-0000-0000-0000FE870000}"/>
    <cellStyle name="40% - Énfasis6 3 5 3 2 4" xfId="45881" xr:uid="{00000000-0005-0000-0000-0000FF870000}"/>
    <cellStyle name="40% - Énfasis6 3 5 3 3" xfId="11387" xr:uid="{00000000-0005-0000-0000-000000880000}"/>
    <cellStyle name="40% - Énfasis6 3 5 3 3 2" xfId="35823" xr:uid="{00000000-0005-0000-0000-000001880000}"/>
    <cellStyle name="40% - Énfasis6 3 5 3 4" xfId="20612" xr:uid="{00000000-0005-0000-0000-000002880000}"/>
    <cellStyle name="40% - Énfasis6 3 5 3 5" xfId="43417" xr:uid="{00000000-0005-0000-0000-000003880000}"/>
    <cellStyle name="40% - Énfasis6 3 5 4" xfId="7433" xr:uid="{00000000-0005-0000-0000-000004880000}"/>
    <cellStyle name="40% - Énfasis6 3 5 4 2" xfId="16409" xr:uid="{00000000-0005-0000-0000-000005880000}"/>
    <cellStyle name="40% - Énfasis6 3 5 4 2 2" xfId="29412" xr:uid="{00000000-0005-0000-0000-000006880000}"/>
    <cellStyle name="40% - Énfasis6 3 5 4 3" xfId="37308" xr:uid="{00000000-0005-0000-0000-000007880000}"/>
    <cellStyle name="40% - Énfasis6 3 5 4 4" xfId="22096" xr:uid="{00000000-0005-0000-0000-000008880000}"/>
    <cellStyle name="40% - Énfasis6 3 5 4 5" xfId="47634" xr:uid="{00000000-0005-0000-0000-000009880000}"/>
    <cellStyle name="40% - Énfasis6 3 5 5" xfId="3341" xr:uid="{00000000-0005-0000-0000-00000A880000}"/>
    <cellStyle name="40% - Énfasis6 3 5 5 2" xfId="13325" xr:uid="{00000000-0005-0000-0000-00000B880000}"/>
    <cellStyle name="40% - Énfasis6 3 5 5 2 2" xfId="30897" xr:uid="{00000000-0005-0000-0000-00000C880000}"/>
    <cellStyle name="40% - Énfasis6 3 5 5 3" xfId="38794" xr:uid="{00000000-0005-0000-0000-00000D880000}"/>
    <cellStyle name="40% - Énfasis6 3 5 5 4" xfId="23580" xr:uid="{00000000-0005-0000-0000-00000E880000}"/>
    <cellStyle name="40% - Énfasis6 3 5 5 5" xfId="44546" xr:uid="{00000000-0005-0000-0000-00000F880000}"/>
    <cellStyle name="40% - Énfasis6 3 5 6" xfId="8107" xr:uid="{00000000-0005-0000-0000-000010880000}"/>
    <cellStyle name="40% - Énfasis6 3 5 6 2" xfId="17074" xr:uid="{00000000-0005-0000-0000-000011880000}"/>
    <cellStyle name="40% - Énfasis6 3 5 6 2 2" xfId="32382" xr:uid="{00000000-0005-0000-0000-000012880000}"/>
    <cellStyle name="40% - Énfasis6 3 5 6 3" xfId="40279" xr:uid="{00000000-0005-0000-0000-000013880000}"/>
    <cellStyle name="40% - Énfasis6 3 5 6 4" xfId="25001" xr:uid="{00000000-0005-0000-0000-000014880000}"/>
    <cellStyle name="40% - Énfasis6 3 5 6 5" xfId="48299" xr:uid="{00000000-0005-0000-0000-000015880000}"/>
    <cellStyle name="40% - Énfasis6 3 5 7" xfId="11388" xr:uid="{00000000-0005-0000-0000-000016880000}"/>
    <cellStyle name="40% - Énfasis6 3 5 7 2" xfId="25966" xr:uid="{00000000-0005-0000-0000-000017880000}"/>
    <cellStyle name="40% - Énfasis6 3 5 7 3" xfId="49942" xr:uid="{00000000-0005-0000-0000-000018880000}"/>
    <cellStyle name="40% - Énfasis6 3 5 8" xfId="33866" xr:uid="{00000000-0005-0000-0000-000019880000}"/>
    <cellStyle name="40% - Énfasis6 3 5 9" xfId="19128" xr:uid="{00000000-0005-0000-0000-00001A880000}"/>
    <cellStyle name="40% - Énfasis6 3 6" xfId="416" xr:uid="{00000000-0005-0000-0000-00001B880000}"/>
    <cellStyle name="40% - Énfasis6 3 6 10" xfId="41910" xr:uid="{00000000-0005-0000-0000-00001C880000}"/>
    <cellStyle name="40% - Énfasis6 3 6 2" xfId="2387" xr:uid="{00000000-0005-0000-0000-00001D880000}"/>
    <cellStyle name="40% - Énfasis6 3 6 2 2" xfId="5182" xr:uid="{00000000-0005-0000-0000-00001E880000}"/>
    <cellStyle name="40% - Énfasis6 3 6 2 2 2" xfId="15159" xr:uid="{00000000-0005-0000-0000-00001F880000}"/>
    <cellStyle name="40% - Énfasis6 3 6 2 2 2 2" xfId="28725" xr:uid="{00000000-0005-0000-0000-000020880000}"/>
    <cellStyle name="40% - Énfasis6 3 6 2 2 3" xfId="36620" xr:uid="{00000000-0005-0000-0000-000021880000}"/>
    <cellStyle name="40% - Énfasis6 3 6 2 2 4" xfId="21409" xr:uid="{00000000-0005-0000-0000-000022880000}"/>
    <cellStyle name="40% - Énfasis6 3 6 2 2 5" xfId="46382" xr:uid="{00000000-0005-0000-0000-000023880000}"/>
    <cellStyle name="40% - Énfasis6 3 6 2 3" xfId="8934" xr:uid="{00000000-0005-0000-0000-000024880000}"/>
    <cellStyle name="40% - Énfasis6 3 6 2 3 2" xfId="17901" xr:uid="{00000000-0005-0000-0000-000025880000}"/>
    <cellStyle name="40% - Énfasis6 3 6 2 3 2 2" xfId="30209" xr:uid="{00000000-0005-0000-0000-000026880000}"/>
    <cellStyle name="40% - Énfasis6 3 6 2 3 3" xfId="38105" xr:uid="{00000000-0005-0000-0000-000027880000}"/>
    <cellStyle name="40% - Énfasis6 3 6 2 3 4" xfId="22892" xr:uid="{00000000-0005-0000-0000-000028880000}"/>
    <cellStyle name="40% - Énfasis6 3 6 2 3 5" xfId="49126" xr:uid="{00000000-0005-0000-0000-000029880000}"/>
    <cellStyle name="40% - Énfasis6 3 6 2 4" xfId="9787" xr:uid="{00000000-0005-0000-0000-00002A880000}"/>
    <cellStyle name="40% - Énfasis6 3 6 2 4 2" xfId="31694" xr:uid="{00000000-0005-0000-0000-00002B880000}"/>
    <cellStyle name="40% - Énfasis6 3 6 2 4 3" xfId="39591" xr:uid="{00000000-0005-0000-0000-00002C880000}"/>
    <cellStyle name="40% - Énfasis6 3 6 2 4 4" xfId="24376" xr:uid="{00000000-0005-0000-0000-00002D880000}"/>
    <cellStyle name="40% - Énfasis6 3 6 2 4 5" xfId="50769" xr:uid="{00000000-0005-0000-0000-00002E880000}"/>
    <cellStyle name="40% - Énfasis6 3 6 2 5" xfId="12447" xr:uid="{00000000-0005-0000-0000-00002F880000}"/>
    <cellStyle name="40% - Énfasis6 3 6 2 5 2" xfId="33179" xr:uid="{00000000-0005-0000-0000-000030880000}"/>
    <cellStyle name="40% - Énfasis6 3 6 2 5 3" xfId="41076" xr:uid="{00000000-0005-0000-0000-000031880000}"/>
    <cellStyle name="40% - Énfasis6 3 6 2 6" xfId="26763" xr:uid="{00000000-0005-0000-0000-000032880000}"/>
    <cellStyle name="40% - Énfasis6 3 6 2 7" xfId="34663" xr:uid="{00000000-0005-0000-0000-000033880000}"/>
    <cellStyle name="40% - Énfasis6 3 6 2 8" xfId="19925" xr:uid="{00000000-0005-0000-0000-000034880000}"/>
    <cellStyle name="40% - Énfasis6 3 6 2 9" xfId="42587" xr:uid="{00000000-0005-0000-0000-000035880000}"/>
    <cellStyle name="40% - Énfasis6 3 6 3" xfId="1699" xr:uid="{00000000-0005-0000-0000-000036880000}"/>
    <cellStyle name="40% - Énfasis6 3 6 3 2" xfId="11389" xr:uid="{00000000-0005-0000-0000-000037880000}"/>
    <cellStyle name="40% - Énfasis6 3 6 3 2 2" xfId="27605" xr:uid="{00000000-0005-0000-0000-000038880000}"/>
    <cellStyle name="40% - Énfasis6 3 6 3 3" xfId="35500" xr:uid="{00000000-0005-0000-0000-000039880000}"/>
    <cellStyle name="40% - Énfasis6 3 6 3 4" xfId="20289" xr:uid="{00000000-0005-0000-0000-00003A880000}"/>
    <cellStyle name="40% - Énfasis6 3 6 3 5" xfId="43518" xr:uid="{00000000-0005-0000-0000-00003B880000}"/>
    <cellStyle name="40% - Énfasis6 3 6 4" xfId="2909" xr:uid="{00000000-0005-0000-0000-00003C880000}"/>
    <cellStyle name="40% - Énfasis6 3 6 4 2" xfId="12893" xr:uid="{00000000-0005-0000-0000-00003D880000}"/>
    <cellStyle name="40% - Énfasis6 3 6 4 2 2" xfId="29089" xr:uid="{00000000-0005-0000-0000-00003E880000}"/>
    <cellStyle name="40% - Énfasis6 3 6 4 3" xfId="36985" xr:uid="{00000000-0005-0000-0000-00003F880000}"/>
    <cellStyle name="40% - Énfasis6 3 6 4 4" xfId="21773" xr:uid="{00000000-0005-0000-0000-000040880000}"/>
    <cellStyle name="40% - Énfasis6 3 6 4 5" xfId="44114" xr:uid="{00000000-0005-0000-0000-000041880000}"/>
    <cellStyle name="40% - Énfasis6 3 6 5" xfId="8257" xr:uid="{00000000-0005-0000-0000-000042880000}"/>
    <cellStyle name="40% - Énfasis6 3 6 5 2" xfId="17224" xr:uid="{00000000-0005-0000-0000-000043880000}"/>
    <cellStyle name="40% - Énfasis6 3 6 5 2 2" xfId="30574" xr:uid="{00000000-0005-0000-0000-000044880000}"/>
    <cellStyle name="40% - Énfasis6 3 6 5 3" xfId="38471" xr:uid="{00000000-0005-0000-0000-000045880000}"/>
    <cellStyle name="40% - Énfasis6 3 6 5 4" xfId="23257" xr:uid="{00000000-0005-0000-0000-000046880000}"/>
    <cellStyle name="40% - Énfasis6 3 6 5 5" xfId="48449" xr:uid="{00000000-0005-0000-0000-000047880000}"/>
    <cellStyle name="40% - Énfasis6 3 6 6" xfId="11390" xr:uid="{00000000-0005-0000-0000-000048880000}"/>
    <cellStyle name="40% - Énfasis6 3 6 6 2" xfId="32059" xr:uid="{00000000-0005-0000-0000-000049880000}"/>
    <cellStyle name="40% - Énfasis6 3 6 6 3" xfId="39956" xr:uid="{00000000-0005-0000-0000-00004A880000}"/>
    <cellStyle name="40% - Énfasis6 3 6 6 4" xfId="24692" xr:uid="{00000000-0005-0000-0000-00004B880000}"/>
    <cellStyle name="40% - Énfasis6 3 6 6 5" xfId="50092" xr:uid="{00000000-0005-0000-0000-00004C880000}"/>
    <cellStyle name="40% - Énfasis6 3 6 7" xfId="25644" xr:uid="{00000000-0005-0000-0000-00004D880000}"/>
    <cellStyle name="40% - Énfasis6 3 6 8" xfId="33543" xr:uid="{00000000-0005-0000-0000-00004E880000}"/>
    <cellStyle name="40% - Énfasis6 3 6 9" xfId="18805" xr:uid="{00000000-0005-0000-0000-00004F880000}"/>
    <cellStyle name="40% - Énfasis6 3 7" xfId="1635" xr:uid="{00000000-0005-0000-0000-000050880000}"/>
    <cellStyle name="40% - Énfasis6 3 7 10" xfId="41846" xr:uid="{00000000-0005-0000-0000-000051880000}"/>
    <cellStyle name="40% - Énfasis6 3 7 2" xfId="2388" xr:uid="{00000000-0005-0000-0000-000052880000}"/>
    <cellStyle name="40% - Énfasis6 3 7 2 2" xfId="7592" xr:uid="{00000000-0005-0000-0000-000053880000}"/>
    <cellStyle name="40% - Énfasis6 3 7 2 2 2" xfId="16567" xr:uid="{00000000-0005-0000-0000-000054880000}"/>
    <cellStyle name="40% - Énfasis6 3 7 2 2 2 2" xfId="28726" xr:uid="{00000000-0005-0000-0000-000055880000}"/>
    <cellStyle name="40% - Énfasis6 3 7 2 2 3" xfId="36621" xr:uid="{00000000-0005-0000-0000-000056880000}"/>
    <cellStyle name="40% - Énfasis6 3 7 2 2 4" xfId="21410" xr:uid="{00000000-0005-0000-0000-000057880000}"/>
    <cellStyle name="40% - Énfasis6 3 7 2 2 5" xfId="47792" xr:uid="{00000000-0005-0000-0000-000058880000}"/>
    <cellStyle name="40% - Énfasis6 3 7 2 3" xfId="8935" xr:uid="{00000000-0005-0000-0000-000059880000}"/>
    <cellStyle name="40% - Énfasis6 3 7 2 3 2" xfId="17902" xr:uid="{00000000-0005-0000-0000-00005A880000}"/>
    <cellStyle name="40% - Énfasis6 3 7 2 3 2 2" xfId="30210" xr:uid="{00000000-0005-0000-0000-00005B880000}"/>
    <cellStyle name="40% - Énfasis6 3 7 2 3 3" xfId="38106" xr:uid="{00000000-0005-0000-0000-00005C880000}"/>
    <cellStyle name="40% - Énfasis6 3 7 2 3 4" xfId="22893" xr:uid="{00000000-0005-0000-0000-00005D880000}"/>
    <cellStyle name="40% - Énfasis6 3 7 2 3 5" xfId="49127" xr:uid="{00000000-0005-0000-0000-00005E880000}"/>
    <cellStyle name="40% - Énfasis6 3 7 2 4" xfId="9788" xr:uid="{00000000-0005-0000-0000-00005F880000}"/>
    <cellStyle name="40% - Énfasis6 3 7 2 4 2" xfId="31695" xr:uid="{00000000-0005-0000-0000-000060880000}"/>
    <cellStyle name="40% - Énfasis6 3 7 2 4 3" xfId="39592" xr:uid="{00000000-0005-0000-0000-000061880000}"/>
    <cellStyle name="40% - Énfasis6 3 7 2 4 4" xfId="24377" xr:uid="{00000000-0005-0000-0000-000062880000}"/>
    <cellStyle name="40% - Énfasis6 3 7 2 4 5" xfId="50770" xr:uid="{00000000-0005-0000-0000-000063880000}"/>
    <cellStyle name="40% - Énfasis6 3 7 2 5" xfId="12448" xr:uid="{00000000-0005-0000-0000-000064880000}"/>
    <cellStyle name="40% - Énfasis6 3 7 2 5 2" xfId="33180" xr:uid="{00000000-0005-0000-0000-000065880000}"/>
    <cellStyle name="40% - Énfasis6 3 7 2 5 3" xfId="41077" xr:uid="{00000000-0005-0000-0000-000066880000}"/>
    <cellStyle name="40% - Énfasis6 3 7 2 6" xfId="26764" xr:uid="{00000000-0005-0000-0000-000067880000}"/>
    <cellStyle name="40% - Énfasis6 3 7 2 7" xfId="34664" xr:uid="{00000000-0005-0000-0000-000068880000}"/>
    <cellStyle name="40% - Énfasis6 3 7 2 8" xfId="19926" xr:uid="{00000000-0005-0000-0000-000069880000}"/>
    <cellStyle name="40% - Énfasis6 3 7 2 9" xfId="42588" xr:uid="{00000000-0005-0000-0000-00006A880000}"/>
    <cellStyle name="40% - Énfasis6 3 7 3" xfId="4386" xr:uid="{00000000-0005-0000-0000-00006B880000}"/>
    <cellStyle name="40% - Énfasis6 3 7 3 2" xfId="14365" xr:uid="{00000000-0005-0000-0000-00006C880000}"/>
    <cellStyle name="40% - Énfasis6 3 7 3 2 2" xfId="27540" xr:uid="{00000000-0005-0000-0000-00006D880000}"/>
    <cellStyle name="40% - Énfasis6 3 7 3 3" xfId="35435" xr:uid="{00000000-0005-0000-0000-00006E880000}"/>
    <cellStyle name="40% - Énfasis6 3 7 3 4" xfId="20225" xr:uid="{00000000-0005-0000-0000-00006F880000}"/>
    <cellStyle name="40% - Énfasis6 3 7 3 5" xfId="45587" xr:uid="{00000000-0005-0000-0000-000070880000}"/>
    <cellStyle name="40% - Énfasis6 3 7 4" xfId="8193" xr:uid="{00000000-0005-0000-0000-000071880000}"/>
    <cellStyle name="40% - Énfasis6 3 7 4 2" xfId="17160" xr:uid="{00000000-0005-0000-0000-000072880000}"/>
    <cellStyle name="40% - Énfasis6 3 7 4 2 2" xfId="29024" xr:uid="{00000000-0005-0000-0000-000073880000}"/>
    <cellStyle name="40% - Énfasis6 3 7 4 3" xfId="36920" xr:uid="{00000000-0005-0000-0000-000074880000}"/>
    <cellStyle name="40% - Énfasis6 3 7 4 4" xfId="21709" xr:uid="{00000000-0005-0000-0000-000075880000}"/>
    <cellStyle name="40% - Énfasis6 3 7 4 5" xfId="48385" xr:uid="{00000000-0005-0000-0000-000076880000}"/>
    <cellStyle name="40% - Énfasis6 3 7 5" xfId="9789" xr:uid="{00000000-0005-0000-0000-000077880000}"/>
    <cellStyle name="40% - Énfasis6 3 7 5 2" xfId="30509" xr:uid="{00000000-0005-0000-0000-000078880000}"/>
    <cellStyle name="40% - Énfasis6 3 7 5 3" xfId="38406" xr:uid="{00000000-0005-0000-0000-000079880000}"/>
    <cellStyle name="40% - Énfasis6 3 7 5 4" xfId="23193" xr:uid="{00000000-0005-0000-0000-00007A880000}"/>
    <cellStyle name="40% - Énfasis6 3 7 5 5" xfId="50028" xr:uid="{00000000-0005-0000-0000-00007B880000}"/>
    <cellStyle name="40% - Énfasis6 3 7 6" xfId="12030" xr:uid="{00000000-0005-0000-0000-00007C880000}"/>
    <cellStyle name="40% - Énfasis6 3 7 6 2" xfId="31994" xr:uid="{00000000-0005-0000-0000-00007D880000}"/>
    <cellStyle name="40% - Énfasis6 3 7 6 3" xfId="39891" xr:uid="{00000000-0005-0000-0000-00007E880000}"/>
    <cellStyle name="40% - Énfasis6 3 7 7" xfId="25579" xr:uid="{00000000-0005-0000-0000-00007F880000}"/>
    <cellStyle name="40% - Énfasis6 3 7 8" xfId="33478" xr:uid="{00000000-0005-0000-0000-000080880000}"/>
    <cellStyle name="40% - Énfasis6 3 7 9" xfId="18740" xr:uid="{00000000-0005-0000-0000-000081880000}"/>
    <cellStyle name="40% - Énfasis6 3 8" xfId="2381" xr:uid="{00000000-0005-0000-0000-000082880000}"/>
    <cellStyle name="40% - Énfasis6 3 8 2" xfId="5318" xr:uid="{00000000-0005-0000-0000-000083880000}"/>
    <cellStyle name="40% - Énfasis6 3 8 2 2" xfId="28717" xr:uid="{00000000-0005-0000-0000-000084880000}"/>
    <cellStyle name="40% - Énfasis6 3 8 2 2 2" xfId="51345" xr:uid="{00000000-0005-0000-0000-000085880000}"/>
    <cellStyle name="40% - Énfasis6 3 8 2 3" xfId="36612" xr:uid="{00000000-0005-0000-0000-000086880000}"/>
    <cellStyle name="40% - Énfasis6 3 8 2 3 2" xfId="51235" xr:uid="{00000000-0005-0000-0000-000087880000}"/>
    <cellStyle name="40% - Énfasis6 3 8 2 4" xfId="21401" xr:uid="{00000000-0005-0000-0000-000088880000}"/>
    <cellStyle name="40% - Énfasis6 3 8 3" xfId="7590" xr:uid="{00000000-0005-0000-0000-000089880000}"/>
    <cellStyle name="40% - Énfasis6 3 8 3 2" xfId="16565" xr:uid="{00000000-0005-0000-0000-00008A880000}"/>
    <cellStyle name="40% - Énfasis6 3 8 3 2 2" xfId="30201" xr:uid="{00000000-0005-0000-0000-00008B880000}"/>
    <cellStyle name="40% - Énfasis6 3 8 3 3" xfId="38097" xr:uid="{00000000-0005-0000-0000-00008C880000}"/>
    <cellStyle name="40% - Énfasis6 3 8 3 4" xfId="22884" xr:uid="{00000000-0005-0000-0000-00008D880000}"/>
    <cellStyle name="40% - Énfasis6 3 8 3 5" xfId="47790" xr:uid="{00000000-0005-0000-0000-00008E880000}"/>
    <cellStyle name="40% - Énfasis6 3 8 4" xfId="8928" xr:uid="{00000000-0005-0000-0000-00008F880000}"/>
    <cellStyle name="40% - Énfasis6 3 8 4 2" xfId="17895" xr:uid="{00000000-0005-0000-0000-000090880000}"/>
    <cellStyle name="40% - Énfasis6 3 8 4 2 2" xfId="31686" xr:uid="{00000000-0005-0000-0000-000091880000}"/>
    <cellStyle name="40% - Énfasis6 3 8 4 3" xfId="39583" xr:uid="{00000000-0005-0000-0000-000092880000}"/>
    <cellStyle name="40% - Énfasis6 3 8 4 4" xfId="24368" xr:uid="{00000000-0005-0000-0000-000093880000}"/>
    <cellStyle name="40% - Énfasis6 3 8 4 5" xfId="49120" xr:uid="{00000000-0005-0000-0000-000094880000}"/>
    <cellStyle name="40% - Énfasis6 3 8 5" xfId="11391" xr:uid="{00000000-0005-0000-0000-000095880000}"/>
    <cellStyle name="40% - Énfasis6 3 8 5 2" xfId="33171" xr:uid="{00000000-0005-0000-0000-000096880000}"/>
    <cellStyle name="40% - Énfasis6 3 8 5 3" xfId="41068" xr:uid="{00000000-0005-0000-0000-000097880000}"/>
    <cellStyle name="40% - Énfasis6 3 8 5 4" xfId="25427" xr:uid="{00000000-0005-0000-0000-000098880000}"/>
    <cellStyle name="40% - Énfasis6 3 8 5 5" xfId="50763" xr:uid="{00000000-0005-0000-0000-000099880000}"/>
    <cellStyle name="40% - Énfasis6 3 8 6" xfId="26755" xr:uid="{00000000-0005-0000-0000-00009A880000}"/>
    <cellStyle name="40% - Énfasis6 3 8 7" xfId="34655" xr:uid="{00000000-0005-0000-0000-00009B880000}"/>
    <cellStyle name="40% - Énfasis6 3 8 8" xfId="19917" xr:uid="{00000000-0005-0000-0000-00009C880000}"/>
    <cellStyle name="40% - Énfasis6 3 8 9" xfId="42581" xr:uid="{00000000-0005-0000-0000-00009D880000}"/>
    <cellStyle name="40% - Énfasis6 3 9" xfId="1113" xr:uid="{00000000-0005-0000-0000-00009E880000}"/>
    <cellStyle name="40% - Énfasis6 3 9 2" xfId="6462" xr:uid="{00000000-0005-0000-0000-00009F880000}"/>
    <cellStyle name="40% - Énfasis6 3 9 2 2" xfId="15444" xr:uid="{00000000-0005-0000-0000-0000A0880000}"/>
    <cellStyle name="40% - Énfasis6 3 9 2 3" xfId="27065" xr:uid="{00000000-0005-0000-0000-0000A1880000}"/>
    <cellStyle name="40% - Énfasis6 3 9 2 4" xfId="46667" xr:uid="{00000000-0005-0000-0000-0000A2880000}"/>
    <cellStyle name="40% - Énfasis6 3 9 3" xfId="11392" xr:uid="{00000000-0005-0000-0000-0000A3880000}"/>
    <cellStyle name="40% - Énfasis6 3 9 3 2" xfId="34960" xr:uid="{00000000-0005-0000-0000-0000A4880000}"/>
    <cellStyle name="40% - Énfasis6 3 9 4" xfId="18692" xr:uid="{00000000-0005-0000-0000-0000A5880000}"/>
    <cellStyle name="40% - Énfasis6 3 9 5" xfId="42986" xr:uid="{00000000-0005-0000-0000-0000A6880000}"/>
    <cellStyle name="40% - Énfasis6 4" xfId="132" xr:uid="{00000000-0005-0000-0000-0000A7880000}"/>
    <cellStyle name="40% - Énfasis6 4 10" xfId="3816" xr:uid="{00000000-0005-0000-0000-0000A8880000}"/>
    <cellStyle name="40% - Énfasis6 4 10 2" xfId="13799" xr:uid="{00000000-0005-0000-0000-0000A9880000}"/>
    <cellStyle name="40% - Énfasis6 4 10 2 2" xfId="32264" xr:uid="{00000000-0005-0000-0000-0000AA880000}"/>
    <cellStyle name="40% - Énfasis6 4 10 3" xfId="40161" xr:uid="{00000000-0005-0000-0000-0000AB880000}"/>
    <cellStyle name="40% - Énfasis6 4 10 4" xfId="24896" xr:uid="{00000000-0005-0000-0000-0000AC880000}"/>
    <cellStyle name="40% - Énfasis6 4 10 5" xfId="45021" xr:uid="{00000000-0005-0000-0000-0000AD880000}"/>
    <cellStyle name="40% - Énfasis6 4 11" xfId="7072" xr:uid="{00000000-0005-0000-0000-0000AE880000}"/>
    <cellStyle name="40% - Énfasis6 4 11 2" xfId="16049" xr:uid="{00000000-0005-0000-0000-0000AF880000}"/>
    <cellStyle name="40% - Énfasis6 4 11 3" xfId="25849" xr:uid="{00000000-0005-0000-0000-0000B0880000}"/>
    <cellStyle name="40% - Énfasis6 4 11 4" xfId="47274" xr:uid="{00000000-0005-0000-0000-0000B1880000}"/>
    <cellStyle name="40% - Énfasis6 4 12" xfId="2788" xr:uid="{00000000-0005-0000-0000-0000B2880000}"/>
    <cellStyle name="40% - Énfasis6 4 12 2" xfId="12772" xr:uid="{00000000-0005-0000-0000-0000B3880000}"/>
    <cellStyle name="40% - Énfasis6 4 12 3" xfId="33748" xr:uid="{00000000-0005-0000-0000-0000B4880000}"/>
    <cellStyle name="40% - Énfasis6 4 12 4" xfId="43993" xr:uid="{00000000-0005-0000-0000-0000B5880000}"/>
    <cellStyle name="40% - Énfasis6 4 13" xfId="7746" xr:uid="{00000000-0005-0000-0000-0000B6880000}"/>
    <cellStyle name="40% - Énfasis6 4 13 2" xfId="16713" xr:uid="{00000000-0005-0000-0000-0000B7880000}"/>
    <cellStyle name="40% - Énfasis6 4 13 3" xfId="47938" xr:uid="{00000000-0005-0000-0000-0000B8880000}"/>
    <cellStyle name="40% - Énfasis6 4 14" xfId="11393" xr:uid="{00000000-0005-0000-0000-0000B9880000}"/>
    <cellStyle name="40% - Énfasis6 4 14 2" xfId="49581" xr:uid="{00000000-0005-0000-0000-0000BA880000}"/>
    <cellStyle name="40% - Énfasis6 4 15" xfId="18294" xr:uid="{00000000-0005-0000-0000-0000BB880000}"/>
    <cellStyle name="40% - Énfasis6 4 16" xfId="41399" xr:uid="{00000000-0005-0000-0000-0000BC880000}"/>
    <cellStyle name="40% - Énfasis6 4 2" xfId="240" xr:uid="{00000000-0005-0000-0000-0000BD880000}"/>
    <cellStyle name="40% - Énfasis6 4 2 10" xfId="7811" xr:uid="{00000000-0005-0000-0000-0000BE880000}"/>
    <cellStyle name="40% - Énfasis6 4 2 10 2" xfId="16778" xr:uid="{00000000-0005-0000-0000-0000BF880000}"/>
    <cellStyle name="40% - Énfasis6 4 2 10 3" xfId="33749" xr:uid="{00000000-0005-0000-0000-0000C0880000}"/>
    <cellStyle name="40% - Énfasis6 4 2 10 4" xfId="48003" xr:uid="{00000000-0005-0000-0000-0000C1880000}"/>
    <cellStyle name="40% - Énfasis6 4 2 11" xfId="11394" xr:uid="{00000000-0005-0000-0000-0000C2880000}"/>
    <cellStyle name="40% - Énfasis6 4 2 11 2" xfId="49646" xr:uid="{00000000-0005-0000-0000-0000C3880000}"/>
    <cellStyle name="40% - Énfasis6 4 2 12" xfId="18482" xr:uid="{00000000-0005-0000-0000-0000C4880000}"/>
    <cellStyle name="40% - Énfasis6 4 2 13" xfId="41464" xr:uid="{00000000-0005-0000-0000-0000C5880000}"/>
    <cellStyle name="40% - Énfasis6 4 2 2" xfId="683" xr:uid="{00000000-0005-0000-0000-0000C6880000}"/>
    <cellStyle name="40% - Énfasis6 4 2 2 10" xfId="41590" xr:uid="{00000000-0005-0000-0000-0000C7880000}"/>
    <cellStyle name="40% - Énfasis6 4 2 2 2" xfId="2390" xr:uid="{00000000-0005-0000-0000-0000C8880000}"/>
    <cellStyle name="40% - Énfasis6 4 2 2 2 2" xfId="5116" xr:uid="{00000000-0005-0000-0000-0000C9880000}"/>
    <cellStyle name="40% - Énfasis6 4 2 2 2 2 2" xfId="15094" xr:uid="{00000000-0005-0000-0000-0000CA880000}"/>
    <cellStyle name="40% - Énfasis6 4 2 2 2 2 2 2" xfId="28729" xr:uid="{00000000-0005-0000-0000-0000CB880000}"/>
    <cellStyle name="40% - Énfasis6 4 2 2 2 2 3" xfId="36624" xr:uid="{00000000-0005-0000-0000-0000CC880000}"/>
    <cellStyle name="40% - Énfasis6 4 2 2 2 2 4" xfId="21413" xr:uid="{00000000-0005-0000-0000-0000CD880000}"/>
    <cellStyle name="40% - Énfasis6 4 2 2 2 2 5" xfId="46316" xr:uid="{00000000-0005-0000-0000-0000CE880000}"/>
    <cellStyle name="40% - Énfasis6 4 2 2 2 3" xfId="8937" xr:uid="{00000000-0005-0000-0000-0000CF880000}"/>
    <cellStyle name="40% - Énfasis6 4 2 2 2 3 2" xfId="17904" xr:uid="{00000000-0005-0000-0000-0000D0880000}"/>
    <cellStyle name="40% - Énfasis6 4 2 2 2 3 2 2" xfId="30213" xr:uid="{00000000-0005-0000-0000-0000D1880000}"/>
    <cellStyle name="40% - Énfasis6 4 2 2 2 3 3" xfId="38109" xr:uid="{00000000-0005-0000-0000-0000D2880000}"/>
    <cellStyle name="40% - Énfasis6 4 2 2 2 3 4" xfId="22896" xr:uid="{00000000-0005-0000-0000-0000D3880000}"/>
    <cellStyle name="40% - Énfasis6 4 2 2 2 3 5" xfId="49129" xr:uid="{00000000-0005-0000-0000-0000D4880000}"/>
    <cellStyle name="40% - Énfasis6 4 2 2 2 4" xfId="9790" xr:uid="{00000000-0005-0000-0000-0000D5880000}"/>
    <cellStyle name="40% - Énfasis6 4 2 2 2 4 2" xfId="31698" xr:uid="{00000000-0005-0000-0000-0000D6880000}"/>
    <cellStyle name="40% - Énfasis6 4 2 2 2 4 3" xfId="39595" xr:uid="{00000000-0005-0000-0000-0000D7880000}"/>
    <cellStyle name="40% - Énfasis6 4 2 2 2 4 4" xfId="24380" xr:uid="{00000000-0005-0000-0000-0000D8880000}"/>
    <cellStyle name="40% - Énfasis6 4 2 2 2 4 5" xfId="50772" xr:uid="{00000000-0005-0000-0000-0000D9880000}"/>
    <cellStyle name="40% - Énfasis6 4 2 2 2 5" xfId="12449" xr:uid="{00000000-0005-0000-0000-0000DA880000}"/>
    <cellStyle name="40% - Énfasis6 4 2 2 2 5 2" xfId="33183" xr:uid="{00000000-0005-0000-0000-0000DB880000}"/>
    <cellStyle name="40% - Énfasis6 4 2 2 2 5 3" xfId="41080" xr:uid="{00000000-0005-0000-0000-0000DC880000}"/>
    <cellStyle name="40% - Énfasis6 4 2 2 2 6" xfId="26767" xr:uid="{00000000-0005-0000-0000-0000DD880000}"/>
    <cellStyle name="40% - Énfasis6 4 2 2 2 7" xfId="34667" xr:uid="{00000000-0005-0000-0000-0000DE880000}"/>
    <cellStyle name="40% - Énfasis6 4 2 2 2 8" xfId="19929" xr:uid="{00000000-0005-0000-0000-0000DF880000}"/>
    <cellStyle name="40% - Énfasis6 4 2 2 2 9" xfId="42590" xr:uid="{00000000-0005-0000-0000-0000E0880000}"/>
    <cellStyle name="40% - Énfasis6 4 2 2 3" xfId="1375" xr:uid="{00000000-0005-0000-0000-0000E1880000}"/>
    <cellStyle name="40% - Énfasis6 4 2 2 3 2" xfId="6726" xr:uid="{00000000-0005-0000-0000-0000E2880000}"/>
    <cellStyle name="40% - Énfasis6 4 2 2 3 2 2" xfId="15705" xr:uid="{00000000-0005-0000-0000-0000E3880000}"/>
    <cellStyle name="40% - Énfasis6 4 2 2 3 2 3" xfId="28130" xr:uid="{00000000-0005-0000-0000-0000E4880000}"/>
    <cellStyle name="40% - Énfasis6 4 2 2 3 2 4" xfId="46929" xr:uid="{00000000-0005-0000-0000-0000E5880000}"/>
    <cellStyle name="40% - Énfasis6 4 2 2 3 3" xfId="11395" xr:uid="{00000000-0005-0000-0000-0000E6880000}"/>
    <cellStyle name="40% - Énfasis6 4 2 2 3 3 2" xfId="36025" xr:uid="{00000000-0005-0000-0000-0000E7880000}"/>
    <cellStyle name="40% - Énfasis6 4 2 2 3 4" xfId="20814" xr:uid="{00000000-0005-0000-0000-0000E8880000}"/>
    <cellStyle name="40% - Énfasis6 4 2 2 3 5" xfId="43247" xr:uid="{00000000-0005-0000-0000-0000E9880000}"/>
    <cellStyle name="40% - Énfasis6 4 2 2 4" xfId="4277" xr:uid="{00000000-0005-0000-0000-0000EA880000}"/>
    <cellStyle name="40% - Énfasis6 4 2 2 4 2" xfId="14257" xr:uid="{00000000-0005-0000-0000-0000EB880000}"/>
    <cellStyle name="40% - Énfasis6 4 2 2 4 2 2" xfId="29614" xr:uid="{00000000-0005-0000-0000-0000EC880000}"/>
    <cellStyle name="40% - Énfasis6 4 2 2 4 3" xfId="37510" xr:uid="{00000000-0005-0000-0000-0000ED880000}"/>
    <cellStyle name="40% - Énfasis6 4 2 2 4 4" xfId="22298" xr:uid="{00000000-0005-0000-0000-0000EE880000}"/>
    <cellStyle name="40% - Énfasis6 4 2 2 4 5" xfId="45479" xr:uid="{00000000-0005-0000-0000-0000EF880000}"/>
    <cellStyle name="40% - Énfasis6 4 2 2 5" xfId="7263" xr:uid="{00000000-0005-0000-0000-0000F0880000}"/>
    <cellStyle name="40% - Énfasis6 4 2 2 5 2" xfId="16240" xr:uid="{00000000-0005-0000-0000-0000F1880000}"/>
    <cellStyle name="40% - Énfasis6 4 2 2 5 2 2" xfId="31099" xr:uid="{00000000-0005-0000-0000-0000F2880000}"/>
    <cellStyle name="40% - Énfasis6 4 2 2 5 3" xfId="38996" xr:uid="{00000000-0005-0000-0000-0000F3880000}"/>
    <cellStyle name="40% - Énfasis6 4 2 2 5 4" xfId="23782" xr:uid="{00000000-0005-0000-0000-0000F4880000}"/>
    <cellStyle name="40% - Énfasis6 4 2 2 5 5" xfId="47465" xr:uid="{00000000-0005-0000-0000-0000F5880000}"/>
    <cellStyle name="40% - Énfasis6 4 2 2 6" xfId="3171" xr:uid="{00000000-0005-0000-0000-0000F6880000}"/>
    <cellStyle name="40% - Énfasis6 4 2 2 6 2" xfId="13155" xr:uid="{00000000-0005-0000-0000-0000F7880000}"/>
    <cellStyle name="40% - Énfasis6 4 2 2 6 2 2" xfId="32584" xr:uid="{00000000-0005-0000-0000-0000F8880000}"/>
    <cellStyle name="40% - Énfasis6 4 2 2 6 3" xfId="40481" xr:uid="{00000000-0005-0000-0000-0000F9880000}"/>
    <cellStyle name="40% - Énfasis6 4 2 2 6 4" xfId="25188" xr:uid="{00000000-0005-0000-0000-0000FA880000}"/>
    <cellStyle name="40% - Énfasis6 4 2 2 6 5" xfId="44376" xr:uid="{00000000-0005-0000-0000-0000FB880000}"/>
    <cellStyle name="40% - Énfasis6 4 2 2 7" xfId="7937" xr:uid="{00000000-0005-0000-0000-0000FC880000}"/>
    <cellStyle name="40% - Énfasis6 4 2 2 7 2" xfId="16904" xr:uid="{00000000-0005-0000-0000-0000FD880000}"/>
    <cellStyle name="40% - Énfasis6 4 2 2 7 3" xfId="26168" xr:uid="{00000000-0005-0000-0000-0000FE880000}"/>
    <cellStyle name="40% - Énfasis6 4 2 2 7 4" xfId="48129" xr:uid="{00000000-0005-0000-0000-0000FF880000}"/>
    <cellStyle name="40% - Énfasis6 4 2 2 8" xfId="11396" xr:uid="{00000000-0005-0000-0000-000000890000}"/>
    <cellStyle name="40% - Énfasis6 4 2 2 8 2" xfId="34068" xr:uid="{00000000-0005-0000-0000-000001890000}"/>
    <cellStyle name="40% - Énfasis6 4 2 2 8 3" xfId="49772" xr:uid="{00000000-0005-0000-0000-000002890000}"/>
    <cellStyle name="40% - Énfasis6 4 2 2 9" xfId="19330" xr:uid="{00000000-0005-0000-0000-000003890000}"/>
    <cellStyle name="40% - Énfasis6 4 2 3" xfId="858" xr:uid="{00000000-0005-0000-0000-000004890000}"/>
    <cellStyle name="40% - Énfasis6 4 2 3 2" xfId="1549" xr:uid="{00000000-0005-0000-0000-000005890000}"/>
    <cellStyle name="40% - Énfasis6 4 2 3 2 2" xfId="6901" xr:uid="{00000000-0005-0000-0000-000006890000}"/>
    <cellStyle name="40% - Énfasis6 4 2 3 2 2 2" xfId="15879" xr:uid="{00000000-0005-0000-0000-000007890000}"/>
    <cellStyle name="40% - Énfasis6 4 2 3 2 2 3" xfId="28728" xr:uid="{00000000-0005-0000-0000-000008890000}"/>
    <cellStyle name="40% - Énfasis6 4 2 3 2 2 4" xfId="47103" xr:uid="{00000000-0005-0000-0000-000009890000}"/>
    <cellStyle name="40% - Énfasis6 4 2 3 2 3" xfId="11397" xr:uid="{00000000-0005-0000-0000-00000A890000}"/>
    <cellStyle name="40% - Énfasis6 4 2 3 2 3 2" xfId="36623" xr:uid="{00000000-0005-0000-0000-00000B890000}"/>
    <cellStyle name="40% - Énfasis6 4 2 3 2 4" xfId="21412" xr:uid="{00000000-0005-0000-0000-00000C890000}"/>
    <cellStyle name="40% - Énfasis6 4 2 3 2 5" xfId="43421" xr:uid="{00000000-0005-0000-0000-00000D890000}"/>
    <cellStyle name="40% - Énfasis6 4 2 3 3" xfId="4837" xr:uid="{00000000-0005-0000-0000-00000E890000}"/>
    <cellStyle name="40% - Énfasis6 4 2 3 3 2" xfId="14815" xr:uid="{00000000-0005-0000-0000-00000F890000}"/>
    <cellStyle name="40% - Énfasis6 4 2 3 3 2 2" xfId="30212" xr:uid="{00000000-0005-0000-0000-000010890000}"/>
    <cellStyle name="40% - Énfasis6 4 2 3 3 3" xfId="38108" xr:uid="{00000000-0005-0000-0000-000011890000}"/>
    <cellStyle name="40% - Énfasis6 4 2 3 3 4" xfId="22895" xr:uid="{00000000-0005-0000-0000-000012890000}"/>
    <cellStyle name="40% - Énfasis6 4 2 3 3 5" xfId="46037" xr:uid="{00000000-0005-0000-0000-000013890000}"/>
    <cellStyle name="40% - Énfasis6 4 2 3 4" xfId="7437" xr:uid="{00000000-0005-0000-0000-000014890000}"/>
    <cellStyle name="40% - Énfasis6 4 2 3 4 2" xfId="16413" xr:uid="{00000000-0005-0000-0000-000015890000}"/>
    <cellStyle name="40% - Énfasis6 4 2 3 4 2 2" xfId="31697" xr:uid="{00000000-0005-0000-0000-000016890000}"/>
    <cellStyle name="40% - Énfasis6 4 2 3 4 3" xfId="39594" xr:uid="{00000000-0005-0000-0000-000017890000}"/>
    <cellStyle name="40% - Énfasis6 4 2 3 4 4" xfId="24379" xr:uid="{00000000-0005-0000-0000-000018890000}"/>
    <cellStyle name="40% - Énfasis6 4 2 3 4 5" xfId="47638" xr:uid="{00000000-0005-0000-0000-000019890000}"/>
    <cellStyle name="40% - Énfasis6 4 2 3 5" xfId="3345" xr:uid="{00000000-0005-0000-0000-00001A890000}"/>
    <cellStyle name="40% - Énfasis6 4 2 3 5 2" xfId="13329" xr:uid="{00000000-0005-0000-0000-00001B890000}"/>
    <cellStyle name="40% - Énfasis6 4 2 3 5 2 2" xfId="33182" xr:uid="{00000000-0005-0000-0000-00001C890000}"/>
    <cellStyle name="40% - Énfasis6 4 2 3 5 3" xfId="41079" xr:uid="{00000000-0005-0000-0000-00001D890000}"/>
    <cellStyle name="40% - Énfasis6 4 2 3 5 4" xfId="25433" xr:uid="{00000000-0005-0000-0000-00001E890000}"/>
    <cellStyle name="40% - Énfasis6 4 2 3 5 5" xfId="44550" xr:uid="{00000000-0005-0000-0000-00001F890000}"/>
    <cellStyle name="40% - Énfasis6 4 2 3 6" xfId="8111" xr:uid="{00000000-0005-0000-0000-000020890000}"/>
    <cellStyle name="40% - Énfasis6 4 2 3 6 2" xfId="17078" xr:uid="{00000000-0005-0000-0000-000021890000}"/>
    <cellStyle name="40% - Énfasis6 4 2 3 6 3" xfId="26766" xr:uid="{00000000-0005-0000-0000-000022890000}"/>
    <cellStyle name="40% - Énfasis6 4 2 3 6 4" xfId="48303" xr:uid="{00000000-0005-0000-0000-000023890000}"/>
    <cellStyle name="40% - Énfasis6 4 2 3 7" xfId="11398" xr:uid="{00000000-0005-0000-0000-000024890000}"/>
    <cellStyle name="40% - Énfasis6 4 2 3 7 2" xfId="34666" xr:uid="{00000000-0005-0000-0000-000025890000}"/>
    <cellStyle name="40% - Énfasis6 4 2 3 7 3" xfId="49946" xr:uid="{00000000-0005-0000-0000-000026890000}"/>
    <cellStyle name="40% - Énfasis6 4 2 3 8" xfId="19928" xr:uid="{00000000-0005-0000-0000-000027890000}"/>
    <cellStyle name="40% - Énfasis6 4 2 3 9" xfId="41764" xr:uid="{00000000-0005-0000-0000-000028890000}"/>
    <cellStyle name="40% - Énfasis6 4 2 4" xfId="557" xr:uid="{00000000-0005-0000-0000-000029890000}"/>
    <cellStyle name="40% - Énfasis6 4 2 4 2" xfId="2668" xr:uid="{00000000-0005-0000-0000-00002A890000}"/>
    <cellStyle name="40% - Énfasis6 4 2 4 2 2" xfId="4458" xr:uid="{00000000-0005-0000-0000-00002B890000}"/>
    <cellStyle name="40% - Énfasis6 4 2 4 2 2 2" xfId="14437" xr:uid="{00000000-0005-0000-0000-00002C890000}"/>
    <cellStyle name="40% - Énfasis6 4 2 4 2 2 3" xfId="45659" xr:uid="{00000000-0005-0000-0000-00002D890000}"/>
    <cellStyle name="40% - Énfasis6 4 2 4 2 3" xfId="11399" xr:uid="{00000000-0005-0000-0000-00002E890000}"/>
    <cellStyle name="40% - Énfasis6 4 2 4 2 4" xfId="27293" xr:uid="{00000000-0005-0000-0000-00002F890000}"/>
    <cellStyle name="40% - Énfasis6 4 2 4 2 5" xfId="43878" xr:uid="{00000000-0005-0000-0000-000030890000}"/>
    <cellStyle name="40% - Énfasis6 4 2 4 3" xfId="3643" xr:uid="{00000000-0005-0000-0000-000031890000}"/>
    <cellStyle name="40% - Énfasis6 4 2 4 3 2" xfId="13627" xr:uid="{00000000-0005-0000-0000-000032890000}"/>
    <cellStyle name="40% - Énfasis6 4 2 4 3 3" xfId="35188" xr:uid="{00000000-0005-0000-0000-000033890000}"/>
    <cellStyle name="40% - Énfasis6 4 2 4 3 4" xfId="44848" xr:uid="{00000000-0005-0000-0000-000034890000}"/>
    <cellStyle name="40% - Énfasis6 4 2 4 4" xfId="9224" xr:uid="{00000000-0005-0000-0000-000035890000}"/>
    <cellStyle name="40% - Énfasis6 4 2 4 4 2" xfId="18190" xr:uid="{00000000-0005-0000-0000-000036890000}"/>
    <cellStyle name="40% - Énfasis6 4 2 4 4 3" xfId="49416" xr:uid="{00000000-0005-0000-0000-000037890000}"/>
    <cellStyle name="40% - Énfasis6 4 2 4 5" xfId="11400" xr:uid="{00000000-0005-0000-0000-000038890000}"/>
    <cellStyle name="40% - Énfasis6 4 2 4 5 2" xfId="51059" xr:uid="{00000000-0005-0000-0000-000039890000}"/>
    <cellStyle name="40% - Énfasis6 4 2 4 6" xfId="19011" xr:uid="{00000000-0005-0000-0000-00003A890000}"/>
    <cellStyle name="40% - Énfasis6 4 2 4 7" xfId="42877" xr:uid="{00000000-0005-0000-0000-00003B890000}"/>
    <cellStyle name="40% - Énfasis6 4 2 5" xfId="1249" xr:uid="{00000000-0005-0000-0000-00003C890000}"/>
    <cellStyle name="40% - Énfasis6 4 2 5 2" xfId="6040" xr:uid="{00000000-0005-0000-0000-00003D890000}"/>
    <cellStyle name="40% - Énfasis6 4 2 5 2 2" xfId="27811" xr:uid="{00000000-0005-0000-0000-00003E890000}"/>
    <cellStyle name="40% - Énfasis6 4 2 5 3" xfId="11401" xr:uid="{00000000-0005-0000-0000-00003F890000}"/>
    <cellStyle name="40% - Énfasis6 4 2 5 3 2" xfId="35706" xr:uid="{00000000-0005-0000-0000-000040890000}"/>
    <cellStyle name="40% - Énfasis6 4 2 5 4" xfId="20495" xr:uid="{00000000-0005-0000-0000-000041890000}"/>
    <cellStyle name="40% - Énfasis6 4 2 5 5" xfId="43121" xr:uid="{00000000-0005-0000-0000-000042890000}"/>
    <cellStyle name="40% - Énfasis6 4 2 6" xfId="6600" xr:uid="{00000000-0005-0000-0000-000043890000}"/>
    <cellStyle name="40% - Énfasis6 4 2 6 2" xfId="15580" xr:uid="{00000000-0005-0000-0000-000044890000}"/>
    <cellStyle name="40% - Énfasis6 4 2 6 2 2" xfId="29295" xr:uid="{00000000-0005-0000-0000-000045890000}"/>
    <cellStyle name="40% - Énfasis6 4 2 6 3" xfId="37191" xr:uid="{00000000-0005-0000-0000-000046890000}"/>
    <cellStyle name="40% - Énfasis6 4 2 6 4" xfId="21979" xr:uid="{00000000-0005-0000-0000-000047890000}"/>
    <cellStyle name="40% - Énfasis6 4 2 6 5" xfId="46803" xr:uid="{00000000-0005-0000-0000-000048890000}"/>
    <cellStyle name="40% - Énfasis6 4 2 7" xfId="3997" xr:uid="{00000000-0005-0000-0000-000049890000}"/>
    <cellStyle name="40% - Énfasis6 4 2 7 2" xfId="13978" xr:uid="{00000000-0005-0000-0000-00004A890000}"/>
    <cellStyle name="40% - Énfasis6 4 2 7 2 2" xfId="30780" xr:uid="{00000000-0005-0000-0000-00004B890000}"/>
    <cellStyle name="40% - Énfasis6 4 2 7 3" xfId="38677" xr:uid="{00000000-0005-0000-0000-00004C890000}"/>
    <cellStyle name="40% - Énfasis6 4 2 7 4" xfId="23463" xr:uid="{00000000-0005-0000-0000-00004D890000}"/>
    <cellStyle name="40% - Énfasis6 4 2 7 5" xfId="45200" xr:uid="{00000000-0005-0000-0000-00004E890000}"/>
    <cellStyle name="40% - Énfasis6 4 2 8" xfId="7137" xr:uid="{00000000-0005-0000-0000-00004F890000}"/>
    <cellStyle name="40% - Énfasis6 4 2 8 2" xfId="16114" xr:uid="{00000000-0005-0000-0000-000050890000}"/>
    <cellStyle name="40% - Énfasis6 4 2 8 2 2" xfId="32265" xr:uid="{00000000-0005-0000-0000-000051890000}"/>
    <cellStyle name="40% - Énfasis6 4 2 8 3" xfId="40162" xr:uid="{00000000-0005-0000-0000-000052890000}"/>
    <cellStyle name="40% - Énfasis6 4 2 8 4" xfId="24897" xr:uid="{00000000-0005-0000-0000-000053890000}"/>
    <cellStyle name="40% - Énfasis6 4 2 8 5" xfId="47339" xr:uid="{00000000-0005-0000-0000-000054890000}"/>
    <cellStyle name="40% - Énfasis6 4 2 9" xfId="3045" xr:uid="{00000000-0005-0000-0000-000055890000}"/>
    <cellStyle name="40% - Énfasis6 4 2 9 2" xfId="13029" xr:uid="{00000000-0005-0000-0000-000056890000}"/>
    <cellStyle name="40% - Énfasis6 4 2 9 3" xfId="25850" xr:uid="{00000000-0005-0000-0000-000057890000}"/>
    <cellStyle name="40% - Énfasis6 4 2 9 4" xfId="44250" xr:uid="{00000000-0005-0000-0000-000058890000}"/>
    <cellStyle name="40% - Énfasis6 4 3" xfId="348" xr:uid="{00000000-0005-0000-0000-000059890000}"/>
    <cellStyle name="40% - Énfasis6 4 3 10" xfId="7936" xr:uid="{00000000-0005-0000-0000-00005A890000}"/>
    <cellStyle name="40% - Énfasis6 4 3 10 2" xfId="16903" xr:uid="{00000000-0005-0000-0000-00005B890000}"/>
    <cellStyle name="40% - Énfasis6 4 3 10 3" xfId="33750" xr:uid="{00000000-0005-0000-0000-00005C890000}"/>
    <cellStyle name="40% - Énfasis6 4 3 10 4" xfId="48128" xr:uid="{00000000-0005-0000-0000-00005D890000}"/>
    <cellStyle name="40% - Énfasis6 4 3 11" xfId="11402" xr:uid="{00000000-0005-0000-0000-00005E890000}"/>
    <cellStyle name="40% - Énfasis6 4 3 11 2" xfId="49771" xr:uid="{00000000-0005-0000-0000-00005F890000}"/>
    <cellStyle name="40% - Énfasis6 4 3 12" xfId="18591" xr:uid="{00000000-0005-0000-0000-000060890000}"/>
    <cellStyle name="40% - Énfasis6 4 3 13" xfId="41589" xr:uid="{00000000-0005-0000-0000-000061890000}"/>
    <cellStyle name="40% - Énfasis6 4 3 2" xfId="682" xr:uid="{00000000-0005-0000-0000-000062890000}"/>
    <cellStyle name="40% - Énfasis6 4 3 2 10" xfId="42087" xr:uid="{00000000-0005-0000-0000-000063890000}"/>
    <cellStyle name="40% - Énfasis6 4 3 2 2" xfId="2392" xr:uid="{00000000-0005-0000-0000-000064890000}"/>
    <cellStyle name="40% - Énfasis6 4 3 2 2 2" xfId="5021" xr:uid="{00000000-0005-0000-0000-000065890000}"/>
    <cellStyle name="40% - Énfasis6 4 3 2 2 2 2" xfId="14999" xr:uid="{00000000-0005-0000-0000-000066890000}"/>
    <cellStyle name="40% - Énfasis6 4 3 2 2 2 2 2" xfId="28731" xr:uid="{00000000-0005-0000-0000-000067890000}"/>
    <cellStyle name="40% - Énfasis6 4 3 2 2 2 3" xfId="36626" xr:uid="{00000000-0005-0000-0000-000068890000}"/>
    <cellStyle name="40% - Énfasis6 4 3 2 2 2 4" xfId="21415" xr:uid="{00000000-0005-0000-0000-000069890000}"/>
    <cellStyle name="40% - Énfasis6 4 3 2 2 2 5" xfId="46221" xr:uid="{00000000-0005-0000-0000-00006A890000}"/>
    <cellStyle name="40% - Énfasis6 4 3 2 2 3" xfId="8939" xr:uid="{00000000-0005-0000-0000-00006B890000}"/>
    <cellStyle name="40% - Énfasis6 4 3 2 2 3 2" xfId="17906" xr:uid="{00000000-0005-0000-0000-00006C890000}"/>
    <cellStyle name="40% - Énfasis6 4 3 2 2 3 2 2" xfId="30215" xr:uid="{00000000-0005-0000-0000-00006D890000}"/>
    <cellStyle name="40% - Énfasis6 4 3 2 2 3 3" xfId="38111" xr:uid="{00000000-0005-0000-0000-00006E890000}"/>
    <cellStyle name="40% - Énfasis6 4 3 2 2 3 4" xfId="22898" xr:uid="{00000000-0005-0000-0000-00006F890000}"/>
    <cellStyle name="40% - Énfasis6 4 3 2 2 3 5" xfId="49131" xr:uid="{00000000-0005-0000-0000-000070890000}"/>
    <cellStyle name="40% - Énfasis6 4 3 2 2 4" xfId="9791" xr:uid="{00000000-0005-0000-0000-000071890000}"/>
    <cellStyle name="40% - Énfasis6 4 3 2 2 4 2" xfId="31700" xr:uid="{00000000-0005-0000-0000-000072890000}"/>
    <cellStyle name="40% - Énfasis6 4 3 2 2 4 3" xfId="39597" xr:uid="{00000000-0005-0000-0000-000073890000}"/>
    <cellStyle name="40% - Énfasis6 4 3 2 2 4 4" xfId="24382" xr:uid="{00000000-0005-0000-0000-000074890000}"/>
    <cellStyle name="40% - Énfasis6 4 3 2 2 4 5" xfId="50774" xr:uid="{00000000-0005-0000-0000-000075890000}"/>
    <cellStyle name="40% - Énfasis6 4 3 2 2 5" xfId="12451" xr:uid="{00000000-0005-0000-0000-000076890000}"/>
    <cellStyle name="40% - Énfasis6 4 3 2 2 5 2" xfId="33185" xr:uid="{00000000-0005-0000-0000-000077890000}"/>
    <cellStyle name="40% - Énfasis6 4 3 2 2 5 3" xfId="41082" xr:uid="{00000000-0005-0000-0000-000078890000}"/>
    <cellStyle name="40% - Énfasis6 4 3 2 2 6" xfId="26769" xr:uid="{00000000-0005-0000-0000-000079890000}"/>
    <cellStyle name="40% - Énfasis6 4 3 2 2 7" xfId="34669" xr:uid="{00000000-0005-0000-0000-00007A890000}"/>
    <cellStyle name="40% - Énfasis6 4 3 2 2 8" xfId="19931" xr:uid="{00000000-0005-0000-0000-00007B890000}"/>
    <cellStyle name="40% - Énfasis6 4 3 2 2 9" xfId="42592" xr:uid="{00000000-0005-0000-0000-00007C890000}"/>
    <cellStyle name="40% - Énfasis6 4 3 2 3" xfId="1886" xr:uid="{00000000-0005-0000-0000-00007D890000}"/>
    <cellStyle name="40% - Énfasis6 4 3 2 3 2" xfId="4182" xr:uid="{00000000-0005-0000-0000-00007E890000}"/>
    <cellStyle name="40% - Énfasis6 4 3 2 3 2 2" xfId="14162" xr:uid="{00000000-0005-0000-0000-00007F890000}"/>
    <cellStyle name="40% - Énfasis6 4 3 2 3 2 3" xfId="28131" xr:uid="{00000000-0005-0000-0000-000080890000}"/>
    <cellStyle name="40% - Énfasis6 4 3 2 3 2 4" xfId="45384" xr:uid="{00000000-0005-0000-0000-000081890000}"/>
    <cellStyle name="40% - Énfasis6 4 3 2 3 3" xfId="11403" xr:uid="{00000000-0005-0000-0000-000082890000}"/>
    <cellStyle name="40% - Énfasis6 4 3 2 3 3 2" xfId="36026" xr:uid="{00000000-0005-0000-0000-000083890000}"/>
    <cellStyle name="40% - Énfasis6 4 3 2 3 4" xfId="20815" xr:uid="{00000000-0005-0000-0000-000084890000}"/>
    <cellStyle name="40% - Énfasis6 4 3 2 3 5" xfId="43662" xr:uid="{00000000-0005-0000-0000-000085890000}"/>
    <cellStyle name="40% - Énfasis6 4 3 2 4" xfId="3644" xr:uid="{00000000-0005-0000-0000-000086890000}"/>
    <cellStyle name="40% - Énfasis6 4 3 2 4 2" xfId="13628" xr:uid="{00000000-0005-0000-0000-000087890000}"/>
    <cellStyle name="40% - Énfasis6 4 3 2 4 2 2" xfId="29615" xr:uid="{00000000-0005-0000-0000-000088890000}"/>
    <cellStyle name="40% - Énfasis6 4 3 2 4 3" xfId="37511" xr:uid="{00000000-0005-0000-0000-000089890000}"/>
    <cellStyle name="40% - Énfasis6 4 3 2 4 4" xfId="22299" xr:uid="{00000000-0005-0000-0000-00008A890000}"/>
    <cellStyle name="40% - Énfasis6 4 3 2 4 5" xfId="44849" xr:uid="{00000000-0005-0000-0000-00008B890000}"/>
    <cellStyle name="40% - Énfasis6 4 3 2 5" xfId="8434" xr:uid="{00000000-0005-0000-0000-00008C890000}"/>
    <cellStyle name="40% - Énfasis6 4 3 2 5 2" xfId="17401" xr:uid="{00000000-0005-0000-0000-00008D890000}"/>
    <cellStyle name="40% - Énfasis6 4 3 2 5 2 2" xfId="31100" xr:uid="{00000000-0005-0000-0000-00008E890000}"/>
    <cellStyle name="40% - Énfasis6 4 3 2 5 3" xfId="38997" xr:uid="{00000000-0005-0000-0000-00008F890000}"/>
    <cellStyle name="40% - Énfasis6 4 3 2 5 4" xfId="23783" xr:uid="{00000000-0005-0000-0000-000090890000}"/>
    <cellStyle name="40% - Énfasis6 4 3 2 5 5" xfId="48626" xr:uid="{00000000-0005-0000-0000-000091890000}"/>
    <cellStyle name="40% - Énfasis6 4 3 2 6" xfId="11404" xr:uid="{00000000-0005-0000-0000-000092890000}"/>
    <cellStyle name="40% - Énfasis6 4 3 2 6 2" xfId="32585" xr:uid="{00000000-0005-0000-0000-000093890000}"/>
    <cellStyle name="40% - Énfasis6 4 3 2 6 3" xfId="40482" xr:uid="{00000000-0005-0000-0000-000094890000}"/>
    <cellStyle name="40% - Énfasis6 4 3 2 6 4" xfId="25189" xr:uid="{00000000-0005-0000-0000-000095890000}"/>
    <cellStyle name="40% - Énfasis6 4 3 2 6 5" xfId="50269" xr:uid="{00000000-0005-0000-0000-000096890000}"/>
    <cellStyle name="40% - Énfasis6 4 3 2 7" xfId="26169" xr:uid="{00000000-0005-0000-0000-000097890000}"/>
    <cellStyle name="40% - Énfasis6 4 3 2 8" xfId="34069" xr:uid="{00000000-0005-0000-0000-000098890000}"/>
    <cellStyle name="40% - Énfasis6 4 3 2 9" xfId="19331" xr:uid="{00000000-0005-0000-0000-000099890000}"/>
    <cellStyle name="40% - Énfasis6 4 3 3" xfId="2391" xr:uid="{00000000-0005-0000-0000-00009A890000}"/>
    <cellStyle name="40% - Énfasis6 4 3 3 2" xfId="4742" xr:uid="{00000000-0005-0000-0000-00009B890000}"/>
    <cellStyle name="40% - Énfasis6 4 3 3 2 2" xfId="14720" xr:uid="{00000000-0005-0000-0000-00009C890000}"/>
    <cellStyle name="40% - Énfasis6 4 3 3 2 2 2" xfId="28730" xr:uid="{00000000-0005-0000-0000-00009D890000}"/>
    <cellStyle name="40% - Énfasis6 4 3 3 2 3" xfId="36625" xr:uid="{00000000-0005-0000-0000-00009E890000}"/>
    <cellStyle name="40% - Énfasis6 4 3 3 2 4" xfId="21414" xr:uid="{00000000-0005-0000-0000-00009F890000}"/>
    <cellStyle name="40% - Énfasis6 4 3 3 2 5" xfId="45942" xr:uid="{00000000-0005-0000-0000-0000A0890000}"/>
    <cellStyle name="40% - Énfasis6 4 3 3 3" xfId="8938" xr:uid="{00000000-0005-0000-0000-0000A1890000}"/>
    <cellStyle name="40% - Énfasis6 4 3 3 3 2" xfId="17905" xr:uid="{00000000-0005-0000-0000-0000A2890000}"/>
    <cellStyle name="40% - Énfasis6 4 3 3 3 2 2" xfId="30214" xr:uid="{00000000-0005-0000-0000-0000A3890000}"/>
    <cellStyle name="40% - Énfasis6 4 3 3 3 3" xfId="38110" xr:uid="{00000000-0005-0000-0000-0000A4890000}"/>
    <cellStyle name="40% - Énfasis6 4 3 3 3 4" xfId="22897" xr:uid="{00000000-0005-0000-0000-0000A5890000}"/>
    <cellStyle name="40% - Énfasis6 4 3 3 3 5" xfId="49130" xr:uid="{00000000-0005-0000-0000-0000A6890000}"/>
    <cellStyle name="40% - Énfasis6 4 3 3 4" xfId="9792" xr:uid="{00000000-0005-0000-0000-0000A7890000}"/>
    <cellStyle name="40% - Énfasis6 4 3 3 4 2" xfId="31699" xr:uid="{00000000-0005-0000-0000-0000A8890000}"/>
    <cellStyle name="40% - Énfasis6 4 3 3 4 3" xfId="39596" xr:uid="{00000000-0005-0000-0000-0000A9890000}"/>
    <cellStyle name="40% - Énfasis6 4 3 3 4 4" xfId="24381" xr:uid="{00000000-0005-0000-0000-0000AA890000}"/>
    <cellStyle name="40% - Énfasis6 4 3 3 4 5" xfId="50773" xr:uid="{00000000-0005-0000-0000-0000AB890000}"/>
    <cellStyle name="40% - Énfasis6 4 3 3 5" xfId="12450" xr:uid="{00000000-0005-0000-0000-0000AC890000}"/>
    <cellStyle name="40% - Énfasis6 4 3 3 5 2" xfId="33184" xr:uid="{00000000-0005-0000-0000-0000AD890000}"/>
    <cellStyle name="40% - Énfasis6 4 3 3 5 3" xfId="41081" xr:uid="{00000000-0005-0000-0000-0000AE890000}"/>
    <cellStyle name="40% - Énfasis6 4 3 3 6" xfId="26768" xr:uid="{00000000-0005-0000-0000-0000AF890000}"/>
    <cellStyle name="40% - Énfasis6 4 3 3 7" xfId="34668" xr:uid="{00000000-0005-0000-0000-0000B0890000}"/>
    <cellStyle name="40% - Énfasis6 4 3 3 8" xfId="19930" xr:uid="{00000000-0005-0000-0000-0000B1890000}"/>
    <cellStyle name="40% - Énfasis6 4 3 3 9" xfId="42591" xr:uid="{00000000-0005-0000-0000-0000B2890000}"/>
    <cellStyle name="40% - Énfasis6 4 3 4" xfId="1374" xr:uid="{00000000-0005-0000-0000-0000B3890000}"/>
    <cellStyle name="40% - Énfasis6 4 3 4 2" xfId="4568" xr:uid="{00000000-0005-0000-0000-0000B4890000}"/>
    <cellStyle name="40% - Énfasis6 4 3 4 2 2" xfId="14546" xr:uid="{00000000-0005-0000-0000-0000B5890000}"/>
    <cellStyle name="40% - Énfasis6 4 3 4 2 3" xfId="27294" xr:uid="{00000000-0005-0000-0000-0000B6890000}"/>
    <cellStyle name="40% - Énfasis6 4 3 4 2 4" xfId="45768" xr:uid="{00000000-0005-0000-0000-0000B7890000}"/>
    <cellStyle name="40% - Énfasis6 4 3 4 3" xfId="11405" xr:uid="{00000000-0005-0000-0000-0000B8890000}"/>
    <cellStyle name="40% - Énfasis6 4 3 4 3 2" xfId="35189" xr:uid="{00000000-0005-0000-0000-0000B9890000}"/>
    <cellStyle name="40% - Énfasis6 4 3 4 4" xfId="19012" xr:uid="{00000000-0005-0000-0000-0000BA890000}"/>
    <cellStyle name="40% - Énfasis6 4 3 4 5" xfId="43246" xr:uid="{00000000-0005-0000-0000-0000BB890000}"/>
    <cellStyle name="40% - Énfasis6 4 3 5" xfId="6285" xr:uid="{00000000-0005-0000-0000-0000BC890000}"/>
    <cellStyle name="40% - Énfasis6 4 3 5 2" xfId="27812" xr:uid="{00000000-0005-0000-0000-0000BD890000}"/>
    <cellStyle name="40% - Énfasis6 4 3 5 2 2" xfId="51502" xr:uid="{00000000-0005-0000-0000-0000BE890000}"/>
    <cellStyle name="40% - Énfasis6 4 3 5 3" xfId="35707" xr:uid="{00000000-0005-0000-0000-0000BF890000}"/>
    <cellStyle name="40% - Énfasis6 4 3 5 3 2" xfId="51186" xr:uid="{00000000-0005-0000-0000-0000C0890000}"/>
    <cellStyle name="40% - Énfasis6 4 3 5 4" xfId="20496" xr:uid="{00000000-0005-0000-0000-0000C1890000}"/>
    <cellStyle name="40% - Énfasis6 4 3 6" xfId="6725" xr:uid="{00000000-0005-0000-0000-0000C2890000}"/>
    <cellStyle name="40% - Énfasis6 4 3 6 2" xfId="15704" xr:uid="{00000000-0005-0000-0000-0000C3890000}"/>
    <cellStyle name="40% - Énfasis6 4 3 6 2 2" xfId="29296" xr:uid="{00000000-0005-0000-0000-0000C4890000}"/>
    <cellStyle name="40% - Énfasis6 4 3 6 3" xfId="37192" xr:uid="{00000000-0005-0000-0000-0000C5890000}"/>
    <cellStyle name="40% - Énfasis6 4 3 6 4" xfId="21980" xr:uid="{00000000-0005-0000-0000-0000C6890000}"/>
    <cellStyle name="40% - Énfasis6 4 3 6 5" xfId="46928" xr:uid="{00000000-0005-0000-0000-0000C7890000}"/>
    <cellStyle name="40% - Énfasis6 4 3 7" xfId="3901" xr:uid="{00000000-0005-0000-0000-0000C8890000}"/>
    <cellStyle name="40% - Énfasis6 4 3 7 2" xfId="13883" xr:uid="{00000000-0005-0000-0000-0000C9890000}"/>
    <cellStyle name="40% - Énfasis6 4 3 7 2 2" xfId="30781" xr:uid="{00000000-0005-0000-0000-0000CA890000}"/>
    <cellStyle name="40% - Énfasis6 4 3 7 3" xfId="38678" xr:uid="{00000000-0005-0000-0000-0000CB890000}"/>
    <cellStyle name="40% - Énfasis6 4 3 7 4" xfId="23464" xr:uid="{00000000-0005-0000-0000-0000CC890000}"/>
    <cellStyle name="40% - Énfasis6 4 3 7 5" xfId="45105" xr:uid="{00000000-0005-0000-0000-0000CD890000}"/>
    <cellStyle name="40% - Énfasis6 4 3 8" xfId="7262" xr:uid="{00000000-0005-0000-0000-0000CE890000}"/>
    <cellStyle name="40% - Énfasis6 4 3 8 2" xfId="16239" xr:uid="{00000000-0005-0000-0000-0000CF890000}"/>
    <cellStyle name="40% - Énfasis6 4 3 8 2 2" xfId="32266" xr:uid="{00000000-0005-0000-0000-0000D0890000}"/>
    <cellStyle name="40% - Énfasis6 4 3 8 3" xfId="40163" xr:uid="{00000000-0005-0000-0000-0000D1890000}"/>
    <cellStyle name="40% - Énfasis6 4 3 8 4" xfId="24898" xr:uid="{00000000-0005-0000-0000-0000D2890000}"/>
    <cellStyle name="40% - Énfasis6 4 3 8 5" xfId="47464" xr:uid="{00000000-0005-0000-0000-0000D3890000}"/>
    <cellStyle name="40% - Énfasis6 4 3 9" xfId="3170" xr:uid="{00000000-0005-0000-0000-0000D4890000}"/>
    <cellStyle name="40% - Énfasis6 4 3 9 2" xfId="13154" xr:uid="{00000000-0005-0000-0000-0000D5890000}"/>
    <cellStyle name="40% - Énfasis6 4 3 9 3" xfId="25851" xr:uid="{00000000-0005-0000-0000-0000D6890000}"/>
    <cellStyle name="40% - Énfasis6 4 3 9 4" xfId="44375" xr:uid="{00000000-0005-0000-0000-0000D7890000}"/>
    <cellStyle name="40% - Énfasis6 4 4" xfId="857" xr:uid="{00000000-0005-0000-0000-0000D8890000}"/>
    <cellStyle name="40% - Énfasis6 4 4 10" xfId="41763" xr:uid="{00000000-0005-0000-0000-0000D9890000}"/>
    <cellStyle name="40% - Énfasis6 4 4 2" xfId="2393" xr:uid="{00000000-0005-0000-0000-0000DA890000}"/>
    <cellStyle name="40% - Énfasis6 4 4 2 2" xfId="4937" xr:uid="{00000000-0005-0000-0000-0000DB890000}"/>
    <cellStyle name="40% - Énfasis6 4 4 2 2 2" xfId="14915" xr:uid="{00000000-0005-0000-0000-0000DC890000}"/>
    <cellStyle name="40% - Énfasis6 4 4 2 2 2 2" xfId="28732" xr:uid="{00000000-0005-0000-0000-0000DD890000}"/>
    <cellStyle name="40% - Énfasis6 4 4 2 2 3" xfId="36627" xr:uid="{00000000-0005-0000-0000-0000DE890000}"/>
    <cellStyle name="40% - Énfasis6 4 4 2 2 4" xfId="21416" xr:uid="{00000000-0005-0000-0000-0000DF890000}"/>
    <cellStyle name="40% - Énfasis6 4 4 2 2 5" xfId="46137" xr:uid="{00000000-0005-0000-0000-0000E0890000}"/>
    <cellStyle name="40% - Énfasis6 4 4 2 3" xfId="8940" xr:uid="{00000000-0005-0000-0000-0000E1890000}"/>
    <cellStyle name="40% - Énfasis6 4 4 2 3 2" xfId="17907" xr:uid="{00000000-0005-0000-0000-0000E2890000}"/>
    <cellStyle name="40% - Énfasis6 4 4 2 3 2 2" xfId="30216" xr:uid="{00000000-0005-0000-0000-0000E3890000}"/>
    <cellStyle name="40% - Énfasis6 4 4 2 3 3" xfId="38112" xr:uid="{00000000-0005-0000-0000-0000E4890000}"/>
    <cellStyle name="40% - Énfasis6 4 4 2 3 4" xfId="22899" xr:uid="{00000000-0005-0000-0000-0000E5890000}"/>
    <cellStyle name="40% - Énfasis6 4 4 2 3 5" xfId="49132" xr:uid="{00000000-0005-0000-0000-0000E6890000}"/>
    <cellStyle name="40% - Énfasis6 4 4 2 4" xfId="9793" xr:uid="{00000000-0005-0000-0000-0000E7890000}"/>
    <cellStyle name="40% - Énfasis6 4 4 2 4 2" xfId="31701" xr:uid="{00000000-0005-0000-0000-0000E8890000}"/>
    <cellStyle name="40% - Énfasis6 4 4 2 4 3" xfId="39598" xr:uid="{00000000-0005-0000-0000-0000E9890000}"/>
    <cellStyle name="40% - Énfasis6 4 4 2 4 4" xfId="24383" xr:uid="{00000000-0005-0000-0000-0000EA890000}"/>
    <cellStyle name="40% - Énfasis6 4 4 2 4 5" xfId="50775" xr:uid="{00000000-0005-0000-0000-0000EB890000}"/>
    <cellStyle name="40% - Énfasis6 4 4 2 5" xfId="12452" xr:uid="{00000000-0005-0000-0000-0000EC890000}"/>
    <cellStyle name="40% - Énfasis6 4 4 2 5 2" xfId="33186" xr:uid="{00000000-0005-0000-0000-0000ED890000}"/>
    <cellStyle name="40% - Énfasis6 4 4 2 5 3" xfId="41083" xr:uid="{00000000-0005-0000-0000-0000EE890000}"/>
    <cellStyle name="40% - Énfasis6 4 4 2 6" xfId="26770" xr:uid="{00000000-0005-0000-0000-0000EF890000}"/>
    <cellStyle name="40% - Énfasis6 4 4 2 7" xfId="34670" xr:uid="{00000000-0005-0000-0000-0000F0890000}"/>
    <cellStyle name="40% - Énfasis6 4 4 2 8" xfId="19932" xr:uid="{00000000-0005-0000-0000-0000F1890000}"/>
    <cellStyle name="40% - Énfasis6 4 4 2 9" xfId="42593" xr:uid="{00000000-0005-0000-0000-0000F2890000}"/>
    <cellStyle name="40% - Énfasis6 4 4 3" xfId="1548" xr:uid="{00000000-0005-0000-0000-0000F3890000}"/>
    <cellStyle name="40% - Énfasis6 4 4 3 2" xfId="6900" xr:uid="{00000000-0005-0000-0000-0000F4890000}"/>
    <cellStyle name="40% - Énfasis6 4 4 3 2 2" xfId="15878" xr:uid="{00000000-0005-0000-0000-0000F5890000}"/>
    <cellStyle name="40% - Énfasis6 4 4 3 2 3" xfId="28129" xr:uid="{00000000-0005-0000-0000-0000F6890000}"/>
    <cellStyle name="40% - Énfasis6 4 4 3 2 4" xfId="47102" xr:uid="{00000000-0005-0000-0000-0000F7890000}"/>
    <cellStyle name="40% - Énfasis6 4 4 3 3" xfId="11406" xr:uid="{00000000-0005-0000-0000-0000F8890000}"/>
    <cellStyle name="40% - Énfasis6 4 4 3 3 2" xfId="36024" xr:uid="{00000000-0005-0000-0000-0000F9890000}"/>
    <cellStyle name="40% - Énfasis6 4 4 3 4" xfId="20813" xr:uid="{00000000-0005-0000-0000-0000FA890000}"/>
    <cellStyle name="40% - Énfasis6 4 4 3 5" xfId="43420" xr:uid="{00000000-0005-0000-0000-0000FB890000}"/>
    <cellStyle name="40% - Énfasis6 4 4 4" xfId="4097" xr:uid="{00000000-0005-0000-0000-0000FC890000}"/>
    <cellStyle name="40% - Énfasis6 4 4 4 2" xfId="14078" xr:uid="{00000000-0005-0000-0000-0000FD890000}"/>
    <cellStyle name="40% - Énfasis6 4 4 4 2 2" xfId="29613" xr:uid="{00000000-0005-0000-0000-0000FE890000}"/>
    <cellStyle name="40% - Énfasis6 4 4 4 3" xfId="37509" xr:uid="{00000000-0005-0000-0000-0000FF890000}"/>
    <cellStyle name="40% - Énfasis6 4 4 4 4" xfId="22297" xr:uid="{00000000-0005-0000-0000-0000008A0000}"/>
    <cellStyle name="40% - Énfasis6 4 4 4 5" xfId="45300" xr:uid="{00000000-0005-0000-0000-0000018A0000}"/>
    <cellStyle name="40% - Énfasis6 4 4 5" xfId="7436" xr:uid="{00000000-0005-0000-0000-0000028A0000}"/>
    <cellStyle name="40% - Énfasis6 4 4 5 2" xfId="16412" xr:uid="{00000000-0005-0000-0000-0000038A0000}"/>
    <cellStyle name="40% - Énfasis6 4 4 5 2 2" xfId="31098" xr:uid="{00000000-0005-0000-0000-0000048A0000}"/>
    <cellStyle name="40% - Énfasis6 4 4 5 3" xfId="38995" xr:uid="{00000000-0005-0000-0000-0000058A0000}"/>
    <cellStyle name="40% - Énfasis6 4 4 5 4" xfId="23781" xr:uid="{00000000-0005-0000-0000-0000068A0000}"/>
    <cellStyle name="40% - Énfasis6 4 4 5 5" xfId="47637" xr:uid="{00000000-0005-0000-0000-0000078A0000}"/>
    <cellStyle name="40% - Énfasis6 4 4 6" xfId="3344" xr:uid="{00000000-0005-0000-0000-0000088A0000}"/>
    <cellStyle name="40% - Énfasis6 4 4 6 2" xfId="13328" xr:uid="{00000000-0005-0000-0000-0000098A0000}"/>
    <cellStyle name="40% - Énfasis6 4 4 6 2 2" xfId="32583" xr:uid="{00000000-0005-0000-0000-00000A8A0000}"/>
    <cellStyle name="40% - Énfasis6 4 4 6 3" xfId="40480" xr:uid="{00000000-0005-0000-0000-00000B8A0000}"/>
    <cellStyle name="40% - Énfasis6 4 4 6 4" xfId="25187" xr:uid="{00000000-0005-0000-0000-00000C8A0000}"/>
    <cellStyle name="40% - Énfasis6 4 4 6 5" xfId="44549" xr:uid="{00000000-0005-0000-0000-00000D8A0000}"/>
    <cellStyle name="40% - Énfasis6 4 4 7" xfId="8110" xr:uid="{00000000-0005-0000-0000-00000E8A0000}"/>
    <cellStyle name="40% - Énfasis6 4 4 7 2" xfId="17077" xr:uid="{00000000-0005-0000-0000-00000F8A0000}"/>
    <cellStyle name="40% - Énfasis6 4 4 7 3" xfId="26167" xr:uid="{00000000-0005-0000-0000-0000108A0000}"/>
    <cellStyle name="40% - Énfasis6 4 4 7 4" xfId="48302" xr:uid="{00000000-0005-0000-0000-0000118A0000}"/>
    <cellStyle name="40% - Énfasis6 4 4 8" xfId="11407" xr:uid="{00000000-0005-0000-0000-0000128A0000}"/>
    <cellStyle name="40% - Énfasis6 4 4 8 2" xfId="34067" xr:uid="{00000000-0005-0000-0000-0000138A0000}"/>
    <cellStyle name="40% - Énfasis6 4 4 8 3" xfId="49945" xr:uid="{00000000-0005-0000-0000-0000148A0000}"/>
    <cellStyle name="40% - Énfasis6 4 4 9" xfId="19329" xr:uid="{00000000-0005-0000-0000-0000158A0000}"/>
    <cellStyle name="40% - Énfasis6 4 5" xfId="490" xr:uid="{00000000-0005-0000-0000-0000168A0000}"/>
    <cellStyle name="40% - Énfasis6 4 5 2" xfId="2389" xr:uid="{00000000-0005-0000-0000-0000178A0000}"/>
    <cellStyle name="40% - Énfasis6 4 5 2 2" xfId="4658" xr:uid="{00000000-0005-0000-0000-0000188A0000}"/>
    <cellStyle name="40% - Énfasis6 4 5 2 2 2" xfId="14636" xr:uid="{00000000-0005-0000-0000-0000198A0000}"/>
    <cellStyle name="40% - Énfasis6 4 5 2 2 3" xfId="28727" xr:uid="{00000000-0005-0000-0000-00001A8A0000}"/>
    <cellStyle name="40% - Énfasis6 4 5 2 2 4" xfId="45858" xr:uid="{00000000-0005-0000-0000-00001B8A0000}"/>
    <cellStyle name="40% - Énfasis6 4 5 2 3" xfId="11408" xr:uid="{00000000-0005-0000-0000-00001C8A0000}"/>
    <cellStyle name="40% - Énfasis6 4 5 2 3 2" xfId="36622" xr:uid="{00000000-0005-0000-0000-00001D8A0000}"/>
    <cellStyle name="40% - Énfasis6 4 5 2 4" xfId="21411" xr:uid="{00000000-0005-0000-0000-00001E8A0000}"/>
    <cellStyle name="40% - Énfasis6 4 5 2 5" xfId="43766" xr:uid="{00000000-0005-0000-0000-00001F8A0000}"/>
    <cellStyle name="40% - Énfasis6 4 5 3" xfId="2980" xr:uid="{00000000-0005-0000-0000-0000208A0000}"/>
    <cellStyle name="40% - Énfasis6 4 5 3 2" xfId="12964" xr:uid="{00000000-0005-0000-0000-0000218A0000}"/>
    <cellStyle name="40% - Énfasis6 4 5 3 2 2" xfId="30211" xr:uid="{00000000-0005-0000-0000-0000228A0000}"/>
    <cellStyle name="40% - Énfasis6 4 5 3 3" xfId="38107" xr:uid="{00000000-0005-0000-0000-0000238A0000}"/>
    <cellStyle name="40% - Énfasis6 4 5 3 4" xfId="22894" xr:uid="{00000000-0005-0000-0000-0000248A0000}"/>
    <cellStyle name="40% - Énfasis6 4 5 3 5" xfId="44185" xr:uid="{00000000-0005-0000-0000-0000258A0000}"/>
    <cellStyle name="40% - Énfasis6 4 5 4" xfId="8936" xr:uid="{00000000-0005-0000-0000-0000268A0000}"/>
    <cellStyle name="40% - Énfasis6 4 5 4 2" xfId="17903" xr:uid="{00000000-0005-0000-0000-0000278A0000}"/>
    <cellStyle name="40% - Énfasis6 4 5 4 2 2" xfId="31696" xr:uid="{00000000-0005-0000-0000-0000288A0000}"/>
    <cellStyle name="40% - Énfasis6 4 5 4 3" xfId="39593" xr:uid="{00000000-0005-0000-0000-0000298A0000}"/>
    <cellStyle name="40% - Énfasis6 4 5 4 4" xfId="24378" xr:uid="{00000000-0005-0000-0000-00002A8A0000}"/>
    <cellStyle name="40% - Énfasis6 4 5 4 5" xfId="49128" xr:uid="{00000000-0005-0000-0000-00002B8A0000}"/>
    <cellStyle name="40% - Énfasis6 4 5 5" xfId="11409" xr:uid="{00000000-0005-0000-0000-00002C8A0000}"/>
    <cellStyle name="40% - Énfasis6 4 5 5 2" xfId="33181" xr:uid="{00000000-0005-0000-0000-00002D8A0000}"/>
    <cellStyle name="40% - Énfasis6 4 5 5 3" xfId="41078" xr:uid="{00000000-0005-0000-0000-00002E8A0000}"/>
    <cellStyle name="40% - Énfasis6 4 5 5 4" xfId="25432" xr:uid="{00000000-0005-0000-0000-00002F8A0000}"/>
    <cellStyle name="40% - Énfasis6 4 5 5 5" xfId="50771" xr:uid="{00000000-0005-0000-0000-0000308A0000}"/>
    <cellStyle name="40% - Énfasis6 4 5 6" xfId="26765" xr:uid="{00000000-0005-0000-0000-0000318A0000}"/>
    <cellStyle name="40% - Énfasis6 4 5 7" xfId="34665" xr:uid="{00000000-0005-0000-0000-0000328A0000}"/>
    <cellStyle name="40% - Énfasis6 4 5 8" xfId="19927" xr:uid="{00000000-0005-0000-0000-0000338A0000}"/>
    <cellStyle name="40% - Énfasis6 4 5 9" xfId="42589" xr:uid="{00000000-0005-0000-0000-0000348A0000}"/>
    <cellStyle name="40% - Énfasis6 4 6" xfId="1184" xr:uid="{00000000-0005-0000-0000-0000358A0000}"/>
    <cellStyle name="40% - Énfasis6 4 6 2" xfId="5242" xr:uid="{00000000-0005-0000-0000-0000368A0000}"/>
    <cellStyle name="40% - Énfasis6 4 6 2 2" xfId="15219" xr:uid="{00000000-0005-0000-0000-0000378A0000}"/>
    <cellStyle name="40% - Énfasis6 4 6 2 3" xfId="27292" xr:uid="{00000000-0005-0000-0000-0000388A0000}"/>
    <cellStyle name="40% - Énfasis6 4 6 2 4" xfId="46442" xr:uid="{00000000-0005-0000-0000-0000398A0000}"/>
    <cellStyle name="40% - Énfasis6 4 6 3" xfId="11410" xr:uid="{00000000-0005-0000-0000-00003A8A0000}"/>
    <cellStyle name="40% - Énfasis6 4 6 3 2" xfId="35187" xr:uid="{00000000-0005-0000-0000-00003B8A0000}"/>
    <cellStyle name="40% - Énfasis6 4 6 4" xfId="19010" xr:uid="{00000000-0005-0000-0000-00003C8A0000}"/>
    <cellStyle name="40% - Énfasis6 4 6 5" xfId="43057" xr:uid="{00000000-0005-0000-0000-00003D8A0000}"/>
    <cellStyle name="40% - Énfasis6 4 7" xfId="4362" xr:uid="{00000000-0005-0000-0000-00003E8A0000}"/>
    <cellStyle name="40% - Énfasis6 4 7 2" xfId="14342" xr:uid="{00000000-0005-0000-0000-00003F8A0000}"/>
    <cellStyle name="40% - Énfasis6 4 7 2 2" xfId="27810" xr:uid="{00000000-0005-0000-0000-0000408A0000}"/>
    <cellStyle name="40% - Énfasis6 4 7 3" xfId="35705" xr:uid="{00000000-0005-0000-0000-0000418A0000}"/>
    <cellStyle name="40% - Énfasis6 4 7 4" xfId="20494" xr:uid="{00000000-0005-0000-0000-0000428A0000}"/>
    <cellStyle name="40% - Énfasis6 4 7 5" xfId="45564" xr:uid="{00000000-0005-0000-0000-0000438A0000}"/>
    <cellStyle name="40% - Énfasis6 4 8" xfId="5834" xr:uid="{00000000-0005-0000-0000-0000448A0000}"/>
    <cellStyle name="40% - Énfasis6 4 8 2" xfId="29294" xr:uid="{00000000-0005-0000-0000-0000458A0000}"/>
    <cellStyle name="40% - Énfasis6 4 8 2 2" xfId="51426" xr:uid="{00000000-0005-0000-0000-0000468A0000}"/>
    <cellStyle name="40% - Énfasis6 4 8 3" xfId="37190" xr:uid="{00000000-0005-0000-0000-0000478A0000}"/>
    <cellStyle name="40% - Énfasis6 4 8 3 2" xfId="51293" xr:uid="{00000000-0005-0000-0000-0000488A0000}"/>
    <cellStyle name="40% - Énfasis6 4 8 4" xfId="21978" xr:uid="{00000000-0005-0000-0000-0000498A0000}"/>
    <cellStyle name="40% - Énfasis6 4 9" xfId="6533" xr:uid="{00000000-0005-0000-0000-00004A8A0000}"/>
    <cellStyle name="40% - Énfasis6 4 9 2" xfId="15515" xr:uid="{00000000-0005-0000-0000-00004B8A0000}"/>
    <cellStyle name="40% - Énfasis6 4 9 2 2" xfId="30779" xr:uid="{00000000-0005-0000-0000-00004C8A0000}"/>
    <cellStyle name="40% - Énfasis6 4 9 3" xfId="38676" xr:uid="{00000000-0005-0000-0000-00004D8A0000}"/>
    <cellStyle name="40% - Énfasis6 4 9 4" xfId="23462" xr:uid="{00000000-0005-0000-0000-00004E8A0000}"/>
    <cellStyle name="40% - Énfasis6 4 9 5" xfId="46738" xr:uid="{00000000-0005-0000-0000-00004F8A0000}"/>
    <cellStyle name="40% - Énfasis6 5" xfId="86" xr:uid="{00000000-0005-0000-0000-0000508A0000}"/>
    <cellStyle name="40% - Énfasis6 5 10" xfId="7025" xr:uid="{00000000-0005-0000-0000-0000518A0000}"/>
    <cellStyle name="40% - Énfasis6 5 10 2" xfId="16002" xr:uid="{00000000-0005-0000-0000-0000528A0000}"/>
    <cellStyle name="40% - Énfasis6 5 10 3" xfId="25852" xr:uid="{00000000-0005-0000-0000-0000538A0000}"/>
    <cellStyle name="40% - Énfasis6 5 10 4" xfId="47227" xr:uid="{00000000-0005-0000-0000-0000548A0000}"/>
    <cellStyle name="40% - Énfasis6 5 11" xfId="2833" xr:uid="{00000000-0005-0000-0000-0000558A0000}"/>
    <cellStyle name="40% - Énfasis6 5 11 2" xfId="12817" xr:uid="{00000000-0005-0000-0000-0000568A0000}"/>
    <cellStyle name="40% - Énfasis6 5 11 3" xfId="33751" xr:uid="{00000000-0005-0000-0000-0000578A0000}"/>
    <cellStyle name="40% - Énfasis6 5 11 4" xfId="44038" xr:uid="{00000000-0005-0000-0000-0000588A0000}"/>
    <cellStyle name="40% - Énfasis6 5 12" xfId="7699" xr:uid="{00000000-0005-0000-0000-0000598A0000}"/>
    <cellStyle name="40% - Énfasis6 5 12 2" xfId="16666" xr:uid="{00000000-0005-0000-0000-00005A8A0000}"/>
    <cellStyle name="40% - Énfasis6 5 12 3" xfId="47891" xr:uid="{00000000-0005-0000-0000-00005B8A0000}"/>
    <cellStyle name="40% - Énfasis6 5 13" xfId="11411" xr:uid="{00000000-0005-0000-0000-00005C8A0000}"/>
    <cellStyle name="40% - Énfasis6 5 13 2" xfId="49534" xr:uid="{00000000-0005-0000-0000-00005D8A0000}"/>
    <cellStyle name="40% - Énfasis6 5 14" xfId="12660" xr:uid="{00000000-0005-0000-0000-00005E8A0000}"/>
    <cellStyle name="40% - Énfasis6 5 15" xfId="12645" xr:uid="{00000000-0005-0000-0000-00005F8A0000}"/>
    <cellStyle name="40% - Énfasis6 5 15 2" xfId="41352" xr:uid="{00000000-0005-0000-0000-0000608A0000}"/>
    <cellStyle name="40% - Énfasis6 5 2" xfId="194" xr:uid="{00000000-0005-0000-0000-0000618A0000}"/>
    <cellStyle name="40% - Énfasis6 5 2 10" xfId="11412" xr:uid="{00000000-0005-0000-0000-0000628A0000}"/>
    <cellStyle name="40% - Énfasis6 5 2 10 2" xfId="33752" xr:uid="{00000000-0005-0000-0000-0000638A0000}"/>
    <cellStyle name="40% - Énfasis6 5 2 10 3" xfId="49773" xr:uid="{00000000-0005-0000-0000-0000648A0000}"/>
    <cellStyle name="40% - Énfasis6 5 2 11" xfId="18483" xr:uid="{00000000-0005-0000-0000-0000658A0000}"/>
    <cellStyle name="40% - Énfasis6 5 2 12" xfId="41591" xr:uid="{00000000-0005-0000-0000-0000668A0000}"/>
    <cellStyle name="40% - Énfasis6 5 2 2" xfId="684" xr:uid="{00000000-0005-0000-0000-0000678A0000}"/>
    <cellStyle name="40% - Énfasis6 5 2 2 10" xfId="42088" xr:uid="{00000000-0005-0000-0000-0000688A0000}"/>
    <cellStyle name="40% - Énfasis6 5 2 2 2" xfId="2396" xr:uid="{00000000-0005-0000-0000-0000698A0000}"/>
    <cellStyle name="40% - Énfasis6 5 2 2 2 2" xfId="5100" xr:uid="{00000000-0005-0000-0000-00006A8A0000}"/>
    <cellStyle name="40% - Énfasis6 5 2 2 2 2 2" xfId="15078" xr:uid="{00000000-0005-0000-0000-00006B8A0000}"/>
    <cellStyle name="40% - Énfasis6 5 2 2 2 2 2 2" xfId="28735" xr:uid="{00000000-0005-0000-0000-00006C8A0000}"/>
    <cellStyle name="40% - Énfasis6 5 2 2 2 2 3" xfId="36630" xr:uid="{00000000-0005-0000-0000-00006D8A0000}"/>
    <cellStyle name="40% - Énfasis6 5 2 2 2 2 4" xfId="21419" xr:uid="{00000000-0005-0000-0000-00006E8A0000}"/>
    <cellStyle name="40% - Énfasis6 5 2 2 2 2 5" xfId="46300" xr:uid="{00000000-0005-0000-0000-00006F8A0000}"/>
    <cellStyle name="40% - Énfasis6 5 2 2 2 3" xfId="8943" xr:uid="{00000000-0005-0000-0000-0000708A0000}"/>
    <cellStyle name="40% - Énfasis6 5 2 2 2 3 2" xfId="17910" xr:uid="{00000000-0005-0000-0000-0000718A0000}"/>
    <cellStyle name="40% - Énfasis6 5 2 2 2 3 2 2" xfId="30219" xr:uid="{00000000-0005-0000-0000-0000728A0000}"/>
    <cellStyle name="40% - Énfasis6 5 2 2 2 3 3" xfId="38115" xr:uid="{00000000-0005-0000-0000-0000738A0000}"/>
    <cellStyle name="40% - Énfasis6 5 2 2 2 3 4" xfId="22902" xr:uid="{00000000-0005-0000-0000-0000748A0000}"/>
    <cellStyle name="40% - Énfasis6 5 2 2 2 3 5" xfId="49135" xr:uid="{00000000-0005-0000-0000-0000758A0000}"/>
    <cellStyle name="40% - Énfasis6 5 2 2 2 4" xfId="9794" xr:uid="{00000000-0005-0000-0000-0000768A0000}"/>
    <cellStyle name="40% - Énfasis6 5 2 2 2 4 2" xfId="31704" xr:uid="{00000000-0005-0000-0000-0000778A0000}"/>
    <cellStyle name="40% - Énfasis6 5 2 2 2 4 3" xfId="39601" xr:uid="{00000000-0005-0000-0000-0000788A0000}"/>
    <cellStyle name="40% - Énfasis6 5 2 2 2 4 4" xfId="24386" xr:uid="{00000000-0005-0000-0000-0000798A0000}"/>
    <cellStyle name="40% - Énfasis6 5 2 2 2 4 5" xfId="50778" xr:uid="{00000000-0005-0000-0000-00007A8A0000}"/>
    <cellStyle name="40% - Énfasis6 5 2 2 2 5" xfId="12454" xr:uid="{00000000-0005-0000-0000-00007B8A0000}"/>
    <cellStyle name="40% - Énfasis6 5 2 2 2 5 2" xfId="33189" xr:uid="{00000000-0005-0000-0000-00007C8A0000}"/>
    <cellStyle name="40% - Énfasis6 5 2 2 2 5 3" xfId="41086" xr:uid="{00000000-0005-0000-0000-00007D8A0000}"/>
    <cellStyle name="40% - Énfasis6 5 2 2 2 6" xfId="26773" xr:uid="{00000000-0005-0000-0000-00007E8A0000}"/>
    <cellStyle name="40% - Énfasis6 5 2 2 2 7" xfId="34673" xr:uid="{00000000-0005-0000-0000-00007F8A0000}"/>
    <cellStyle name="40% - Énfasis6 5 2 2 2 8" xfId="19935" xr:uid="{00000000-0005-0000-0000-0000808A0000}"/>
    <cellStyle name="40% - Énfasis6 5 2 2 2 9" xfId="42596" xr:uid="{00000000-0005-0000-0000-0000818A0000}"/>
    <cellStyle name="40% - Énfasis6 5 2 2 3" xfId="1887" xr:uid="{00000000-0005-0000-0000-0000828A0000}"/>
    <cellStyle name="40% - Énfasis6 5 2 2 3 2" xfId="4261" xr:uid="{00000000-0005-0000-0000-0000838A0000}"/>
    <cellStyle name="40% - Énfasis6 5 2 2 3 2 2" xfId="14241" xr:uid="{00000000-0005-0000-0000-0000848A0000}"/>
    <cellStyle name="40% - Énfasis6 5 2 2 3 2 3" xfId="28133" xr:uid="{00000000-0005-0000-0000-0000858A0000}"/>
    <cellStyle name="40% - Énfasis6 5 2 2 3 2 4" xfId="45463" xr:uid="{00000000-0005-0000-0000-0000868A0000}"/>
    <cellStyle name="40% - Énfasis6 5 2 2 3 3" xfId="11413" xr:uid="{00000000-0005-0000-0000-0000878A0000}"/>
    <cellStyle name="40% - Énfasis6 5 2 2 3 3 2" xfId="36028" xr:uid="{00000000-0005-0000-0000-0000888A0000}"/>
    <cellStyle name="40% - Énfasis6 5 2 2 3 4" xfId="20817" xr:uid="{00000000-0005-0000-0000-0000898A0000}"/>
    <cellStyle name="40% - Énfasis6 5 2 2 3 5" xfId="43663" xr:uid="{00000000-0005-0000-0000-00008A8A0000}"/>
    <cellStyle name="40% - Énfasis6 5 2 2 4" xfId="3645" xr:uid="{00000000-0005-0000-0000-00008B8A0000}"/>
    <cellStyle name="40% - Énfasis6 5 2 2 4 2" xfId="13629" xr:uid="{00000000-0005-0000-0000-00008C8A0000}"/>
    <cellStyle name="40% - Énfasis6 5 2 2 4 2 2" xfId="29617" xr:uid="{00000000-0005-0000-0000-00008D8A0000}"/>
    <cellStyle name="40% - Énfasis6 5 2 2 4 3" xfId="37513" xr:uid="{00000000-0005-0000-0000-00008E8A0000}"/>
    <cellStyle name="40% - Énfasis6 5 2 2 4 4" xfId="22301" xr:uid="{00000000-0005-0000-0000-00008F8A0000}"/>
    <cellStyle name="40% - Énfasis6 5 2 2 4 5" xfId="44850" xr:uid="{00000000-0005-0000-0000-0000908A0000}"/>
    <cellStyle name="40% - Énfasis6 5 2 2 5" xfId="8435" xr:uid="{00000000-0005-0000-0000-0000918A0000}"/>
    <cellStyle name="40% - Énfasis6 5 2 2 5 2" xfId="17402" xr:uid="{00000000-0005-0000-0000-0000928A0000}"/>
    <cellStyle name="40% - Énfasis6 5 2 2 5 2 2" xfId="31102" xr:uid="{00000000-0005-0000-0000-0000938A0000}"/>
    <cellStyle name="40% - Énfasis6 5 2 2 5 3" xfId="38999" xr:uid="{00000000-0005-0000-0000-0000948A0000}"/>
    <cellStyle name="40% - Énfasis6 5 2 2 5 4" xfId="23785" xr:uid="{00000000-0005-0000-0000-0000958A0000}"/>
    <cellStyle name="40% - Énfasis6 5 2 2 5 5" xfId="48627" xr:uid="{00000000-0005-0000-0000-0000968A0000}"/>
    <cellStyle name="40% - Énfasis6 5 2 2 6" xfId="11414" xr:uid="{00000000-0005-0000-0000-0000978A0000}"/>
    <cellStyle name="40% - Énfasis6 5 2 2 6 2" xfId="32587" xr:uid="{00000000-0005-0000-0000-0000988A0000}"/>
    <cellStyle name="40% - Énfasis6 5 2 2 6 3" xfId="40484" xr:uid="{00000000-0005-0000-0000-0000998A0000}"/>
    <cellStyle name="40% - Énfasis6 5 2 2 6 4" xfId="25191" xr:uid="{00000000-0005-0000-0000-00009A8A0000}"/>
    <cellStyle name="40% - Énfasis6 5 2 2 6 5" xfId="50270" xr:uid="{00000000-0005-0000-0000-00009B8A0000}"/>
    <cellStyle name="40% - Énfasis6 5 2 2 7" xfId="26171" xr:uid="{00000000-0005-0000-0000-00009C8A0000}"/>
    <cellStyle name="40% - Énfasis6 5 2 2 8" xfId="34071" xr:uid="{00000000-0005-0000-0000-00009D8A0000}"/>
    <cellStyle name="40% - Énfasis6 5 2 2 9" xfId="19333" xr:uid="{00000000-0005-0000-0000-00009E8A0000}"/>
    <cellStyle name="40% - Énfasis6 5 2 3" xfId="2395" xr:uid="{00000000-0005-0000-0000-00009F8A0000}"/>
    <cellStyle name="40% - Énfasis6 5 2 3 2" xfId="4821" xr:uid="{00000000-0005-0000-0000-0000A08A0000}"/>
    <cellStyle name="40% - Énfasis6 5 2 3 2 2" xfId="14799" xr:uid="{00000000-0005-0000-0000-0000A18A0000}"/>
    <cellStyle name="40% - Énfasis6 5 2 3 2 2 2" xfId="28734" xr:uid="{00000000-0005-0000-0000-0000A28A0000}"/>
    <cellStyle name="40% - Énfasis6 5 2 3 2 3" xfId="36629" xr:uid="{00000000-0005-0000-0000-0000A38A0000}"/>
    <cellStyle name="40% - Énfasis6 5 2 3 2 4" xfId="21418" xr:uid="{00000000-0005-0000-0000-0000A48A0000}"/>
    <cellStyle name="40% - Énfasis6 5 2 3 2 5" xfId="46021" xr:uid="{00000000-0005-0000-0000-0000A58A0000}"/>
    <cellStyle name="40% - Énfasis6 5 2 3 3" xfId="8942" xr:uid="{00000000-0005-0000-0000-0000A68A0000}"/>
    <cellStyle name="40% - Énfasis6 5 2 3 3 2" xfId="17909" xr:uid="{00000000-0005-0000-0000-0000A78A0000}"/>
    <cellStyle name="40% - Énfasis6 5 2 3 3 2 2" xfId="30218" xr:uid="{00000000-0005-0000-0000-0000A88A0000}"/>
    <cellStyle name="40% - Énfasis6 5 2 3 3 3" xfId="38114" xr:uid="{00000000-0005-0000-0000-0000A98A0000}"/>
    <cellStyle name="40% - Énfasis6 5 2 3 3 4" xfId="22901" xr:uid="{00000000-0005-0000-0000-0000AA8A0000}"/>
    <cellStyle name="40% - Énfasis6 5 2 3 3 5" xfId="49134" xr:uid="{00000000-0005-0000-0000-0000AB8A0000}"/>
    <cellStyle name="40% - Énfasis6 5 2 3 4" xfId="9795" xr:uid="{00000000-0005-0000-0000-0000AC8A0000}"/>
    <cellStyle name="40% - Énfasis6 5 2 3 4 2" xfId="31703" xr:uid="{00000000-0005-0000-0000-0000AD8A0000}"/>
    <cellStyle name="40% - Énfasis6 5 2 3 4 3" xfId="39600" xr:uid="{00000000-0005-0000-0000-0000AE8A0000}"/>
    <cellStyle name="40% - Énfasis6 5 2 3 4 4" xfId="24385" xr:uid="{00000000-0005-0000-0000-0000AF8A0000}"/>
    <cellStyle name="40% - Énfasis6 5 2 3 4 5" xfId="50777" xr:uid="{00000000-0005-0000-0000-0000B08A0000}"/>
    <cellStyle name="40% - Énfasis6 5 2 3 5" xfId="12453" xr:uid="{00000000-0005-0000-0000-0000B18A0000}"/>
    <cellStyle name="40% - Énfasis6 5 2 3 5 2" xfId="33188" xr:uid="{00000000-0005-0000-0000-0000B28A0000}"/>
    <cellStyle name="40% - Énfasis6 5 2 3 5 3" xfId="41085" xr:uid="{00000000-0005-0000-0000-0000B38A0000}"/>
    <cellStyle name="40% - Énfasis6 5 2 3 6" xfId="26772" xr:uid="{00000000-0005-0000-0000-0000B48A0000}"/>
    <cellStyle name="40% - Énfasis6 5 2 3 7" xfId="34672" xr:uid="{00000000-0005-0000-0000-0000B58A0000}"/>
    <cellStyle name="40% - Énfasis6 5 2 3 8" xfId="19934" xr:uid="{00000000-0005-0000-0000-0000B68A0000}"/>
    <cellStyle name="40% - Énfasis6 5 2 3 9" xfId="42595" xr:uid="{00000000-0005-0000-0000-0000B78A0000}"/>
    <cellStyle name="40% - Énfasis6 5 2 4" xfId="1376" xr:uid="{00000000-0005-0000-0000-0000B88A0000}"/>
    <cellStyle name="40% - Énfasis6 5 2 4 2" xfId="4569" xr:uid="{00000000-0005-0000-0000-0000B98A0000}"/>
    <cellStyle name="40% - Énfasis6 5 2 4 2 2" xfId="14547" xr:uid="{00000000-0005-0000-0000-0000BA8A0000}"/>
    <cellStyle name="40% - Énfasis6 5 2 4 2 3" xfId="27296" xr:uid="{00000000-0005-0000-0000-0000BB8A0000}"/>
    <cellStyle name="40% - Énfasis6 5 2 4 2 4" xfId="45769" xr:uid="{00000000-0005-0000-0000-0000BC8A0000}"/>
    <cellStyle name="40% - Énfasis6 5 2 4 3" xfId="11415" xr:uid="{00000000-0005-0000-0000-0000BD8A0000}"/>
    <cellStyle name="40% - Énfasis6 5 2 4 3 2" xfId="35191" xr:uid="{00000000-0005-0000-0000-0000BE8A0000}"/>
    <cellStyle name="40% - Énfasis6 5 2 4 4" xfId="19014" xr:uid="{00000000-0005-0000-0000-0000BF8A0000}"/>
    <cellStyle name="40% - Énfasis6 5 2 4 5" xfId="43248" xr:uid="{00000000-0005-0000-0000-0000C08A0000}"/>
    <cellStyle name="40% - Énfasis6 5 2 5" xfId="6727" xr:uid="{00000000-0005-0000-0000-0000C18A0000}"/>
    <cellStyle name="40% - Énfasis6 5 2 5 2" xfId="15706" xr:uid="{00000000-0005-0000-0000-0000C28A0000}"/>
    <cellStyle name="40% - Énfasis6 5 2 5 2 2" xfId="27814" xr:uid="{00000000-0005-0000-0000-0000C38A0000}"/>
    <cellStyle name="40% - Énfasis6 5 2 5 3" xfId="35709" xr:uid="{00000000-0005-0000-0000-0000C48A0000}"/>
    <cellStyle name="40% - Énfasis6 5 2 5 4" xfId="20498" xr:uid="{00000000-0005-0000-0000-0000C58A0000}"/>
    <cellStyle name="40% - Énfasis6 5 2 5 5" xfId="46930" xr:uid="{00000000-0005-0000-0000-0000C68A0000}"/>
    <cellStyle name="40% - Énfasis6 5 2 6" xfId="3981" xr:uid="{00000000-0005-0000-0000-0000C78A0000}"/>
    <cellStyle name="40% - Énfasis6 5 2 6 2" xfId="13962" xr:uid="{00000000-0005-0000-0000-0000C88A0000}"/>
    <cellStyle name="40% - Énfasis6 5 2 6 2 2" xfId="29298" xr:uid="{00000000-0005-0000-0000-0000C98A0000}"/>
    <cellStyle name="40% - Énfasis6 5 2 6 3" xfId="37194" xr:uid="{00000000-0005-0000-0000-0000CA8A0000}"/>
    <cellStyle name="40% - Énfasis6 5 2 6 4" xfId="21982" xr:uid="{00000000-0005-0000-0000-0000CB8A0000}"/>
    <cellStyle name="40% - Énfasis6 5 2 6 5" xfId="45184" xr:uid="{00000000-0005-0000-0000-0000CC8A0000}"/>
    <cellStyle name="40% - Énfasis6 5 2 7" xfId="7264" xr:uid="{00000000-0005-0000-0000-0000CD8A0000}"/>
    <cellStyle name="40% - Énfasis6 5 2 7 2" xfId="16241" xr:uid="{00000000-0005-0000-0000-0000CE8A0000}"/>
    <cellStyle name="40% - Énfasis6 5 2 7 2 2" xfId="30783" xr:uid="{00000000-0005-0000-0000-0000CF8A0000}"/>
    <cellStyle name="40% - Énfasis6 5 2 7 3" xfId="38680" xr:uid="{00000000-0005-0000-0000-0000D08A0000}"/>
    <cellStyle name="40% - Énfasis6 5 2 7 4" xfId="23466" xr:uid="{00000000-0005-0000-0000-0000D18A0000}"/>
    <cellStyle name="40% - Énfasis6 5 2 7 5" xfId="47466" xr:uid="{00000000-0005-0000-0000-0000D28A0000}"/>
    <cellStyle name="40% - Énfasis6 5 2 8" xfId="3172" xr:uid="{00000000-0005-0000-0000-0000D38A0000}"/>
    <cellStyle name="40% - Énfasis6 5 2 8 2" xfId="13156" xr:uid="{00000000-0005-0000-0000-0000D48A0000}"/>
    <cellStyle name="40% - Énfasis6 5 2 8 2 2" xfId="32268" xr:uid="{00000000-0005-0000-0000-0000D58A0000}"/>
    <cellStyle name="40% - Énfasis6 5 2 8 3" xfId="40165" xr:uid="{00000000-0005-0000-0000-0000D68A0000}"/>
    <cellStyle name="40% - Énfasis6 5 2 8 4" xfId="24900" xr:uid="{00000000-0005-0000-0000-0000D78A0000}"/>
    <cellStyle name="40% - Énfasis6 5 2 8 5" xfId="44377" xr:uid="{00000000-0005-0000-0000-0000D88A0000}"/>
    <cellStyle name="40% - Énfasis6 5 2 9" xfId="7938" xr:uid="{00000000-0005-0000-0000-0000D98A0000}"/>
    <cellStyle name="40% - Énfasis6 5 2 9 2" xfId="16905" xr:uid="{00000000-0005-0000-0000-0000DA8A0000}"/>
    <cellStyle name="40% - Énfasis6 5 2 9 3" xfId="25853" xr:uid="{00000000-0005-0000-0000-0000DB8A0000}"/>
    <cellStyle name="40% - Énfasis6 5 2 9 4" xfId="48130" xr:uid="{00000000-0005-0000-0000-0000DC8A0000}"/>
    <cellStyle name="40% - Énfasis6 5 3" xfId="302" xr:uid="{00000000-0005-0000-0000-0000DD8A0000}"/>
    <cellStyle name="40% - Énfasis6 5 3 10" xfId="18575" xr:uid="{00000000-0005-0000-0000-0000DE8A0000}"/>
    <cellStyle name="40% - Énfasis6 5 3 11" xfId="41765" xr:uid="{00000000-0005-0000-0000-0000DF8A0000}"/>
    <cellStyle name="40% - Énfasis6 5 3 2" xfId="859" xr:uid="{00000000-0005-0000-0000-0000E08A0000}"/>
    <cellStyle name="40% - Énfasis6 5 3 2 2" xfId="2397" xr:uid="{00000000-0005-0000-0000-0000E18A0000}"/>
    <cellStyle name="40% - Énfasis6 5 3 2 2 2" xfId="4921" xr:uid="{00000000-0005-0000-0000-0000E28A0000}"/>
    <cellStyle name="40% - Énfasis6 5 3 2 2 2 2" xfId="14899" xr:uid="{00000000-0005-0000-0000-0000E38A0000}"/>
    <cellStyle name="40% - Énfasis6 5 3 2 2 2 3" xfId="28736" xr:uid="{00000000-0005-0000-0000-0000E48A0000}"/>
    <cellStyle name="40% - Énfasis6 5 3 2 2 2 4" xfId="46121" xr:uid="{00000000-0005-0000-0000-0000E58A0000}"/>
    <cellStyle name="40% - Énfasis6 5 3 2 2 3" xfId="11416" xr:uid="{00000000-0005-0000-0000-0000E68A0000}"/>
    <cellStyle name="40% - Énfasis6 5 3 2 2 3 2" xfId="36631" xr:uid="{00000000-0005-0000-0000-0000E78A0000}"/>
    <cellStyle name="40% - Énfasis6 5 3 2 2 4" xfId="21420" xr:uid="{00000000-0005-0000-0000-0000E88A0000}"/>
    <cellStyle name="40% - Énfasis6 5 3 2 2 5" xfId="43768" xr:uid="{00000000-0005-0000-0000-0000E98A0000}"/>
    <cellStyle name="40% - Énfasis6 5 3 2 3" xfId="3646" xr:uid="{00000000-0005-0000-0000-0000EA8A0000}"/>
    <cellStyle name="40% - Énfasis6 5 3 2 3 2" xfId="13630" xr:uid="{00000000-0005-0000-0000-0000EB8A0000}"/>
    <cellStyle name="40% - Énfasis6 5 3 2 3 2 2" xfId="30220" xr:uid="{00000000-0005-0000-0000-0000EC8A0000}"/>
    <cellStyle name="40% - Énfasis6 5 3 2 3 3" xfId="38116" xr:uid="{00000000-0005-0000-0000-0000ED8A0000}"/>
    <cellStyle name="40% - Énfasis6 5 3 2 3 4" xfId="22903" xr:uid="{00000000-0005-0000-0000-0000EE8A0000}"/>
    <cellStyle name="40% - Énfasis6 5 3 2 3 5" xfId="44851" xr:uid="{00000000-0005-0000-0000-0000EF8A0000}"/>
    <cellStyle name="40% - Énfasis6 5 3 2 4" xfId="8944" xr:uid="{00000000-0005-0000-0000-0000F08A0000}"/>
    <cellStyle name="40% - Énfasis6 5 3 2 4 2" xfId="17911" xr:uid="{00000000-0005-0000-0000-0000F18A0000}"/>
    <cellStyle name="40% - Énfasis6 5 3 2 4 2 2" xfId="31705" xr:uid="{00000000-0005-0000-0000-0000F28A0000}"/>
    <cellStyle name="40% - Énfasis6 5 3 2 4 3" xfId="39602" xr:uid="{00000000-0005-0000-0000-0000F38A0000}"/>
    <cellStyle name="40% - Énfasis6 5 3 2 4 4" xfId="24387" xr:uid="{00000000-0005-0000-0000-0000F48A0000}"/>
    <cellStyle name="40% - Énfasis6 5 3 2 4 5" xfId="49136" xr:uid="{00000000-0005-0000-0000-0000F58A0000}"/>
    <cellStyle name="40% - Énfasis6 5 3 2 5" xfId="11417" xr:uid="{00000000-0005-0000-0000-0000F68A0000}"/>
    <cellStyle name="40% - Énfasis6 5 3 2 5 2" xfId="33190" xr:uid="{00000000-0005-0000-0000-0000F78A0000}"/>
    <cellStyle name="40% - Énfasis6 5 3 2 5 3" xfId="41087" xr:uid="{00000000-0005-0000-0000-0000F88A0000}"/>
    <cellStyle name="40% - Énfasis6 5 3 2 5 4" xfId="25435" xr:uid="{00000000-0005-0000-0000-0000F98A0000}"/>
    <cellStyle name="40% - Énfasis6 5 3 2 5 5" xfId="50779" xr:uid="{00000000-0005-0000-0000-0000FA8A0000}"/>
    <cellStyle name="40% - Énfasis6 5 3 2 6" xfId="26774" xr:uid="{00000000-0005-0000-0000-0000FB8A0000}"/>
    <cellStyle name="40% - Énfasis6 5 3 2 7" xfId="34674" xr:uid="{00000000-0005-0000-0000-0000FC8A0000}"/>
    <cellStyle name="40% - Énfasis6 5 3 2 8" xfId="19936" xr:uid="{00000000-0005-0000-0000-0000FD8A0000}"/>
    <cellStyle name="40% - Énfasis6 5 3 2 9" xfId="42597" xr:uid="{00000000-0005-0000-0000-0000FE8A0000}"/>
    <cellStyle name="40% - Énfasis6 5 3 3" xfId="1550" xr:uid="{00000000-0005-0000-0000-0000FF8A0000}"/>
    <cellStyle name="40% - Énfasis6 5 3 3 2" xfId="6902" xr:uid="{00000000-0005-0000-0000-0000008B0000}"/>
    <cellStyle name="40% - Énfasis6 5 3 3 2 2" xfId="15880" xr:uid="{00000000-0005-0000-0000-0000018B0000}"/>
    <cellStyle name="40% - Énfasis6 5 3 3 2 3" xfId="27413" xr:uid="{00000000-0005-0000-0000-0000028B0000}"/>
    <cellStyle name="40% - Énfasis6 5 3 3 2 4" xfId="47104" xr:uid="{00000000-0005-0000-0000-0000038B0000}"/>
    <cellStyle name="40% - Énfasis6 5 3 3 3" xfId="11418" xr:uid="{00000000-0005-0000-0000-0000048B0000}"/>
    <cellStyle name="40% - Énfasis6 5 3 3 3 2" xfId="35308" xr:uid="{00000000-0005-0000-0000-0000058B0000}"/>
    <cellStyle name="40% - Énfasis6 5 3 3 4" xfId="19332" xr:uid="{00000000-0005-0000-0000-0000068B0000}"/>
    <cellStyle name="40% - Énfasis6 5 3 3 5" xfId="43422" xr:uid="{00000000-0005-0000-0000-0000078B0000}"/>
    <cellStyle name="40% - Énfasis6 5 3 4" xfId="4081" xr:uid="{00000000-0005-0000-0000-0000088B0000}"/>
    <cellStyle name="40% - Énfasis6 5 3 4 2" xfId="14062" xr:uid="{00000000-0005-0000-0000-0000098B0000}"/>
    <cellStyle name="40% - Énfasis6 5 3 4 2 2" xfId="28132" xr:uid="{00000000-0005-0000-0000-00000A8B0000}"/>
    <cellStyle name="40% - Énfasis6 5 3 4 3" xfId="36027" xr:uid="{00000000-0005-0000-0000-00000B8B0000}"/>
    <cellStyle name="40% - Énfasis6 5 3 4 4" xfId="20816" xr:uid="{00000000-0005-0000-0000-00000C8B0000}"/>
    <cellStyle name="40% - Énfasis6 5 3 4 5" xfId="45284" xr:uid="{00000000-0005-0000-0000-00000D8B0000}"/>
    <cellStyle name="40% - Énfasis6 5 3 5" xfId="7438" xr:uid="{00000000-0005-0000-0000-00000E8B0000}"/>
    <cellStyle name="40% - Énfasis6 5 3 5 2" xfId="16414" xr:uid="{00000000-0005-0000-0000-00000F8B0000}"/>
    <cellStyle name="40% - Énfasis6 5 3 5 2 2" xfId="29616" xr:uid="{00000000-0005-0000-0000-0000108B0000}"/>
    <cellStyle name="40% - Énfasis6 5 3 5 3" xfId="37512" xr:uid="{00000000-0005-0000-0000-0000118B0000}"/>
    <cellStyle name="40% - Énfasis6 5 3 5 4" xfId="22300" xr:uid="{00000000-0005-0000-0000-0000128B0000}"/>
    <cellStyle name="40% - Énfasis6 5 3 5 5" xfId="47639" xr:uid="{00000000-0005-0000-0000-0000138B0000}"/>
    <cellStyle name="40% - Énfasis6 5 3 6" xfId="3346" xr:uid="{00000000-0005-0000-0000-0000148B0000}"/>
    <cellStyle name="40% - Énfasis6 5 3 6 2" xfId="13330" xr:uid="{00000000-0005-0000-0000-0000158B0000}"/>
    <cellStyle name="40% - Énfasis6 5 3 6 2 2" xfId="31101" xr:uid="{00000000-0005-0000-0000-0000168B0000}"/>
    <cellStyle name="40% - Énfasis6 5 3 6 3" xfId="38998" xr:uid="{00000000-0005-0000-0000-0000178B0000}"/>
    <cellStyle name="40% - Énfasis6 5 3 6 4" xfId="23784" xr:uid="{00000000-0005-0000-0000-0000188B0000}"/>
    <cellStyle name="40% - Énfasis6 5 3 6 5" xfId="44551" xr:uid="{00000000-0005-0000-0000-0000198B0000}"/>
    <cellStyle name="40% - Énfasis6 5 3 7" xfId="8112" xr:uid="{00000000-0005-0000-0000-00001A8B0000}"/>
    <cellStyle name="40% - Énfasis6 5 3 7 2" xfId="17079" xr:uid="{00000000-0005-0000-0000-00001B8B0000}"/>
    <cellStyle name="40% - Énfasis6 5 3 7 2 2" xfId="32586" xr:uid="{00000000-0005-0000-0000-00001C8B0000}"/>
    <cellStyle name="40% - Énfasis6 5 3 7 3" xfId="40483" xr:uid="{00000000-0005-0000-0000-00001D8B0000}"/>
    <cellStyle name="40% - Énfasis6 5 3 7 4" xfId="25190" xr:uid="{00000000-0005-0000-0000-00001E8B0000}"/>
    <cellStyle name="40% - Énfasis6 5 3 7 5" xfId="48304" xr:uid="{00000000-0005-0000-0000-00001F8B0000}"/>
    <cellStyle name="40% - Énfasis6 5 3 8" xfId="11419" xr:uid="{00000000-0005-0000-0000-0000208B0000}"/>
    <cellStyle name="40% - Énfasis6 5 3 8 2" xfId="26170" xr:uid="{00000000-0005-0000-0000-0000218B0000}"/>
    <cellStyle name="40% - Énfasis6 5 3 8 3" xfId="49947" xr:uid="{00000000-0005-0000-0000-0000228B0000}"/>
    <cellStyle name="40% - Énfasis6 5 3 9" xfId="34070" xr:uid="{00000000-0005-0000-0000-0000238B0000}"/>
    <cellStyle name="40% - Énfasis6 5 4" xfId="443" xr:uid="{00000000-0005-0000-0000-0000248B0000}"/>
    <cellStyle name="40% - Énfasis6 5 4 2" xfId="2394" xr:uid="{00000000-0005-0000-0000-0000258B0000}"/>
    <cellStyle name="40% - Énfasis6 5 4 2 2" xfId="4642" xr:uid="{00000000-0005-0000-0000-0000268B0000}"/>
    <cellStyle name="40% - Énfasis6 5 4 2 2 2" xfId="14620" xr:uid="{00000000-0005-0000-0000-0000278B0000}"/>
    <cellStyle name="40% - Énfasis6 5 4 2 2 3" xfId="28733" xr:uid="{00000000-0005-0000-0000-0000288B0000}"/>
    <cellStyle name="40% - Énfasis6 5 4 2 2 4" xfId="45842" xr:uid="{00000000-0005-0000-0000-0000298B0000}"/>
    <cellStyle name="40% - Énfasis6 5 4 2 3" xfId="11420" xr:uid="{00000000-0005-0000-0000-00002A8B0000}"/>
    <cellStyle name="40% - Énfasis6 5 4 2 3 2" xfId="36628" xr:uid="{00000000-0005-0000-0000-00002B8B0000}"/>
    <cellStyle name="40% - Énfasis6 5 4 2 4" xfId="21417" xr:uid="{00000000-0005-0000-0000-00002C8B0000}"/>
    <cellStyle name="40% - Énfasis6 5 4 2 5" xfId="43767" xr:uid="{00000000-0005-0000-0000-00002D8B0000}"/>
    <cellStyle name="40% - Énfasis6 5 4 3" xfId="2933" xr:uid="{00000000-0005-0000-0000-00002E8B0000}"/>
    <cellStyle name="40% - Énfasis6 5 4 3 2" xfId="12917" xr:uid="{00000000-0005-0000-0000-00002F8B0000}"/>
    <cellStyle name="40% - Énfasis6 5 4 3 2 2" xfId="30217" xr:uid="{00000000-0005-0000-0000-0000308B0000}"/>
    <cellStyle name="40% - Énfasis6 5 4 3 3" xfId="38113" xr:uid="{00000000-0005-0000-0000-0000318B0000}"/>
    <cellStyle name="40% - Énfasis6 5 4 3 4" xfId="22900" xr:uid="{00000000-0005-0000-0000-0000328B0000}"/>
    <cellStyle name="40% - Énfasis6 5 4 3 5" xfId="44138" xr:uid="{00000000-0005-0000-0000-0000338B0000}"/>
    <cellStyle name="40% - Énfasis6 5 4 4" xfId="8941" xr:uid="{00000000-0005-0000-0000-0000348B0000}"/>
    <cellStyle name="40% - Énfasis6 5 4 4 2" xfId="17908" xr:uid="{00000000-0005-0000-0000-0000358B0000}"/>
    <cellStyle name="40% - Énfasis6 5 4 4 2 2" xfId="31702" xr:uid="{00000000-0005-0000-0000-0000368B0000}"/>
    <cellStyle name="40% - Énfasis6 5 4 4 3" xfId="39599" xr:uid="{00000000-0005-0000-0000-0000378B0000}"/>
    <cellStyle name="40% - Énfasis6 5 4 4 4" xfId="24384" xr:uid="{00000000-0005-0000-0000-0000388B0000}"/>
    <cellStyle name="40% - Énfasis6 5 4 4 5" xfId="49133" xr:uid="{00000000-0005-0000-0000-0000398B0000}"/>
    <cellStyle name="40% - Énfasis6 5 4 5" xfId="11421" xr:uid="{00000000-0005-0000-0000-00003A8B0000}"/>
    <cellStyle name="40% - Énfasis6 5 4 5 2" xfId="33187" xr:uid="{00000000-0005-0000-0000-00003B8B0000}"/>
    <cellStyle name="40% - Énfasis6 5 4 5 3" xfId="41084" xr:uid="{00000000-0005-0000-0000-00003C8B0000}"/>
    <cellStyle name="40% - Énfasis6 5 4 5 4" xfId="25434" xr:uid="{00000000-0005-0000-0000-00003D8B0000}"/>
    <cellStyle name="40% - Énfasis6 5 4 5 5" xfId="50776" xr:uid="{00000000-0005-0000-0000-00003E8B0000}"/>
    <cellStyle name="40% - Énfasis6 5 4 6" xfId="26771" xr:uid="{00000000-0005-0000-0000-00003F8B0000}"/>
    <cellStyle name="40% - Énfasis6 5 4 7" xfId="34671" xr:uid="{00000000-0005-0000-0000-0000408B0000}"/>
    <cellStyle name="40% - Énfasis6 5 4 8" xfId="19933" xr:uid="{00000000-0005-0000-0000-0000418B0000}"/>
    <cellStyle name="40% - Énfasis6 5 4 9" xfId="42594" xr:uid="{00000000-0005-0000-0000-0000428B0000}"/>
    <cellStyle name="40% - Énfasis6 5 5" xfId="1137" xr:uid="{00000000-0005-0000-0000-0000438B0000}"/>
    <cellStyle name="40% - Énfasis6 5 5 2" xfId="5212" xr:uid="{00000000-0005-0000-0000-0000448B0000}"/>
    <cellStyle name="40% - Énfasis6 5 5 2 2" xfId="15189" xr:uid="{00000000-0005-0000-0000-0000458B0000}"/>
    <cellStyle name="40% - Énfasis6 5 5 2 3" xfId="27295" xr:uid="{00000000-0005-0000-0000-0000468B0000}"/>
    <cellStyle name="40% - Énfasis6 5 5 2 4" xfId="46412" xr:uid="{00000000-0005-0000-0000-0000478B0000}"/>
    <cellStyle name="40% - Énfasis6 5 5 3" xfId="11422" xr:uid="{00000000-0005-0000-0000-0000488B0000}"/>
    <cellStyle name="40% - Énfasis6 5 5 3 2" xfId="35190" xr:uid="{00000000-0005-0000-0000-0000498B0000}"/>
    <cellStyle name="40% - Énfasis6 5 5 4" xfId="19013" xr:uid="{00000000-0005-0000-0000-00004A8B0000}"/>
    <cellStyle name="40% - Énfasis6 5 5 5" xfId="43010" xr:uid="{00000000-0005-0000-0000-00004B8B0000}"/>
    <cellStyle name="40% - Énfasis6 5 6" xfId="4442" xr:uid="{00000000-0005-0000-0000-00004C8B0000}"/>
    <cellStyle name="40% - Énfasis6 5 6 2" xfId="14421" xr:uid="{00000000-0005-0000-0000-00004D8B0000}"/>
    <cellStyle name="40% - Énfasis6 5 6 2 2" xfId="27813" xr:uid="{00000000-0005-0000-0000-00004E8B0000}"/>
    <cellStyle name="40% - Énfasis6 5 6 3" xfId="35708" xr:uid="{00000000-0005-0000-0000-00004F8B0000}"/>
    <cellStyle name="40% - Énfasis6 5 6 4" xfId="20497" xr:uid="{00000000-0005-0000-0000-0000508B0000}"/>
    <cellStyle name="40% - Énfasis6 5 6 5" xfId="45643" xr:uid="{00000000-0005-0000-0000-0000518B0000}"/>
    <cellStyle name="40% - Énfasis6 5 7" xfId="6041" xr:uid="{00000000-0005-0000-0000-0000528B0000}"/>
    <cellStyle name="40% - Énfasis6 5 7 2" xfId="29297" xr:uid="{00000000-0005-0000-0000-0000538B0000}"/>
    <cellStyle name="40% - Énfasis6 5 7 2 2" xfId="51468" xr:uid="{00000000-0005-0000-0000-0000548B0000}"/>
    <cellStyle name="40% - Énfasis6 5 7 3" xfId="37193" xr:uid="{00000000-0005-0000-0000-0000558B0000}"/>
    <cellStyle name="40% - Énfasis6 5 7 3 2" xfId="51294" xr:uid="{00000000-0005-0000-0000-0000568B0000}"/>
    <cellStyle name="40% - Énfasis6 5 7 4" xfId="21981" xr:uid="{00000000-0005-0000-0000-0000578B0000}"/>
    <cellStyle name="40% - Énfasis6 5 8" xfId="6486" xr:uid="{00000000-0005-0000-0000-0000588B0000}"/>
    <cellStyle name="40% - Énfasis6 5 8 2" xfId="15468" xr:uid="{00000000-0005-0000-0000-0000598B0000}"/>
    <cellStyle name="40% - Énfasis6 5 8 2 2" xfId="30782" xr:uid="{00000000-0005-0000-0000-00005A8B0000}"/>
    <cellStyle name="40% - Énfasis6 5 8 3" xfId="38679" xr:uid="{00000000-0005-0000-0000-00005B8B0000}"/>
    <cellStyle name="40% - Énfasis6 5 8 4" xfId="23465" xr:uid="{00000000-0005-0000-0000-00005C8B0000}"/>
    <cellStyle name="40% - Énfasis6 5 8 5" xfId="46691" xr:uid="{00000000-0005-0000-0000-00005D8B0000}"/>
    <cellStyle name="40% - Énfasis6 5 9" xfId="3800" xr:uid="{00000000-0005-0000-0000-00005E8B0000}"/>
    <cellStyle name="40% - Énfasis6 5 9 2" xfId="13783" xr:uid="{00000000-0005-0000-0000-00005F8B0000}"/>
    <cellStyle name="40% - Énfasis6 5 9 2 2" xfId="32267" xr:uid="{00000000-0005-0000-0000-0000608B0000}"/>
    <cellStyle name="40% - Énfasis6 5 9 3" xfId="40164" xr:uid="{00000000-0005-0000-0000-0000618B0000}"/>
    <cellStyle name="40% - Énfasis6 5 9 4" xfId="24899" xr:uid="{00000000-0005-0000-0000-0000628B0000}"/>
    <cellStyle name="40% - Énfasis6 5 9 5" xfId="45005" xr:uid="{00000000-0005-0000-0000-0000638B0000}"/>
    <cellStyle name="40% - Énfasis6 6" xfId="163" xr:uid="{00000000-0005-0000-0000-0000648B0000}"/>
    <cellStyle name="40% - Énfasis6 6 10" xfId="7764" xr:uid="{00000000-0005-0000-0000-0000658B0000}"/>
    <cellStyle name="40% - Énfasis6 6 10 2" xfId="16731" xr:uid="{00000000-0005-0000-0000-0000668B0000}"/>
    <cellStyle name="40% - Énfasis6 6 10 3" xfId="33753" xr:uid="{00000000-0005-0000-0000-0000678B0000}"/>
    <cellStyle name="40% - Énfasis6 6 10 4" xfId="47956" xr:uid="{00000000-0005-0000-0000-0000688B0000}"/>
    <cellStyle name="40% - Énfasis6 6 11" xfId="11423" xr:uid="{00000000-0005-0000-0000-0000698B0000}"/>
    <cellStyle name="40% - Énfasis6 6 11 2" xfId="49599" xr:uid="{00000000-0005-0000-0000-00006A8B0000}"/>
    <cellStyle name="40% - Énfasis6 6 12" xfId="18317" xr:uid="{00000000-0005-0000-0000-00006B8B0000}"/>
    <cellStyle name="40% - Énfasis6 6 13" xfId="41417" xr:uid="{00000000-0005-0000-0000-00006C8B0000}"/>
    <cellStyle name="40% - Énfasis6 6 2" xfId="685" xr:uid="{00000000-0005-0000-0000-00006D8B0000}"/>
    <cellStyle name="40% - Énfasis6 6 2 10" xfId="18484" xr:uid="{00000000-0005-0000-0000-00006E8B0000}"/>
    <cellStyle name="40% - Énfasis6 6 2 11" xfId="41592" xr:uid="{00000000-0005-0000-0000-00006F8B0000}"/>
    <cellStyle name="40% - Énfasis6 6 2 2" xfId="1006" xr:uid="{00000000-0005-0000-0000-0000708B0000}"/>
    <cellStyle name="40% - Énfasis6 6 2 2 2" xfId="2398" xr:uid="{00000000-0005-0000-0000-0000718B0000}"/>
    <cellStyle name="40% - Énfasis6 6 2 2 2 2" xfId="5067" xr:uid="{00000000-0005-0000-0000-0000728B0000}"/>
    <cellStyle name="40% - Énfasis6 6 2 2 2 2 2" xfId="15045" xr:uid="{00000000-0005-0000-0000-0000738B0000}"/>
    <cellStyle name="40% - Énfasis6 6 2 2 2 2 3" xfId="28738" xr:uid="{00000000-0005-0000-0000-0000748B0000}"/>
    <cellStyle name="40% - Énfasis6 6 2 2 2 2 4" xfId="46267" xr:uid="{00000000-0005-0000-0000-0000758B0000}"/>
    <cellStyle name="40% - Énfasis6 6 2 2 2 3" xfId="11424" xr:uid="{00000000-0005-0000-0000-0000768B0000}"/>
    <cellStyle name="40% - Énfasis6 6 2 2 2 3 2" xfId="36633" xr:uid="{00000000-0005-0000-0000-0000778B0000}"/>
    <cellStyle name="40% - Énfasis6 6 2 2 2 4" xfId="21422" xr:uid="{00000000-0005-0000-0000-0000788B0000}"/>
    <cellStyle name="40% - Énfasis6 6 2 2 2 5" xfId="43769" xr:uid="{00000000-0005-0000-0000-0000798B0000}"/>
    <cellStyle name="40% - Énfasis6 6 2 2 3" xfId="3647" xr:uid="{00000000-0005-0000-0000-00007A8B0000}"/>
    <cellStyle name="40% - Énfasis6 6 2 2 3 2" xfId="13631" xr:uid="{00000000-0005-0000-0000-00007B8B0000}"/>
    <cellStyle name="40% - Énfasis6 6 2 2 3 2 2" xfId="30222" xr:uid="{00000000-0005-0000-0000-00007C8B0000}"/>
    <cellStyle name="40% - Énfasis6 6 2 2 3 3" xfId="38118" xr:uid="{00000000-0005-0000-0000-00007D8B0000}"/>
    <cellStyle name="40% - Énfasis6 6 2 2 3 4" xfId="22905" xr:uid="{00000000-0005-0000-0000-00007E8B0000}"/>
    <cellStyle name="40% - Énfasis6 6 2 2 3 5" xfId="44852" xr:uid="{00000000-0005-0000-0000-00007F8B0000}"/>
    <cellStyle name="40% - Énfasis6 6 2 2 4" xfId="8945" xr:uid="{00000000-0005-0000-0000-0000808B0000}"/>
    <cellStyle name="40% - Énfasis6 6 2 2 4 2" xfId="17912" xr:uid="{00000000-0005-0000-0000-0000818B0000}"/>
    <cellStyle name="40% - Énfasis6 6 2 2 4 2 2" xfId="31707" xr:uid="{00000000-0005-0000-0000-0000828B0000}"/>
    <cellStyle name="40% - Énfasis6 6 2 2 4 3" xfId="39604" xr:uid="{00000000-0005-0000-0000-0000838B0000}"/>
    <cellStyle name="40% - Énfasis6 6 2 2 4 4" xfId="24389" xr:uid="{00000000-0005-0000-0000-0000848B0000}"/>
    <cellStyle name="40% - Énfasis6 6 2 2 4 5" xfId="49137" xr:uid="{00000000-0005-0000-0000-0000858B0000}"/>
    <cellStyle name="40% - Énfasis6 6 2 2 5" xfId="11425" xr:uid="{00000000-0005-0000-0000-0000868B0000}"/>
    <cellStyle name="40% - Énfasis6 6 2 2 5 2" xfId="33192" xr:uid="{00000000-0005-0000-0000-0000878B0000}"/>
    <cellStyle name="40% - Énfasis6 6 2 2 5 3" xfId="41089" xr:uid="{00000000-0005-0000-0000-0000888B0000}"/>
    <cellStyle name="40% - Énfasis6 6 2 2 5 4" xfId="25437" xr:uid="{00000000-0005-0000-0000-0000898B0000}"/>
    <cellStyle name="40% - Énfasis6 6 2 2 5 5" xfId="50780" xr:uid="{00000000-0005-0000-0000-00008A8B0000}"/>
    <cellStyle name="40% - Énfasis6 6 2 2 6" xfId="26776" xr:uid="{00000000-0005-0000-0000-00008B8B0000}"/>
    <cellStyle name="40% - Énfasis6 6 2 2 7" xfId="34676" xr:uid="{00000000-0005-0000-0000-00008C8B0000}"/>
    <cellStyle name="40% - Énfasis6 6 2 2 8" xfId="19938" xr:uid="{00000000-0005-0000-0000-00008D8B0000}"/>
    <cellStyle name="40% - Énfasis6 6 2 2 9" xfId="42598" xr:uid="{00000000-0005-0000-0000-00008E8B0000}"/>
    <cellStyle name="40% - Énfasis6 6 2 3" xfId="1377" xr:uid="{00000000-0005-0000-0000-00008F8B0000}"/>
    <cellStyle name="40% - Énfasis6 6 2 3 2" xfId="6728" xr:uid="{00000000-0005-0000-0000-0000908B0000}"/>
    <cellStyle name="40% - Énfasis6 6 2 3 2 2" xfId="15707" xr:uid="{00000000-0005-0000-0000-0000918B0000}"/>
    <cellStyle name="40% - Énfasis6 6 2 3 2 3" xfId="27414" xr:uid="{00000000-0005-0000-0000-0000928B0000}"/>
    <cellStyle name="40% - Énfasis6 6 2 3 2 4" xfId="46931" xr:uid="{00000000-0005-0000-0000-0000938B0000}"/>
    <cellStyle name="40% - Énfasis6 6 2 3 3" xfId="11426" xr:uid="{00000000-0005-0000-0000-0000948B0000}"/>
    <cellStyle name="40% - Énfasis6 6 2 3 3 2" xfId="35309" xr:uid="{00000000-0005-0000-0000-0000958B0000}"/>
    <cellStyle name="40% - Énfasis6 6 2 3 4" xfId="19334" xr:uid="{00000000-0005-0000-0000-0000968B0000}"/>
    <cellStyle name="40% - Énfasis6 6 2 3 5" xfId="43249" xr:uid="{00000000-0005-0000-0000-0000978B0000}"/>
    <cellStyle name="40% - Énfasis6 6 2 4" xfId="4228" xr:uid="{00000000-0005-0000-0000-0000988B0000}"/>
    <cellStyle name="40% - Énfasis6 6 2 4 2" xfId="14208" xr:uid="{00000000-0005-0000-0000-0000998B0000}"/>
    <cellStyle name="40% - Énfasis6 6 2 4 2 2" xfId="28134" xr:uid="{00000000-0005-0000-0000-00009A8B0000}"/>
    <cellStyle name="40% - Énfasis6 6 2 4 3" xfId="36029" xr:uid="{00000000-0005-0000-0000-00009B8B0000}"/>
    <cellStyle name="40% - Énfasis6 6 2 4 4" xfId="20818" xr:uid="{00000000-0005-0000-0000-00009C8B0000}"/>
    <cellStyle name="40% - Énfasis6 6 2 4 5" xfId="45430" xr:uid="{00000000-0005-0000-0000-00009D8B0000}"/>
    <cellStyle name="40% - Énfasis6 6 2 5" xfId="7265" xr:uid="{00000000-0005-0000-0000-00009E8B0000}"/>
    <cellStyle name="40% - Énfasis6 6 2 5 2" xfId="16242" xr:uid="{00000000-0005-0000-0000-00009F8B0000}"/>
    <cellStyle name="40% - Énfasis6 6 2 5 2 2" xfId="29618" xr:uid="{00000000-0005-0000-0000-0000A08B0000}"/>
    <cellStyle name="40% - Énfasis6 6 2 5 3" xfId="37514" xr:uid="{00000000-0005-0000-0000-0000A18B0000}"/>
    <cellStyle name="40% - Énfasis6 6 2 5 4" xfId="22302" xr:uid="{00000000-0005-0000-0000-0000A28B0000}"/>
    <cellStyle name="40% - Énfasis6 6 2 5 5" xfId="47467" xr:uid="{00000000-0005-0000-0000-0000A38B0000}"/>
    <cellStyle name="40% - Énfasis6 6 2 6" xfId="3173" xr:uid="{00000000-0005-0000-0000-0000A48B0000}"/>
    <cellStyle name="40% - Énfasis6 6 2 6 2" xfId="13157" xr:uid="{00000000-0005-0000-0000-0000A58B0000}"/>
    <cellStyle name="40% - Énfasis6 6 2 6 2 2" xfId="31103" xr:uid="{00000000-0005-0000-0000-0000A68B0000}"/>
    <cellStyle name="40% - Énfasis6 6 2 6 3" xfId="39000" xr:uid="{00000000-0005-0000-0000-0000A78B0000}"/>
    <cellStyle name="40% - Énfasis6 6 2 6 4" xfId="23786" xr:uid="{00000000-0005-0000-0000-0000A88B0000}"/>
    <cellStyle name="40% - Énfasis6 6 2 6 5" xfId="44378" xr:uid="{00000000-0005-0000-0000-0000A98B0000}"/>
    <cellStyle name="40% - Énfasis6 6 2 7" xfId="7939" xr:uid="{00000000-0005-0000-0000-0000AA8B0000}"/>
    <cellStyle name="40% - Énfasis6 6 2 7 2" xfId="16906" xr:uid="{00000000-0005-0000-0000-0000AB8B0000}"/>
    <cellStyle name="40% - Énfasis6 6 2 7 2 2" xfId="32588" xr:uid="{00000000-0005-0000-0000-0000AC8B0000}"/>
    <cellStyle name="40% - Énfasis6 6 2 7 3" xfId="40485" xr:uid="{00000000-0005-0000-0000-0000AD8B0000}"/>
    <cellStyle name="40% - Énfasis6 6 2 7 4" xfId="25192" xr:uid="{00000000-0005-0000-0000-0000AE8B0000}"/>
    <cellStyle name="40% - Énfasis6 6 2 7 5" xfId="48131" xr:uid="{00000000-0005-0000-0000-0000AF8B0000}"/>
    <cellStyle name="40% - Énfasis6 6 2 8" xfId="11427" xr:uid="{00000000-0005-0000-0000-0000B08B0000}"/>
    <cellStyle name="40% - Énfasis6 6 2 8 2" xfId="26172" xr:uid="{00000000-0005-0000-0000-0000B18B0000}"/>
    <cellStyle name="40% - Énfasis6 6 2 8 3" xfId="49774" xr:uid="{00000000-0005-0000-0000-0000B28B0000}"/>
    <cellStyle name="40% - Énfasis6 6 2 9" xfId="34072" xr:uid="{00000000-0005-0000-0000-0000B38B0000}"/>
    <cellStyle name="40% - Énfasis6 6 3" xfId="860" xr:uid="{00000000-0005-0000-0000-0000B48B0000}"/>
    <cellStyle name="40% - Énfasis6 6 3 2" xfId="1551" xr:uid="{00000000-0005-0000-0000-0000B58B0000}"/>
    <cellStyle name="40% - Énfasis6 6 3 2 2" xfId="6903" xr:uid="{00000000-0005-0000-0000-0000B68B0000}"/>
    <cellStyle name="40% - Énfasis6 6 3 2 2 2" xfId="15881" xr:uid="{00000000-0005-0000-0000-0000B78B0000}"/>
    <cellStyle name="40% - Énfasis6 6 3 2 2 3" xfId="28737" xr:uid="{00000000-0005-0000-0000-0000B88B0000}"/>
    <cellStyle name="40% - Énfasis6 6 3 2 2 4" xfId="47105" xr:uid="{00000000-0005-0000-0000-0000B98B0000}"/>
    <cellStyle name="40% - Énfasis6 6 3 2 3" xfId="11428" xr:uid="{00000000-0005-0000-0000-0000BA8B0000}"/>
    <cellStyle name="40% - Énfasis6 6 3 2 3 2" xfId="36632" xr:uid="{00000000-0005-0000-0000-0000BB8B0000}"/>
    <cellStyle name="40% - Énfasis6 6 3 2 4" xfId="21421" xr:uid="{00000000-0005-0000-0000-0000BC8B0000}"/>
    <cellStyle name="40% - Énfasis6 6 3 2 5" xfId="43423" xr:uid="{00000000-0005-0000-0000-0000BD8B0000}"/>
    <cellStyle name="40% - Énfasis6 6 3 3" xfId="4788" xr:uid="{00000000-0005-0000-0000-0000BE8B0000}"/>
    <cellStyle name="40% - Énfasis6 6 3 3 2" xfId="14766" xr:uid="{00000000-0005-0000-0000-0000BF8B0000}"/>
    <cellStyle name="40% - Énfasis6 6 3 3 2 2" xfId="30221" xr:uid="{00000000-0005-0000-0000-0000C08B0000}"/>
    <cellStyle name="40% - Énfasis6 6 3 3 3" xfId="38117" xr:uid="{00000000-0005-0000-0000-0000C18B0000}"/>
    <cellStyle name="40% - Énfasis6 6 3 3 4" xfId="22904" xr:uid="{00000000-0005-0000-0000-0000C28B0000}"/>
    <cellStyle name="40% - Énfasis6 6 3 3 5" xfId="45988" xr:uid="{00000000-0005-0000-0000-0000C38B0000}"/>
    <cellStyle name="40% - Énfasis6 6 3 4" xfId="7439" xr:uid="{00000000-0005-0000-0000-0000C48B0000}"/>
    <cellStyle name="40% - Énfasis6 6 3 4 2" xfId="16415" xr:uid="{00000000-0005-0000-0000-0000C58B0000}"/>
    <cellStyle name="40% - Énfasis6 6 3 4 2 2" xfId="31706" xr:uid="{00000000-0005-0000-0000-0000C68B0000}"/>
    <cellStyle name="40% - Énfasis6 6 3 4 3" xfId="39603" xr:uid="{00000000-0005-0000-0000-0000C78B0000}"/>
    <cellStyle name="40% - Énfasis6 6 3 4 4" xfId="24388" xr:uid="{00000000-0005-0000-0000-0000C88B0000}"/>
    <cellStyle name="40% - Énfasis6 6 3 4 5" xfId="47640" xr:uid="{00000000-0005-0000-0000-0000C98B0000}"/>
    <cellStyle name="40% - Énfasis6 6 3 5" xfId="3347" xr:uid="{00000000-0005-0000-0000-0000CA8B0000}"/>
    <cellStyle name="40% - Énfasis6 6 3 5 2" xfId="13331" xr:uid="{00000000-0005-0000-0000-0000CB8B0000}"/>
    <cellStyle name="40% - Énfasis6 6 3 5 2 2" xfId="33191" xr:uid="{00000000-0005-0000-0000-0000CC8B0000}"/>
    <cellStyle name="40% - Énfasis6 6 3 5 3" xfId="41088" xr:uid="{00000000-0005-0000-0000-0000CD8B0000}"/>
    <cellStyle name="40% - Énfasis6 6 3 5 4" xfId="25436" xr:uid="{00000000-0005-0000-0000-0000CE8B0000}"/>
    <cellStyle name="40% - Énfasis6 6 3 5 5" xfId="44552" xr:uid="{00000000-0005-0000-0000-0000CF8B0000}"/>
    <cellStyle name="40% - Énfasis6 6 3 6" xfId="8113" xr:uid="{00000000-0005-0000-0000-0000D08B0000}"/>
    <cellStyle name="40% - Énfasis6 6 3 6 2" xfId="17080" xr:uid="{00000000-0005-0000-0000-0000D18B0000}"/>
    <cellStyle name="40% - Énfasis6 6 3 6 3" xfId="26775" xr:uid="{00000000-0005-0000-0000-0000D28B0000}"/>
    <cellStyle name="40% - Énfasis6 6 3 6 4" xfId="48305" xr:uid="{00000000-0005-0000-0000-0000D38B0000}"/>
    <cellStyle name="40% - Énfasis6 6 3 7" xfId="11429" xr:uid="{00000000-0005-0000-0000-0000D48B0000}"/>
    <cellStyle name="40% - Énfasis6 6 3 7 2" xfId="34675" xr:uid="{00000000-0005-0000-0000-0000D58B0000}"/>
    <cellStyle name="40% - Énfasis6 6 3 7 3" xfId="49948" xr:uid="{00000000-0005-0000-0000-0000D68B0000}"/>
    <cellStyle name="40% - Énfasis6 6 3 8" xfId="19937" xr:uid="{00000000-0005-0000-0000-0000D78B0000}"/>
    <cellStyle name="40% - Énfasis6 6 3 9" xfId="41766" xr:uid="{00000000-0005-0000-0000-0000D88B0000}"/>
    <cellStyle name="40% - Énfasis6 6 4" xfId="510" xr:uid="{00000000-0005-0000-0000-0000D98B0000}"/>
    <cellStyle name="40% - Énfasis6 6 4 2" xfId="2621" xr:uid="{00000000-0005-0000-0000-0000DA8B0000}"/>
    <cellStyle name="40% - Énfasis6 6 4 2 2" xfId="4409" xr:uid="{00000000-0005-0000-0000-0000DB8B0000}"/>
    <cellStyle name="40% - Énfasis6 6 4 2 2 2" xfId="14388" xr:uid="{00000000-0005-0000-0000-0000DC8B0000}"/>
    <cellStyle name="40% - Énfasis6 6 4 2 2 3" xfId="45610" xr:uid="{00000000-0005-0000-0000-0000DD8B0000}"/>
    <cellStyle name="40% - Énfasis6 6 4 2 3" xfId="11430" xr:uid="{00000000-0005-0000-0000-0000DE8B0000}"/>
    <cellStyle name="40% - Énfasis6 6 4 2 4" xfId="27297" xr:uid="{00000000-0005-0000-0000-0000DF8B0000}"/>
    <cellStyle name="40% - Énfasis6 6 4 2 5" xfId="43831" xr:uid="{00000000-0005-0000-0000-0000E08B0000}"/>
    <cellStyle name="40% - Énfasis6 6 4 3" xfId="3648" xr:uid="{00000000-0005-0000-0000-0000E18B0000}"/>
    <cellStyle name="40% - Énfasis6 6 4 3 2" xfId="13632" xr:uid="{00000000-0005-0000-0000-0000E28B0000}"/>
    <cellStyle name="40% - Énfasis6 6 4 3 3" xfId="35192" xr:uid="{00000000-0005-0000-0000-0000E38B0000}"/>
    <cellStyle name="40% - Énfasis6 6 4 3 4" xfId="44853" xr:uid="{00000000-0005-0000-0000-0000E48B0000}"/>
    <cellStyle name="40% - Énfasis6 6 4 4" xfId="9225" xr:uid="{00000000-0005-0000-0000-0000E58B0000}"/>
    <cellStyle name="40% - Énfasis6 6 4 4 2" xfId="18191" xr:uid="{00000000-0005-0000-0000-0000E68B0000}"/>
    <cellStyle name="40% - Énfasis6 6 4 4 3" xfId="49417" xr:uid="{00000000-0005-0000-0000-0000E78B0000}"/>
    <cellStyle name="40% - Énfasis6 6 4 5" xfId="11431" xr:uid="{00000000-0005-0000-0000-0000E88B0000}"/>
    <cellStyle name="40% - Énfasis6 6 4 5 2" xfId="51060" xr:uid="{00000000-0005-0000-0000-0000E98B0000}"/>
    <cellStyle name="40% - Énfasis6 6 4 6" xfId="19015" xr:uid="{00000000-0005-0000-0000-0000EA8B0000}"/>
    <cellStyle name="40% - Énfasis6 6 4 7" xfId="42878" xr:uid="{00000000-0005-0000-0000-0000EB8B0000}"/>
    <cellStyle name="40% - Énfasis6 6 5" xfId="1202" xr:uid="{00000000-0005-0000-0000-0000EC8B0000}"/>
    <cellStyle name="40% - Énfasis6 6 5 2" xfId="6158" xr:uid="{00000000-0005-0000-0000-0000ED8B0000}"/>
    <cellStyle name="40% - Énfasis6 6 5 2 2" xfId="27815" xr:uid="{00000000-0005-0000-0000-0000EE8B0000}"/>
    <cellStyle name="40% - Énfasis6 6 5 3" xfId="11432" xr:uid="{00000000-0005-0000-0000-0000EF8B0000}"/>
    <cellStyle name="40% - Énfasis6 6 5 3 2" xfId="35710" xr:uid="{00000000-0005-0000-0000-0000F08B0000}"/>
    <cellStyle name="40% - Énfasis6 6 5 4" xfId="20499" xr:uid="{00000000-0005-0000-0000-0000F18B0000}"/>
    <cellStyle name="40% - Énfasis6 6 5 5" xfId="43074" xr:uid="{00000000-0005-0000-0000-0000F28B0000}"/>
    <cellStyle name="40% - Énfasis6 6 6" xfId="6553" xr:uid="{00000000-0005-0000-0000-0000F38B0000}"/>
    <cellStyle name="40% - Énfasis6 6 6 2" xfId="15533" xr:uid="{00000000-0005-0000-0000-0000F48B0000}"/>
    <cellStyle name="40% - Énfasis6 6 6 2 2" xfId="29299" xr:uid="{00000000-0005-0000-0000-0000F58B0000}"/>
    <cellStyle name="40% - Énfasis6 6 6 3" xfId="37195" xr:uid="{00000000-0005-0000-0000-0000F68B0000}"/>
    <cellStyle name="40% - Énfasis6 6 6 4" xfId="21983" xr:uid="{00000000-0005-0000-0000-0000F78B0000}"/>
    <cellStyle name="40% - Énfasis6 6 6 5" xfId="46756" xr:uid="{00000000-0005-0000-0000-0000F88B0000}"/>
    <cellStyle name="40% - Énfasis6 6 7" xfId="3947" xr:uid="{00000000-0005-0000-0000-0000F98B0000}"/>
    <cellStyle name="40% - Énfasis6 6 7 2" xfId="13929" xr:uid="{00000000-0005-0000-0000-0000FA8B0000}"/>
    <cellStyle name="40% - Énfasis6 6 7 2 2" xfId="30784" xr:uid="{00000000-0005-0000-0000-0000FB8B0000}"/>
    <cellStyle name="40% - Énfasis6 6 7 3" xfId="38681" xr:uid="{00000000-0005-0000-0000-0000FC8B0000}"/>
    <cellStyle name="40% - Énfasis6 6 7 4" xfId="23467" xr:uid="{00000000-0005-0000-0000-0000FD8B0000}"/>
    <cellStyle name="40% - Énfasis6 6 7 5" xfId="45151" xr:uid="{00000000-0005-0000-0000-0000FE8B0000}"/>
    <cellStyle name="40% - Énfasis6 6 8" xfId="7090" xr:uid="{00000000-0005-0000-0000-0000FF8B0000}"/>
    <cellStyle name="40% - Énfasis6 6 8 2" xfId="16067" xr:uid="{00000000-0005-0000-0000-0000008C0000}"/>
    <cellStyle name="40% - Énfasis6 6 8 2 2" xfId="32269" xr:uid="{00000000-0005-0000-0000-0000018C0000}"/>
    <cellStyle name="40% - Énfasis6 6 8 3" xfId="40166" xr:uid="{00000000-0005-0000-0000-0000028C0000}"/>
    <cellStyle name="40% - Énfasis6 6 8 4" xfId="24901" xr:uid="{00000000-0005-0000-0000-0000038C0000}"/>
    <cellStyle name="40% - Énfasis6 6 8 5" xfId="47292" xr:uid="{00000000-0005-0000-0000-0000048C0000}"/>
    <cellStyle name="40% - Énfasis6 6 9" xfId="2998" xr:uid="{00000000-0005-0000-0000-0000058C0000}"/>
    <cellStyle name="40% - Énfasis6 6 9 2" xfId="12982" xr:uid="{00000000-0005-0000-0000-0000068C0000}"/>
    <cellStyle name="40% - Énfasis6 6 9 3" xfId="25854" xr:uid="{00000000-0005-0000-0000-0000078C0000}"/>
    <cellStyle name="40% - Énfasis6 6 9 4" xfId="44203" xr:uid="{00000000-0005-0000-0000-0000088C0000}"/>
    <cellStyle name="40% - Énfasis6 7" xfId="271" xr:uid="{00000000-0005-0000-0000-0000098C0000}"/>
    <cellStyle name="40% - Énfasis6 7 10" xfId="33754" xr:uid="{00000000-0005-0000-0000-00000A8C0000}"/>
    <cellStyle name="40% - Énfasis6 7 11" xfId="18335" xr:uid="{00000000-0005-0000-0000-00000B8C0000}"/>
    <cellStyle name="40% - Énfasis6 7 12" xfId="41938" xr:uid="{00000000-0005-0000-0000-00000C8C0000}"/>
    <cellStyle name="40% - Énfasis6 7 2" xfId="1007" xr:uid="{00000000-0005-0000-0000-00000D8C0000}"/>
    <cellStyle name="40% - Énfasis6 7 2 10" xfId="18485" xr:uid="{00000000-0005-0000-0000-00000E8C0000}"/>
    <cellStyle name="40% - Énfasis6 7 2 11" xfId="42089" xr:uid="{00000000-0005-0000-0000-00000F8C0000}"/>
    <cellStyle name="40% - Énfasis6 7 2 2" xfId="2400" xr:uid="{00000000-0005-0000-0000-0000108C0000}"/>
    <cellStyle name="40% - Énfasis6 7 2 2 2" xfId="4987" xr:uid="{00000000-0005-0000-0000-0000118C0000}"/>
    <cellStyle name="40% - Énfasis6 7 2 2 2 2" xfId="14965" xr:uid="{00000000-0005-0000-0000-0000128C0000}"/>
    <cellStyle name="40% - Énfasis6 7 2 2 2 2 2" xfId="28740" xr:uid="{00000000-0005-0000-0000-0000138C0000}"/>
    <cellStyle name="40% - Énfasis6 7 2 2 2 3" xfId="36635" xr:uid="{00000000-0005-0000-0000-0000148C0000}"/>
    <cellStyle name="40% - Énfasis6 7 2 2 2 4" xfId="21424" xr:uid="{00000000-0005-0000-0000-0000158C0000}"/>
    <cellStyle name="40% - Énfasis6 7 2 2 2 5" xfId="46187" xr:uid="{00000000-0005-0000-0000-0000168C0000}"/>
    <cellStyle name="40% - Énfasis6 7 2 2 3" xfId="8947" xr:uid="{00000000-0005-0000-0000-0000178C0000}"/>
    <cellStyle name="40% - Énfasis6 7 2 2 3 2" xfId="17914" xr:uid="{00000000-0005-0000-0000-0000188C0000}"/>
    <cellStyle name="40% - Énfasis6 7 2 2 3 2 2" xfId="30224" xr:uid="{00000000-0005-0000-0000-0000198C0000}"/>
    <cellStyle name="40% - Énfasis6 7 2 2 3 3" xfId="38120" xr:uid="{00000000-0005-0000-0000-00001A8C0000}"/>
    <cellStyle name="40% - Énfasis6 7 2 2 3 4" xfId="22907" xr:uid="{00000000-0005-0000-0000-00001B8C0000}"/>
    <cellStyle name="40% - Énfasis6 7 2 2 3 5" xfId="49139" xr:uid="{00000000-0005-0000-0000-00001C8C0000}"/>
    <cellStyle name="40% - Énfasis6 7 2 2 4" xfId="9796" xr:uid="{00000000-0005-0000-0000-00001D8C0000}"/>
    <cellStyle name="40% - Énfasis6 7 2 2 4 2" xfId="31709" xr:uid="{00000000-0005-0000-0000-00001E8C0000}"/>
    <cellStyle name="40% - Énfasis6 7 2 2 4 3" xfId="39606" xr:uid="{00000000-0005-0000-0000-00001F8C0000}"/>
    <cellStyle name="40% - Énfasis6 7 2 2 4 4" xfId="24391" xr:uid="{00000000-0005-0000-0000-0000208C0000}"/>
    <cellStyle name="40% - Énfasis6 7 2 2 4 5" xfId="50782" xr:uid="{00000000-0005-0000-0000-0000218C0000}"/>
    <cellStyle name="40% - Énfasis6 7 2 2 5" xfId="12456" xr:uid="{00000000-0005-0000-0000-0000228C0000}"/>
    <cellStyle name="40% - Énfasis6 7 2 2 5 2" xfId="33194" xr:uid="{00000000-0005-0000-0000-0000238C0000}"/>
    <cellStyle name="40% - Énfasis6 7 2 2 5 3" xfId="41091" xr:uid="{00000000-0005-0000-0000-0000248C0000}"/>
    <cellStyle name="40% - Énfasis6 7 2 2 6" xfId="26778" xr:uid="{00000000-0005-0000-0000-0000258C0000}"/>
    <cellStyle name="40% - Énfasis6 7 2 2 7" xfId="34678" xr:uid="{00000000-0005-0000-0000-0000268C0000}"/>
    <cellStyle name="40% - Énfasis6 7 2 2 8" xfId="19940" xr:uid="{00000000-0005-0000-0000-0000278C0000}"/>
    <cellStyle name="40% - Énfasis6 7 2 2 9" xfId="42600" xr:uid="{00000000-0005-0000-0000-0000288C0000}"/>
    <cellStyle name="40% - Énfasis6 7 2 3" xfId="1888" xr:uid="{00000000-0005-0000-0000-0000298C0000}"/>
    <cellStyle name="40% - Énfasis6 7 2 3 2" xfId="4148" xr:uid="{00000000-0005-0000-0000-00002A8C0000}"/>
    <cellStyle name="40% - Énfasis6 7 2 3 2 2" xfId="14128" xr:uid="{00000000-0005-0000-0000-00002B8C0000}"/>
    <cellStyle name="40% - Énfasis6 7 2 3 2 3" xfId="27415" xr:uid="{00000000-0005-0000-0000-00002C8C0000}"/>
    <cellStyle name="40% - Énfasis6 7 2 3 2 4" xfId="45350" xr:uid="{00000000-0005-0000-0000-00002D8C0000}"/>
    <cellStyle name="40% - Énfasis6 7 2 3 3" xfId="11433" xr:uid="{00000000-0005-0000-0000-00002E8C0000}"/>
    <cellStyle name="40% - Énfasis6 7 2 3 3 2" xfId="35310" xr:uid="{00000000-0005-0000-0000-00002F8C0000}"/>
    <cellStyle name="40% - Énfasis6 7 2 3 4" xfId="19335" xr:uid="{00000000-0005-0000-0000-0000308C0000}"/>
    <cellStyle name="40% - Énfasis6 7 2 3 5" xfId="43664" xr:uid="{00000000-0005-0000-0000-0000318C0000}"/>
    <cellStyle name="40% - Énfasis6 7 2 4" xfId="3649" xr:uid="{00000000-0005-0000-0000-0000328C0000}"/>
    <cellStyle name="40% - Énfasis6 7 2 4 2" xfId="13633" xr:uid="{00000000-0005-0000-0000-0000338C0000}"/>
    <cellStyle name="40% - Énfasis6 7 2 4 2 2" xfId="28135" xr:uid="{00000000-0005-0000-0000-0000348C0000}"/>
    <cellStyle name="40% - Énfasis6 7 2 4 3" xfId="36030" xr:uid="{00000000-0005-0000-0000-0000358C0000}"/>
    <cellStyle name="40% - Énfasis6 7 2 4 4" xfId="20819" xr:uid="{00000000-0005-0000-0000-0000368C0000}"/>
    <cellStyle name="40% - Énfasis6 7 2 4 5" xfId="44854" xr:uid="{00000000-0005-0000-0000-0000378C0000}"/>
    <cellStyle name="40% - Énfasis6 7 2 5" xfId="8436" xr:uid="{00000000-0005-0000-0000-0000388C0000}"/>
    <cellStyle name="40% - Énfasis6 7 2 5 2" xfId="17403" xr:uid="{00000000-0005-0000-0000-0000398C0000}"/>
    <cellStyle name="40% - Énfasis6 7 2 5 2 2" xfId="29619" xr:uid="{00000000-0005-0000-0000-00003A8C0000}"/>
    <cellStyle name="40% - Énfasis6 7 2 5 3" xfId="37515" xr:uid="{00000000-0005-0000-0000-00003B8C0000}"/>
    <cellStyle name="40% - Énfasis6 7 2 5 4" xfId="22303" xr:uid="{00000000-0005-0000-0000-00003C8C0000}"/>
    <cellStyle name="40% - Énfasis6 7 2 5 5" xfId="48628" xr:uid="{00000000-0005-0000-0000-00003D8C0000}"/>
    <cellStyle name="40% - Énfasis6 7 2 6" xfId="9797" xr:uid="{00000000-0005-0000-0000-00003E8C0000}"/>
    <cellStyle name="40% - Énfasis6 7 2 6 2" xfId="31104" xr:uid="{00000000-0005-0000-0000-00003F8C0000}"/>
    <cellStyle name="40% - Énfasis6 7 2 6 3" xfId="39001" xr:uid="{00000000-0005-0000-0000-0000408C0000}"/>
    <cellStyle name="40% - Énfasis6 7 2 6 4" xfId="23787" xr:uid="{00000000-0005-0000-0000-0000418C0000}"/>
    <cellStyle name="40% - Énfasis6 7 2 6 5" xfId="50271" xr:uid="{00000000-0005-0000-0000-0000428C0000}"/>
    <cellStyle name="40% - Énfasis6 7 2 7" xfId="25193" xr:uid="{00000000-0005-0000-0000-0000438C0000}"/>
    <cellStyle name="40% - Énfasis6 7 2 7 2" xfId="32589" xr:uid="{00000000-0005-0000-0000-0000448C0000}"/>
    <cellStyle name="40% - Énfasis6 7 2 7 3" xfId="40486" xr:uid="{00000000-0005-0000-0000-0000458C0000}"/>
    <cellStyle name="40% - Énfasis6 7 2 8" xfId="26173" xr:uid="{00000000-0005-0000-0000-0000468C0000}"/>
    <cellStyle name="40% - Énfasis6 7 2 9" xfId="34073" xr:uid="{00000000-0005-0000-0000-0000478C0000}"/>
    <cellStyle name="40% - Énfasis6 7 3" xfId="2399" xr:uid="{00000000-0005-0000-0000-0000488C0000}"/>
    <cellStyle name="40% - Énfasis6 7 3 2" xfId="4708" xr:uid="{00000000-0005-0000-0000-0000498C0000}"/>
    <cellStyle name="40% - Énfasis6 7 3 2 2" xfId="14686" xr:uid="{00000000-0005-0000-0000-00004A8C0000}"/>
    <cellStyle name="40% - Énfasis6 7 3 2 2 2" xfId="28739" xr:uid="{00000000-0005-0000-0000-00004B8C0000}"/>
    <cellStyle name="40% - Énfasis6 7 3 2 3" xfId="36634" xr:uid="{00000000-0005-0000-0000-00004C8C0000}"/>
    <cellStyle name="40% - Énfasis6 7 3 2 4" xfId="21423" xr:uid="{00000000-0005-0000-0000-00004D8C0000}"/>
    <cellStyle name="40% - Énfasis6 7 3 2 5" xfId="45908" xr:uid="{00000000-0005-0000-0000-00004E8C0000}"/>
    <cellStyle name="40% - Énfasis6 7 3 3" xfId="8946" xr:uid="{00000000-0005-0000-0000-00004F8C0000}"/>
    <cellStyle name="40% - Énfasis6 7 3 3 2" xfId="17913" xr:uid="{00000000-0005-0000-0000-0000508C0000}"/>
    <cellStyle name="40% - Énfasis6 7 3 3 2 2" xfId="30223" xr:uid="{00000000-0005-0000-0000-0000518C0000}"/>
    <cellStyle name="40% - Énfasis6 7 3 3 3" xfId="38119" xr:uid="{00000000-0005-0000-0000-0000528C0000}"/>
    <cellStyle name="40% - Énfasis6 7 3 3 4" xfId="22906" xr:uid="{00000000-0005-0000-0000-0000538C0000}"/>
    <cellStyle name="40% - Énfasis6 7 3 3 5" xfId="49138" xr:uid="{00000000-0005-0000-0000-0000548C0000}"/>
    <cellStyle name="40% - Énfasis6 7 3 4" xfId="9798" xr:uid="{00000000-0005-0000-0000-0000558C0000}"/>
    <cellStyle name="40% - Énfasis6 7 3 4 2" xfId="31708" xr:uid="{00000000-0005-0000-0000-0000568C0000}"/>
    <cellStyle name="40% - Énfasis6 7 3 4 3" xfId="39605" xr:uid="{00000000-0005-0000-0000-0000578C0000}"/>
    <cellStyle name="40% - Énfasis6 7 3 4 4" xfId="24390" xr:uid="{00000000-0005-0000-0000-0000588C0000}"/>
    <cellStyle name="40% - Énfasis6 7 3 4 5" xfId="50781" xr:uid="{00000000-0005-0000-0000-0000598C0000}"/>
    <cellStyle name="40% - Énfasis6 7 3 5" xfId="12455" xr:uid="{00000000-0005-0000-0000-00005A8C0000}"/>
    <cellStyle name="40% - Énfasis6 7 3 5 2" xfId="33193" xr:uid="{00000000-0005-0000-0000-00005B8C0000}"/>
    <cellStyle name="40% - Énfasis6 7 3 5 3" xfId="41090" xr:uid="{00000000-0005-0000-0000-00005C8C0000}"/>
    <cellStyle name="40% - Énfasis6 7 3 6" xfId="26777" xr:uid="{00000000-0005-0000-0000-00005D8C0000}"/>
    <cellStyle name="40% - Énfasis6 7 3 7" xfId="34677" xr:uid="{00000000-0005-0000-0000-00005E8C0000}"/>
    <cellStyle name="40% - Énfasis6 7 3 8" xfId="19939" xr:uid="{00000000-0005-0000-0000-00005F8C0000}"/>
    <cellStyle name="40% - Énfasis6 7 3 9" xfId="42599" xr:uid="{00000000-0005-0000-0000-0000608C0000}"/>
    <cellStyle name="40% - Énfasis6 7 4" xfId="1729" xr:uid="{00000000-0005-0000-0000-0000618C0000}"/>
    <cellStyle name="40% - Énfasis6 7 4 2" xfId="4570" xr:uid="{00000000-0005-0000-0000-0000628C0000}"/>
    <cellStyle name="40% - Énfasis6 7 4 2 2" xfId="14548" xr:uid="{00000000-0005-0000-0000-0000638C0000}"/>
    <cellStyle name="40% - Énfasis6 7 4 2 3" xfId="27298" xr:uid="{00000000-0005-0000-0000-0000648C0000}"/>
    <cellStyle name="40% - Énfasis6 7 4 2 4" xfId="45770" xr:uid="{00000000-0005-0000-0000-0000658C0000}"/>
    <cellStyle name="40% - Énfasis6 7 4 3" xfId="11434" xr:uid="{00000000-0005-0000-0000-0000668C0000}"/>
    <cellStyle name="40% - Énfasis6 7 4 3 2" xfId="35193" xr:uid="{00000000-0005-0000-0000-0000678C0000}"/>
    <cellStyle name="40% - Énfasis6 7 4 4" xfId="19016" xr:uid="{00000000-0005-0000-0000-0000688C0000}"/>
    <cellStyle name="40% - Énfasis6 7 4 5" xfId="43545" xr:uid="{00000000-0005-0000-0000-0000698C0000}"/>
    <cellStyle name="40% - Énfasis6 7 5" xfId="5567" xr:uid="{00000000-0005-0000-0000-00006A8C0000}"/>
    <cellStyle name="40% - Énfasis6 7 5 2" xfId="15329" xr:uid="{00000000-0005-0000-0000-00006B8C0000}"/>
    <cellStyle name="40% - Énfasis6 7 5 2 2" xfId="27816" xr:uid="{00000000-0005-0000-0000-00006C8C0000}"/>
    <cellStyle name="40% - Énfasis6 7 5 3" xfId="35711" xr:uid="{00000000-0005-0000-0000-00006D8C0000}"/>
    <cellStyle name="40% - Énfasis6 7 5 4" xfId="20500" xr:uid="{00000000-0005-0000-0000-00006E8C0000}"/>
    <cellStyle name="40% - Énfasis6 7 5 5" xfId="46552" xr:uid="{00000000-0005-0000-0000-00006F8C0000}"/>
    <cellStyle name="40% - Énfasis6 7 6" xfId="3867" xr:uid="{00000000-0005-0000-0000-0000708C0000}"/>
    <cellStyle name="40% - Énfasis6 7 6 2" xfId="13849" xr:uid="{00000000-0005-0000-0000-0000718C0000}"/>
    <cellStyle name="40% - Énfasis6 7 6 2 2" xfId="29300" xr:uid="{00000000-0005-0000-0000-0000728C0000}"/>
    <cellStyle name="40% - Énfasis6 7 6 3" xfId="37196" xr:uid="{00000000-0005-0000-0000-0000738C0000}"/>
    <cellStyle name="40% - Énfasis6 7 6 4" xfId="21984" xr:uid="{00000000-0005-0000-0000-0000748C0000}"/>
    <cellStyle name="40% - Énfasis6 7 6 5" xfId="45071" xr:uid="{00000000-0005-0000-0000-0000758C0000}"/>
    <cellStyle name="40% - Énfasis6 7 7" xfId="2879" xr:uid="{00000000-0005-0000-0000-0000768C0000}"/>
    <cellStyle name="40% - Énfasis6 7 7 2" xfId="12863" xr:uid="{00000000-0005-0000-0000-0000778C0000}"/>
    <cellStyle name="40% - Énfasis6 7 7 2 2" xfId="30785" xr:uid="{00000000-0005-0000-0000-0000788C0000}"/>
    <cellStyle name="40% - Énfasis6 7 7 3" xfId="38682" xr:uid="{00000000-0005-0000-0000-0000798C0000}"/>
    <cellStyle name="40% - Énfasis6 7 7 4" xfId="23468" xr:uid="{00000000-0005-0000-0000-00007A8C0000}"/>
    <cellStyle name="40% - Énfasis6 7 7 5" xfId="44084" xr:uid="{00000000-0005-0000-0000-00007B8C0000}"/>
    <cellStyle name="40% - Énfasis6 7 8" xfId="8285" xr:uid="{00000000-0005-0000-0000-00007C8C0000}"/>
    <cellStyle name="40% - Énfasis6 7 8 2" xfId="17252" xr:uid="{00000000-0005-0000-0000-00007D8C0000}"/>
    <cellStyle name="40% - Énfasis6 7 8 2 2" xfId="32270" xr:uid="{00000000-0005-0000-0000-00007E8C0000}"/>
    <cellStyle name="40% - Énfasis6 7 8 3" xfId="40167" xr:uid="{00000000-0005-0000-0000-00007F8C0000}"/>
    <cellStyle name="40% - Énfasis6 7 8 4" xfId="24902" xr:uid="{00000000-0005-0000-0000-0000808C0000}"/>
    <cellStyle name="40% - Énfasis6 7 8 5" xfId="48477" xr:uid="{00000000-0005-0000-0000-0000818C0000}"/>
    <cellStyle name="40% - Énfasis6 7 9" xfId="11435" xr:uid="{00000000-0005-0000-0000-0000828C0000}"/>
    <cellStyle name="40% - Énfasis6 7 9 2" xfId="25855" xr:uid="{00000000-0005-0000-0000-0000838C0000}"/>
    <cellStyle name="40% - Énfasis6 7 9 3" xfId="50120" xr:uid="{00000000-0005-0000-0000-0000848C0000}"/>
    <cellStyle name="40% - Énfasis6 8" xfId="380" xr:uid="{00000000-0005-0000-0000-0000858C0000}"/>
    <cellStyle name="40% - Énfasis6 8 10" xfId="18383" xr:uid="{00000000-0005-0000-0000-0000868C0000}"/>
    <cellStyle name="40% - Énfasis6 8 11" xfId="41878" xr:uid="{00000000-0005-0000-0000-0000878C0000}"/>
    <cellStyle name="40% - Énfasis6 8 2" xfId="2401" xr:uid="{00000000-0005-0000-0000-0000888C0000}"/>
    <cellStyle name="40% - Énfasis6 8 2 2" xfId="4888" xr:uid="{00000000-0005-0000-0000-0000898C0000}"/>
    <cellStyle name="40% - Énfasis6 8 2 2 2" xfId="14866" xr:uid="{00000000-0005-0000-0000-00008A8C0000}"/>
    <cellStyle name="40% - Énfasis6 8 2 2 2 2" xfId="28741" xr:uid="{00000000-0005-0000-0000-00008B8C0000}"/>
    <cellStyle name="40% - Énfasis6 8 2 2 3" xfId="36636" xr:uid="{00000000-0005-0000-0000-00008C8C0000}"/>
    <cellStyle name="40% - Énfasis6 8 2 2 4" xfId="21425" xr:uid="{00000000-0005-0000-0000-00008D8C0000}"/>
    <cellStyle name="40% - Énfasis6 8 2 2 5" xfId="46088" xr:uid="{00000000-0005-0000-0000-00008E8C0000}"/>
    <cellStyle name="40% - Énfasis6 8 2 3" xfId="8948" xr:uid="{00000000-0005-0000-0000-00008F8C0000}"/>
    <cellStyle name="40% - Énfasis6 8 2 3 2" xfId="17915" xr:uid="{00000000-0005-0000-0000-0000908C0000}"/>
    <cellStyle name="40% - Énfasis6 8 2 3 2 2" xfId="30225" xr:uid="{00000000-0005-0000-0000-0000918C0000}"/>
    <cellStyle name="40% - Énfasis6 8 2 3 3" xfId="38121" xr:uid="{00000000-0005-0000-0000-0000928C0000}"/>
    <cellStyle name="40% - Énfasis6 8 2 3 4" xfId="22908" xr:uid="{00000000-0005-0000-0000-0000938C0000}"/>
    <cellStyle name="40% - Énfasis6 8 2 3 5" xfId="49140" xr:uid="{00000000-0005-0000-0000-0000948C0000}"/>
    <cellStyle name="40% - Énfasis6 8 2 4" xfId="9799" xr:uid="{00000000-0005-0000-0000-0000958C0000}"/>
    <cellStyle name="40% - Énfasis6 8 2 4 2" xfId="31710" xr:uid="{00000000-0005-0000-0000-0000968C0000}"/>
    <cellStyle name="40% - Énfasis6 8 2 4 3" xfId="39607" xr:uid="{00000000-0005-0000-0000-0000978C0000}"/>
    <cellStyle name="40% - Énfasis6 8 2 4 4" xfId="24392" xr:uid="{00000000-0005-0000-0000-0000988C0000}"/>
    <cellStyle name="40% - Énfasis6 8 2 4 5" xfId="50783" xr:uid="{00000000-0005-0000-0000-0000998C0000}"/>
    <cellStyle name="40% - Énfasis6 8 2 5" xfId="12457" xr:uid="{00000000-0005-0000-0000-00009A8C0000}"/>
    <cellStyle name="40% - Énfasis6 8 2 5 2" xfId="33195" xr:uid="{00000000-0005-0000-0000-00009B8C0000}"/>
    <cellStyle name="40% - Énfasis6 8 2 5 3" xfId="41092" xr:uid="{00000000-0005-0000-0000-00009C8C0000}"/>
    <cellStyle name="40% - Énfasis6 8 2 6" xfId="26779" xr:uid="{00000000-0005-0000-0000-00009D8C0000}"/>
    <cellStyle name="40% - Énfasis6 8 2 7" xfId="34679" xr:uid="{00000000-0005-0000-0000-00009E8C0000}"/>
    <cellStyle name="40% - Énfasis6 8 2 8" xfId="19941" xr:uid="{00000000-0005-0000-0000-00009F8C0000}"/>
    <cellStyle name="40% - Énfasis6 8 2 9" xfId="42601" xr:uid="{00000000-0005-0000-0000-0000A08C0000}"/>
    <cellStyle name="40% - Énfasis6 8 3" xfId="1667" xr:uid="{00000000-0005-0000-0000-0000A18C0000}"/>
    <cellStyle name="40% - Énfasis6 8 3 2" xfId="4048" xr:uid="{00000000-0005-0000-0000-0000A28C0000}"/>
    <cellStyle name="40% - Énfasis6 8 3 2 2" xfId="14029" xr:uid="{00000000-0005-0000-0000-0000A38C0000}"/>
    <cellStyle name="40% - Énfasis6 8 3 2 3" xfId="27111" xr:uid="{00000000-0005-0000-0000-0000A48C0000}"/>
    <cellStyle name="40% - Énfasis6 8 3 2 4" xfId="45251" xr:uid="{00000000-0005-0000-0000-0000A58C0000}"/>
    <cellStyle name="40% - Énfasis6 8 3 3" xfId="11436" xr:uid="{00000000-0005-0000-0000-0000A68C0000}"/>
    <cellStyle name="40% - Énfasis6 8 3 3 2" xfId="35006" xr:uid="{00000000-0005-0000-0000-0000A78C0000}"/>
    <cellStyle name="40% - Énfasis6 8 3 4" xfId="18773" xr:uid="{00000000-0005-0000-0000-0000A88C0000}"/>
    <cellStyle name="40% - Énfasis6 8 3 5" xfId="43502" xr:uid="{00000000-0005-0000-0000-0000A98C0000}"/>
    <cellStyle name="40% - Énfasis6 8 4" xfId="3650" xr:uid="{00000000-0005-0000-0000-0000AA8C0000}"/>
    <cellStyle name="40% - Énfasis6 8 4 2" xfId="13634" xr:uid="{00000000-0005-0000-0000-0000AB8C0000}"/>
    <cellStyle name="40% - Énfasis6 8 4 2 2" xfId="27573" xr:uid="{00000000-0005-0000-0000-0000AC8C0000}"/>
    <cellStyle name="40% - Énfasis6 8 4 3" xfId="35468" xr:uid="{00000000-0005-0000-0000-0000AD8C0000}"/>
    <cellStyle name="40% - Énfasis6 8 4 4" xfId="20257" xr:uid="{00000000-0005-0000-0000-0000AE8C0000}"/>
    <cellStyle name="40% - Énfasis6 8 4 5" xfId="44855" xr:uid="{00000000-0005-0000-0000-0000AF8C0000}"/>
    <cellStyle name="40% - Énfasis6 8 5" xfId="8225" xr:uid="{00000000-0005-0000-0000-0000B08C0000}"/>
    <cellStyle name="40% - Énfasis6 8 5 2" xfId="17192" xr:uid="{00000000-0005-0000-0000-0000B18C0000}"/>
    <cellStyle name="40% - Énfasis6 8 5 2 2" xfId="29057" xr:uid="{00000000-0005-0000-0000-0000B28C0000}"/>
    <cellStyle name="40% - Énfasis6 8 5 3" xfId="36953" xr:uid="{00000000-0005-0000-0000-0000B38C0000}"/>
    <cellStyle name="40% - Énfasis6 8 5 4" xfId="21741" xr:uid="{00000000-0005-0000-0000-0000B48C0000}"/>
    <cellStyle name="40% - Énfasis6 8 5 5" xfId="48417" xr:uid="{00000000-0005-0000-0000-0000B58C0000}"/>
    <cellStyle name="40% - Énfasis6 8 6" xfId="9800" xr:uid="{00000000-0005-0000-0000-0000B68C0000}"/>
    <cellStyle name="40% - Énfasis6 8 6 2" xfId="30542" xr:uid="{00000000-0005-0000-0000-0000B78C0000}"/>
    <cellStyle name="40% - Énfasis6 8 6 3" xfId="38439" xr:uid="{00000000-0005-0000-0000-0000B88C0000}"/>
    <cellStyle name="40% - Énfasis6 8 6 4" xfId="23225" xr:uid="{00000000-0005-0000-0000-0000B98C0000}"/>
    <cellStyle name="40% - Énfasis6 8 6 5" xfId="50060" xr:uid="{00000000-0005-0000-0000-0000BA8C0000}"/>
    <cellStyle name="40% - Énfasis6 8 7" xfId="24676" xr:uid="{00000000-0005-0000-0000-0000BB8C0000}"/>
    <cellStyle name="40% - Énfasis6 8 7 2" xfId="32027" xr:uid="{00000000-0005-0000-0000-0000BC8C0000}"/>
    <cellStyle name="40% - Énfasis6 8 7 3" xfId="39924" xr:uid="{00000000-0005-0000-0000-0000BD8C0000}"/>
    <cellStyle name="40% - Énfasis6 8 8" xfId="25612" xr:uid="{00000000-0005-0000-0000-0000BE8C0000}"/>
    <cellStyle name="40% - Énfasis6 8 9" xfId="33511" xr:uid="{00000000-0005-0000-0000-0000BF8C0000}"/>
    <cellStyle name="40% - Énfasis6 9" xfId="1008" xr:uid="{00000000-0005-0000-0000-0000C08C0000}"/>
    <cellStyle name="40% - Énfasis6 9 10" xfId="18530" xr:uid="{00000000-0005-0000-0000-0000C18C0000}"/>
    <cellStyle name="40% - Énfasis6 9 11" xfId="41830" xr:uid="{00000000-0005-0000-0000-0000C28C0000}"/>
    <cellStyle name="40% - Énfasis6 9 2" xfId="2402" xr:uid="{00000000-0005-0000-0000-0000C38C0000}"/>
    <cellStyle name="40% - Énfasis6 9 2 2" xfId="4609" xr:uid="{00000000-0005-0000-0000-0000C48C0000}"/>
    <cellStyle name="40% - Énfasis6 9 2 2 2" xfId="14587" xr:uid="{00000000-0005-0000-0000-0000C58C0000}"/>
    <cellStyle name="40% - Énfasis6 9 2 2 2 2" xfId="28742" xr:uid="{00000000-0005-0000-0000-0000C68C0000}"/>
    <cellStyle name="40% - Énfasis6 9 2 2 3" xfId="36637" xr:uid="{00000000-0005-0000-0000-0000C78C0000}"/>
    <cellStyle name="40% - Énfasis6 9 2 2 4" xfId="21426" xr:uid="{00000000-0005-0000-0000-0000C88C0000}"/>
    <cellStyle name="40% - Énfasis6 9 2 2 5" xfId="45809" xr:uid="{00000000-0005-0000-0000-0000C98C0000}"/>
    <cellStyle name="40% - Énfasis6 9 2 3" xfId="8949" xr:uid="{00000000-0005-0000-0000-0000CA8C0000}"/>
    <cellStyle name="40% - Énfasis6 9 2 3 2" xfId="17916" xr:uid="{00000000-0005-0000-0000-0000CB8C0000}"/>
    <cellStyle name="40% - Énfasis6 9 2 3 2 2" xfId="30226" xr:uid="{00000000-0005-0000-0000-0000CC8C0000}"/>
    <cellStyle name="40% - Énfasis6 9 2 3 3" xfId="38122" xr:uid="{00000000-0005-0000-0000-0000CD8C0000}"/>
    <cellStyle name="40% - Énfasis6 9 2 3 4" xfId="22909" xr:uid="{00000000-0005-0000-0000-0000CE8C0000}"/>
    <cellStyle name="40% - Énfasis6 9 2 3 5" xfId="49141" xr:uid="{00000000-0005-0000-0000-0000CF8C0000}"/>
    <cellStyle name="40% - Énfasis6 9 2 4" xfId="9801" xr:uid="{00000000-0005-0000-0000-0000D08C0000}"/>
    <cellStyle name="40% - Énfasis6 9 2 4 2" xfId="31711" xr:uid="{00000000-0005-0000-0000-0000D18C0000}"/>
    <cellStyle name="40% - Énfasis6 9 2 4 3" xfId="39608" xr:uid="{00000000-0005-0000-0000-0000D28C0000}"/>
    <cellStyle name="40% - Énfasis6 9 2 4 4" xfId="24393" xr:uid="{00000000-0005-0000-0000-0000D38C0000}"/>
    <cellStyle name="40% - Énfasis6 9 2 4 5" xfId="50784" xr:uid="{00000000-0005-0000-0000-0000D48C0000}"/>
    <cellStyle name="40% - Énfasis6 9 2 5" xfId="12458" xr:uid="{00000000-0005-0000-0000-0000D58C0000}"/>
    <cellStyle name="40% - Énfasis6 9 2 5 2" xfId="33196" xr:uid="{00000000-0005-0000-0000-0000D68C0000}"/>
    <cellStyle name="40% - Énfasis6 9 2 5 3" xfId="41093" xr:uid="{00000000-0005-0000-0000-0000D78C0000}"/>
    <cellStyle name="40% - Énfasis6 9 2 6" xfId="26780" xr:uid="{00000000-0005-0000-0000-0000D88C0000}"/>
    <cellStyle name="40% - Énfasis6 9 2 7" xfId="34680" xr:uid="{00000000-0005-0000-0000-0000D98C0000}"/>
    <cellStyle name="40% - Énfasis6 9 2 8" xfId="19942" xr:uid="{00000000-0005-0000-0000-0000DA8C0000}"/>
    <cellStyle name="40% - Énfasis6 9 2 9" xfId="42602" xr:uid="{00000000-0005-0000-0000-0000DB8C0000}"/>
    <cellStyle name="40% - Énfasis6 9 3" xfId="1619" xr:uid="{00000000-0005-0000-0000-0000DC8C0000}"/>
    <cellStyle name="40% - Énfasis6 9 3 2" xfId="11437" xr:uid="{00000000-0005-0000-0000-0000DD8C0000}"/>
    <cellStyle name="40% - Énfasis6 9 3 2 2" xfId="27096" xr:uid="{00000000-0005-0000-0000-0000DE8C0000}"/>
    <cellStyle name="40% - Énfasis6 9 3 3" xfId="34991" xr:uid="{00000000-0005-0000-0000-0000DF8C0000}"/>
    <cellStyle name="40% - Énfasis6 9 3 4" xfId="18724" xr:uid="{00000000-0005-0000-0000-0000E08C0000}"/>
    <cellStyle name="40% - Énfasis6 9 3 5" xfId="43487" xr:uid="{00000000-0005-0000-0000-0000E18C0000}"/>
    <cellStyle name="40% - Énfasis6 9 4" xfId="3651" xr:uid="{00000000-0005-0000-0000-0000E28C0000}"/>
    <cellStyle name="40% - Énfasis6 9 4 2" xfId="13635" xr:uid="{00000000-0005-0000-0000-0000E38C0000}"/>
    <cellStyle name="40% - Énfasis6 9 4 2 2" xfId="27524" xr:uid="{00000000-0005-0000-0000-0000E48C0000}"/>
    <cellStyle name="40% - Énfasis6 9 4 3" xfId="35419" xr:uid="{00000000-0005-0000-0000-0000E58C0000}"/>
    <cellStyle name="40% - Énfasis6 9 4 4" xfId="20209" xr:uid="{00000000-0005-0000-0000-0000E68C0000}"/>
    <cellStyle name="40% - Énfasis6 9 4 5" xfId="44856" xr:uid="{00000000-0005-0000-0000-0000E78C0000}"/>
    <cellStyle name="40% - Énfasis6 9 5" xfId="8177" xr:uid="{00000000-0005-0000-0000-0000E88C0000}"/>
    <cellStyle name="40% - Énfasis6 9 5 2" xfId="17144" xr:uid="{00000000-0005-0000-0000-0000E98C0000}"/>
    <cellStyle name="40% - Énfasis6 9 5 2 2" xfId="29008" xr:uid="{00000000-0005-0000-0000-0000EA8C0000}"/>
    <cellStyle name="40% - Énfasis6 9 5 3" xfId="36904" xr:uid="{00000000-0005-0000-0000-0000EB8C0000}"/>
    <cellStyle name="40% - Énfasis6 9 5 4" xfId="21693" xr:uid="{00000000-0005-0000-0000-0000EC8C0000}"/>
    <cellStyle name="40% - Énfasis6 9 5 5" xfId="48369" xr:uid="{00000000-0005-0000-0000-0000ED8C0000}"/>
    <cellStyle name="40% - Énfasis6 9 6" xfId="9802" xr:uid="{00000000-0005-0000-0000-0000EE8C0000}"/>
    <cellStyle name="40% - Énfasis6 9 6 2" xfId="30493" xr:uid="{00000000-0005-0000-0000-0000EF8C0000}"/>
    <cellStyle name="40% - Énfasis6 9 6 3" xfId="38390" xr:uid="{00000000-0005-0000-0000-0000F08C0000}"/>
    <cellStyle name="40% - Énfasis6 9 6 4" xfId="23177" xr:uid="{00000000-0005-0000-0000-0000F18C0000}"/>
    <cellStyle name="40% - Énfasis6 9 6 5" xfId="50012" xr:uid="{00000000-0005-0000-0000-0000F28C0000}"/>
    <cellStyle name="40% - Énfasis6 9 7" xfId="24660" xr:uid="{00000000-0005-0000-0000-0000F38C0000}"/>
    <cellStyle name="40% - Énfasis6 9 7 2" xfId="31978" xr:uid="{00000000-0005-0000-0000-0000F48C0000}"/>
    <cellStyle name="40% - Énfasis6 9 7 3" xfId="39875" xr:uid="{00000000-0005-0000-0000-0000F58C0000}"/>
    <cellStyle name="40% - Énfasis6 9 8" xfId="25563" xr:uid="{00000000-0005-0000-0000-0000F68C0000}"/>
    <cellStyle name="40% - Énfasis6 9 9" xfId="33462" xr:uid="{00000000-0005-0000-0000-0000F78C0000}"/>
    <cellStyle name="60% - Énfasis1" xfId="23" builtinId="32" customBuiltin="1"/>
    <cellStyle name="60% - Énfasis1 2" xfId="5319" xr:uid="{00000000-0005-0000-0000-0000F98C0000}"/>
    <cellStyle name="60% - Énfasis1 2 2" xfId="5838" xr:uid="{00000000-0005-0000-0000-0000FA8C0000}"/>
    <cellStyle name="60% - Énfasis1 2 2 2" xfId="6369" xr:uid="{00000000-0005-0000-0000-0000FB8C0000}"/>
    <cellStyle name="60% - Énfasis1 2 2 3" xfId="6289" xr:uid="{00000000-0005-0000-0000-0000FC8C0000}"/>
    <cellStyle name="60% - Énfasis1 2 2 4" xfId="6201" xr:uid="{00000000-0005-0000-0000-0000FD8C0000}"/>
    <cellStyle name="60% - Énfasis1 2 3" xfId="5575" xr:uid="{00000000-0005-0000-0000-0000FE8C0000}"/>
    <cellStyle name="60% - Énfasis1 2 4" xfId="6042" xr:uid="{00000000-0005-0000-0000-0000FF8C0000}"/>
    <cellStyle name="60% - Énfasis1 2 5" xfId="12683" xr:uid="{00000000-0005-0000-0000-0000008D0000}"/>
    <cellStyle name="60% - Énfasis1 2 6" xfId="12601" xr:uid="{00000000-0005-0000-0000-0000018D0000}"/>
    <cellStyle name="60% - Énfasis1 3" xfId="5362" xr:uid="{00000000-0005-0000-0000-0000028D0000}"/>
    <cellStyle name="60% - Énfasis1 3 2" xfId="5839" xr:uid="{00000000-0005-0000-0000-0000038D0000}"/>
    <cellStyle name="60% - Énfasis1 3 2 2" xfId="6370" xr:uid="{00000000-0005-0000-0000-0000048D0000}"/>
    <cellStyle name="60% - Énfasis1 3 2 3" xfId="6290" xr:uid="{00000000-0005-0000-0000-0000058D0000}"/>
    <cellStyle name="60% - Énfasis1 3 2 4" xfId="6202" xr:uid="{00000000-0005-0000-0000-0000068D0000}"/>
    <cellStyle name="60% - Énfasis1 3 3" xfId="5652" xr:uid="{00000000-0005-0000-0000-0000078D0000}"/>
    <cellStyle name="60% - Énfasis1 3 4" xfId="6043" xr:uid="{00000000-0005-0000-0000-0000088D0000}"/>
    <cellStyle name="60% - Énfasis1 4" xfId="5837" xr:uid="{00000000-0005-0000-0000-0000098D0000}"/>
    <cellStyle name="60% - Énfasis1 4 2" xfId="6044" xr:uid="{00000000-0005-0000-0000-00000A8D0000}"/>
    <cellStyle name="60% - Énfasis1 4 3" xfId="6288" xr:uid="{00000000-0005-0000-0000-00000B8D0000}"/>
    <cellStyle name="60% - Énfasis1 5" xfId="6045" xr:uid="{00000000-0005-0000-0000-00000C8D0000}"/>
    <cellStyle name="60% - Énfasis1 6" xfId="6159" xr:uid="{00000000-0005-0000-0000-00000D8D0000}"/>
    <cellStyle name="60% - Énfasis2" xfId="27" builtinId="36" customBuiltin="1"/>
    <cellStyle name="60% - Énfasis2 2" xfId="5320" xr:uid="{00000000-0005-0000-0000-00000F8D0000}"/>
    <cellStyle name="60% - Énfasis2 2 2" xfId="5841" xr:uid="{00000000-0005-0000-0000-0000108D0000}"/>
    <cellStyle name="60% - Énfasis2 2 2 2" xfId="6371" xr:uid="{00000000-0005-0000-0000-0000118D0000}"/>
    <cellStyle name="60% - Énfasis2 2 2 3" xfId="6292" xr:uid="{00000000-0005-0000-0000-0000128D0000}"/>
    <cellStyle name="60% - Énfasis2 2 2 4" xfId="6203" xr:uid="{00000000-0005-0000-0000-0000138D0000}"/>
    <cellStyle name="60% - Énfasis2 2 3" xfId="5576" xr:uid="{00000000-0005-0000-0000-0000148D0000}"/>
    <cellStyle name="60% - Énfasis2 2 4" xfId="6046" xr:uid="{00000000-0005-0000-0000-0000158D0000}"/>
    <cellStyle name="60% - Énfasis2 2 5" xfId="12684" xr:uid="{00000000-0005-0000-0000-0000168D0000}"/>
    <cellStyle name="60% - Énfasis2 2 6" xfId="12602" xr:uid="{00000000-0005-0000-0000-0000178D0000}"/>
    <cellStyle name="60% - Énfasis2 3" xfId="5363" xr:uid="{00000000-0005-0000-0000-0000188D0000}"/>
    <cellStyle name="60% - Énfasis2 3 2" xfId="5842" xr:uid="{00000000-0005-0000-0000-0000198D0000}"/>
    <cellStyle name="60% - Énfasis2 3 2 2" xfId="6372" xr:uid="{00000000-0005-0000-0000-00001A8D0000}"/>
    <cellStyle name="60% - Énfasis2 3 2 3" xfId="6293" xr:uid="{00000000-0005-0000-0000-00001B8D0000}"/>
    <cellStyle name="60% - Énfasis2 3 2 4" xfId="6204" xr:uid="{00000000-0005-0000-0000-00001C8D0000}"/>
    <cellStyle name="60% - Énfasis2 3 3" xfId="5653" xr:uid="{00000000-0005-0000-0000-00001D8D0000}"/>
    <cellStyle name="60% - Énfasis2 3 4" xfId="6047" xr:uid="{00000000-0005-0000-0000-00001E8D0000}"/>
    <cellStyle name="60% - Énfasis2 4" xfId="5840" xr:uid="{00000000-0005-0000-0000-00001F8D0000}"/>
    <cellStyle name="60% - Énfasis2 4 2" xfId="6048" xr:uid="{00000000-0005-0000-0000-0000208D0000}"/>
    <cellStyle name="60% - Énfasis2 4 3" xfId="6291" xr:uid="{00000000-0005-0000-0000-0000218D0000}"/>
    <cellStyle name="60% - Énfasis2 5" xfId="6049" xr:uid="{00000000-0005-0000-0000-0000228D0000}"/>
    <cellStyle name="60% - Énfasis2 6" xfId="6160" xr:uid="{00000000-0005-0000-0000-0000238D0000}"/>
    <cellStyle name="60% - Énfasis3" xfId="31" builtinId="40" customBuiltin="1"/>
    <cellStyle name="60% - Énfasis3 2" xfId="5321" xr:uid="{00000000-0005-0000-0000-0000258D0000}"/>
    <cellStyle name="60% - Énfasis3 2 2" xfId="5844" xr:uid="{00000000-0005-0000-0000-0000268D0000}"/>
    <cellStyle name="60% - Énfasis3 2 2 2" xfId="6373" xr:uid="{00000000-0005-0000-0000-0000278D0000}"/>
    <cellStyle name="60% - Énfasis3 2 2 3" xfId="6295" xr:uid="{00000000-0005-0000-0000-0000288D0000}"/>
    <cellStyle name="60% - Énfasis3 2 2 4" xfId="6205" xr:uid="{00000000-0005-0000-0000-0000298D0000}"/>
    <cellStyle name="60% - Énfasis3 2 3" xfId="5619" xr:uid="{00000000-0005-0000-0000-00002A8D0000}"/>
    <cellStyle name="60% - Énfasis3 2 4" xfId="6050" xr:uid="{00000000-0005-0000-0000-00002B8D0000}"/>
    <cellStyle name="60% - Énfasis3 2 5" xfId="12685" xr:uid="{00000000-0005-0000-0000-00002C8D0000}"/>
    <cellStyle name="60% - Énfasis3 2 6" xfId="12615" xr:uid="{00000000-0005-0000-0000-00002D8D0000}"/>
    <cellStyle name="60% - Énfasis3 3" xfId="5364" xr:uid="{00000000-0005-0000-0000-00002E8D0000}"/>
    <cellStyle name="60% - Énfasis3 3 2" xfId="5845" xr:uid="{00000000-0005-0000-0000-00002F8D0000}"/>
    <cellStyle name="60% - Énfasis3 3 2 2" xfId="6374" xr:uid="{00000000-0005-0000-0000-0000308D0000}"/>
    <cellStyle name="60% - Énfasis3 3 2 3" xfId="6296" xr:uid="{00000000-0005-0000-0000-0000318D0000}"/>
    <cellStyle name="60% - Énfasis3 3 2 4" xfId="6206" xr:uid="{00000000-0005-0000-0000-0000328D0000}"/>
    <cellStyle name="60% - Énfasis3 3 3" xfId="5654" xr:uid="{00000000-0005-0000-0000-0000338D0000}"/>
    <cellStyle name="60% - Énfasis3 3 4" xfId="6051" xr:uid="{00000000-0005-0000-0000-0000348D0000}"/>
    <cellStyle name="60% - Énfasis3 3 5" xfId="12691" xr:uid="{00000000-0005-0000-0000-0000358D0000}"/>
    <cellStyle name="60% - Énfasis3 3 6" xfId="12603" xr:uid="{00000000-0005-0000-0000-0000368D0000}"/>
    <cellStyle name="60% - Énfasis3 4" xfId="5843" xr:uid="{00000000-0005-0000-0000-0000378D0000}"/>
    <cellStyle name="60% - Énfasis3 4 2" xfId="6052" xr:uid="{00000000-0005-0000-0000-0000388D0000}"/>
    <cellStyle name="60% - Énfasis3 4 3" xfId="6294" xr:uid="{00000000-0005-0000-0000-0000398D0000}"/>
    <cellStyle name="60% - Énfasis3 5" xfId="6053" xr:uid="{00000000-0005-0000-0000-00003A8D0000}"/>
    <cellStyle name="60% - Énfasis3 6" xfId="6161" xr:uid="{00000000-0005-0000-0000-00003B8D0000}"/>
    <cellStyle name="60% - Énfasis4" xfId="35" builtinId="44" customBuiltin="1"/>
    <cellStyle name="60% - Énfasis4 2" xfId="5322" xr:uid="{00000000-0005-0000-0000-00003D8D0000}"/>
    <cellStyle name="60% - Énfasis4 2 2" xfId="5847" xr:uid="{00000000-0005-0000-0000-00003E8D0000}"/>
    <cellStyle name="60% - Énfasis4 2 2 2" xfId="6375" xr:uid="{00000000-0005-0000-0000-00003F8D0000}"/>
    <cellStyle name="60% - Énfasis4 2 2 3" xfId="6298" xr:uid="{00000000-0005-0000-0000-0000408D0000}"/>
    <cellStyle name="60% - Énfasis4 2 2 4" xfId="6207" xr:uid="{00000000-0005-0000-0000-0000418D0000}"/>
    <cellStyle name="60% - Énfasis4 2 3" xfId="5577" xr:uid="{00000000-0005-0000-0000-0000428D0000}"/>
    <cellStyle name="60% - Énfasis4 2 4" xfId="6054" xr:uid="{00000000-0005-0000-0000-0000438D0000}"/>
    <cellStyle name="60% - Énfasis4 2 5" xfId="12686" xr:uid="{00000000-0005-0000-0000-0000448D0000}"/>
    <cellStyle name="60% - Énfasis4 2 6" xfId="12616" xr:uid="{00000000-0005-0000-0000-0000458D0000}"/>
    <cellStyle name="60% - Énfasis4 3" xfId="5365" xr:uid="{00000000-0005-0000-0000-0000468D0000}"/>
    <cellStyle name="60% - Énfasis4 3 2" xfId="5848" xr:uid="{00000000-0005-0000-0000-0000478D0000}"/>
    <cellStyle name="60% - Énfasis4 3 2 2" xfId="6376" xr:uid="{00000000-0005-0000-0000-0000488D0000}"/>
    <cellStyle name="60% - Énfasis4 3 2 3" xfId="6299" xr:uid="{00000000-0005-0000-0000-0000498D0000}"/>
    <cellStyle name="60% - Énfasis4 3 2 4" xfId="6208" xr:uid="{00000000-0005-0000-0000-00004A8D0000}"/>
    <cellStyle name="60% - Énfasis4 3 3" xfId="5655" xr:uid="{00000000-0005-0000-0000-00004B8D0000}"/>
    <cellStyle name="60% - Énfasis4 3 4" xfId="6055" xr:uid="{00000000-0005-0000-0000-00004C8D0000}"/>
    <cellStyle name="60% - Énfasis4 3 5" xfId="12692" xr:uid="{00000000-0005-0000-0000-00004D8D0000}"/>
    <cellStyle name="60% - Énfasis4 3 6" xfId="12604" xr:uid="{00000000-0005-0000-0000-00004E8D0000}"/>
    <cellStyle name="60% - Énfasis4 4" xfId="5846" xr:uid="{00000000-0005-0000-0000-00004F8D0000}"/>
    <cellStyle name="60% - Énfasis4 4 2" xfId="6056" xr:uid="{00000000-0005-0000-0000-0000508D0000}"/>
    <cellStyle name="60% - Énfasis4 4 3" xfId="6297" xr:uid="{00000000-0005-0000-0000-0000518D0000}"/>
    <cellStyle name="60% - Énfasis4 5" xfId="6057" xr:uid="{00000000-0005-0000-0000-0000528D0000}"/>
    <cellStyle name="60% - Énfasis4 6" xfId="6162" xr:uid="{00000000-0005-0000-0000-0000538D0000}"/>
    <cellStyle name="60% - Énfasis5" xfId="39" builtinId="48" customBuiltin="1"/>
    <cellStyle name="60% - Énfasis5 2" xfId="5323" xr:uid="{00000000-0005-0000-0000-0000558D0000}"/>
    <cellStyle name="60% - Énfasis5 2 2" xfId="5850" xr:uid="{00000000-0005-0000-0000-0000568D0000}"/>
    <cellStyle name="60% - Énfasis5 2 3" xfId="5578" xr:uid="{00000000-0005-0000-0000-0000578D0000}"/>
    <cellStyle name="60% - Énfasis5 2 4" xfId="12687" xr:uid="{00000000-0005-0000-0000-0000588D0000}"/>
    <cellStyle name="60% - Énfasis5 2 5" xfId="12605" xr:uid="{00000000-0005-0000-0000-0000598D0000}"/>
    <cellStyle name="60% - Énfasis5 3" xfId="5366" xr:uid="{00000000-0005-0000-0000-00005A8D0000}"/>
    <cellStyle name="60% - Énfasis5 3 2" xfId="5851" xr:uid="{00000000-0005-0000-0000-00005B8D0000}"/>
    <cellStyle name="60% - Énfasis5 3 3" xfId="5656" xr:uid="{00000000-0005-0000-0000-00005C8D0000}"/>
    <cellStyle name="60% - Énfasis5 4" xfId="5849" xr:uid="{00000000-0005-0000-0000-00005D8D0000}"/>
    <cellStyle name="60% - Énfasis5 5" xfId="6058" xr:uid="{00000000-0005-0000-0000-00005E8D0000}"/>
    <cellStyle name="60% - Énfasis6" xfId="43" builtinId="52" customBuiltin="1"/>
    <cellStyle name="60% - Énfasis6 2" xfId="5324" xr:uid="{00000000-0005-0000-0000-0000608D0000}"/>
    <cellStyle name="60% - Énfasis6 2 2" xfId="5853" xr:uid="{00000000-0005-0000-0000-0000618D0000}"/>
    <cellStyle name="60% - Énfasis6 2 2 2" xfId="6061" xr:uid="{00000000-0005-0000-0000-0000628D0000}"/>
    <cellStyle name="60% - Énfasis6 2 2 3" xfId="6060" xr:uid="{00000000-0005-0000-0000-0000638D0000}"/>
    <cellStyle name="60% - Énfasis6 2 2 4" xfId="6301" xr:uid="{00000000-0005-0000-0000-0000648D0000}"/>
    <cellStyle name="60% - Énfasis6 2 3" xfId="5617" xr:uid="{00000000-0005-0000-0000-0000658D0000}"/>
    <cellStyle name="60% - Énfasis6 2 3 2" xfId="6377" xr:uid="{00000000-0005-0000-0000-0000668D0000}"/>
    <cellStyle name="60% - Énfasis6 2 3 3" xfId="6253" xr:uid="{00000000-0005-0000-0000-0000678D0000}"/>
    <cellStyle name="60% - Énfasis6 2 3 4" xfId="6209" xr:uid="{00000000-0005-0000-0000-0000688D0000}"/>
    <cellStyle name="60% - Énfasis6 2 4" xfId="6059" xr:uid="{00000000-0005-0000-0000-0000698D0000}"/>
    <cellStyle name="60% - Énfasis6 2 5" xfId="12688" xr:uid="{00000000-0005-0000-0000-00006A8D0000}"/>
    <cellStyle name="60% - Énfasis6 2 6" xfId="12617" xr:uid="{00000000-0005-0000-0000-00006B8D0000}"/>
    <cellStyle name="60% - Énfasis6 3" xfId="5367" xr:uid="{00000000-0005-0000-0000-00006C8D0000}"/>
    <cellStyle name="60% - Énfasis6 3 2" xfId="5854" xr:uid="{00000000-0005-0000-0000-00006D8D0000}"/>
    <cellStyle name="60% - Énfasis6 3 2 2" xfId="6378" xr:uid="{00000000-0005-0000-0000-00006E8D0000}"/>
    <cellStyle name="60% - Énfasis6 3 2 3" xfId="6302" xr:uid="{00000000-0005-0000-0000-00006F8D0000}"/>
    <cellStyle name="60% - Énfasis6 3 2 4" xfId="6210" xr:uid="{00000000-0005-0000-0000-0000708D0000}"/>
    <cellStyle name="60% - Énfasis6 3 3" xfId="5657" xr:uid="{00000000-0005-0000-0000-0000718D0000}"/>
    <cellStyle name="60% - Énfasis6 3 4" xfId="6062" xr:uid="{00000000-0005-0000-0000-0000728D0000}"/>
    <cellStyle name="60% - Énfasis6 3 5" xfId="12693" xr:uid="{00000000-0005-0000-0000-0000738D0000}"/>
    <cellStyle name="60% - Énfasis6 3 6" xfId="12606" xr:uid="{00000000-0005-0000-0000-0000748D0000}"/>
    <cellStyle name="60% - Énfasis6 4" xfId="5852" xr:uid="{00000000-0005-0000-0000-0000758D0000}"/>
    <cellStyle name="60% - Énfasis6 4 2" xfId="6063" xr:uid="{00000000-0005-0000-0000-0000768D0000}"/>
    <cellStyle name="60% - Énfasis6 4 3" xfId="6300" xr:uid="{00000000-0005-0000-0000-0000778D0000}"/>
    <cellStyle name="60% - Énfasis6 5" xfId="6064" xr:uid="{00000000-0005-0000-0000-0000788D0000}"/>
    <cellStyle name="60% - Énfasis6 6" xfId="6163" xr:uid="{00000000-0005-0000-0000-0000798D0000}"/>
    <cellStyle name="Buena 2" xfId="5325" xr:uid="{00000000-0005-0000-0000-00007B8D0000}"/>
    <cellStyle name="Buena 2 2" xfId="5856" xr:uid="{00000000-0005-0000-0000-00007C8D0000}"/>
    <cellStyle name="Buena 2 3" xfId="5580" xr:uid="{00000000-0005-0000-0000-00007D8D0000}"/>
    <cellStyle name="Buena 3" xfId="5368" xr:uid="{00000000-0005-0000-0000-00007E8D0000}"/>
    <cellStyle name="Buena 3 2" xfId="5857" xr:uid="{00000000-0005-0000-0000-00007F8D0000}"/>
    <cellStyle name="Buena 3 3" xfId="5658" xr:uid="{00000000-0005-0000-0000-0000808D0000}"/>
    <cellStyle name="Buena 4" xfId="5855" xr:uid="{00000000-0005-0000-0000-0000818D0000}"/>
    <cellStyle name="Buena 5" xfId="6065" xr:uid="{00000000-0005-0000-0000-0000828D0000}"/>
    <cellStyle name="Bueno" xfId="9" builtinId="26" customBuiltin="1"/>
    <cellStyle name="Cálculo" xfId="14" builtinId="22" customBuiltin="1"/>
    <cellStyle name="Cálculo 2" xfId="5326" xr:uid="{00000000-0005-0000-0000-0000848D0000}"/>
    <cellStyle name="Cálculo 2 2" xfId="5859" xr:uid="{00000000-0005-0000-0000-0000858D0000}"/>
    <cellStyle name="Cálculo 2 2 2" xfId="6379" xr:uid="{00000000-0005-0000-0000-0000868D0000}"/>
    <cellStyle name="Cálculo 2 2 3" xfId="6304" xr:uid="{00000000-0005-0000-0000-0000878D0000}"/>
    <cellStyle name="Cálculo 2 2 4" xfId="6211" xr:uid="{00000000-0005-0000-0000-0000888D0000}"/>
    <cellStyle name="Cálculo 2 3" xfId="5581" xr:uid="{00000000-0005-0000-0000-0000898D0000}"/>
    <cellStyle name="Cálculo 2 4" xfId="6066" xr:uid="{00000000-0005-0000-0000-00008A8D0000}"/>
    <cellStyle name="Cálculo 3" xfId="5369" xr:uid="{00000000-0005-0000-0000-00008B8D0000}"/>
    <cellStyle name="Cálculo 3 2" xfId="5860" xr:uid="{00000000-0005-0000-0000-00008C8D0000}"/>
    <cellStyle name="Cálculo 3 2 2" xfId="6380" xr:uid="{00000000-0005-0000-0000-00008D8D0000}"/>
    <cellStyle name="Cálculo 3 2 3" xfId="6305" xr:uid="{00000000-0005-0000-0000-00008E8D0000}"/>
    <cellStyle name="Cálculo 3 2 4" xfId="6212" xr:uid="{00000000-0005-0000-0000-00008F8D0000}"/>
    <cellStyle name="Cálculo 3 3" xfId="5659" xr:uid="{00000000-0005-0000-0000-0000908D0000}"/>
    <cellStyle name="Cálculo 3 4" xfId="6067" xr:uid="{00000000-0005-0000-0000-0000918D0000}"/>
    <cellStyle name="Cálculo 4" xfId="5858" xr:uid="{00000000-0005-0000-0000-0000928D0000}"/>
    <cellStyle name="Cálculo 4 2" xfId="6068" xr:uid="{00000000-0005-0000-0000-0000938D0000}"/>
    <cellStyle name="Cálculo 4 3" xfId="6303" xr:uid="{00000000-0005-0000-0000-0000948D0000}"/>
    <cellStyle name="Cálculo 5" xfId="6069" xr:uid="{00000000-0005-0000-0000-0000958D0000}"/>
    <cellStyle name="Cálculo 6" xfId="6164" xr:uid="{00000000-0005-0000-0000-0000968D0000}"/>
    <cellStyle name="Celda de comprobación" xfId="16" builtinId="23" customBuiltin="1"/>
    <cellStyle name="Celda de comprobación 2" xfId="5327" xr:uid="{00000000-0005-0000-0000-0000988D0000}"/>
    <cellStyle name="Celda de comprobación 2 2" xfId="5862" xr:uid="{00000000-0005-0000-0000-0000998D0000}"/>
    <cellStyle name="Celda de comprobación 2 3" xfId="5615" xr:uid="{00000000-0005-0000-0000-00009A8D0000}"/>
    <cellStyle name="Celda de comprobación 3" xfId="5370" xr:uid="{00000000-0005-0000-0000-00009B8D0000}"/>
    <cellStyle name="Celda de comprobación 3 2" xfId="5863" xr:uid="{00000000-0005-0000-0000-00009C8D0000}"/>
    <cellStyle name="Celda de comprobación 3 3" xfId="5660" xr:uid="{00000000-0005-0000-0000-00009D8D0000}"/>
    <cellStyle name="Celda de comprobación 4" xfId="5861" xr:uid="{00000000-0005-0000-0000-00009E8D0000}"/>
    <cellStyle name="Celda de comprobación 5" xfId="6070" xr:uid="{00000000-0005-0000-0000-00009F8D0000}"/>
    <cellStyle name="Celda vinculada" xfId="15" builtinId="24" customBuiltin="1"/>
    <cellStyle name="Celda vinculada 2" xfId="5328" xr:uid="{00000000-0005-0000-0000-0000A18D0000}"/>
    <cellStyle name="Celda vinculada 2 2" xfId="5865" xr:uid="{00000000-0005-0000-0000-0000A28D0000}"/>
    <cellStyle name="Celda vinculada 2 3" xfId="5595" xr:uid="{00000000-0005-0000-0000-0000A38D0000}"/>
    <cellStyle name="Celda vinculada 3" xfId="5371" xr:uid="{00000000-0005-0000-0000-0000A48D0000}"/>
    <cellStyle name="Celda vinculada 3 2" xfId="5866" xr:uid="{00000000-0005-0000-0000-0000A58D0000}"/>
    <cellStyle name="Celda vinculada 3 3" xfId="5661" xr:uid="{00000000-0005-0000-0000-0000A68D0000}"/>
    <cellStyle name="Celda vinculada 4" xfId="5864" xr:uid="{00000000-0005-0000-0000-0000A78D0000}"/>
    <cellStyle name="Celda vinculada 5" xfId="6071" xr:uid="{00000000-0005-0000-0000-0000A88D0000}"/>
    <cellStyle name="Check Cell" xfId="6072" xr:uid="{00000000-0005-0000-0000-0000A98D0000}"/>
    <cellStyle name="Encabezado 1" xfId="5" builtinId="16" customBuiltin="1"/>
    <cellStyle name="Encabezado 4" xfId="8" builtinId="19" customBuiltin="1"/>
    <cellStyle name="Encabezado 4 2" xfId="5329" xr:uid="{00000000-0005-0000-0000-0000AB8D0000}"/>
    <cellStyle name="Encabezado 4 2 2" xfId="5868" xr:uid="{00000000-0005-0000-0000-0000AC8D0000}"/>
    <cellStyle name="Encabezado 4 2 2 2" xfId="6381" xr:uid="{00000000-0005-0000-0000-0000AD8D0000}"/>
    <cellStyle name="Encabezado 4 2 2 3" xfId="6307" xr:uid="{00000000-0005-0000-0000-0000AE8D0000}"/>
    <cellStyle name="Encabezado 4 2 2 4" xfId="6213" xr:uid="{00000000-0005-0000-0000-0000AF8D0000}"/>
    <cellStyle name="Encabezado 4 2 3" xfId="5596" xr:uid="{00000000-0005-0000-0000-0000B08D0000}"/>
    <cellStyle name="Encabezado 4 2 4" xfId="6073" xr:uid="{00000000-0005-0000-0000-0000B18D0000}"/>
    <cellStyle name="Encabezado 4 3" xfId="5372" xr:uid="{00000000-0005-0000-0000-0000B28D0000}"/>
    <cellStyle name="Encabezado 4 3 2" xfId="5869" xr:uid="{00000000-0005-0000-0000-0000B38D0000}"/>
    <cellStyle name="Encabezado 4 3 2 2" xfId="6382" xr:uid="{00000000-0005-0000-0000-0000B48D0000}"/>
    <cellStyle name="Encabezado 4 3 2 3" xfId="6308" xr:uid="{00000000-0005-0000-0000-0000B58D0000}"/>
    <cellStyle name="Encabezado 4 3 2 4" xfId="6214" xr:uid="{00000000-0005-0000-0000-0000B68D0000}"/>
    <cellStyle name="Encabezado 4 3 3" xfId="5662" xr:uid="{00000000-0005-0000-0000-0000B78D0000}"/>
    <cellStyle name="Encabezado 4 3 4" xfId="6074" xr:uid="{00000000-0005-0000-0000-0000B88D0000}"/>
    <cellStyle name="Encabezado 4 4" xfId="5867" xr:uid="{00000000-0005-0000-0000-0000B98D0000}"/>
    <cellStyle name="Encabezado 4 4 2" xfId="6075" xr:uid="{00000000-0005-0000-0000-0000BA8D0000}"/>
    <cellStyle name="Encabezado 4 4 3" xfId="6306" xr:uid="{00000000-0005-0000-0000-0000BB8D0000}"/>
    <cellStyle name="Encabezado 4 5" xfId="6076" xr:uid="{00000000-0005-0000-0000-0000BC8D0000}"/>
    <cellStyle name="Encabezado 4 6" xfId="6165" xr:uid="{00000000-0005-0000-0000-0000BD8D0000}"/>
    <cellStyle name="Énfasis1" xfId="20" builtinId="29" customBuiltin="1"/>
    <cellStyle name="Énfasis1 2" xfId="5330" xr:uid="{00000000-0005-0000-0000-0000BF8D0000}"/>
    <cellStyle name="Énfasis1 2 2" xfId="5871" xr:uid="{00000000-0005-0000-0000-0000C08D0000}"/>
    <cellStyle name="Énfasis1 2 2 2" xfId="6383" xr:uid="{00000000-0005-0000-0000-0000C18D0000}"/>
    <cellStyle name="Énfasis1 2 2 3" xfId="6310" xr:uid="{00000000-0005-0000-0000-0000C28D0000}"/>
    <cellStyle name="Énfasis1 2 2 4" xfId="6215" xr:uid="{00000000-0005-0000-0000-0000C38D0000}"/>
    <cellStyle name="Énfasis1 2 3" xfId="5597" xr:uid="{00000000-0005-0000-0000-0000C48D0000}"/>
    <cellStyle name="Énfasis1 2 4" xfId="6077" xr:uid="{00000000-0005-0000-0000-0000C58D0000}"/>
    <cellStyle name="Énfasis1 3" xfId="5373" xr:uid="{00000000-0005-0000-0000-0000C68D0000}"/>
    <cellStyle name="Énfasis1 3 2" xfId="5872" xr:uid="{00000000-0005-0000-0000-0000C78D0000}"/>
    <cellStyle name="Énfasis1 3 2 2" xfId="6384" xr:uid="{00000000-0005-0000-0000-0000C88D0000}"/>
    <cellStyle name="Énfasis1 3 2 3" xfId="6311" xr:uid="{00000000-0005-0000-0000-0000C98D0000}"/>
    <cellStyle name="Énfasis1 3 2 4" xfId="6216" xr:uid="{00000000-0005-0000-0000-0000CA8D0000}"/>
    <cellStyle name="Énfasis1 3 3" xfId="5663" xr:uid="{00000000-0005-0000-0000-0000CB8D0000}"/>
    <cellStyle name="Énfasis1 3 4" xfId="6078" xr:uid="{00000000-0005-0000-0000-0000CC8D0000}"/>
    <cellStyle name="Énfasis1 4" xfId="5870" xr:uid="{00000000-0005-0000-0000-0000CD8D0000}"/>
    <cellStyle name="Énfasis1 4 2" xfId="6079" xr:uid="{00000000-0005-0000-0000-0000CE8D0000}"/>
    <cellStyle name="Énfasis1 4 3" xfId="6309" xr:uid="{00000000-0005-0000-0000-0000CF8D0000}"/>
    <cellStyle name="Énfasis1 5" xfId="6080" xr:uid="{00000000-0005-0000-0000-0000D08D0000}"/>
    <cellStyle name="Énfasis1 6" xfId="6166" xr:uid="{00000000-0005-0000-0000-0000D18D0000}"/>
    <cellStyle name="Énfasis2" xfId="24" builtinId="33" customBuiltin="1"/>
    <cellStyle name="Énfasis2 2" xfId="5331" xr:uid="{00000000-0005-0000-0000-0000D38D0000}"/>
    <cellStyle name="Énfasis2 2 2" xfId="5874" xr:uid="{00000000-0005-0000-0000-0000D48D0000}"/>
    <cellStyle name="Énfasis2 2 2 2" xfId="6385" xr:uid="{00000000-0005-0000-0000-0000D58D0000}"/>
    <cellStyle name="Énfasis2 2 2 3" xfId="6313" xr:uid="{00000000-0005-0000-0000-0000D68D0000}"/>
    <cellStyle name="Énfasis2 2 2 4" xfId="6217" xr:uid="{00000000-0005-0000-0000-0000D78D0000}"/>
    <cellStyle name="Énfasis2 2 3" xfId="5598" xr:uid="{00000000-0005-0000-0000-0000D88D0000}"/>
    <cellStyle name="Énfasis2 2 4" xfId="6081" xr:uid="{00000000-0005-0000-0000-0000D98D0000}"/>
    <cellStyle name="Énfasis2 3" xfId="5374" xr:uid="{00000000-0005-0000-0000-0000DA8D0000}"/>
    <cellStyle name="Énfasis2 3 2" xfId="5875" xr:uid="{00000000-0005-0000-0000-0000DB8D0000}"/>
    <cellStyle name="Énfasis2 3 2 2" xfId="6386" xr:uid="{00000000-0005-0000-0000-0000DC8D0000}"/>
    <cellStyle name="Énfasis2 3 2 3" xfId="6314" xr:uid="{00000000-0005-0000-0000-0000DD8D0000}"/>
    <cellStyle name="Énfasis2 3 2 4" xfId="6218" xr:uid="{00000000-0005-0000-0000-0000DE8D0000}"/>
    <cellStyle name="Énfasis2 3 3" xfId="5664" xr:uid="{00000000-0005-0000-0000-0000DF8D0000}"/>
    <cellStyle name="Énfasis2 3 4" xfId="6082" xr:uid="{00000000-0005-0000-0000-0000E08D0000}"/>
    <cellStyle name="Énfasis2 4" xfId="5873" xr:uid="{00000000-0005-0000-0000-0000E18D0000}"/>
    <cellStyle name="Énfasis2 4 2" xfId="6083" xr:uid="{00000000-0005-0000-0000-0000E28D0000}"/>
    <cellStyle name="Énfasis2 4 3" xfId="6312" xr:uid="{00000000-0005-0000-0000-0000E38D0000}"/>
    <cellStyle name="Énfasis2 5" xfId="6084" xr:uid="{00000000-0005-0000-0000-0000E48D0000}"/>
    <cellStyle name="Énfasis2 6" xfId="6167" xr:uid="{00000000-0005-0000-0000-0000E58D0000}"/>
    <cellStyle name="Énfasis3" xfId="28" builtinId="37" customBuiltin="1"/>
    <cellStyle name="Énfasis3 2" xfId="5332" xr:uid="{00000000-0005-0000-0000-0000E78D0000}"/>
    <cellStyle name="Énfasis3 2 2" xfId="5877" xr:uid="{00000000-0005-0000-0000-0000E88D0000}"/>
    <cellStyle name="Énfasis3 2 2 2" xfId="6387" xr:uid="{00000000-0005-0000-0000-0000E98D0000}"/>
    <cellStyle name="Énfasis3 2 2 3" xfId="6316" xr:uid="{00000000-0005-0000-0000-0000EA8D0000}"/>
    <cellStyle name="Énfasis3 2 2 4" xfId="6219" xr:uid="{00000000-0005-0000-0000-0000EB8D0000}"/>
    <cellStyle name="Énfasis3 2 3" xfId="5599" xr:uid="{00000000-0005-0000-0000-0000EC8D0000}"/>
    <cellStyle name="Énfasis3 2 4" xfId="6085" xr:uid="{00000000-0005-0000-0000-0000ED8D0000}"/>
    <cellStyle name="Énfasis3 3" xfId="5375" xr:uid="{00000000-0005-0000-0000-0000EE8D0000}"/>
    <cellStyle name="Énfasis3 3 2" xfId="5878" xr:uid="{00000000-0005-0000-0000-0000EF8D0000}"/>
    <cellStyle name="Énfasis3 3 2 2" xfId="6388" xr:uid="{00000000-0005-0000-0000-0000F08D0000}"/>
    <cellStyle name="Énfasis3 3 2 3" xfId="6317" xr:uid="{00000000-0005-0000-0000-0000F18D0000}"/>
    <cellStyle name="Énfasis3 3 2 4" xfId="6220" xr:uid="{00000000-0005-0000-0000-0000F28D0000}"/>
    <cellStyle name="Énfasis3 3 3" xfId="5665" xr:uid="{00000000-0005-0000-0000-0000F38D0000}"/>
    <cellStyle name="Énfasis3 3 4" xfId="6086" xr:uid="{00000000-0005-0000-0000-0000F48D0000}"/>
    <cellStyle name="Énfasis3 4" xfId="5876" xr:uid="{00000000-0005-0000-0000-0000F58D0000}"/>
    <cellStyle name="Énfasis3 4 2" xfId="6087" xr:uid="{00000000-0005-0000-0000-0000F68D0000}"/>
    <cellStyle name="Énfasis3 4 3" xfId="6315" xr:uid="{00000000-0005-0000-0000-0000F78D0000}"/>
    <cellStyle name="Énfasis3 5" xfId="6088" xr:uid="{00000000-0005-0000-0000-0000F88D0000}"/>
    <cellStyle name="Énfasis3 6" xfId="6168" xr:uid="{00000000-0005-0000-0000-0000F98D0000}"/>
    <cellStyle name="Énfasis4" xfId="32" builtinId="41" customBuiltin="1"/>
    <cellStyle name="Énfasis4 2" xfId="5333" xr:uid="{00000000-0005-0000-0000-0000FB8D0000}"/>
    <cellStyle name="Énfasis4 2 2" xfId="5880" xr:uid="{00000000-0005-0000-0000-0000FC8D0000}"/>
    <cellStyle name="Énfasis4 2 2 2" xfId="6389" xr:uid="{00000000-0005-0000-0000-0000FD8D0000}"/>
    <cellStyle name="Énfasis4 2 2 3" xfId="6319" xr:uid="{00000000-0005-0000-0000-0000FE8D0000}"/>
    <cellStyle name="Énfasis4 2 2 4" xfId="6221" xr:uid="{00000000-0005-0000-0000-0000FF8D0000}"/>
    <cellStyle name="Énfasis4 2 3" xfId="5600" xr:uid="{00000000-0005-0000-0000-0000008E0000}"/>
    <cellStyle name="Énfasis4 2 4" xfId="6089" xr:uid="{00000000-0005-0000-0000-0000018E0000}"/>
    <cellStyle name="Énfasis4 3" xfId="5376" xr:uid="{00000000-0005-0000-0000-0000028E0000}"/>
    <cellStyle name="Énfasis4 3 2" xfId="5881" xr:uid="{00000000-0005-0000-0000-0000038E0000}"/>
    <cellStyle name="Énfasis4 3 2 2" xfId="6390" xr:uid="{00000000-0005-0000-0000-0000048E0000}"/>
    <cellStyle name="Énfasis4 3 2 3" xfId="6320" xr:uid="{00000000-0005-0000-0000-0000058E0000}"/>
    <cellStyle name="Énfasis4 3 2 4" xfId="6222" xr:uid="{00000000-0005-0000-0000-0000068E0000}"/>
    <cellStyle name="Énfasis4 3 3" xfId="5666" xr:uid="{00000000-0005-0000-0000-0000078E0000}"/>
    <cellStyle name="Énfasis4 3 4" xfId="6090" xr:uid="{00000000-0005-0000-0000-0000088E0000}"/>
    <cellStyle name="Énfasis4 4" xfId="5879" xr:uid="{00000000-0005-0000-0000-0000098E0000}"/>
    <cellStyle name="Énfasis4 4 2" xfId="6091" xr:uid="{00000000-0005-0000-0000-00000A8E0000}"/>
    <cellStyle name="Énfasis4 4 3" xfId="6318" xr:uid="{00000000-0005-0000-0000-00000B8E0000}"/>
    <cellStyle name="Énfasis4 5" xfId="6092" xr:uid="{00000000-0005-0000-0000-00000C8E0000}"/>
    <cellStyle name="Énfasis4 6" xfId="6169" xr:uid="{00000000-0005-0000-0000-00000D8E0000}"/>
    <cellStyle name="Énfasis5" xfId="36" builtinId="45" customBuiltin="1"/>
    <cellStyle name="Énfasis5 2" xfId="5334" xr:uid="{00000000-0005-0000-0000-00000F8E0000}"/>
    <cellStyle name="Énfasis5 2 2" xfId="5883" xr:uid="{00000000-0005-0000-0000-0000108E0000}"/>
    <cellStyle name="Énfasis5 2 3" xfId="5601" xr:uid="{00000000-0005-0000-0000-0000118E0000}"/>
    <cellStyle name="Énfasis5 3" xfId="5377" xr:uid="{00000000-0005-0000-0000-0000128E0000}"/>
    <cellStyle name="Énfasis5 3 2" xfId="5884" xr:uid="{00000000-0005-0000-0000-0000138E0000}"/>
    <cellStyle name="Énfasis5 3 3" xfId="5667" xr:uid="{00000000-0005-0000-0000-0000148E0000}"/>
    <cellStyle name="Énfasis5 4" xfId="5882" xr:uid="{00000000-0005-0000-0000-0000158E0000}"/>
    <cellStyle name="Énfasis5 5" xfId="6093" xr:uid="{00000000-0005-0000-0000-0000168E0000}"/>
    <cellStyle name="Énfasis6" xfId="40" builtinId="49" customBuiltin="1"/>
    <cellStyle name="Énfasis6 2" xfId="5335" xr:uid="{00000000-0005-0000-0000-0000188E0000}"/>
    <cellStyle name="Énfasis6 2 2" xfId="5886" xr:uid="{00000000-0005-0000-0000-0000198E0000}"/>
    <cellStyle name="Énfasis6 2 3" xfId="5602" xr:uid="{00000000-0005-0000-0000-00001A8E0000}"/>
    <cellStyle name="Énfasis6 3" xfId="5378" xr:uid="{00000000-0005-0000-0000-00001B8E0000}"/>
    <cellStyle name="Énfasis6 3 2" xfId="5887" xr:uid="{00000000-0005-0000-0000-00001C8E0000}"/>
    <cellStyle name="Énfasis6 3 3" xfId="5668" xr:uid="{00000000-0005-0000-0000-00001D8E0000}"/>
    <cellStyle name="Énfasis6 4" xfId="5885" xr:uid="{00000000-0005-0000-0000-00001E8E0000}"/>
    <cellStyle name="Énfasis6 5" xfId="6094" xr:uid="{00000000-0005-0000-0000-00001F8E0000}"/>
    <cellStyle name="Entrada" xfId="12" builtinId="20" customBuiltin="1"/>
    <cellStyle name="Entrada 2" xfId="5336" xr:uid="{00000000-0005-0000-0000-0000218E0000}"/>
    <cellStyle name="Entrada 2 2" xfId="5889" xr:uid="{00000000-0005-0000-0000-0000228E0000}"/>
    <cellStyle name="Entrada 2 2 2" xfId="6097" xr:uid="{00000000-0005-0000-0000-0000238E0000}"/>
    <cellStyle name="Entrada 2 2 3" xfId="6096" xr:uid="{00000000-0005-0000-0000-0000248E0000}"/>
    <cellStyle name="Entrada 2 2 4" xfId="6322" xr:uid="{00000000-0005-0000-0000-0000258E0000}"/>
    <cellStyle name="Entrada 2 3" xfId="5603" xr:uid="{00000000-0005-0000-0000-0000268E0000}"/>
    <cellStyle name="Entrada 2 3 2" xfId="6391" xr:uid="{00000000-0005-0000-0000-0000278E0000}"/>
    <cellStyle name="Entrada 2 3 3" xfId="6251" xr:uid="{00000000-0005-0000-0000-0000288E0000}"/>
    <cellStyle name="Entrada 2 3 4" xfId="6223" xr:uid="{00000000-0005-0000-0000-0000298E0000}"/>
    <cellStyle name="Entrada 2 4" xfId="6095" xr:uid="{00000000-0005-0000-0000-00002A8E0000}"/>
    <cellStyle name="Entrada 3" xfId="5379" xr:uid="{00000000-0005-0000-0000-00002B8E0000}"/>
    <cellStyle name="Entrada 3 2" xfId="5890" xr:uid="{00000000-0005-0000-0000-00002C8E0000}"/>
    <cellStyle name="Entrada 3 2 2" xfId="6392" xr:uid="{00000000-0005-0000-0000-00002D8E0000}"/>
    <cellStyle name="Entrada 3 2 3" xfId="6323" xr:uid="{00000000-0005-0000-0000-00002E8E0000}"/>
    <cellStyle name="Entrada 3 2 4" xfId="6224" xr:uid="{00000000-0005-0000-0000-00002F8E0000}"/>
    <cellStyle name="Entrada 3 3" xfId="5669" xr:uid="{00000000-0005-0000-0000-0000308E0000}"/>
    <cellStyle name="Entrada 3 4" xfId="6098" xr:uid="{00000000-0005-0000-0000-0000318E0000}"/>
    <cellStyle name="Entrada 4" xfId="5888" xr:uid="{00000000-0005-0000-0000-0000328E0000}"/>
    <cellStyle name="Entrada 4 2" xfId="6099" xr:uid="{00000000-0005-0000-0000-0000338E0000}"/>
    <cellStyle name="Entrada 4 3" xfId="6321" xr:uid="{00000000-0005-0000-0000-0000348E0000}"/>
    <cellStyle name="Entrada 5" xfId="6100" xr:uid="{00000000-0005-0000-0000-0000358E0000}"/>
    <cellStyle name="Entrada 6" xfId="6170" xr:uid="{00000000-0005-0000-0000-0000368E0000}"/>
    <cellStyle name="Euro" xfId="5306" xr:uid="{00000000-0005-0000-0000-0000378E0000}"/>
    <cellStyle name="Euro 2" xfId="5337" xr:uid="{00000000-0005-0000-0000-0000388E0000}"/>
    <cellStyle name="Euro_CAM01" xfId="5500" xr:uid="{00000000-0005-0000-0000-0000398E0000}"/>
    <cellStyle name="Excel Built-in 20% - Accent1" xfId="5380" xr:uid="{00000000-0005-0000-0000-00003A8E0000}"/>
    <cellStyle name="Excel Built-in 20% - Accent1 2" xfId="5891" xr:uid="{00000000-0005-0000-0000-00003B8E0000}"/>
    <cellStyle name="Excel Built-in 20% - Accent1 3" xfId="5670" xr:uid="{00000000-0005-0000-0000-00003C8E0000}"/>
    <cellStyle name="Excel Built-in 20% - Accent2" xfId="5381" xr:uid="{00000000-0005-0000-0000-00003D8E0000}"/>
    <cellStyle name="Excel Built-in 20% - Accent2 2" xfId="5892" xr:uid="{00000000-0005-0000-0000-00003E8E0000}"/>
    <cellStyle name="Excel Built-in 20% - Accent2 3" xfId="5671" xr:uid="{00000000-0005-0000-0000-00003F8E0000}"/>
    <cellStyle name="Excel Built-in 20% - Accent3" xfId="5382" xr:uid="{00000000-0005-0000-0000-0000408E0000}"/>
    <cellStyle name="Excel Built-in 20% - Accent3 2" xfId="5893" xr:uid="{00000000-0005-0000-0000-0000418E0000}"/>
    <cellStyle name="Excel Built-in 20% - Accent3 3" xfId="5672" xr:uid="{00000000-0005-0000-0000-0000428E0000}"/>
    <cellStyle name="Excel Built-in 20% - Accent4" xfId="5383" xr:uid="{00000000-0005-0000-0000-0000438E0000}"/>
    <cellStyle name="Excel Built-in 20% - Accent4 2" xfId="5894" xr:uid="{00000000-0005-0000-0000-0000448E0000}"/>
    <cellStyle name="Excel Built-in 20% - Accent4 3" xfId="5673" xr:uid="{00000000-0005-0000-0000-0000458E0000}"/>
    <cellStyle name="Excel Built-in 20% - Accent5" xfId="5384" xr:uid="{00000000-0005-0000-0000-0000468E0000}"/>
    <cellStyle name="Excel Built-in 20% - Accent5 2" xfId="5895" xr:uid="{00000000-0005-0000-0000-0000478E0000}"/>
    <cellStyle name="Excel Built-in 20% - Accent5 3" xfId="5674" xr:uid="{00000000-0005-0000-0000-0000488E0000}"/>
    <cellStyle name="Excel Built-in 20% - Accent6" xfId="5385" xr:uid="{00000000-0005-0000-0000-0000498E0000}"/>
    <cellStyle name="Excel Built-in 20% - Accent6 2" xfId="5896" xr:uid="{00000000-0005-0000-0000-00004A8E0000}"/>
    <cellStyle name="Excel Built-in 20% - Accent6 3" xfId="5675" xr:uid="{00000000-0005-0000-0000-00004B8E0000}"/>
    <cellStyle name="Excel Built-in 40% - Accent1" xfId="5386" xr:uid="{00000000-0005-0000-0000-00004C8E0000}"/>
    <cellStyle name="Excel Built-in 40% - Accent1 2" xfId="5897" xr:uid="{00000000-0005-0000-0000-00004D8E0000}"/>
    <cellStyle name="Excel Built-in 40% - Accent1 3" xfId="5676" xr:uid="{00000000-0005-0000-0000-00004E8E0000}"/>
    <cellStyle name="Excel Built-in 40% - Accent2" xfId="5387" xr:uid="{00000000-0005-0000-0000-00004F8E0000}"/>
    <cellStyle name="Excel Built-in 40% - Accent2 2" xfId="5898" xr:uid="{00000000-0005-0000-0000-0000508E0000}"/>
    <cellStyle name="Excel Built-in 40% - Accent2 3" xfId="5677" xr:uid="{00000000-0005-0000-0000-0000518E0000}"/>
    <cellStyle name="Excel Built-in 40% - Accent3" xfId="5388" xr:uid="{00000000-0005-0000-0000-0000528E0000}"/>
    <cellStyle name="Excel Built-in 40% - Accent3 2" xfId="5899" xr:uid="{00000000-0005-0000-0000-0000538E0000}"/>
    <cellStyle name="Excel Built-in 40% - Accent3 3" xfId="5678" xr:uid="{00000000-0005-0000-0000-0000548E0000}"/>
    <cellStyle name="Excel Built-in 40% - Accent4" xfId="5389" xr:uid="{00000000-0005-0000-0000-0000558E0000}"/>
    <cellStyle name="Excel Built-in 40% - Accent4 2" xfId="5900" xr:uid="{00000000-0005-0000-0000-0000568E0000}"/>
    <cellStyle name="Excel Built-in 40% - Accent4 3" xfId="5679" xr:uid="{00000000-0005-0000-0000-0000578E0000}"/>
    <cellStyle name="Excel Built-in 40% - Accent5" xfId="5390" xr:uid="{00000000-0005-0000-0000-0000588E0000}"/>
    <cellStyle name="Excel Built-in 40% - Accent5 2" xfId="5901" xr:uid="{00000000-0005-0000-0000-0000598E0000}"/>
    <cellStyle name="Excel Built-in 40% - Accent5 3" xfId="5680" xr:uid="{00000000-0005-0000-0000-00005A8E0000}"/>
    <cellStyle name="Excel Built-in 40% - Accent6" xfId="5391" xr:uid="{00000000-0005-0000-0000-00005B8E0000}"/>
    <cellStyle name="Excel Built-in 40% - Accent6 2" xfId="5902" xr:uid="{00000000-0005-0000-0000-00005C8E0000}"/>
    <cellStyle name="Excel Built-in 40% - Accent6 3" xfId="5681" xr:uid="{00000000-0005-0000-0000-00005D8E0000}"/>
    <cellStyle name="Excel Built-in 60% - Accent1" xfId="5392" xr:uid="{00000000-0005-0000-0000-00005E8E0000}"/>
    <cellStyle name="Excel Built-in 60% - Accent1 2" xfId="5903" xr:uid="{00000000-0005-0000-0000-00005F8E0000}"/>
    <cellStyle name="Excel Built-in 60% - Accent1 3" xfId="5682" xr:uid="{00000000-0005-0000-0000-0000608E0000}"/>
    <cellStyle name="Excel Built-in 60% - Accent2" xfId="5393" xr:uid="{00000000-0005-0000-0000-0000618E0000}"/>
    <cellStyle name="Excel Built-in 60% - Accent2 2" xfId="5904" xr:uid="{00000000-0005-0000-0000-0000628E0000}"/>
    <cellStyle name="Excel Built-in 60% - Accent2 3" xfId="5683" xr:uid="{00000000-0005-0000-0000-0000638E0000}"/>
    <cellStyle name="Excel Built-in 60% - Accent3" xfId="5394" xr:uid="{00000000-0005-0000-0000-0000648E0000}"/>
    <cellStyle name="Excel Built-in 60% - Accent3 2" xfId="5905" xr:uid="{00000000-0005-0000-0000-0000658E0000}"/>
    <cellStyle name="Excel Built-in 60% - Accent3 3" xfId="5684" xr:uid="{00000000-0005-0000-0000-0000668E0000}"/>
    <cellStyle name="Excel Built-in 60% - Accent4" xfId="5395" xr:uid="{00000000-0005-0000-0000-0000678E0000}"/>
    <cellStyle name="Excel Built-in 60% - Accent4 2" xfId="5906" xr:uid="{00000000-0005-0000-0000-0000688E0000}"/>
    <cellStyle name="Excel Built-in 60% - Accent4 3" xfId="5685" xr:uid="{00000000-0005-0000-0000-0000698E0000}"/>
    <cellStyle name="Excel Built-in 60% - Accent5" xfId="5396" xr:uid="{00000000-0005-0000-0000-00006A8E0000}"/>
    <cellStyle name="Excel Built-in 60% - Accent5 2" xfId="5907" xr:uid="{00000000-0005-0000-0000-00006B8E0000}"/>
    <cellStyle name="Excel Built-in 60% - Accent5 3" xfId="5686" xr:uid="{00000000-0005-0000-0000-00006C8E0000}"/>
    <cellStyle name="Excel Built-in 60% - Accent6" xfId="5397" xr:uid="{00000000-0005-0000-0000-00006D8E0000}"/>
    <cellStyle name="Excel Built-in 60% - Accent6 2" xfId="5908" xr:uid="{00000000-0005-0000-0000-00006E8E0000}"/>
    <cellStyle name="Excel Built-in 60% - Accent6 3" xfId="5687" xr:uid="{00000000-0005-0000-0000-00006F8E0000}"/>
    <cellStyle name="Excel Built-in Accent1" xfId="5398" xr:uid="{00000000-0005-0000-0000-0000708E0000}"/>
    <cellStyle name="Excel Built-in Accent1 2" xfId="5909" xr:uid="{00000000-0005-0000-0000-0000718E0000}"/>
    <cellStyle name="Excel Built-in Accent1 3" xfId="5688" xr:uid="{00000000-0005-0000-0000-0000728E0000}"/>
    <cellStyle name="Excel Built-in Accent2" xfId="5399" xr:uid="{00000000-0005-0000-0000-0000738E0000}"/>
    <cellStyle name="Excel Built-in Accent2 2" xfId="5910" xr:uid="{00000000-0005-0000-0000-0000748E0000}"/>
    <cellStyle name="Excel Built-in Accent2 3" xfId="5689" xr:uid="{00000000-0005-0000-0000-0000758E0000}"/>
    <cellStyle name="Excel Built-in Accent3" xfId="5400" xr:uid="{00000000-0005-0000-0000-0000768E0000}"/>
    <cellStyle name="Excel Built-in Accent3 2" xfId="5911" xr:uid="{00000000-0005-0000-0000-0000778E0000}"/>
    <cellStyle name="Excel Built-in Accent3 3" xfId="5690" xr:uid="{00000000-0005-0000-0000-0000788E0000}"/>
    <cellStyle name="Excel Built-in Accent4" xfId="5401" xr:uid="{00000000-0005-0000-0000-0000798E0000}"/>
    <cellStyle name="Excel Built-in Accent4 2" xfId="5912" xr:uid="{00000000-0005-0000-0000-00007A8E0000}"/>
    <cellStyle name="Excel Built-in Accent4 3" xfId="5691" xr:uid="{00000000-0005-0000-0000-00007B8E0000}"/>
    <cellStyle name="Excel Built-in Accent5" xfId="5402" xr:uid="{00000000-0005-0000-0000-00007C8E0000}"/>
    <cellStyle name="Excel Built-in Accent5 2" xfId="5913" xr:uid="{00000000-0005-0000-0000-00007D8E0000}"/>
    <cellStyle name="Excel Built-in Accent5 3" xfId="5692" xr:uid="{00000000-0005-0000-0000-00007E8E0000}"/>
    <cellStyle name="Excel Built-in Accent6" xfId="5403" xr:uid="{00000000-0005-0000-0000-00007F8E0000}"/>
    <cellStyle name="Excel Built-in Accent6 2" xfId="5914" xr:uid="{00000000-0005-0000-0000-0000808E0000}"/>
    <cellStyle name="Excel Built-in Accent6 3" xfId="5693" xr:uid="{00000000-0005-0000-0000-0000818E0000}"/>
    <cellStyle name="Excel Built-in Bad" xfId="5404" xr:uid="{00000000-0005-0000-0000-0000828E0000}"/>
    <cellStyle name="Excel Built-in Bad 2" xfId="5915" xr:uid="{00000000-0005-0000-0000-0000838E0000}"/>
    <cellStyle name="Excel Built-in Bad 3" xfId="5694" xr:uid="{00000000-0005-0000-0000-0000848E0000}"/>
    <cellStyle name="Excel Built-in Calculation" xfId="5405" xr:uid="{00000000-0005-0000-0000-0000858E0000}"/>
    <cellStyle name="Excel Built-in Calculation 2" xfId="5916" xr:uid="{00000000-0005-0000-0000-0000868E0000}"/>
    <cellStyle name="Excel Built-in Calculation 3" xfId="5695" xr:uid="{00000000-0005-0000-0000-0000878E0000}"/>
    <cellStyle name="Excel Built-in Check Cell" xfId="5406" xr:uid="{00000000-0005-0000-0000-0000888E0000}"/>
    <cellStyle name="Excel Built-in Check Cell 2" xfId="5917" xr:uid="{00000000-0005-0000-0000-0000898E0000}"/>
    <cellStyle name="Excel Built-in Check Cell 3" xfId="5696" xr:uid="{00000000-0005-0000-0000-00008A8E0000}"/>
    <cellStyle name="Excel Built-in Explanatory Text" xfId="5407" xr:uid="{00000000-0005-0000-0000-00008B8E0000}"/>
    <cellStyle name="Excel Built-in Explanatory Text 2" xfId="5918" xr:uid="{00000000-0005-0000-0000-00008C8E0000}"/>
    <cellStyle name="Excel Built-in Explanatory Text 3" xfId="5697" xr:uid="{00000000-0005-0000-0000-00008D8E0000}"/>
    <cellStyle name="Excel Built-in Good" xfId="5408" xr:uid="{00000000-0005-0000-0000-00008E8E0000}"/>
    <cellStyle name="Excel Built-in Good 2" xfId="5919" xr:uid="{00000000-0005-0000-0000-00008F8E0000}"/>
    <cellStyle name="Excel Built-in Good 3" xfId="5698" xr:uid="{00000000-0005-0000-0000-0000908E0000}"/>
    <cellStyle name="Excel Built-in Heading 1" xfId="5409" xr:uid="{00000000-0005-0000-0000-0000918E0000}"/>
    <cellStyle name="Excel Built-in Heading 1 2" xfId="5920" xr:uid="{00000000-0005-0000-0000-0000928E0000}"/>
    <cellStyle name="Excel Built-in Heading 1 3" xfId="5699" xr:uid="{00000000-0005-0000-0000-0000938E0000}"/>
    <cellStyle name="Excel Built-in Heading 2" xfId="5410" xr:uid="{00000000-0005-0000-0000-0000948E0000}"/>
    <cellStyle name="Excel Built-in Heading 2 2" xfId="5921" xr:uid="{00000000-0005-0000-0000-0000958E0000}"/>
    <cellStyle name="Excel Built-in Heading 2 3" xfId="5700" xr:uid="{00000000-0005-0000-0000-0000968E0000}"/>
    <cellStyle name="Excel Built-in Heading 3" xfId="5411" xr:uid="{00000000-0005-0000-0000-0000978E0000}"/>
    <cellStyle name="Excel Built-in Heading 3 2" xfId="5922" xr:uid="{00000000-0005-0000-0000-0000988E0000}"/>
    <cellStyle name="Excel Built-in Heading 3 3" xfId="5701" xr:uid="{00000000-0005-0000-0000-0000998E0000}"/>
    <cellStyle name="Excel Built-in Heading 4" xfId="5412" xr:uid="{00000000-0005-0000-0000-00009A8E0000}"/>
    <cellStyle name="Excel Built-in Heading 4 2" xfId="5923" xr:uid="{00000000-0005-0000-0000-00009B8E0000}"/>
    <cellStyle name="Excel Built-in Heading 4 3" xfId="5702" xr:uid="{00000000-0005-0000-0000-00009C8E0000}"/>
    <cellStyle name="Excel Built-in Input" xfId="5413" xr:uid="{00000000-0005-0000-0000-00009D8E0000}"/>
    <cellStyle name="Excel Built-in Input 2" xfId="5924" xr:uid="{00000000-0005-0000-0000-00009E8E0000}"/>
    <cellStyle name="Excel Built-in Input 3" xfId="5703" xr:uid="{00000000-0005-0000-0000-00009F8E0000}"/>
    <cellStyle name="Excel Built-in Linked Cell" xfId="5414" xr:uid="{00000000-0005-0000-0000-0000A08E0000}"/>
    <cellStyle name="Excel Built-in Linked Cell 2" xfId="5925" xr:uid="{00000000-0005-0000-0000-0000A18E0000}"/>
    <cellStyle name="Excel Built-in Linked Cell 3" xfId="5704" xr:uid="{00000000-0005-0000-0000-0000A28E0000}"/>
    <cellStyle name="Excel Built-in Neutral" xfId="5415" xr:uid="{00000000-0005-0000-0000-0000A38E0000}"/>
    <cellStyle name="Excel Built-in Neutral 2" xfId="5926" xr:uid="{00000000-0005-0000-0000-0000A48E0000}"/>
    <cellStyle name="Excel Built-in Neutral 3" xfId="5705" xr:uid="{00000000-0005-0000-0000-0000A58E0000}"/>
    <cellStyle name="Excel Built-in Normal" xfId="5416" xr:uid="{00000000-0005-0000-0000-0000A68E0000}"/>
    <cellStyle name="Excel Built-in Normal 2" xfId="5927" xr:uid="{00000000-0005-0000-0000-0000A78E0000}"/>
    <cellStyle name="Excel Built-in Normal 2 2" xfId="6393" xr:uid="{00000000-0005-0000-0000-0000A88E0000}"/>
    <cellStyle name="Excel Built-in Normal 2 3" xfId="6324" xr:uid="{00000000-0005-0000-0000-0000A98E0000}"/>
    <cellStyle name="Excel Built-in Normal 2 4" xfId="6225" xr:uid="{00000000-0005-0000-0000-0000AA8E0000}"/>
    <cellStyle name="Excel Built-in Normal 3" xfId="5706" xr:uid="{00000000-0005-0000-0000-0000AB8E0000}"/>
    <cellStyle name="Excel Built-in Normal 4" xfId="6101" xr:uid="{00000000-0005-0000-0000-0000AC8E0000}"/>
    <cellStyle name="Excel Built-in Note" xfId="5417" xr:uid="{00000000-0005-0000-0000-0000AD8E0000}"/>
    <cellStyle name="Excel Built-in Note 2" xfId="5928" xr:uid="{00000000-0005-0000-0000-0000AE8E0000}"/>
    <cellStyle name="Excel Built-in Note 3" xfId="5707" xr:uid="{00000000-0005-0000-0000-0000AF8E0000}"/>
    <cellStyle name="Excel Built-in Output" xfId="5418" xr:uid="{00000000-0005-0000-0000-0000B08E0000}"/>
    <cellStyle name="Excel Built-in Output 2" xfId="5929" xr:uid="{00000000-0005-0000-0000-0000B18E0000}"/>
    <cellStyle name="Excel Built-in Output 3" xfId="5708" xr:uid="{00000000-0005-0000-0000-0000B28E0000}"/>
    <cellStyle name="Excel Built-in Title" xfId="5419" xr:uid="{00000000-0005-0000-0000-0000B38E0000}"/>
    <cellStyle name="Excel Built-in Title 2" xfId="5930" xr:uid="{00000000-0005-0000-0000-0000B48E0000}"/>
    <cellStyle name="Excel Built-in Title 3" xfId="5709" xr:uid="{00000000-0005-0000-0000-0000B58E0000}"/>
    <cellStyle name="Excel Built-in Total" xfId="5420" xr:uid="{00000000-0005-0000-0000-0000B68E0000}"/>
    <cellStyle name="Excel Built-in Total 2" xfId="5931" xr:uid="{00000000-0005-0000-0000-0000B78E0000}"/>
    <cellStyle name="Excel Built-in Total 3" xfId="5710" xr:uid="{00000000-0005-0000-0000-0000B88E0000}"/>
    <cellStyle name="Excel Built-in Warning Text" xfId="5421" xr:uid="{00000000-0005-0000-0000-0000B98E0000}"/>
    <cellStyle name="Excel Built-in Warning Text 2" xfId="5932" xr:uid="{00000000-0005-0000-0000-0000BA8E0000}"/>
    <cellStyle name="Excel Built-in Warning Text 3" xfId="5711" xr:uid="{00000000-0005-0000-0000-0000BB8E0000}"/>
    <cellStyle name="Good" xfId="6102" xr:uid="{00000000-0005-0000-0000-0000BC8E0000}"/>
    <cellStyle name="Heading 4" xfId="6103" xr:uid="{00000000-0005-0000-0000-0000BD8E0000}"/>
    <cellStyle name="Hipervínculo 2" xfId="1604" xr:uid="{00000000-0005-0000-0000-0000BE8E0000}"/>
    <cellStyle name="Incorrecto" xfId="10" builtinId="27" customBuiltin="1"/>
    <cellStyle name="Incorrecto 2" xfId="5338" xr:uid="{00000000-0005-0000-0000-0000C08E0000}"/>
    <cellStyle name="Incorrecto 2 2" xfId="5934" xr:uid="{00000000-0005-0000-0000-0000C18E0000}"/>
    <cellStyle name="Incorrecto 2 3" xfId="5579" xr:uid="{00000000-0005-0000-0000-0000C28E0000}"/>
    <cellStyle name="Incorrecto 3" xfId="5422" xr:uid="{00000000-0005-0000-0000-0000C38E0000}"/>
    <cellStyle name="Incorrecto 3 2" xfId="5935" xr:uid="{00000000-0005-0000-0000-0000C48E0000}"/>
    <cellStyle name="Incorrecto 3 3" xfId="5712" xr:uid="{00000000-0005-0000-0000-0000C58E0000}"/>
    <cellStyle name="Incorrecto 4" xfId="5933" xr:uid="{00000000-0005-0000-0000-0000C68E0000}"/>
    <cellStyle name="Incorrecto 5" xfId="6104" xr:uid="{00000000-0005-0000-0000-0000C78E0000}"/>
    <cellStyle name="Input" xfId="6105" xr:uid="{00000000-0005-0000-0000-0000C88E0000}"/>
    <cellStyle name="Linked Cell" xfId="6106" xr:uid="{00000000-0005-0000-0000-0000C98E0000}"/>
    <cellStyle name="Millares [0] 2" xfId="5423" xr:uid="{00000000-0005-0000-0000-0000CA8E0000}"/>
    <cellStyle name="Millares 10" xfId="5472" xr:uid="{00000000-0005-0000-0000-0000CB8E0000}"/>
    <cellStyle name="Millares 10 2" xfId="28964" xr:uid="{00000000-0005-0000-0000-0000CC8E0000}"/>
    <cellStyle name="Millares 10 2 2" xfId="51361" xr:uid="{00000000-0005-0000-0000-0000CD8E0000}"/>
    <cellStyle name="Millares 10 3" xfId="36860" xr:uid="{00000000-0005-0000-0000-0000CE8E0000}"/>
    <cellStyle name="Millares 10 3 2" xfId="51311" xr:uid="{00000000-0005-0000-0000-0000CF8E0000}"/>
    <cellStyle name="Millares 10 4" xfId="21649" xr:uid="{00000000-0005-0000-0000-0000D08E0000}"/>
    <cellStyle name="Millares 11" xfId="5526" xr:uid="{00000000-0005-0000-0000-0000D18E0000}"/>
    <cellStyle name="Millares 11 2" xfId="5549" xr:uid="{00000000-0005-0000-0000-0000D28E0000}"/>
    <cellStyle name="Millares 11 2 2" xfId="15317" xr:uid="{00000000-0005-0000-0000-0000D38E0000}"/>
    <cellStyle name="Millares 11 2 3" xfId="30449" xr:uid="{00000000-0005-0000-0000-0000D48E0000}"/>
    <cellStyle name="Millares 11 2 4" xfId="46540" xr:uid="{00000000-0005-0000-0000-0000D58E0000}"/>
    <cellStyle name="Millares 11 3" xfId="5793" xr:uid="{00000000-0005-0000-0000-0000D68E0000}"/>
    <cellStyle name="Millares 11 3 2" xfId="15383" xr:uid="{00000000-0005-0000-0000-0000D78E0000}"/>
    <cellStyle name="Millares 11 3 3" xfId="38346" xr:uid="{00000000-0005-0000-0000-0000D88E0000}"/>
    <cellStyle name="Millares 11 3 4" xfId="46606" xr:uid="{00000000-0005-0000-0000-0000D98E0000}"/>
    <cellStyle name="Millares 11 4" xfId="15304" xr:uid="{00000000-0005-0000-0000-0000DA8E0000}"/>
    <cellStyle name="Millares 11 5" xfId="23133" xr:uid="{00000000-0005-0000-0000-0000DB8E0000}"/>
    <cellStyle name="Millares 11 6" xfId="46527" xr:uid="{00000000-0005-0000-0000-0000DC8E0000}"/>
    <cellStyle name="Millares 12" xfId="5490" xr:uid="{00000000-0005-0000-0000-0000DD8E0000}"/>
    <cellStyle name="Millares 12 2" xfId="31934" xr:uid="{00000000-0005-0000-0000-0000DE8E0000}"/>
    <cellStyle name="Millares 12 3" xfId="39831" xr:uid="{00000000-0005-0000-0000-0000DF8E0000}"/>
    <cellStyle name="Millares 12 4" xfId="24616" xr:uid="{00000000-0005-0000-0000-0000E08E0000}"/>
    <cellStyle name="Millares 13" xfId="5497" xr:uid="{00000000-0005-0000-0000-0000E18E0000}"/>
    <cellStyle name="Millares 13 2" xfId="25519" xr:uid="{00000000-0005-0000-0000-0000E28E0000}"/>
    <cellStyle name="Millares 14" xfId="5499" xr:uid="{00000000-0005-0000-0000-0000E38E0000}"/>
    <cellStyle name="Millares 14 2" xfId="33403" xr:uid="{00000000-0005-0000-0000-0000E48E0000}"/>
    <cellStyle name="Millares 15" xfId="5538" xr:uid="{00000000-0005-0000-0000-0000E58E0000}"/>
    <cellStyle name="Millares 15 2" xfId="15315" xr:uid="{00000000-0005-0000-0000-0000E68E0000}"/>
    <cellStyle name="Millares 15 3" xfId="46538" xr:uid="{00000000-0005-0000-0000-0000E78E0000}"/>
    <cellStyle name="Millares 16" xfId="5527" xr:uid="{00000000-0005-0000-0000-0000E88E0000}"/>
    <cellStyle name="Millares 17" xfId="5616" xr:uid="{00000000-0005-0000-0000-0000E98E0000}"/>
    <cellStyle name="Millares 18" xfId="5763" xr:uid="{00000000-0005-0000-0000-0000EA8E0000}"/>
    <cellStyle name="Millares 19" xfId="5992" xr:uid="{00000000-0005-0000-0000-0000EB8E0000}"/>
    <cellStyle name="Millares 2" xfId="386" xr:uid="{00000000-0005-0000-0000-0000EC8E0000}"/>
    <cellStyle name="Millares 2 2" xfId="497" xr:uid="{00000000-0005-0000-0000-0000ED8E0000}"/>
    <cellStyle name="Millares 2 2 10" xfId="18299" xr:uid="{00000000-0005-0000-0000-0000EE8E0000}"/>
    <cellStyle name="Millares 2 2 11" xfId="41405" xr:uid="{00000000-0005-0000-0000-0000EF8E0000}"/>
    <cellStyle name="Millares 2 2 2" xfId="687" xr:uid="{00000000-0005-0000-0000-0000F08E0000}"/>
    <cellStyle name="Millares 2 2 2 2" xfId="1009" xr:uid="{00000000-0005-0000-0000-0000F18E0000}"/>
    <cellStyle name="Millares 2 2 2 2 2" xfId="2724" xr:uid="{00000000-0005-0000-0000-0000F28E0000}"/>
    <cellStyle name="Millares 2 2 2 2 2 2" xfId="6730" xr:uid="{00000000-0005-0000-0000-0000F38E0000}"/>
    <cellStyle name="Millares 2 2 2 2 2 2 2" xfId="15709" xr:uid="{00000000-0005-0000-0000-0000F48E0000}"/>
    <cellStyle name="Millares 2 2 2 2 2 2 3" xfId="46933" xr:uid="{00000000-0005-0000-0000-0000F58E0000}"/>
    <cellStyle name="Millares 2 2 2 2 2 3" xfId="11438" xr:uid="{00000000-0005-0000-0000-0000F68E0000}"/>
    <cellStyle name="Millares 2 2 2 2 2 4" xfId="27001" xr:uid="{00000000-0005-0000-0000-0000F78E0000}"/>
    <cellStyle name="Millares 2 2 2 2 2 5" xfId="43934" xr:uid="{00000000-0005-0000-0000-0000F88E0000}"/>
    <cellStyle name="Millares 2 2 2 2 3" xfId="3652" xr:uid="{00000000-0005-0000-0000-0000F98E0000}"/>
    <cellStyle name="Millares 2 2 2 2 3 2" xfId="13636" xr:uid="{00000000-0005-0000-0000-0000FA8E0000}"/>
    <cellStyle name="Millares 2 2 2 2 3 3" xfId="34897" xr:uid="{00000000-0005-0000-0000-0000FB8E0000}"/>
    <cellStyle name="Millares 2 2 2 2 3 4" xfId="44857" xr:uid="{00000000-0005-0000-0000-0000FC8E0000}"/>
    <cellStyle name="Millares 2 2 2 2 4" xfId="9226" xr:uid="{00000000-0005-0000-0000-0000FD8E0000}"/>
    <cellStyle name="Millares 2 2 2 2 4 2" xfId="18192" xr:uid="{00000000-0005-0000-0000-0000FE8E0000}"/>
    <cellStyle name="Millares 2 2 2 2 4 3" xfId="49418" xr:uid="{00000000-0005-0000-0000-0000FF8E0000}"/>
    <cellStyle name="Millares 2 2 2 2 5" xfId="11439" xr:uid="{00000000-0005-0000-0000-0000008F0000}"/>
    <cellStyle name="Millares 2 2 2 2 5 2" xfId="51061" xr:uid="{00000000-0005-0000-0000-0000018F0000}"/>
    <cellStyle name="Millares 2 2 2 2 6" xfId="18486" xr:uid="{00000000-0005-0000-0000-0000028F0000}"/>
    <cellStyle name="Millares 2 2 2 2 7" xfId="42879" xr:uid="{00000000-0005-0000-0000-0000038F0000}"/>
    <cellStyle name="Millares 2 2 2 3" xfId="1379" xr:uid="{00000000-0005-0000-0000-0000048F0000}"/>
    <cellStyle name="Millares 2 2 2 3 2" xfId="5451" xr:uid="{00000000-0005-0000-0000-0000058F0000}"/>
    <cellStyle name="Millares 2 2 2 3 3" xfId="11440" xr:uid="{00000000-0005-0000-0000-0000068F0000}"/>
    <cellStyle name="Millares 2 2 2 3 4" xfId="26992" xr:uid="{00000000-0005-0000-0000-0000078F0000}"/>
    <cellStyle name="Millares 2 2 2 3 5" xfId="43251" xr:uid="{00000000-0005-0000-0000-0000088F0000}"/>
    <cellStyle name="Millares 2 2 2 4" xfId="7267" xr:uid="{00000000-0005-0000-0000-0000098F0000}"/>
    <cellStyle name="Millares 2 2 2 4 2" xfId="16243" xr:uid="{00000000-0005-0000-0000-00000A8F0000}"/>
    <cellStyle name="Millares 2 2 2 4 3" xfId="34892" xr:uid="{00000000-0005-0000-0000-00000B8F0000}"/>
    <cellStyle name="Millares 2 2 2 4 4" xfId="47468" xr:uid="{00000000-0005-0000-0000-00000C8F0000}"/>
    <cellStyle name="Millares 2 2 2 5" xfId="3175" xr:uid="{00000000-0005-0000-0000-00000D8F0000}"/>
    <cellStyle name="Millares 2 2 2 5 2" xfId="13159" xr:uid="{00000000-0005-0000-0000-00000E8F0000}"/>
    <cellStyle name="Millares 2 2 2 5 3" xfId="44380" xr:uid="{00000000-0005-0000-0000-00000F8F0000}"/>
    <cellStyle name="Millares 2 2 2 6" xfId="7941" xr:uid="{00000000-0005-0000-0000-0000108F0000}"/>
    <cellStyle name="Millares 2 2 2 6 2" xfId="16908" xr:uid="{00000000-0005-0000-0000-0000118F0000}"/>
    <cellStyle name="Millares 2 2 2 6 3" xfId="48133" xr:uid="{00000000-0005-0000-0000-0000128F0000}"/>
    <cellStyle name="Millares 2 2 2 7" xfId="11441" xr:uid="{00000000-0005-0000-0000-0000138F0000}"/>
    <cellStyle name="Millares 2 2 2 7 2" xfId="49776" xr:uid="{00000000-0005-0000-0000-0000148F0000}"/>
    <cellStyle name="Millares 2 2 2 8" xfId="18359" xr:uid="{00000000-0005-0000-0000-0000158F0000}"/>
    <cellStyle name="Millares 2 2 2 9" xfId="41594" xr:uid="{00000000-0005-0000-0000-0000168F0000}"/>
    <cellStyle name="Millares 2 2 3" xfId="862" xr:uid="{00000000-0005-0000-0000-0000178F0000}"/>
    <cellStyle name="Millares 2 2 3 2" xfId="1010" xr:uid="{00000000-0005-0000-0000-0000188F0000}"/>
    <cellStyle name="Millares 2 2 3 2 2" xfId="2725" xr:uid="{00000000-0005-0000-0000-0000198F0000}"/>
    <cellStyle name="Millares 2 2 3 2 2 2" xfId="6428" xr:uid="{00000000-0005-0000-0000-00001A8F0000}"/>
    <cellStyle name="Millares 2 2 3 2 2 2 2" xfId="15410" xr:uid="{00000000-0005-0000-0000-00001B8F0000}"/>
    <cellStyle name="Millares 2 2 3 2 2 2 3" xfId="46633" xr:uid="{00000000-0005-0000-0000-00001C8F0000}"/>
    <cellStyle name="Millares 2 2 3 2 2 3" xfId="11442" xr:uid="{00000000-0005-0000-0000-00001D8F0000}"/>
    <cellStyle name="Millares 2 2 3 2 2 4" xfId="43935" xr:uid="{00000000-0005-0000-0000-00001E8F0000}"/>
    <cellStyle name="Millares 2 2 3 2 3" xfId="3653" xr:uid="{00000000-0005-0000-0000-00001F8F0000}"/>
    <cellStyle name="Millares 2 2 3 2 3 2" xfId="13637" xr:uid="{00000000-0005-0000-0000-0000208F0000}"/>
    <cellStyle name="Millares 2 2 3 2 3 3" xfId="44858" xr:uid="{00000000-0005-0000-0000-0000218F0000}"/>
    <cellStyle name="Millares 2 2 3 2 4" xfId="9227" xr:uid="{00000000-0005-0000-0000-0000228F0000}"/>
    <cellStyle name="Millares 2 2 3 2 4 2" xfId="18193" xr:uid="{00000000-0005-0000-0000-0000238F0000}"/>
    <cellStyle name="Millares 2 2 3 2 4 3" xfId="49419" xr:uid="{00000000-0005-0000-0000-0000248F0000}"/>
    <cellStyle name="Millares 2 2 3 2 5" xfId="11443" xr:uid="{00000000-0005-0000-0000-0000258F0000}"/>
    <cellStyle name="Millares 2 2 3 2 5 2" xfId="51062" xr:uid="{00000000-0005-0000-0000-0000268F0000}"/>
    <cellStyle name="Millares 2 2 3 2 6" xfId="26999" xr:uid="{00000000-0005-0000-0000-0000278F0000}"/>
    <cellStyle name="Millares 2 2 3 2 7" xfId="42880" xr:uid="{00000000-0005-0000-0000-0000288F0000}"/>
    <cellStyle name="Millares 2 2 3 3" xfId="1553" xr:uid="{00000000-0005-0000-0000-0000298F0000}"/>
    <cellStyle name="Millares 2 2 3 3 2" xfId="6905" xr:uid="{00000000-0005-0000-0000-00002A8F0000}"/>
    <cellStyle name="Millares 2 2 3 3 2 2" xfId="15883" xr:uid="{00000000-0005-0000-0000-00002B8F0000}"/>
    <cellStyle name="Millares 2 2 3 3 2 3" xfId="47107" xr:uid="{00000000-0005-0000-0000-00002C8F0000}"/>
    <cellStyle name="Millares 2 2 3 3 3" xfId="11444" xr:uid="{00000000-0005-0000-0000-00002D8F0000}"/>
    <cellStyle name="Millares 2 2 3 3 4" xfId="34896" xr:uid="{00000000-0005-0000-0000-00002E8F0000}"/>
    <cellStyle name="Millares 2 2 3 3 5" xfId="43425" xr:uid="{00000000-0005-0000-0000-00002F8F0000}"/>
    <cellStyle name="Millares 2 2 3 4" xfId="7441" xr:uid="{00000000-0005-0000-0000-0000308F0000}"/>
    <cellStyle name="Millares 2 2 3 4 2" xfId="16416" xr:uid="{00000000-0005-0000-0000-0000318F0000}"/>
    <cellStyle name="Millares 2 2 3 4 3" xfId="47641" xr:uid="{00000000-0005-0000-0000-0000328F0000}"/>
    <cellStyle name="Millares 2 2 3 5" xfId="3349" xr:uid="{00000000-0005-0000-0000-0000338F0000}"/>
    <cellStyle name="Millares 2 2 3 5 2" xfId="13333" xr:uid="{00000000-0005-0000-0000-0000348F0000}"/>
    <cellStyle name="Millares 2 2 3 5 3" xfId="44554" xr:uid="{00000000-0005-0000-0000-0000358F0000}"/>
    <cellStyle name="Millares 2 2 3 6" xfId="8115" xr:uid="{00000000-0005-0000-0000-0000368F0000}"/>
    <cellStyle name="Millares 2 2 3 6 2" xfId="17082" xr:uid="{00000000-0005-0000-0000-0000378F0000}"/>
    <cellStyle name="Millares 2 2 3 6 3" xfId="48307" xr:uid="{00000000-0005-0000-0000-0000388F0000}"/>
    <cellStyle name="Millares 2 2 3 7" xfId="11445" xr:uid="{00000000-0005-0000-0000-0000398F0000}"/>
    <cellStyle name="Millares 2 2 3 7 2" xfId="49950" xr:uid="{00000000-0005-0000-0000-00003A8F0000}"/>
    <cellStyle name="Millares 2 2 3 8" xfId="18407" xr:uid="{00000000-0005-0000-0000-00003B8F0000}"/>
    <cellStyle name="Millares 2 2 3 9" xfId="41768" xr:uid="{00000000-0005-0000-0000-00003C8F0000}"/>
    <cellStyle name="Millares 2 2 4" xfId="1731" xr:uid="{00000000-0005-0000-0000-00003D8F0000}"/>
    <cellStyle name="Millares 2 2 4 2" xfId="6540" xr:uid="{00000000-0005-0000-0000-00003E8F0000}"/>
    <cellStyle name="Millares 2 2 4 2 2" xfId="15521" xr:uid="{00000000-0005-0000-0000-00003F8F0000}"/>
    <cellStyle name="Millares 2 2 4 2 3" xfId="46744" xr:uid="{00000000-0005-0000-0000-0000408F0000}"/>
    <cellStyle name="Millares 2 2 5" xfId="1190" xr:uid="{00000000-0005-0000-0000-0000418F0000}"/>
    <cellStyle name="Millares 2 2 5 2" xfId="3854" xr:uid="{00000000-0005-0000-0000-0000428F0000}"/>
    <cellStyle name="Millares 2 2 5 2 2" xfId="34887" xr:uid="{00000000-0005-0000-0000-0000438F0000}"/>
    <cellStyle name="Millares 2 2 5 3" xfId="7629" xr:uid="{00000000-0005-0000-0000-0000448F0000}"/>
    <cellStyle name="Millares 2 2 5 3 2" xfId="16599" xr:uid="{00000000-0005-0000-0000-0000458F0000}"/>
    <cellStyle name="Millares 2 2 5 3 3" xfId="47824" xr:uid="{00000000-0005-0000-0000-0000468F0000}"/>
    <cellStyle name="Millares 2 2 5 4" xfId="9273" xr:uid="{00000000-0005-0000-0000-0000478F0000}"/>
    <cellStyle name="Millares 2 2 5 4 2" xfId="18239" xr:uid="{00000000-0005-0000-0000-0000488F0000}"/>
    <cellStyle name="Millares 2 2 5 4 3" xfId="49465" xr:uid="{00000000-0005-0000-0000-0000498F0000}"/>
    <cellStyle name="Millares 2 2 5 5" xfId="11446" xr:uid="{00000000-0005-0000-0000-00004A8F0000}"/>
    <cellStyle name="Millares 2 2 5 5 2" xfId="51108" xr:uid="{00000000-0005-0000-0000-00004B8F0000}"/>
    <cellStyle name="Millares 2 2 5 6" xfId="26986" xr:uid="{00000000-0005-0000-0000-00004C8F0000}"/>
    <cellStyle name="Millares 2 2 5 7" xfId="42926" xr:uid="{00000000-0005-0000-0000-00004D8F0000}"/>
    <cellStyle name="Millares 2 2 6" xfId="7078" xr:uid="{00000000-0005-0000-0000-00004E8F0000}"/>
    <cellStyle name="Millares 2 2 6 2" xfId="16055" xr:uid="{00000000-0005-0000-0000-00004F8F0000}"/>
    <cellStyle name="Millares 2 2 6 3" xfId="47280" xr:uid="{00000000-0005-0000-0000-0000508F0000}"/>
    <cellStyle name="Millares 2 2 7" xfId="2986" xr:uid="{00000000-0005-0000-0000-0000518F0000}"/>
    <cellStyle name="Millares 2 2 7 2" xfId="12970" xr:uid="{00000000-0005-0000-0000-0000528F0000}"/>
    <cellStyle name="Millares 2 2 7 3" xfId="44191" xr:uid="{00000000-0005-0000-0000-0000538F0000}"/>
    <cellStyle name="Millares 2 2 8" xfId="7752" xr:uid="{00000000-0005-0000-0000-0000548F0000}"/>
    <cellStyle name="Millares 2 2 8 2" xfId="16719" xr:uid="{00000000-0005-0000-0000-0000558F0000}"/>
    <cellStyle name="Millares 2 2 8 3" xfId="47944" xr:uid="{00000000-0005-0000-0000-0000568F0000}"/>
    <cellStyle name="Millares 2 2 9" xfId="11447" xr:uid="{00000000-0005-0000-0000-0000578F0000}"/>
    <cellStyle name="Millares 2 2 9 2" xfId="49587" xr:uid="{00000000-0005-0000-0000-0000588F0000}"/>
    <cellStyle name="Millares 2 3" xfId="563" xr:uid="{00000000-0005-0000-0000-0000598F0000}"/>
    <cellStyle name="Millares 2 3 10" xfId="3051" xr:uid="{00000000-0005-0000-0000-00005A8F0000}"/>
    <cellStyle name="Millares 2 3 10 2" xfId="13035" xr:uid="{00000000-0005-0000-0000-00005B8F0000}"/>
    <cellStyle name="Millares 2 3 10 3" xfId="25856" xr:uid="{00000000-0005-0000-0000-00005C8F0000}"/>
    <cellStyle name="Millares 2 3 10 4" xfId="44256" xr:uid="{00000000-0005-0000-0000-00005D8F0000}"/>
    <cellStyle name="Millares 2 3 11" xfId="7817" xr:uid="{00000000-0005-0000-0000-00005E8F0000}"/>
    <cellStyle name="Millares 2 3 11 2" xfId="16784" xr:uid="{00000000-0005-0000-0000-00005F8F0000}"/>
    <cellStyle name="Millares 2 3 11 3" xfId="33755" xr:uid="{00000000-0005-0000-0000-0000608F0000}"/>
    <cellStyle name="Millares 2 3 11 4" xfId="48009" xr:uid="{00000000-0005-0000-0000-0000618F0000}"/>
    <cellStyle name="Millares 2 3 12" xfId="11448" xr:uid="{00000000-0005-0000-0000-0000628F0000}"/>
    <cellStyle name="Millares 2 3 12 2" xfId="49652" xr:uid="{00000000-0005-0000-0000-0000638F0000}"/>
    <cellStyle name="Millares 2 3 13" xfId="18305" xr:uid="{00000000-0005-0000-0000-0000648F0000}"/>
    <cellStyle name="Millares 2 3 14" xfId="41470" xr:uid="{00000000-0005-0000-0000-0000658F0000}"/>
    <cellStyle name="Millares 2 3 2" xfId="688" xr:uid="{00000000-0005-0000-0000-0000668F0000}"/>
    <cellStyle name="Millares 2 3 2 10" xfId="11449" xr:uid="{00000000-0005-0000-0000-0000678F0000}"/>
    <cellStyle name="Millares 2 3 2 10 2" xfId="25857" xr:uid="{00000000-0005-0000-0000-0000688F0000}"/>
    <cellStyle name="Millares 2 3 2 10 3" xfId="49777" xr:uid="{00000000-0005-0000-0000-0000698F0000}"/>
    <cellStyle name="Millares 2 3 2 11" xfId="33756" xr:uid="{00000000-0005-0000-0000-00006A8F0000}"/>
    <cellStyle name="Millares 2 3 2 12" xfId="41595" xr:uid="{00000000-0005-0000-0000-00006B8F0000}"/>
    <cellStyle name="Millares 2 3 2 2" xfId="1011" xr:uid="{00000000-0005-0000-0000-00006C8F0000}"/>
    <cellStyle name="Millares 2 3 2 2 10" xfId="42090" xr:uid="{00000000-0005-0000-0000-00006D8F0000}"/>
    <cellStyle name="Millares 2 3 2 2 2" xfId="2405" xr:uid="{00000000-0005-0000-0000-00006E8F0000}"/>
    <cellStyle name="Millares 2 3 2 2 2 2" xfId="5152" xr:uid="{00000000-0005-0000-0000-00006F8F0000}"/>
    <cellStyle name="Millares 2 3 2 2 2 2 2" xfId="15130" xr:uid="{00000000-0005-0000-0000-0000708F0000}"/>
    <cellStyle name="Millares 2 3 2 2 2 2 2 2" xfId="28746" xr:uid="{00000000-0005-0000-0000-0000718F0000}"/>
    <cellStyle name="Millares 2 3 2 2 2 2 3" xfId="36641" xr:uid="{00000000-0005-0000-0000-0000728F0000}"/>
    <cellStyle name="Millares 2 3 2 2 2 2 4" xfId="21430" xr:uid="{00000000-0005-0000-0000-0000738F0000}"/>
    <cellStyle name="Millares 2 3 2 2 2 2 5" xfId="46352" xr:uid="{00000000-0005-0000-0000-0000748F0000}"/>
    <cellStyle name="Millares 2 3 2 2 2 3" xfId="8952" xr:uid="{00000000-0005-0000-0000-0000758F0000}"/>
    <cellStyle name="Millares 2 3 2 2 2 3 2" xfId="17919" xr:uid="{00000000-0005-0000-0000-0000768F0000}"/>
    <cellStyle name="Millares 2 3 2 2 2 3 2 2" xfId="30230" xr:uid="{00000000-0005-0000-0000-0000778F0000}"/>
    <cellStyle name="Millares 2 3 2 2 2 3 3" xfId="38126" xr:uid="{00000000-0005-0000-0000-0000788F0000}"/>
    <cellStyle name="Millares 2 3 2 2 2 3 4" xfId="22913" xr:uid="{00000000-0005-0000-0000-0000798F0000}"/>
    <cellStyle name="Millares 2 3 2 2 2 3 5" xfId="49144" xr:uid="{00000000-0005-0000-0000-00007A8F0000}"/>
    <cellStyle name="Millares 2 3 2 2 2 4" xfId="9803" xr:uid="{00000000-0005-0000-0000-00007B8F0000}"/>
    <cellStyle name="Millares 2 3 2 2 2 4 2" xfId="31715" xr:uid="{00000000-0005-0000-0000-00007C8F0000}"/>
    <cellStyle name="Millares 2 3 2 2 2 4 3" xfId="39612" xr:uid="{00000000-0005-0000-0000-00007D8F0000}"/>
    <cellStyle name="Millares 2 3 2 2 2 4 4" xfId="24397" xr:uid="{00000000-0005-0000-0000-00007E8F0000}"/>
    <cellStyle name="Millares 2 3 2 2 2 4 5" xfId="50787" xr:uid="{00000000-0005-0000-0000-00007F8F0000}"/>
    <cellStyle name="Millares 2 3 2 2 2 5" xfId="12460" xr:uid="{00000000-0005-0000-0000-0000808F0000}"/>
    <cellStyle name="Millares 2 3 2 2 2 5 2" xfId="33200" xr:uid="{00000000-0005-0000-0000-0000818F0000}"/>
    <cellStyle name="Millares 2 3 2 2 2 5 3" xfId="41097" xr:uid="{00000000-0005-0000-0000-0000828F0000}"/>
    <cellStyle name="Millares 2 3 2 2 2 6" xfId="26784" xr:uid="{00000000-0005-0000-0000-0000838F0000}"/>
    <cellStyle name="Millares 2 3 2 2 2 7" xfId="34684" xr:uid="{00000000-0005-0000-0000-0000848F0000}"/>
    <cellStyle name="Millares 2 3 2 2 2 8" xfId="19946" xr:uid="{00000000-0005-0000-0000-0000858F0000}"/>
    <cellStyle name="Millares 2 3 2 2 2 9" xfId="42605" xr:uid="{00000000-0005-0000-0000-0000868F0000}"/>
    <cellStyle name="Millares 2 3 2 2 3" xfId="1889" xr:uid="{00000000-0005-0000-0000-0000878F0000}"/>
    <cellStyle name="Millares 2 3 2 2 3 2" xfId="4313" xr:uid="{00000000-0005-0000-0000-0000888F0000}"/>
    <cellStyle name="Millares 2 3 2 2 3 2 2" xfId="14293" xr:uid="{00000000-0005-0000-0000-0000898F0000}"/>
    <cellStyle name="Millares 2 3 2 2 3 2 3" xfId="28137" xr:uid="{00000000-0005-0000-0000-00008A8F0000}"/>
    <cellStyle name="Millares 2 3 2 2 3 2 4" xfId="45515" xr:uid="{00000000-0005-0000-0000-00008B8F0000}"/>
    <cellStyle name="Millares 2 3 2 2 3 3" xfId="9270" xr:uid="{00000000-0005-0000-0000-00008C8F0000}"/>
    <cellStyle name="Millares 2 3 2 2 3 3 2" xfId="18236" xr:uid="{00000000-0005-0000-0000-00008D8F0000}"/>
    <cellStyle name="Millares 2 3 2 2 3 3 3" xfId="36032" xr:uid="{00000000-0005-0000-0000-00008E8F0000}"/>
    <cellStyle name="Millares 2 3 2 2 3 3 4" xfId="49462" xr:uid="{00000000-0005-0000-0000-00008F8F0000}"/>
    <cellStyle name="Millares 2 3 2 2 3 4" xfId="11450" xr:uid="{00000000-0005-0000-0000-0000908F0000}"/>
    <cellStyle name="Millares 2 3 2 2 3 4 2" xfId="51105" xr:uid="{00000000-0005-0000-0000-0000918F0000}"/>
    <cellStyle name="Millares 2 3 2 2 3 5" xfId="20821" xr:uid="{00000000-0005-0000-0000-0000928F0000}"/>
    <cellStyle name="Millares 2 3 2 2 3 6" xfId="42923" xr:uid="{00000000-0005-0000-0000-0000938F0000}"/>
    <cellStyle name="Millares 2 3 2 2 4" xfId="2726" xr:uid="{00000000-0005-0000-0000-0000948F0000}"/>
    <cellStyle name="Millares 2 3 2 2 4 2" xfId="29621" xr:uid="{00000000-0005-0000-0000-0000958F0000}"/>
    <cellStyle name="Millares 2 3 2 2 4 2 2" xfId="51320" xr:uid="{00000000-0005-0000-0000-0000968F0000}"/>
    <cellStyle name="Millares 2 3 2 2 4 3" xfId="37517" xr:uid="{00000000-0005-0000-0000-0000978F0000}"/>
    <cellStyle name="Millares 2 3 2 2 4 3 2" xfId="51306" xr:uid="{00000000-0005-0000-0000-0000988F0000}"/>
    <cellStyle name="Millares 2 3 2 2 4 4" xfId="22305" xr:uid="{00000000-0005-0000-0000-0000998F0000}"/>
    <cellStyle name="Millares 2 3 2 2 5" xfId="8437" xr:uid="{00000000-0005-0000-0000-00009A8F0000}"/>
    <cellStyle name="Millares 2 3 2 2 5 2" xfId="17404" xr:uid="{00000000-0005-0000-0000-00009B8F0000}"/>
    <cellStyle name="Millares 2 3 2 2 5 2 2" xfId="31106" xr:uid="{00000000-0005-0000-0000-00009C8F0000}"/>
    <cellStyle name="Millares 2 3 2 2 5 3" xfId="39003" xr:uid="{00000000-0005-0000-0000-00009D8F0000}"/>
    <cellStyle name="Millares 2 3 2 2 5 4" xfId="23789" xr:uid="{00000000-0005-0000-0000-00009E8F0000}"/>
    <cellStyle name="Millares 2 3 2 2 5 5" xfId="48629" xr:uid="{00000000-0005-0000-0000-00009F8F0000}"/>
    <cellStyle name="Millares 2 3 2 2 6" xfId="12725" xr:uid="{00000000-0005-0000-0000-0000A08F0000}"/>
    <cellStyle name="Millares 2 3 2 2 6 2" xfId="32591" xr:uid="{00000000-0005-0000-0000-0000A18F0000}"/>
    <cellStyle name="Millares 2 3 2 2 6 3" xfId="40488" xr:uid="{00000000-0005-0000-0000-0000A28F0000}"/>
    <cellStyle name="Millares 2 3 2 2 6 4" xfId="25195" xr:uid="{00000000-0005-0000-0000-0000A38F0000}"/>
    <cellStyle name="Millares 2 3 2 2 6 5" xfId="50272" xr:uid="{00000000-0005-0000-0000-0000A48F0000}"/>
    <cellStyle name="Millares 2 3 2 2 7" xfId="26175" xr:uid="{00000000-0005-0000-0000-0000A58F0000}"/>
    <cellStyle name="Millares 2 3 2 2 8" xfId="34075" xr:uid="{00000000-0005-0000-0000-0000A68F0000}"/>
    <cellStyle name="Millares 2 3 2 2 9" xfId="19337" xr:uid="{00000000-0005-0000-0000-0000A78F0000}"/>
    <cellStyle name="Millares 2 3 2 3" xfId="2404" xr:uid="{00000000-0005-0000-0000-0000A88F0000}"/>
    <cellStyle name="Millares 2 3 2 3 2" xfId="4873" xr:uid="{00000000-0005-0000-0000-0000A98F0000}"/>
    <cellStyle name="Millares 2 3 2 3 2 2" xfId="14851" xr:uid="{00000000-0005-0000-0000-0000AA8F0000}"/>
    <cellStyle name="Millares 2 3 2 3 2 2 2" xfId="28745" xr:uid="{00000000-0005-0000-0000-0000AB8F0000}"/>
    <cellStyle name="Millares 2 3 2 3 2 3" xfId="36640" xr:uid="{00000000-0005-0000-0000-0000AC8F0000}"/>
    <cellStyle name="Millares 2 3 2 3 2 4" xfId="21429" xr:uid="{00000000-0005-0000-0000-0000AD8F0000}"/>
    <cellStyle name="Millares 2 3 2 3 2 5" xfId="46073" xr:uid="{00000000-0005-0000-0000-0000AE8F0000}"/>
    <cellStyle name="Millares 2 3 2 3 3" xfId="8951" xr:uid="{00000000-0005-0000-0000-0000AF8F0000}"/>
    <cellStyle name="Millares 2 3 2 3 3 2" xfId="17918" xr:uid="{00000000-0005-0000-0000-0000B08F0000}"/>
    <cellStyle name="Millares 2 3 2 3 3 2 2" xfId="30229" xr:uid="{00000000-0005-0000-0000-0000B18F0000}"/>
    <cellStyle name="Millares 2 3 2 3 3 3" xfId="38125" xr:uid="{00000000-0005-0000-0000-0000B28F0000}"/>
    <cellStyle name="Millares 2 3 2 3 3 4" xfId="22912" xr:uid="{00000000-0005-0000-0000-0000B38F0000}"/>
    <cellStyle name="Millares 2 3 2 3 3 5" xfId="49143" xr:uid="{00000000-0005-0000-0000-0000B48F0000}"/>
    <cellStyle name="Millares 2 3 2 3 4" xfId="9804" xr:uid="{00000000-0005-0000-0000-0000B58F0000}"/>
    <cellStyle name="Millares 2 3 2 3 4 2" xfId="31714" xr:uid="{00000000-0005-0000-0000-0000B68F0000}"/>
    <cellStyle name="Millares 2 3 2 3 4 3" xfId="39611" xr:uid="{00000000-0005-0000-0000-0000B78F0000}"/>
    <cellStyle name="Millares 2 3 2 3 4 4" xfId="24396" xr:uid="{00000000-0005-0000-0000-0000B88F0000}"/>
    <cellStyle name="Millares 2 3 2 3 4 5" xfId="50786" xr:uid="{00000000-0005-0000-0000-0000B98F0000}"/>
    <cellStyle name="Millares 2 3 2 3 5" xfId="12459" xr:uid="{00000000-0005-0000-0000-0000BA8F0000}"/>
    <cellStyle name="Millares 2 3 2 3 5 2" xfId="33199" xr:uid="{00000000-0005-0000-0000-0000BB8F0000}"/>
    <cellStyle name="Millares 2 3 2 3 5 3" xfId="41096" xr:uid="{00000000-0005-0000-0000-0000BC8F0000}"/>
    <cellStyle name="Millares 2 3 2 3 6" xfId="26783" xr:uid="{00000000-0005-0000-0000-0000BD8F0000}"/>
    <cellStyle name="Millares 2 3 2 3 7" xfId="34683" xr:uid="{00000000-0005-0000-0000-0000BE8F0000}"/>
    <cellStyle name="Millares 2 3 2 3 8" xfId="19945" xr:uid="{00000000-0005-0000-0000-0000BF8F0000}"/>
    <cellStyle name="Millares 2 3 2 3 9" xfId="42604" xr:uid="{00000000-0005-0000-0000-0000C08F0000}"/>
    <cellStyle name="Millares 2 3 2 4" xfId="1380" xr:uid="{00000000-0005-0000-0000-0000C18F0000}"/>
    <cellStyle name="Millares 2 3 2 4 2" xfId="4571" xr:uid="{00000000-0005-0000-0000-0000C28F0000}"/>
    <cellStyle name="Millares 2 3 2 4 2 2" xfId="14549" xr:uid="{00000000-0005-0000-0000-0000C38F0000}"/>
    <cellStyle name="Millares 2 3 2 4 2 3" xfId="27300" xr:uid="{00000000-0005-0000-0000-0000C48F0000}"/>
    <cellStyle name="Millares 2 3 2 4 2 4" xfId="45771" xr:uid="{00000000-0005-0000-0000-0000C58F0000}"/>
    <cellStyle name="Millares 2 3 2 4 3" xfId="11451" xr:uid="{00000000-0005-0000-0000-0000C68F0000}"/>
    <cellStyle name="Millares 2 3 2 4 3 2" xfId="35195" xr:uid="{00000000-0005-0000-0000-0000C78F0000}"/>
    <cellStyle name="Millares 2 3 2 4 4" xfId="19018" xr:uid="{00000000-0005-0000-0000-0000C88F0000}"/>
    <cellStyle name="Millares 2 3 2 4 5" xfId="43252" xr:uid="{00000000-0005-0000-0000-0000C98F0000}"/>
    <cellStyle name="Millares 2 3 2 5" xfId="6731" xr:uid="{00000000-0005-0000-0000-0000CA8F0000}"/>
    <cellStyle name="Millares 2 3 2 5 2" xfId="15710" xr:uid="{00000000-0005-0000-0000-0000CB8F0000}"/>
    <cellStyle name="Millares 2 3 2 5 2 2" xfId="27818" xr:uid="{00000000-0005-0000-0000-0000CC8F0000}"/>
    <cellStyle name="Millares 2 3 2 5 3" xfId="35713" xr:uid="{00000000-0005-0000-0000-0000CD8F0000}"/>
    <cellStyle name="Millares 2 3 2 5 4" xfId="20502" xr:uid="{00000000-0005-0000-0000-0000CE8F0000}"/>
    <cellStyle name="Millares 2 3 2 5 5" xfId="46934" xr:uid="{00000000-0005-0000-0000-0000CF8F0000}"/>
    <cellStyle name="Millares 2 3 2 6" xfId="4033" xr:uid="{00000000-0005-0000-0000-0000D08F0000}"/>
    <cellStyle name="Millares 2 3 2 6 2" xfId="14014" xr:uid="{00000000-0005-0000-0000-0000D18F0000}"/>
    <cellStyle name="Millares 2 3 2 6 2 2" xfId="29302" xr:uid="{00000000-0005-0000-0000-0000D28F0000}"/>
    <cellStyle name="Millares 2 3 2 6 3" xfId="37198" xr:uid="{00000000-0005-0000-0000-0000D38F0000}"/>
    <cellStyle name="Millares 2 3 2 6 4" xfId="21986" xr:uid="{00000000-0005-0000-0000-0000D48F0000}"/>
    <cellStyle name="Millares 2 3 2 6 5" xfId="45236" xr:uid="{00000000-0005-0000-0000-0000D58F0000}"/>
    <cellStyle name="Millares 2 3 2 7" xfId="7268" xr:uid="{00000000-0005-0000-0000-0000D68F0000}"/>
    <cellStyle name="Millares 2 3 2 7 2" xfId="16244" xr:uid="{00000000-0005-0000-0000-0000D78F0000}"/>
    <cellStyle name="Millares 2 3 2 7 2 2" xfId="30787" xr:uid="{00000000-0005-0000-0000-0000D88F0000}"/>
    <cellStyle name="Millares 2 3 2 7 3" xfId="38684" xr:uid="{00000000-0005-0000-0000-0000D98F0000}"/>
    <cellStyle name="Millares 2 3 2 7 4" xfId="23470" xr:uid="{00000000-0005-0000-0000-0000DA8F0000}"/>
    <cellStyle name="Millares 2 3 2 7 5" xfId="47469" xr:uid="{00000000-0005-0000-0000-0000DB8F0000}"/>
    <cellStyle name="Millares 2 3 2 8" xfId="3176" xr:uid="{00000000-0005-0000-0000-0000DC8F0000}"/>
    <cellStyle name="Millares 2 3 2 8 2" xfId="13160" xr:uid="{00000000-0005-0000-0000-0000DD8F0000}"/>
    <cellStyle name="Millares 2 3 2 8 2 2" xfId="32272" xr:uid="{00000000-0005-0000-0000-0000DE8F0000}"/>
    <cellStyle name="Millares 2 3 2 8 2 3" xfId="51328" xr:uid="{00000000-0005-0000-0000-0000DF8F0000}"/>
    <cellStyle name="Millares 2 3 2 8 3" xfId="40169" xr:uid="{00000000-0005-0000-0000-0000E08F0000}"/>
    <cellStyle name="Millares 2 3 2 8 3 2" xfId="51125" xr:uid="{00000000-0005-0000-0000-0000E18F0000}"/>
    <cellStyle name="Millares 2 3 2 8 4" xfId="24904" xr:uid="{00000000-0005-0000-0000-0000E28F0000}"/>
    <cellStyle name="Millares 2 3 2 8 5" xfId="44381" xr:uid="{00000000-0005-0000-0000-0000E38F0000}"/>
    <cellStyle name="Millares 2 3 2 9" xfId="7942" xr:uid="{00000000-0005-0000-0000-0000E48F0000}"/>
    <cellStyle name="Millares 2 3 2 9 2" xfId="16909" xr:uid="{00000000-0005-0000-0000-0000E58F0000}"/>
    <cellStyle name="Millares 2 3 2 9 3" xfId="27000" xr:uid="{00000000-0005-0000-0000-0000E68F0000}"/>
    <cellStyle name="Millares 2 3 2 9 4" xfId="48134" xr:uid="{00000000-0005-0000-0000-0000E78F0000}"/>
    <cellStyle name="Millares 2 3 3" xfId="863" xr:uid="{00000000-0005-0000-0000-0000E88F0000}"/>
    <cellStyle name="Millares 2 3 3 10" xfId="41769" xr:uid="{00000000-0005-0000-0000-0000E98F0000}"/>
    <cellStyle name="Millares 2 3 3 2" xfId="2406" xr:uid="{00000000-0005-0000-0000-0000EA8F0000}"/>
    <cellStyle name="Millares 2 3 3 2 2" xfId="4973" xr:uid="{00000000-0005-0000-0000-0000EB8F0000}"/>
    <cellStyle name="Millares 2 3 3 2 2 2" xfId="14951" xr:uid="{00000000-0005-0000-0000-0000EC8F0000}"/>
    <cellStyle name="Millares 2 3 3 2 2 2 2" xfId="28747" xr:uid="{00000000-0005-0000-0000-0000ED8F0000}"/>
    <cellStyle name="Millares 2 3 3 2 2 3" xfId="36642" xr:uid="{00000000-0005-0000-0000-0000EE8F0000}"/>
    <cellStyle name="Millares 2 3 3 2 2 4" xfId="21431" xr:uid="{00000000-0005-0000-0000-0000EF8F0000}"/>
    <cellStyle name="Millares 2 3 3 2 2 5" xfId="46173" xr:uid="{00000000-0005-0000-0000-0000F08F0000}"/>
    <cellStyle name="Millares 2 3 3 2 3" xfId="8953" xr:uid="{00000000-0005-0000-0000-0000F18F0000}"/>
    <cellStyle name="Millares 2 3 3 2 3 2" xfId="17920" xr:uid="{00000000-0005-0000-0000-0000F28F0000}"/>
    <cellStyle name="Millares 2 3 3 2 3 2 2" xfId="30231" xr:uid="{00000000-0005-0000-0000-0000F38F0000}"/>
    <cellStyle name="Millares 2 3 3 2 3 3" xfId="38127" xr:uid="{00000000-0005-0000-0000-0000F48F0000}"/>
    <cellStyle name="Millares 2 3 3 2 3 4" xfId="22914" xr:uid="{00000000-0005-0000-0000-0000F58F0000}"/>
    <cellStyle name="Millares 2 3 3 2 3 5" xfId="49145" xr:uid="{00000000-0005-0000-0000-0000F68F0000}"/>
    <cellStyle name="Millares 2 3 3 2 4" xfId="9805" xr:uid="{00000000-0005-0000-0000-0000F78F0000}"/>
    <cellStyle name="Millares 2 3 3 2 4 2" xfId="31716" xr:uid="{00000000-0005-0000-0000-0000F88F0000}"/>
    <cellStyle name="Millares 2 3 3 2 4 3" xfId="39613" xr:uid="{00000000-0005-0000-0000-0000F98F0000}"/>
    <cellStyle name="Millares 2 3 3 2 4 4" xfId="24398" xr:uid="{00000000-0005-0000-0000-0000FA8F0000}"/>
    <cellStyle name="Millares 2 3 3 2 4 5" xfId="50788" xr:uid="{00000000-0005-0000-0000-0000FB8F0000}"/>
    <cellStyle name="Millares 2 3 3 2 5" xfId="12461" xr:uid="{00000000-0005-0000-0000-0000FC8F0000}"/>
    <cellStyle name="Millares 2 3 3 2 5 2" xfId="33201" xr:uid="{00000000-0005-0000-0000-0000FD8F0000}"/>
    <cellStyle name="Millares 2 3 3 2 5 3" xfId="41098" xr:uid="{00000000-0005-0000-0000-0000FE8F0000}"/>
    <cellStyle name="Millares 2 3 3 2 6" xfId="26785" xr:uid="{00000000-0005-0000-0000-0000FF8F0000}"/>
    <cellStyle name="Millares 2 3 3 2 7" xfId="34685" xr:uid="{00000000-0005-0000-0000-000000900000}"/>
    <cellStyle name="Millares 2 3 3 2 8" xfId="19947" xr:uid="{00000000-0005-0000-0000-000001900000}"/>
    <cellStyle name="Millares 2 3 3 2 9" xfId="42606" xr:uid="{00000000-0005-0000-0000-000002900000}"/>
    <cellStyle name="Millares 2 3 3 3" xfId="1554" xr:uid="{00000000-0005-0000-0000-000003900000}"/>
    <cellStyle name="Millares 2 3 3 3 2" xfId="6906" xr:uid="{00000000-0005-0000-0000-000004900000}"/>
    <cellStyle name="Millares 2 3 3 3 2 2" xfId="15884" xr:uid="{00000000-0005-0000-0000-000005900000}"/>
    <cellStyle name="Millares 2 3 3 3 2 3" xfId="28136" xr:uid="{00000000-0005-0000-0000-000006900000}"/>
    <cellStyle name="Millares 2 3 3 3 2 4" xfId="47108" xr:uid="{00000000-0005-0000-0000-000007900000}"/>
    <cellStyle name="Millares 2 3 3 3 3" xfId="11452" xr:uid="{00000000-0005-0000-0000-000008900000}"/>
    <cellStyle name="Millares 2 3 3 3 3 2" xfId="36031" xr:uid="{00000000-0005-0000-0000-000009900000}"/>
    <cellStyle name="Millares 2 3 3 3 4" xfId="20820" xr:uid="{00000000-0005-0000-0000-00000A900000}"/>
    <cellStyle name="Millares 2 3 3 3 5" xfId="43426" xr:uid="{00000000-0005-0000-0000-00000B900000}"/>
    <cellStyle name="Millares 2 3 3 4" xfId="4133" xr:uid="{00000000-0005-0000-0000-00000C900000}"/>
    <cellStyle name="Millares 2 3 3 4 2" xfId="14114" xr:uid="{00000000-0005-0000-0000-00000D900000}"/>
    <cellStyle name="Millares 2 3 3 4 2 2" xfId="29620" xr:uid="{00000000-0005-0000-0000-00000E900000}"/>
    <cellStyle name="Millares 2 3 3 4 3" xfId="37516" xr:uid="{00000000-0005-0000-0000-00000F900000}"/>
    <cellStyle name="Millares 2 3 3 4 4" xfId="22304" xr:uid="{00000000-0005-0000-0000-000010900000}"/>
    <cellStyle name="Millares 2 3 3 4 5" xfId="45336" xr:uid="{00000000-0005-0000-0000-000011900000}"/>
    <cellStyle name="Millares 2 3 3 5" xfId="7442" xr:uid="{00000000-0005-0000-0000-000012900000}"/>
    <cellStyle name="Millares 2 3 3 5 2" xfId="16417" xr:uid="{00000000-0005-0000-0000-000013900000}"/>
    <cellStyle name="Millares 2 3 3 5 2 2" xfId="31105" xr:uid="{00000000-0005-0000-0000-000014900000}"/>
    <cellStyle name="Millares 2 3 3 5 3" xfId="39002" xr:uid="{00000000-0005-0000-0000-000015900000}"/>
    <cellStyle name="Millares 2 3 3 5 4" xfId="23788" xr:uid="{00000000-0005-0000-0000-000016900000}"/>
    <cellStyle name="Millares 2 3 3 5 5" xfId="47642" xr:uid="{00000000-0005-0000-0000-000017900000}"/>
    <cellStyle name="Millares 2 3 3 6" xfId="3350" xr:uid="{00000000-0005-0000-0000-000018900000}"/>
    <cellStyle name="Millares 2 3 3 6 2" xfId="13334" xr:uid="{00000000-0005-0000-0000-000019900000}"/>
    <cellStyle name="Millares 2 3 3 6 2 2" xfId="32590" xr:uid="{00000000-0005-0000-0000-00001A900000}"/>
    <cellStyle name="Millares 2 3 3 6 3" xfId="40487" xr:uid="{00000000-0005-0000-0000-00001B900000}"/>
    <cellStyle name="Millares 2 3 3 6 4" xfId="25194" xr:uid="{00000000-0005-0000-0000-00001C900000}"/>
    <cellStyle name="Millares 2 3 3 6 5" xfId="44555" xr:uid="{00000000-0005-0000-0000-00001D900000}"/>
    <cellStyle name="Millares 2 3 3 7" xfId="8116" xr:uid="{00000000-0005-0000-0000-00001E900000}"/>
    <cellStyle name="Millares 2 3 3 7 2" xfId="17083" xr:uid="{00000000-0005-0000-0000-00001F900000}"/>
    <cellStyle name="Millares 2 3 3 7 3" xfId="26174" xr:uid="{00000000-0005-0000-0000-000020900000}"/>
    <cellStyle name="Millares 2 3 3 7 4" xfId="48308" xr:uid="{00000000-0005-0000-0000-000021900000}"/>
    <cellStyle name="Millares 2 3 3 8" xfId="11453" xr:uid="{00000000-0005-0000-0000-000022900000}"/>
    <cellStyle name="Millares 2 3 3 8 2" xfId="34074" xr:uid="{00000000-0005-0000-0000-000023900000}"/>
    <cellStyle name="Millares 2 3 3 8 3" xfId="49951" xr:uid="{00000000-0005-0000-0000-000024900000}"/>
    <cellStyle name="Millares 2 3 3 9" xfId="19336" xr:uid="{00000000-0005-0000-0000-000025900000}"/>
    <cellStyle name="Millares 2 3 4" xfId="1012" xr:uid="{00000000-0005-0000-0000-000026900000}"/>
    <cellStyle name="Millares 2 3 4 2" xfId="2403" xr:uid="{00000000-0005-0000-0000-000027900000}"/>
    <cellStyle name="Millares 2 3 4 2 2" xfId="4694" xr:uid="{00000000-0005-0000-0000-000028900000}"/>
    <cellStyle name="Millares 2 3 4 2 2 2" xfId="14672" xr:uid="{00000000-0005-0000-0000-000029900000}"/>
    <cellStyle name="Millares 2 3 4 2 2 3" xfId="28744" xr:uid="{00000000-0005-0000-0000-00002A900000}"/>
    <cellStyle name="Millares 2 3 4 2 2 4" xfId="45894" xr:uid="{00000000-0005-0000-0000-00002B900000}"/>
    <cellStyle name="Millares 2 3 4 2 3" xfId="11454" xr:uid="{00000000-0005-0000-0000-00002C900000}"/>
    <cellStyle name="Millares 2 3 4 2 3 2" xfId="36639" xr:uid="{00000000-0005-0000-0000-00002D900000}"/>
    <cellStyle name="Millares 2 3 4 2 4" xfId="21428" xr:uid="{00000000-0005-0000-0000-00002E900000}"/>
    <cellStyle name="Millares 2 3 4 2 5" xfId="43770" xr:uid="{00000000-0005-0000-0000-00002F900000}"/>
    <cellStyle name="Millares 2 3 4 3" xfId="3654" xr:uid="{00000000-0005-0000-0000-000030900000}"/>
    <cellStyle name="Millares 2 3 4 3 2" xfId="13638" xr:uid="{00000000-0005-0000-0000-000031900000}"/>
    <cellStyle name="Millares 2 3 4 3 2 2" xfId="30228" xr:uid="{00000000-0005-0000-0000-000032900000}"/>
    <cellStyle name="Millares 2 3 4 3 3" xfId="38124" xr:uid="{00000000-0005-0000-0000-000033900000}"/>
    <cellStyle name="Millares 2 3 4 3 4" xfId="22911" xr:uid="{00000000-0005-0000-0000-000034900000}"/>
    <cellStyle name="Millares 2 3 4 3 5" xfId="44859" xr:uid="{00000000-0005-0000-0000-000035900000}"/>
    <cellStyle name="Millares 2 3 4 4" xfId="8950" xr:uid="{00000000-0005-0000-0000-000036900000}"/>
    <cellStyle name="Millares 2 3 4 4 2" xfId="17917" xr:uid="{00000000-0005-0000-0000-000037900000}"/>
    <cellStyle name="Millares 2 3 4 4 2 2" xfId="31713" xr:uid="{00000000-0005-0000-0000-000038900000}"/>
    <cellStyle name="Millares 2 3 4 4 3" xfId="39610" xr:uid="{00000000-0005-0000-0000-000039900000}"/>
    <cellStyle name="Millares 2 3 4 4 4" xfId="24395" xr:uid="{00000000-0005-0000-0000-00003A900000}"/>
    <cellStyle name="Millares 2 3 4 4 5" xfId="49142" xr:uid="{00000000-0005-0000-0000-00003B900000}"/>
    <cellStyle name="Millares 2 3 4 5" xfId="11455" xr:uid="{00000000-0005-0000-0000-00003C900000}"/>
    <cellStyle name="Millares 2 3 4 5 2" xfId="33198" xr:uid="{00000000-0005-0000-0000-00003D900000}"/>
    <cellStyle name="Millares 2 3 4 5 3" xfId="41095" xr:uid="{00000000-0005-0000-0000-00003E900000}"/>
    <cellStyle name="Millares 2 3 4 5 4" xfId="25439" xr:uid="{00000000-0005-0000-0000-00003F900000}"/>
    <cellStyle name="Millares 2 3 4 5 5" xfId="50785" xr:uid="{00000000-0005-0000-0000-000040900000}"/>
    <cellStyle name="Millares 2 3 4 6" xfId="26782" xr:uid="{00000000-0005-0000-0000-000041900000}"/>
    <cellStyle name="Millares 2 3 4 7" xfId="34682" xr:uid="{00000000-0005-0000-0000-000042900000}"/>
    <cellStyle name="Millares 2 3 4 8" xfId="19944" xr:uid="{00000000-0005-0000-0000-000043900000}"/>
    <cellStyle name="Millares 2 3 4 9" xfId="42603" xr:uid="{00000000-0005-0000-0000-000044900000}"/>
    <cellStyle name="Millares 2 3 5" xfId="1255" xr:uid="{00000000-0005-0000-0000-000045900000}"/>
    <cellStyle name="Millares 2 3 5 2" xfId="4494" xr:uid="{00000000-0005-0000-0000-000046900000}"/>
    <cellStyle name="Millares 2 3 5 2 2" xfId="14473" xr:uid="{00000000-0005-0000-0000-000047900000}"/>
    <cellStyle name="Millares 2 3 5 2 3" xfId="27299" xr:uid="{00000000-0005-0000-0000-000048900000}"/>
    <cellStyle name="Millares 2 3 5 2 4" xfId="45695" xr:uid="{00000000-0005-0000-0000-000049900000}"/>
    <cellStyle name="Millares 2 3 5 3" xfId="11456" xr:uid="{00000000-0005-0000-0000-00004A900000}"/>
    <cellStyle name="Millares 2 3 5 3 2" xfId="35194" xr:uid="{00000000-0005-0000-0000-00004B900000}"/>
    <cellStyle name="Millares 2 3 5 4" xfId="19017" xr:uid="{00000000-0005-0000-0000-00004C900000}"/>
    <cellStyle name="Millares 2 3 5 5" xfId="43127" xr:uid="{00000000-0005-0000-0000-00004D900000}"/>
    <cellStyle name="Millares 2 3 6" xfId="5507" xr:uid="{00000000-0005-0000-0000-00004E900000}"/>
    <cellStyle name="Millares 2 3 6 2" xfId="27817" xr:uid="{00000000-0005-0000-0000-00004F900000}"/>
    <cellStyle name="Millares 2 3 6 2 2" xfId="51364" xr:uid="{00000000-0005-0000-0000-000050900000}"/>
    <cellStyle name="Millares 2 3 6 3" xfId="35712" xr:uid="{00000000-0005-0000-0000-000051900000}"/>
    <cellStyle name="Millares 2 3 6 3 2" xfId="51187" xr:uid="{00000000-0005-0000-0000-000052900000}"/>
    <cellStyle name="Millares 2 3 6 4" xfId="20501" xr:uid="{00000000-0005-0000-0000-000053900000}"/>
    <cellStyle name="Millares 2 3 7" xfId="6606" xr:uid="{00000000-0005-0000-0000-000054900000}"/>
    <cellStyle name="Millares 2 3 7 2" xfId="15586" xr:uid="{00000000-0005-0000-0000-000055900000}"/>
    <cellStyle name="Millares 2 3 7 2 2" xfId="29301" xr:uid="{00000000-0005-0000-0000-000056900000}"/>
    <cellStyle name="Millares 2 3 7 3" xfId="37197" xr:uid="{00000000-0005-0000-0000-000057900000}"/>
    <cellStyle name="Millares 2 3 7 4" xfId="21985" xr:uid="{00000000-0005-0000-0000-000058900000}"/>
    <cellStyle name="Millares 2 3 7 5" xfId="46809" xr:uid="{00000000-0005-0000-0000-000059900000}"/>
    <cellStyle name="Millares 2 3 8" xfId="3852" xr:uid="{00000000-0005-0000-0000-00005A900000}"/>
    <cellStyle name="Millares 2 3 8 2" xfId="13835" xr:uid="{00000000-0005-0000-0000-00005B900000}"/>
    <cellStyle name="Millares 2 3 8 2 2" xfId="30786" xr:uid="{00000000-0005-0000-0000-00005C900000}"/>
    <cellStyle name="Millares 2 3 8 3" xfId="38683" xr:uid="{00000000-0005-0000-0000-00005D900000}"/>
    <cellStyle name="Millares 2 3 8 4" xfId="23469" xr:uid="{00000000-0005-0000-0000-00005E900000}"/>
    <cellStyle name="Millares 2 3 8 5" xfId="45057" xr:uid="{00000000-0005-0000-0000-00005F900000}"/>
    <cellStyle name="Millares 2 3 9" xfId="7143" xr:uid="{00000000-0005-0000-0000-000060900000}"/>
    <cellStyle name="Millares 2 3 9 2" xfId="16120" xr:uid="{00000000-0005-0000-0000-000061900000}"/>
    <cellStyle name="Millares 2 3 9 2 2" xfId="32271" xr:uid="{00000000-0005-0000-0000-000062900000}"/>
    <cellStyle name="Millares 2 3 9 3" xfId="40168" xr:uid="{00000000-0005-0000-0000-000063900000}"/>
    <cellStyle name="Millares 2 3 9 4" xfId="24903" xr:uid="{00000000-0005-0000-0000-000064900000}"/>
    <cellStyle name="Millares 2 3 9 5" xfId="47345" xr:uid="{00000000-0005-0000-0000-000065900000}"/>
    <cellStyle name="Millares 2 4" xfId="686" xr:uid="{00000000-0005-0000-0000-000066900000}"/>
    <cellStyle name="Millares 2 4 2" xfId="1013" xr:uid="{00000000-0005-0000-0000-000067900000}"/>
    <cellStyle name="Millares 2 4 2 2" xfId="1732" xr:uid="{00000000-0005-0000-0000-000068900000}"/>
    <cellStyle name="Millares 2 4 2 2 2" xfId="6729" xr:uid="{00000000-0005-0000-0000-000069900000}"/>
    <cellStyle name="Millares 2 4 2 2 2 2" xfId="15708" xr:uid="{00000000-0005-0000-0000-00006A900000}"/>
    <cellStyle name="Millares 2 4 2 2 2 3" xfId="46932" xr:uid="{00000000-0005-0000-0000-00006B900000}"/>
    <cellStyle name="Millares 2 4 2 2 3" xfId="9228" xr:uid="{00000000-0005-0000-0000-00006C900000}"/>
    <cellStyle name="Millares 2 4 2 2 3 2" xfId="18194" xr:uid="{00000000-0005-0000-0000-00006D900000}"/>
    <cellStyle name="Millares 2 4 2 2 3 3" xfId="49420" xr:uid="{00000000-0005-0000-0000-00006E900000}"/>
    <cellStyle name="Millares 2 4 2 2 4" xfId="11457" xr:uid="{00000000-0005-0000-0000-00006F900000}"/>
    <cellStyle name="Millares 2 4 2 2 4 2" xfId="51063" xr:uid="{00000000-0005-0000-0000-000070900000}"/>
    <cellStyle name="Millares 2 4 2 2 5" xfId="12729" xr:uid="{00000000-0005-0000-0000-000071900000}"/>
    <cellStyle name="Millares 2 4 2 2 6" xfId="27002" xr:uid="{00000000-0005-0000-0000-000072900000}"/>
    <cellStyle name="Millares 2 4 2 2 6 2" xfId="51319" xr:uid="{00000000-0005-0000-0000-000073900000}"/>
    <cellStyle name="Millares 2 4 2 2 7" xfId="42881" xr:uid="{00000000-0005-0000-0000-000074900000}"/>
    <cellStyle name="Millares 2 4 2 3" xfId="2727" xr:uid="{00000000-0005-0000-0000-000075900000}"/>
    <cellStyle name="Millares 2 4 2 3 2" xfId="11458" xr:uid="{00000000-0005-0000-0000-000076900000}"/>
    <cellStyle name="Millares 2 4 2 3 3" xfId="34898" xr:uid="{00000000-0005-0000-0000-000077900000}"/>
    <cellStyle name="Millares 2 4 2 3 4" xfId="43936" xr:uid="{00000000-0005-0000-0000-000078900000}"/>
    <cellStyle name="Millares 2 4 2 4" xfId="3655" xr:uid="{00000000-0005-0000-0000-000079900000}"/>
    <cellStyle name="Millares 2 4 2 4 2" xfId="13639" xr:uid="{00000000-0005-0000-0000-00007A900000}"/>
    <cellStyle name="Millares 2 4 2 4 2 2" xfId="51329" xr:uid="{00000000-0005-0000-0000-00007B900000}"/>
    <cellStyle name="Millares 2 4 2 4 3" xfId="51113" xr:uid="{00000000-0005-0000-0000-00007C900000}"/>
    <cellStyle name="Millares 2 4 2 4 4" xfId="44860" xr:uid="{00000000-0005-0000-0000-00007D900000}"/>
    <cellStyle name="Millares 2 4 2 5" xfId="11459" xr:uid="{00000000-0005-0000-0000-00007E900000}"/>
    <cellStyle name="Millares 2 4 3" xfId="1378" xr:uid="{00000000-0005-0000-0000-00007F900000}"/>
    <cellStyle name="Millares 2 4 3 2" xfId="3969" xr:uid="{00000000-0005-0000-0000-000080900000}"/>
    <cellStyle name="Millares 2 4 3 2 2" xfId="51331" xr:uid="{00000000-0005-0000-0000-000081900000}"/>
    <cellStyle name="Millares 2 4 3 2 3" xfId="51324" xr:uid="{00000000-0005-0000-0000-000082900000}"/>
    <cellStyle name="Millares 2 4 3 3" xfId="11460" xr:uid="{00000000-0005-0000-0000-000083900000}"/>
    <cellStyle name="Millares 2 4 3 3 2" xfId="43250" xr:uid="{00000000-0005-0000-0000-000084900000}"/>
    <cellStyle name="Millares 2 4 4" xfId="7266" xr:uid="{00000000-0005-0000-0000-000085900000}"/>
    <cellStyle name="Millares 2 4 4 2" xfId="9274" xr:uid="{00000000-0005-0000-0000-000086900000}"/>
    <cellStyle name="Millares 2 4 4 2 2" xfId="18240" xr:uid="{00000000-0005-0000-0000-000087900000}"/>
    <cellStyle name="Millares 2 4 4 2 3" xfId="34888" xr:uid="{00000000-0005-0000-0000-000088900000}"/>
    <cellStyle name="Millares 2 4 4 2 4" xfId="49466" xr:uid="{00000000-0005-0000-0000-000089900000}"/>
    <cellStyle name="Millares 2 4 4 3" xfId="11461" xr:uid="{00000000-0005-0000-0000-00008A900000}"/>
    <cellStyle name="Millares 2 4 4 3 2" xfId="51109" xr:uid="{00000000-0005-0000-0000-00008B900000}"/>
    <cellStyle name="Millares 2 4 4 4" xfId="26988" xr:uid="{00000000-0005-0000-0000-00008C900000}"/>
    <cellStyle name="Millares 2 4 4 5" xfId="42927" xr:uid="{00000000-0005-0000-0000-00008D900000}"/>
    <cellStyle name="Millares 2 4 5" xfId="3174" xr:uid="{00000000-0005-0000-0000-00008E900000}"/>
    <cellStyle name="Millares 2 4 5 2" xfId="13158" xr:uid="{00000000-0005-0000-0000-00008F900000}"/>
    <cellStyle name="Millares 2 4 5 3" xfId="44379" xr:uid="{00000000-0005-0000-0000-000090900000}"/>
    <cellStyle name="Millares 2 4 6" xfId="7940" xr:uid="{00000000-0005-0000-0000-000091900000}"/>
    <cellStyle name="Millares 2 4 6 2" xfId="16907" xr:uid="{00000000-0005-0000-0000-000092900000}"/>
    <cellStyle name="Millares 2 4 6 3" xfId="48132" xr:uid="{00000000-0005-0000-0000-000093900000}"/>
    <cellStyle name="Millares 2 4 7" xfId="11462" xr:uid="{00000000-0005-0000-0000-000094900000}"/>
    <cellStyle name="Millares 2 4 7 2" xfId="49775" xr:uid="{00000000-0005-0000-0000-000095900000}"/>
    <cellStyle name="Millares 2 4 8" xfId="18323" xr:uid="{00000000-0005-0000-0000-000096900000}"/>
    <cellStyle name="Millares 2 4 9" xfId="41593" xr:uid="{00000000-0005-0000-0000-000097900000}"/>
    <cellStyle name="Millares 2 5" xfId="861" xr:uid="{00000000-0005-0000-0000-000098900000}"/>
    <cellStyle name="Millares 2 5 2" xfId="1014" xr:uid="{00000000-0005-0000-0000-000099900000}"/>
    <cellStyle name="Millares 2 5 2 2" xfId="1730" xr:uid="{00000000-0005-0000-0000-00009A900000}"/>
    <cellStyle name="Millares 2 5 2 2 2" xfId="6904" xr:uid="{00000000-0005-0000-0000-00009B900000}"/>
    <cellStyle name="Millares 2 5 2 2 2 2" xfId="15882" xr:uid="{00000000-0005-0000-0000-00009C900000}"/>
    <cellStyle name="Millares 2 5 2 2 2 3" xfId="47106" xr:uid="{00000000-0005-0000-0000-00009D900000}"/>
    <cellStyle name="Millares 2 5 2 2 3" xfId="9229" xr:uid="{00000000-0005-0000-0000-00009E900000}"/>
    <cellStyle name="Millares 2 5 2 2 3 2" xfId="18195" xr:uid="{00000000-0005-0000-0000-00009F900000}"/>
    <cellStyle name="Millares 2 5 2 2 3 3" xfId="49421" xr:uid="{00000000-0005-0000-0000-0000A0900000}"/>
    <cellStyle name="Millares 2 5 2 2 4" xfId="11463" xr:uid="{00000000-0005-0000-0000-0000A1900000}"/>
    <cellStyle name="Millares 2 5 2 2 4 2" xfId="51064" xr:uid="{00000000-0005-0000-0000-0000A2900000}"/>
    <cellStyle name="Millares 2 5 2 2 5" xfId="12728" xr:uid="{00000000-0005-0000-0000-0000A3900000}"/>
    <cellStyle name="Millares 2 5 2 2 6" xfId="27003" xr:uid="{00000000-0005-0000-0000-0000A4900000}"/>
    <cellStyle name="Millares 2 5 2 2 6 2" xfId="51117" xr:uid="{00000000-0005-0000-0000-0000A5900000}"/>
    <cellStyle name="Millares 2 5 2 2 7" xfId="42882" xr:uid="{00000000-0005-0000-0000-0000A6900000}"/>
    <cellStyle name="Millares 2 5 2 3" xfId="2728" xr:uid="{00000000-0005-0000-0000-0000A7900000}"/>
    <cellStyle name="Millares 2 5 2 3 2" xfId="11464" xr:uid="{00000000-0005-0000-0000-0000A8900000}"/>
    <cellStyle name="Millares 2 5 2 3 3" xfId="34899" xr:uid="{00000000-0005-0000-0000-0000A9900000}"/>
    <cellStyle name="Millares 2 5 2 3 4" xfId="43937" xr:uid="{00000000-0005-0000-0000-0000AA900000}"/>
    <cellStyle name="Millares 2 5 2 4" xfId="3656" xr:uid="{00000000-0005-0000-0000-0000AB900000}"/>
    <cellStyle name="Millares 2 5 2 4 2" xfId="13640" xr:uid="{00000000-0005-0000-0000-0000AC900000}"/>
    <cellStyle name="Millares 2 5 2 4 2 2" xfId="51330" xr:uid="{00000000-0005-0000-0000-0000AD900000}"/>
    <cellStyle name="Millares 2 5 2 4 3" xfId="51114" xr:uid="{00000000-0005-0000-0000-0000AE900000}"/>
    <cellStyle name="Millares 2 5 2 4 4" xfId="44861" xr:uid="{00000000-0005-0000-0000-0000AF900000}"/>
    <cellStyle name="Millares 2 5 2 5" xfId="11465" xr:uid="{00000000-0005-0000-0000-0000B0900000}"/>
    <cellStyle name="Millares 2 5 3" xfId="1552" xr:uid="{00000000-0005-0000-0000-0000B1900000}"/>
    <cellStyle name="Millares 2 5 3 2" xfId="5424" xr:uid="{00000000-0005-0000-0000-0000B2900000}"/>
    <cellStyle name="Millares 2 5 3 2 2" xfId="51358" xr:uid="{00000000-0005-0000-0000-0000B3900000}"/>
    <cellStyle name="Millares 2 5 3 2 3" xfId="51326" xr:uid="{00000000-0005-0000-0000-0000B4900000}"/>
    <cellStyle name="Millares 2 5 3 3" xfId="7626" xr:uid="{00000000-0005-0000-0000-0000B5900000}"/>
    <cellStyle name="Millares 2 5 3 4" xfId="11466" xr:uid="{00000000-0005-0000-0000-0000B6900000}"/>
    <cellStyle name="Millares 2 5 3 4 2" xfId="43424" xr:uid="{00000000-0005-0000-0000-0000B7900000}"/>
    <cellStyle name="Millares 2 5 4" xfId="7440" xr:uid="{00000000-0005-0000-0000-0000B8900000}"/>
    <cellStyle name="Millares 2 5 4 2" xfId="9275" xr:uid="{00000000-0005-0000-0000-0000B9900000}"/>
    <cellStyle name="Millares 2 5 4 2 2" xfId="18241" xr:uid="{00000000-0005-0000-0000-0000BA900000}"/>
    <cellStyle name="Millares 2 5 4 2 3" xfId="34889" xr:uid="{00000000-0005-0000-0000-0000BB900000}"/>
    <cellStyle name="Millares 2 5 4 2 4" xfId="49467" xr:uid="{00000000-0005-0000-0000-0000BC900000}"/>
    <cellStyle name="Millares 2 5 4 3" xfId="11467" xr:uid="{00000000-0005-0000-0000-0000BD900000}"/>
    <cellStyle name="Millares 2 5 4 3 2" xfId="51110" xr:uid="{00000000-0005-0000-0000-0000BE900000}"/>
    <cellStyle name="Millares 2 5 4 4" xfId="26989" xr:uid="{00000000-0005-0000-0000-0000BF900000}"/>
    <cellStyle name="Millares 2 5 4 5" xfId="42928" xr:uid="{00000000-0005-0000-0000-0000C0900000}"/>
    <cellStyle name="Millares 2 5 5" xfId="3348" xr:uid="{00000000-0005-0000-0000-0000C1900000}"/>
    <cellStyle name="Millares 2 5 5 2" xfId="13332" xr:uid="{00000000-0005-0000-0000-0000C2900000}"/>
    <cellStyle name="Millares 2 5 5 3" xfId="44553" xr:uid="{00000000-0005-0000-0000-0000C3900000}"/>
    <cellStyle name="Millares 2 5 6" xfId="8114" xr:uid="{00000000-0005-0000-0000-0000C4900000}"/>
    <cellStyle name="Millares 2 5 6 2" xfId="17081" xr:uid="{00000000-0005-0000-0000-0000C5900000}"/>
    <cellStyle name="Millares 2 5 6 3" xfId="48306" xr:uid="{00000000-0005-0000-0000-0000C6900000}"/>
    <cellStyle name="Millares 2 5 7" xfId="11468" xr:uid="{00000000-0005-0000-0000-0000C7900000}"/>
    <cellStyle name="Millares 2 5 7 2" xfId="49949" xr:uid="{00000000-0005-0000-0000-0000C8900000}"/>
    <cellStyle name="Millares 2 5 8" xfId="18341" xr:uid="{00000000-0005-0000-0000-0000C9900000}"/>
    <cellStyle name="Millares 2 5 9" xfId="41767" xr:uid="{00000000-0005-0000-0000-0000CA900000}"/>
    <cellStyle name="Millares 2 6" xfId="389" xr:uid="{00000000-0005-0000-0000-0000CB900000}"/>
    <cellStyle name="Millares 2 6 10" xfId="41303" xr:uid="{00000000-0005-0000-0000-0000CC900000}"/>
    <cellStyle name="Millares 2 6 2" xfId="1088" xr:uid="{00000000-0005-0000-0000-0000CD900000}"/>
    <cellStyle name="Millares 2 6 2 2" xfId="6437" xr:uid="{00000000-0005-0000-0000-0000CE900000}"/>
    <cellStyle name="Millares 2 6 2 2 2" xfId="15419" xr:uid="{00000000-0005-0000-0000-0000CF900000}"/>
    <cellStyle name="Millares 2 6 2 2 3" xfId="27455" xr:uid="{00000000-0005-0000-0000-0000D0900000}"/>
    <cellStyle name="Millares 2 6 2 2 4" xfId="46642" xr:uid="{00000000-0005-0000-0000-0000D1900000}"/>
    <cellStyle name="Millares 2 6 2 3" xfId="11469" xr:uid="{00000000-0005-0000-0000-0000D2900000}"/>
    <cellStyle name="Millares 2 6 2 3 2" xfId="35350" xr:uid="{00000000-0005-0000-0000-0000D3900000}"/>
    <cellStyle name="Millares 2 6 2 4" xfId="19943" xr:uid="{00000000-0005-0000-0000-0000D4900000}"/>
    <cellStyle name="Millares 2 6 2 5" xfId="42961" xr:uid="{00000000-0005-0000-0000-0000D5900000}"/>
    <cellStyle name="Millares 2 6 3" xfId="6976" xr:uid="{00000000-0005-0000-0000-0000D6900000}"/>
    <cellStyle name="Millares 2 6 3 2" xfId="15954" xr:uid="{00000000-0005-0000-0000-0000D7900000}"/>
    <cellStyle name="Millares 2 6 3 2 2" xfId="28743" xr:uid="{00000000-0005-0000-0000-0000D8900000}"/>
    <cellStyle name="Millares 2 6 3 3" xfId="36638" xr:uid="{00000000-0005-0000-0000-0000D9900000}"/>
    <cellStyle name="Millares 2 6 3 4" xfId="21427" xr:uid="{00000000-0005-0000-0000-0000DA900000}"/>
    <cellStyle name="Millares 2 6 3 5" xfId="47178" xr:uid="{00000000-0005-0000-0000-0000DB900000}"/>
    <cellStyle name="Millares 2 6 4" xfId="2884" xr:uid="{00000000-0005-0000-0000-0000DC900000}"/>
    <cellStyle name="Millares 2 6 4 2" xfId="12868" xr:uid="{00000000-0005-0000-0000-0000DD900000}"/>
    <cellStyle name="Millares 2 6 4 2 2" xfId="30227" xr:uid="{00000000-0005-0000-0000-0000DE900000}"/>
    <cellStyle name="Millares 2 6 4 3" xfId="38123" xr:uid="{00000000-0005-0000-0000-0000DF900000}"/>
    <cellStyle name="Millares 2 6 4 4" xfId="22910" xr:uid="{00000000-0005-0000-0000-0000E0900000}"/>
    <cellStyle name="Millares 2 6 4 5" xfId="44089" xr:uid="{00000000-0005-0000-0000-0000E1900000}"/>
    <cellStyle name="Millares 2 6 5" xfId="7650" xr:uid="{00000000-0005-0000-0000-0000E2900000}"/>
    <cellStyle name="Millares 2 6 5 2" xfId="16617" xr:uid="{00000000-0005-0000-0000-0000E3900000}"/>
    <cellStyle name="Millares 2 6 5 2 2" xfId="31712" xr:uid="{00000000-0005-0000-0000-0000E4900000}"/>
    <cellStyle name="Millares 2 6 5 3" xfId="39609" xr:uid="{00000000-0005-0000-0000-0000E5900000}"/>
    <cellStyle name="Millares 2 6 5 4" xfId="24394" xr:uid="{00000000-0005-0000-0000-0000E6900000}"/>
    <cellStyle name="Millares 2 6 5 5" xfId="47842" xr:uid="{00000000-0005-0000-0000-0000E7900000}"/>
    <cellStyle name="Millares 2 6 6" xfId="11470" xr:uid="{00000000-0005-0000-0000-0000E8900000}"/>
    <cellStyle name="Millares 2 6 6 2" xfId="33197" xr:uid="{00000000-0005-0000-0000-0000E9900000}"/>
    <cellStyle name="Millares 2 6 6 3" xfId="41094" xr:uid="{00000000-0005-0000-0000-0000EA900000}"/>
    <cellStyle name="Millares 2 6 6 4" xfId="25438" xr:uid="{00000000-0005-0000-0000-0000EB900000}"/>
    <cellStyle name="Millares 2 6 6 5" xfId="49485" xr:uid="{00000000-0005-0000-0000-0000EC900000}"/>
    <cellStyle name="Millares 2 6 7" xfId="26781" xr:uid="{00000000-0005-0000-0000-0000ED900000}"/>
    <cellStyle name="Millares 2 6 8" xfId="34681" xr:uid="{00000000-0005-0000-0000-0000EE900000}"/>
    <cellStyle name="Millares 2 6 9" xfId="18389" xr:uid="{00000000-0005-0000-0000-0000EF900000}"/>
    <cellStyle name="Millares 2 7" xfId="388" xr:uid="{00000000-0005-0000-0000-0000F0900000}"/>
    <cellStyle name="Millares 2 7 2" xfId="9806" xr:uid="{00000000-0005-0000-0000-0000F1900000}"/>
    <cellStyle name="Millares 2 7 2 2" xfId="27561" xr:uid="{00000000-0005-0000-0000-0000F2900000}"/>
    <cellStyle name="Millares 2 7 2 3" xfId="35456" xr:uid="{00000000-0005-0000-0000-0000F3900000}"/>
    <cellStyle name="Millares 2 7 2 4" xfId="51130" xr:uid="{00000000-0005-0000-0000-0000F4900000}"/>
    <cellStyle name="Millares 2 7 3" xfId="9807" xr:uid="{00000000-0005-0000-0000-0000F5900000}"/>
    <cellStyle name="Millares 2 7 3 2" xfId="29045" xr:uid="{00000000-0005-0000-0000-0000F6900000}"/>
    <cellStyle name="Millares 2 7 3 3" xfId="36941" xr:uid="{00000000-0005-0000-0000-0000F7900000}"/>
    <cellStyle name="Millares 2 7 3 4" xfId="51133" xr:uid="{00000000-0005-0000-0000-0000F8900000}"/>
    <cellStyle name="Millares 2 7 4" xfId="9808" xr:uid="{00000000-0005-0000-0000-0000F9900000}"/>
    <cellStyle name="Millares 2 7 4 2" xfId="30530" xr:uid="{00000000-0005-0000-0000-0000FA900000}"/>
    <cellStyle name="Millares 2 7 4 3" xfId="38427" xr:uid="{00000000-0005-0000-0000-0000FB900000}"/>
    <cellStyle name="Millares 2 7 4 4" xfId="51246" xr:uid="{00000000-0005-0000-0000-0000FC900000}"/>
    <cellStyle name="Millares 2 7 5" xfId="12050" xr:uid="{00000000-0005-0000-0000-0000FD900000}"/>
    <cellStyle name="Millares 2 7 5 2" xfId="32015" xr:uid="{00000000-0005-0000-0000-0000FE900000}"/>
    <cellStyle name="Millares 2 7 5 3" xfId="39912" xr:uid="{00000000-0005-0000-0000-0000FF900000}"/>
    <cellStyle name="Millares 2 7 5 4" xfId="51312" xr:uid="{00000000-0005-0000-0000-000000910000}"/>
    <cellStyle name="Millares 2 7 6" xfId="25600" xr:uid="{00000000-0005-0000-0000-000001910000}"/>
    <cellStyle name="Millares 2 7 6 2" xfId="51116" xr:uid="{00000000-0005-0000-0000-000002910000}"/>
    <cellStyle name="Millares 2 7 7" xfId="34886" xr:uid="{00000000-0005-0000-0000-000003910000}"/>
    <cellStyle name="Millares 2 7 7 2" xfId="51112" xr:uid="{00000000-0005-0000-0000-000004910000}"/>
    <cellStyle name="Millares 2 7 8" xfId="18761" xr:uid="{00000000-0005-0000-0000-000005910000}"/>
    <cellStyle name="Millares 2 8" xfId="7622" xr:uid="{00000000-0005-0000-0000-000006910000}"/>
    <cellStyle name="Millares 2 8 2" xfId="33499" xr:uid="{00000000-0005-0000-0000-000007910000}"/>
    <cellStyle name="Millares 2 9" xfId="18242" xr:uid="{00000000-0005-0000-0000-000008910000}"/>
    <cellStyle name="Millares 2_08" xfId="5486" xr:uid="{00000000-0005-0000-0000-000009910000}"/>
    <cellStyle name="Millares 20" xfId="5993" xr:uid="{00000000-0005-0000-0000-00000A910000}"/>
    <cellStyle name="Millares 21" xfId="5995" xr:uid="{00000000-0005-0000-0000-00000B910000}"/>
    <cellStyle name="Millares 22" xfId="5994" xr:uid="{00000000-0005-0000-0000-00000C910000}"/>
    <cellStyle name="Millares 23" xfId="5476" xr:uid="{00000000-0005-0000-0000-00000D910000}"/>
    <cellStyle name="Millares 23 2" xfId="15293" xr:uid="{00000000-0005-0000-0000-00000E910000}"/>
    <cellStyle name="Millares 23 3" xfId="46516" xr:uid="{00000000-0005-0000-0000-00000F910000}"/>
    <cellStyle name="Millares 3" xfId="495" xr:uid="{00000000-0005-0000-0000-000010910000}"/>
    <cellStyle name="Millares 3 10" xfId="33830" xr:uid="{00000000-0005-0000-0000-000011910000}"/>
    <cellStyle name="Millares 3 2" xfId="2407" xr:uid="{00000000-0005-0000-0000-000012910000}"/>
    <cellStyle name="Millares 3 2 10" xfId="42607" xr:uid="{00000000-0005-0000-0000-000013910000}"/>
    <cellStyle name="Millares 3 2 2" xfId="5467" xr:uid="{00000000-0005-0000-0000-000014910000}"/>
    <cellStyle name="Millares 3 2 2 2" xfId="5479" xr:uid="{00000000-0005-0000-0000-000015910000}"/>
    <cellStyle name="Millares 3 2 2 2 2" xfId="5521" xr:uid="{00000000-0005-0000-0000-000016910000}"/>
    <cellStyle name="Millares 3 2 2 2 2 2" xfId="15299" xr:uid="{00000000-0005-0000-0000-000017910000}"/>
    <cellStyle name="Millares 3 2 2 2 2 3" xfId="46522" xr:uid="{00000000-0005-0000-0000-000018910000}"/>
    <cellStyle name="Millares 3 2 2 2 3" xfId="5541" xr:uid="{00000000-0005-0000-0000-000019910000}"/>
    <cellStyle name="Millares 3 2 2 2 4" xfId="28748" xr:uid="{00000000-0005-0000-0000-00001A910000}"/>
    <cellStyle name="Millares 3 2 2 3" xfId="5533" xr:uid="{00000000-0005-0000-0000-00001B910000}"/>
    <cellStyle name="Millares 3 2 2 3 2" xfId="15310" xr:uid="{00000000-0005-0000-0000-00001C910000}"/>
    <cellStyle name="Millares 3 2 2 3 3" xfId="36643" xr:uid="{00000000-0005-0000-0000-00001D910000}"/>
    <cellStyle name="Millares 3 2 2 3 4" xfId="46533" xr:uid="{00000000-0005-0000-0000-00001E910000}"/>
    <cellStyle name="Millares 3 2 2 4" xfId="5787" xr:uid="{00000000-0005-0000-0000-00001F910000}"/>
    <cellStyle name="Millares 3 2 2 4 2" xfId="15377" xr:uid="{00000000-0005-0000-0000-000020910000}"/>
    <cellStyle name="Millares 3 2 2 4 3" xfId="46600" xr:uid="{00000000-0005-0000-0000-000021910000}"/>
    <cellStyle name="Millares 3 2 2 5" xfId="15288" xr:uid="{00000000-0005-0000-0000-000022910000}"/>
    <cellStyle name="Millares 3 2 2 6" xfId="21432" xr:uid="{00000000-0005-0000-0000-000023910000}"/>
    <cellStyle name="Millares 3 2 2 7" xfId="46511" xr:uid="{00000000-0005-0000-0000-000024910000}"/>
    <cellStyle name="Millares 3 2 3" xfId="5514" xr:uid="{00000000-0005-0000-0000-000025910000}"/>
    <cellStyle name="Millares 3 2 3 2" xfId="5780" xr:uid="{00000000-0005-0000-0000-000026910000}"/>
    <cellStyle name="Millares 3 2 3 2 2" xfId="15370" xr:uid="{00000000-0005-0000-0000-000027910000}"/>
    <cellStyle name="Millares 3 2 3 2 3" xfId="30232" xr:uid="{00000000-0005-0000-0000-000028910000}"/>
    <cellStyle name="Millares 3 2 3 2 4" xfId="46593" xr:uid="{00000000-0005-0000-0000-000029910000}"/>
    <cellStyle name="Millares 3 2 3 3" xfId="38128" xr:uid="{00000000-0005-0000-0000-00002A910000}"/>
    <cellStyle name="Millares 3 2 3 3 2" xfId="51367" xr:uid="{00000000-0005-0000-0000-00002B910000}"/>
    <cellStyle name="Millares 3 2 3 4" xfId="22915" xr:uid="{00000000-0005-0000-0000-00002C910000}"/>
    <cellStyle name="Millares 3 2 4" xfId="5795" xr:uid="{00000000-0005-0000-0000-00002D910000}"/>
    <cellStyle name="Millares 3 2 4 2" xfId="31717" xr:uid="{00000000-0005-0000-0000-00002E910000}"/>
    <cellStyle name="Millares 3 2 4 2 2" xfId="51391" xr:uid="{00000000-0005-0000-0000-00002F910000}"/>
    <cellStyle name="Millares 3 2 4 3" xfId="39614" xr:uid="{00000000-0005-0000-0000-000030910000}"/>
    <cellStyle name="Millares 3 2 4 3 2" xfId="51316" xr:uid="{00000000-0005-0000-0000-000031910000}"/>
    <cellStyle name="Millares 3 2 4 4" xfId="24399" xr:uid="{00000000-0005-0000-0000-000032910000}"/>
    <cellStyle name="Millares 3 2 5" xfId="5773" xr:uid="{00000000-0005-0000-0000-000033910000}"/>
    <cellStyle name="Millares 3 2 5 2" xfId="15363" xr:uid="{00000000-0005-0000-0000-000034910000}"/>
    <cellStyle name="Millares 3 2 5 2 2" xfId="33202" xr:uid="{00000000-0005-0000-0000-000035910000}"/>
    <cellStyle name="Millares 3 2 5 3" xfId="41099" xr:uid="{00000000-0005-0000-0000-000036910000}"/>
    <cellStyle name="Millares 3 2 5 4" xfId="25440" xr:uid="{00000000-0005-0000-0000-000037910000}"/>
    <cellStyle name="Millares 3 2 5 5" xfId="46586" xr:uid="{00000000-0005-0000-0000-000038910000}"/>
    <cellStyle name="Millares 3 2 6" xfId="5453" xr:uid="{00000000-0005-0000-0000-000039910000}"/>
    <cellStyle name="Millares 3 2 6 2" xfId="26786" xr:uid="{00000000-0005-0000-0000-00003A910000}"/>
    <cellStyle name="Millares 3 2 7" xfId="8954" xr:uid="{00000000-0005-0000-0000-00003B910000}"/>
    <cellStyle name="Millares 3 2 7 2" xfId="17921" xr:uid="{00000000-0005-0000-0000-00003C910000}"/>
    <cellStyle name="Millares 3 2 7 3" xfId="34686" xr:uid="{00000000-0005-0000-0000-00003D910000}"/>
    <cellStyle name="Millares 3 2 7 4" xfId="49146" xr:uid="{00000000-0005-0000-0000-00003E910000}"/>
    <cellStyle name="Millares 3 2 8" xfId="11471" xr:uid="{00000000-0005-0000-0000-00003F910000}"/>
    <cellStyle name="Millares 3 2 8 2" xfId="50789" xr:uid="{00000000-0005-0000-0000-000040910000}"/>
    <cellStyle name="Millares 3 2 9" xfId="19948" xr:uid="{00000000-0005-0000-0000-000041910000}"/>
    <cellStyle name="Millares 3 3" xfId="1745" xr:uid="{00000000-0005-0000-0000-000042910000}"/>
    <cellStyle name="Millares 3 3 10" xfId="41946" xr:uid="{00000000-0005-0000-0000-000043910000}"/>
    <cellStyle name="Millares 3 3 2" xfId="5469" xr:uid="{00000000-0005-0000-0000-000044910000}"/>
    <cellStyle name="Millares 3 3 2 2" xfId="5480" xr:uid="{00000000-0005-0000-0000-000045910000}"/>
    <cellStyle name="Millares 3 3 2 2 2" xfId="5523" xr:uid="{00000000-0005-0000-0000-000046910000}"/>
    <cellStyle name="Millares 3 3 2 2 2 2" xfId="15301" xr:uid="{00000000-0005-0000-0000-000047910000}"/>
    <cellStyle name="Millares 3 3 2 2 2 3" xfId="46524" xr:uid="{00000000-0005-0000-0000-000048910000}"/>
    <cellStyle name="Millares 3 3 2 2 3" xfId="5542" xr:uid="{00000000-0005-0000-0000-000049910000}"/>
    <cellStyle name="Millares 3 3 2 3" xfId="5535" xr:uid="{00000000-0005-0000-0000-00004A910000}"/>
    <cellStyle name="Millares 3 3 2 3 2" xfId="15312" xr:uid="{00000000-0005-0000-0000-00004B910000}"/>
    <cellStyle name="Millares 3 3 2 3 3" xfId="46535" xr:uid="{00000000-0005-0000-0000-00004C910000}"/>
    <cellStyle name="Millares 3 3 2 4" xfId="5789" xr:uid="{00000000-0005-0000-0000-00004D910000}"/>
    <cellStyle name="Millares 3 3 2 4 2" xfId="15379" xr:uid="{00000000-0005-0000-0000-00004E910000}"/>
    <cellStyle name="Millares 3 3 2 4 3" xfId="46602" xr:uid="{00000000-0005-0000-0000-00004F910000}"/>
    <cellStyle name="Millares 3 3 2 5" xfId="15290" xr:uid="{00000000-0005-0000-0000-000050910000}"/>
    <cellStyle name="Millares 3 3 2 6" xfId="27363" xr:uid="{00000000-0005-0000-0000-000051910000}"/>
    <cellStyle name="Millares 3 3 2 7" xfId="46513" xr:uid="{00000000-0005-0000-0000-000052910000}"/>
    <cellStyle name="Millares 3 3 3" xfId="5515" xr:uid="{00000000-0005-0000-0000-000053910000}"/>
    <cellStyle name="Millares 3 3 3 2" xfId="5782" xr:uid="{00000000-0005-0000-0000-000054910000}"/>
    <cellStyle name="Millares 3 3 3 2 2" xfId="15372" xr:uid="{00000000-0005-0000-0000-000055910000}"/>
    <cellStyle name="Millares 3 3 3 2 3" xfId="46595" xr:uid="{00000000-0005-0000-0000-000056910000}"/>
    <cellStyle name="Millares 3 3 3 3" xfId="35258" xr:uid="{00000000-0005-0000-0000-000057910000}"/>
    <cellStyle name="Millares 3 3 4" xfId="5796" xr:uid="{00000000-0005-0000-0000-000058910000}"/>
    <cellStyle name="Millares 3 3 5" xfId="5775" xr:uid="{00000000-0005-0000-0000-000059910000}"/>
    <cellStyle name="Millares 3 3 5 2" xfId="15365" xr:uid="{00000000-0005-0000-0000-00005A910000}"/>
    <cellStyle name="Millares 3 3 5 3" xfId="46588" xr:uid="{00000000-0005-0000-0000-00005B910000}"/>
    <cellStyle name="Millares 3 3 6" xfId="5454" xr:uid="{00000000-0005-0000-0000-00005C910000}"/>
    <cellStyle name="Millares 3 3 7" xfId="8293" xr:uid="{00000000-0005-0000-0000-00005D910000}"/>
    <cellStyle name="Millares 3 3 7 2" xfId="17260" xr:uid="{00000000-0005-0000-0000-00005E910000}"/>
    <cellStyle name="Millares 3 3 7 3" xfId="48485" xr:uid="{00000000-0005-0000-0000-00005F910000}"/>
    <cellStyle name="Millares 3 3 8" xfId="11472" xr:uid="{00000000-0005-0000-0000-000060910000}"/>
    <cellStyle name="Millares 3 3 8 2" xfId="50128" xr:uid="{00000000-0005-0000-0000-000061910000}"/>
    <cellStyle name="Millares 3 3 9" xfId="19092" xr:uid="{00000000-0005-0000-0000-000062910000}"/>
    <cellStyle name="Millares 3 4" xfId="5464" xr:uid="{00000000-0005-0000-0000-000063910000}"/>
    <cellStyle name="Millares 3 4 2" xfId="5481" xr:uid="{00000000-0005-0000-0000-000064910000}"/>
    <cellStyle name="Millares 3 4 2 2" xfId="5519" xr:uid="{00000000-0005-0000-0000-000065910000}"/>
    <cellStyle name="Millares 3 4 2 2 2" xfId="15297" xr:uid="{00000000-0005-0000-0000-000066910000}"/>
    <cellStyle name="Millares 3 4 2 2 3" xfId="46520" xr:uid="{00000000-0005-0000-0000-000067910000}"/>
    <cellStyle name="Millares 3 4 2 3" xfId="5543" xr:uid="{00000000-0005-0000-0000-000068910000}"/>
    <cellStyle name="Millares 3 4 2 4" xfId="27892" xr:uid="{00000000-0005-0000-0000-000069910000}"/>
    <cellStyle name="Millares 3 4 3" xfId="5531" xr:uid="{00000000-0005-0000-0000-00006A910000}"/>
    <cellStyle name="Millares 3 4 3 2" xfId="15308" xr:uid="{00000000-0005-0000-0000-00006B910000}"/>
    <cellStyle name="Millares 3 4 3 3" xfId="35787" xr:uid="{00000000-0005-0000-0000-00006C910000}"/>
    <cellStyle name="Millares 3 4 3 4" xfId="46531" xr:uid="{00000000-0005-0000-0000-00006D910000}"/>
    <cellStyle name="Millares 3 4 4" xfId="5785" xr:uid="{00000000-0005-0000-0000-00006E910000}"/>
    <cellStyle name="Millares 3 4 4 2" xfId="15375" xr:uid="{00000000-0005-0000-0000-00006F910000}"/>
    <cellStyle name="Millares 3 4 4 3" xfId="46598" xr:uid="{00000000-0005-0000-0000-000070910000}"/>
    <cellStyle name="Millares 3 4 5" xfId="7628" xr:uid="{00000000-0005-0000-0000-000071910000}"/>
    <cellStyle name="Millares 3 4 6" xfId="15286" xr:uid="{00000000-0005-0000-0000-000072910000}"/>
    <cellStyle name="Millares 3 4 6 2" xfId="46509" xr:uid="{00000000-0005-0000-0000-000073910000}"/>
    <cellStyle name="Millares 3 4 7" xfId="20576" xr:uid="{00000000-0005-0000-0000-000074910000}"/>
    <cellStyle name="Millares 3 4 7 2" xfId="51318" xr:uid="{00000000-0005-0000-0000-000075910000}"/>
    <cellStyle name="Millares 3 5" xfId="5513" xr:uid="{00000000-0005-0000-0000-000076910000}"/>
    <cellStyle name="Millares 3 5 2" xfId="5778" xr:uid="{00000000-0005-0000-0000-000077910000}"/>
    <cellStyle name="Millares 3 5 2 2" xfId="15368" xr:uid="{00000000-0005-0000-0000-000078910000}"/>
    <cellStyle name="Millares 3 5 2 3" xfId="29376" xr:uid="{00000000-0005-0000-0000-000079910000}"/>
    <cellStyle name="Millares 3 5 2 4" xfId="46591" xr:uid="{00000000-0005-0000-0000-00007A910000}"/>
    <cellStyle name="Millares 3 5 3" xfId="37272" xr:uid="{00000000-0005-0000-0000-00007B910000}"/>
    <cellStyle name="Millares 3 5 3 2" xfId="51366" xr:uid="{00000000-0005-0000-0000-00007C910000}"/>
    <cellStyle name="Millares 3 5 4" xfId="22060" xr:uid="{00000000-0005-0000-0000-00007D910000}"/>
    <cellStyle name="Millares 3 6" xfId="5794" xr:uid="{00000000-0005-0000-0000-00007E910000}"/>
    <cellStyle name="Millares 3 6 2" xfId="30861" xr:uid="{00000000-0005-0000-0000-00007F910000}"/>
    <cellStyle name="Millares 3 6 2 2" xfId="51390" xr:uid="{00000000-0005-0000-0000-000080910000}"/>
    <cellStyle name="Millares 3 6 3" xfId="38758" xr:uid="{00000000-0005-0000-0000-000081910000}"/>
    <cellStyle name="Millares 3 6 3 2" xfId="51313" xr:uid="{00000000-0005-0000-0000-000082910000}"/>
    <cellStyle name="Millares 3 6 4" xfId="23544" xr:uid="{00000000-0005-0000-0000-000083910000}"/>
    <cellStyle name="Millares 3 7" xfId="5771" xr:uid="{00000000-0005-0000-0000-000084910000}"/>
    <cellStyle name="Millares 3 7 2" xfId="15361" xr:uid="{00000000-0005-0000-0000-000085910000}"/>
    <cellStyle name="Millares 3 7 2 2" xfId="32346" xr:uid="{00000000-0005-0000-0000-000086910000}"/>
    <cellStyle name="Millares 3 7 2 3" xfId="51387" xr:uid="{00000000-0005-0000-0000-000087910000}"/>
    <cellStyle name="Millares 3 7 3" xfId="40243" xr:uid="{00000000-0005-0000-0000-000088910000}"/>
    <cellStyle name="Millares 3 7 3 2" xfId="51121" xr:uid="{00000000-0005-0000-0000-000089910000}"/>
    <cellStyle name="Millares 3 7 4" xfId="24977" xr:uid="{00000000-0005-0000-0000-00008A910000}"/>
    <cellStyle name="Millares 3 7 5" xfId="46584" xr:uid="{00000000-0005-0000-0000-00008B910000}"/>
    <cellStyle name="Millares 3 8" xfId="6538" xr:uid="{00000000-0005-0000-0000-00008C910000}"/>
    <cellStyle name="Millares 3 9" xfId="5452" xr:uid="{00000000-0005-0000-0000-00008D910000}"/>
    <cellStyle name="Millares 3 9 2" xfId="25930" xr:uid="{00000000-0005-0000-0000-00008E910000}"/>
    <cellStyle name="Millares 4" xfId="565" xr:uid="{00000000-0005-0000-0000-00008F910000}"/>
    <cellStyle name="Millares 4 10" xfId="41472" xr:uid="{00000000-0005-0000-0000-000090910000}"/>
    <cellStyle name="Millares 4 2" xfId="1015" xr:uid="{00000000-0005-0000-0000-000091910000}"/>
    <cellStyle name="Millares 4 2 2" xfId="6608" xr:uid="{00000000-0005-0000-0000-000092910000}"/>
    <cellStyle name="Millares 4 2 2 2" xfId="10001" xr:uid="{00000000-0005-0000-0000-000093910000}"/>
    <cellStyle name="Millares 4 2 2 2 2" xfId="51514" xr:uid="{00000000-0005-0000-0000-000094910000}"/>
    <cellStyle name="Millares 4 2 2 3" xfId="27440" xr:uid="{00000000-0005-0000-0000-000095910000}"/>
    <cellStyle name="Millares 4 2 2 3 2" xfId="51321" xr:uid="{00000000-0005-0000-0000-000096910000}"/>
    <cellStyle name="Millares 4 2 2 4" xfId="46811" xr:uid="{00000000-0005-0000-0000-000097910000}"/>
    <cellStyle name="Millares 4 2 3" xfId="35335" xr:uid="{00000000-0005-0000-0000-000098910000}"/>
    <cellStyle name="Millares 4 2 4" xfId="19412" xr:uid="{00000000-0005-0000-0000-000099910000}"/>
    <cellStyle name="Millares 4 3" xfId="1257" xr:uid="{00000000-0005-0000-0000-00009A910000}"/>
    <cellStyle name="Millares 4 3 2" xfId="5455" xr:uid="{00000000-0005-0000-0000-00009B910000}"/>
    <cellStyle name="Millares 4 3 2 2" xfId="28212" xr:uid="{00000000-0005-0000-0000-00009C910000}"/>
    <cellStyle name="Millares 4 3 3" xfId="11473" xr:uid="{00000000-0005-0000-0000-00009D910000}"/>
    <cellStyle name="Millares 4 3 3 2" xfId="36107" xr:uid="{00000000-0005-0000-0000-00009E910000}"/>
    <cellStyle name="Millares 4 3 4" xfId="20896" xr:uid="{00000000-0005-0000-0000-00009F910000}"/>
    <cellStyle name="Millares 4 3 5" xfId="43129" xr:uid="{00000000-0005-0000-0000-0000A0910000}"/>
    <cellStyle name="Millares 4 4" xfId="7145" xr:uid="{00000000-0005-0000-0000-0000A1910000}"/>
    <cellStyle name="Millares 4 4 2" xfId="16122" xr:uid="{00000000-0005-0000-0000-0000A2910000}"/>
    <cellStyle name="Millares 4 4 2 2" xfId="29696" xr:uid="{00000000-0005-0000-0000-0000A3910000}"/>
    <cellStyle name="Millares 4 4 3" xfId="37592" xr:uid="{00000000-0005-0000-0000-0000A4910000}"/>
    <cellStyle name="Millares 4 4 4" xfId="22379" xr:uid="{00000000-0005-0000-0000-0000A5910000}"/>
    <cellStyle name="Millares 4 4 5" xfId="47347" xr:uid="{00000000-0005-0000-0000-0000A6910000}"/>
    <cellStyle name="Millares 4 5" xfId="3053" xr:uid="{00000000-0005-0000-0000-0000A7910000}"/>
    <cellStyle name="Millares 4 5 2" xfId="13037" xr:uid="{00000000-0005-0000-0000-0000A8910000}"/>
    <cellStyle name="Millares 4 5 2 2" xfId="31181" xr:uid="{00000000-0005-0000-0000-0000A9910000}"/>
    <cellStyle name="Millares 4 5 3" xfId="39078" xr:uid="{00000000-0005-0000-0000-0000AA910000}"/>
    <cellStyle name="Millares 4 5 4" xfId="23863" xr:uid="{00000000-0005-0000-0000-0000AB910000}"/>
    <cellStyle name="Millares 4 5 5" xfId="44258" xr:uid="{00000000-0005-0000-0000-0000AC910000}"/>
    <cellStyle name="Millares 4 6" xfId="7819" xr:uid="{00000000-0005-0000-0000-0000AD910000}"/>
    <cellStyle name="Millares 4 6 2" xfId="16786" xr:uid="{00000000-0005-0000-0000-0000AE910000}"/>
    <cellStyle name="Millares 4 6 2 2" xfId="32666" xr:uid="{00000000-0005-0000-0000-0000AF910000}"/>
    <cellStyle name="Millares 4 6 2 3" xfId="51517" xr:uid="{00000000-0005-0000-0000-0000B0910000}"/>
    <cellStyle name="Millares 4 6 3" xfId="40563" xr:uid="{00000000-0005-0000-0000-0000B1910000}"/>
    <cellStyle name="Millares 4 6 3 2" xfId="51126" xr:uid="{00000000-0005-0000-0000-0000B2910000}"/>
    <cellStyle name="Millares 4 6 4" xfId="25264" xr:uid="{00000000-0005-0000-0000-0000B3910000}"/>
    <cellStyle name="Millares 4 6 5" xfId="48011" xr:uid="{00000000-0005-0000-0000-0000B4910000}"/>
    <cellStyle name="Millares 4 7" xfId="11474" xr:uid="{00000000-0005-0000-0000-0000B5910000}"/>
    <cellStyle name="Millares 4 7 2" xfId="26995" xr:uid="{00000000-0005-0000-0000-0000B6910000}"/>
    <cellStyle name="Millares 4 7 3" xfId="49654" xr:uid="{00000000-0005-0000-0000-0000B7910000}"/>
    <cellStyle name="Millares 4 8" xfId="26250" xr:uid="{00000000-0005-0000-0000-0000B8910000}"/>
    <cellStyle name="Millares 4 9" xfId="34150" xr:uid="{00000000-0005-0000-0000-0000B9910000}"/>
    <cellStyle name="Millares 5" xfId="740" xr:uid="{00000000-0005-0000-0000-0000BA910000}"/>
    <cellStyle name="Millares 5 10" xfId="41646" xr:uid="{00000000-0005-0000-0000-0000BB910000}"/>
    <cellStyle name="Millares 5 2" xfId="1016" xr:uid="{00000000-0005-0000-0000-0000BC910000}"/>
    <cellStyle name="Millares 5 2 2" xfId="2729" xr:uid="{00000000-0005-0000-0000-0000BD910000}"/>
    <cellStyle name="Millares 5 2 2 2" xfId="6783" xr:uid="{00000000-0005-0000-0000-0000BE910000}"/>
    <cellStyle name="Millares 5 2 2 2 2" xfId="15761" xr:uid="{00000000-0005-0000-0000-0000BF910000}"/>
    <cellStyle name="Millares 5 2 2 2 3" xfId="46985" xr:uid="{00000000-0005-0000-0000-0000C0910000}"/>
    <cellStyle name="Millares 5 2 2 3" xfId="11475" xr:uid="{00000000-0005-0000-0000-0000C1910000}"/>
    <cellStyle name="Millares 5 2 2 4" xfId="27442" xr:uid="{00000000-0005-0000-0000-0000C2910000}"/>
    <cellStyle name="Millares 5 2 2 5" xfId="43938" xr:uid="{00000000-0005-0000-0000-0000C3910000}"/>
    <cellStyle name="Millares 5 2 3" xfId="3657" xr:uid="{00000000-0005-0000-0000-0000C4910000}"/>
    <cellStyle name="Millares 5 2 3 2" xfId="13641" xr:uid="{00000000-0005-0000-0000-0000C5910000}"/>
    <cellStyle name="Millares 5 2 3 3" xfId="35337" xr:uid="{00000000-0005-0000-0000-0000C6910000}"/>
    <cellStyle name="Millares 5 2 3 4" xfId="44862" xr:uid="{00000000-0005-0000-0000-0000C7910000}"/>
    <cellStyle name="Millares 5 2 4" xfId="9230" xr:uid="{00000000-0005-0000-0000-0000C8910000}"/>
    <cellStyle name="Millares 5 2 4 2" xfId="18196" xr:uid="{00000000-0005-0000-0000-0000C9910000}"/>
    <cellStyle name="Millares 5 2 4 3" xfId="49422" xr:uid="{00000000-0005-0000-0000-0000CA910000}"/>
    <cellStyle name="Millares 5 2 5" xfId="11476" xr:uid="{00000000-0005-0000-0000-0000CB910000}"/>
    <cellStyle name="Millares 5 2 5 2" xfId="51065" xr:uid="{00000000-0005-0000-0000-0000CC910000}"/>
    <cellStyle name="Millares 5 2 6" xfId="19414" xr:uid="{00000000-0005-0000-0000-0000CD910000}"/>
    <cellStyle name="Millares 5 2 7" xfId="42883" xr:uid="{00000000-0005-0000-0000-0000CE910000}"/>
    <cellStyle name="Millares 5 3" xfId="1431" xr:uid="{00000000-0005-0000-0000-0000CF910000}"/>
    <cellStyle name="Millares 5 3 2" xfId="5463" xr:uid="{00000000-0005-0000-0000-0000D0910000}"/>
    <cellStyle name="Millares 5 3 2 2" xfId="28214" xr:uid="{00000000-0005-0000-0000-0000D1910000}"/>
    <cellStyle name="Millares 5 3 3" xfId="11477" xr:uid="{00000000-0005-0000-0000-0000D2910000}"/>
    <cellStyle name="Millares 5 3 3 2" xfId="36109" xr:uid="{00000000-0005-0000-0000-0000D3910000}"/>
    <cellStyle name="Millares 5 3 4" xfId="20898" xr:uid="{00000000-0005-0000-0000-0000D4910000}"/>
    <cellStyle name="Millares 5 3 5" xfId="43303" xr:uid="{00000000-0005-0000-0000-0000D5910000}"/>
    <cellStyle name="Millares 5 4" xfId="7319" xr:uid="{00000000-0005-0000-0000-0000D6910000}"/>
    <cellStyle name="Millares 5 4 2" xfId="16295" xr:uid="{00000000-0005-0000-0000-0000D7910000}"/>
    <cellStyle name="Millares 5 4 2 2" xfId="29698" xr:uid="{00000000-0005-0000-0000-0000D8910000}"/>
    <cellStyle name="Millares 5 4 3" xfId="37594" xr:uid="{00000000-0005-0000-0000-0000D9910000}"/>
    <cellStyle name="Millares 5 4 4" xfId="22381" xr:uid="{00000000-0005-0000-0000-0000DA910000}"/>
    <cellStyle name="Millares 5 4 5" xfId="47520" xr:uid="{00000000-0005-0000-0000-0000DB910000}"/>
    <cellStyle name="Millares 5 5" xfId="3227" xr:uid="{00000000-0005-0000-0000-0000DC910000}"/>
    <cellStyle name="Millares 5 5 2" xfId="13211" xr:uid="{00000000-0005-0000-0000-0000DD910000}"/>
    <cellStyle name="Millares 5 5 2 2" xfId="31183" xr:uid="{00000000-0005-0000-0000-0000DE910000}"/>
    <cellStyle name="Millares 5 5 3" xfId="39080" xr:uid="{00000000-0005-0000-0000-0000DF910000}"/>
    <cellStyle name="Millares 5 5 4" xfId="23865" xr:uid="{00000000-0005-0000-0000-0000E0910000}"/>
    <cellStyle name="Millares 5 5 5" xfId="44432" xr:uid="{00000000-0005-0000-0000-0000E1910000}"/>
    <cellStyle name="Millares 5 6" xfId="7993" xr:uid="{00000000-0005-0000-0000-0000E2910000}"/>
    <cellStyle name="Millares 5 6 2" xfId="16960" xr:uid="{00000000-0005-0000-0000-0000E3910000}"/>
    <cellStyle name="Millares 5 6 2 2" xfId="32668" xr:uid="{00000000-0005-0000-0000-0000E4910000}"/>
    <cellStyle name="Millares 5 6 3" xfId="40565" xr:uid="{00000000-0005-0000-0000-0000E5910000}"/>
    <cellStyle name="Millares 5 6 4" xfId="25266" xr:uid="{00000000-0005-0000-0000-0000E6910000}"/>
    <cellStyle name="Millares 5 6 5" xfId="48185" xr:uid="{00000000-0005-0000-0000-0000E7910000}"/>
    <cellStyle name="Millares 5 7" xfId="11478" xr:uid="{00000000-0005-0000-0000-0000E8910000}"/>
    <cellStyle name="Millares 5 7 2" xfId="26252" xr:uid="{00000000-0005-0000-0000-0000E9910000}"/>
    <cellStyle name="Millares 5 7 3" xfId="49828" xr:uid="{00000000-0005-0000-0000-0000EA910000}"/>
    <cellStyle name="Millares 5 8" xfId="34152" xr:uid="{00000000-0005-0000-0000-0000EB910000}"/>
    <cellStyle name="Millares 5 9" xfId="18418" xr:uid="{00000000-0005-0000-0000-0000EC910000}"/>
    <cellStyle name="Millares 6" xfId="1017" xr:uid="{00000000-0005-0000-0000-0000ED910000}"/>
    <cellStyle name="Millares 6 2" xfId="1933" xr:uid="{00000000-0005-0000-0000-0000EE910000}"/>
    <cellStyle name="Millares 6 2 2" xfId="5462" xr:uid="{00000000-0005-0000-0000-0000EF910000}"/>
    <cellStyle name="Millares 6 2 3" xfId="7623" xr:uid="{00000000-0005-0000-0000-0000F0910000}"/>
    <cellStyle name="Millares 6 2 3 2" xfId="16597" xr:uid="{00000000-0005-0000-0000-0000F1910000}"/>
    <cellStyle name="Millares 6 2 3 3" xfId="47821" xr:uid="{00000000-0005-0000-0000-0000F2910000}"/>
    <cellStyle name="Millares 6 2 4" xfId="9231" xr:uid="{00000000-0005-0000-0000-0000F3910000}"/>
    <cellStyle name="Millares 6 2 4 2" xfId="18197" xr:uid="{00000000-0005-0000-0000-0000F4910000}"/>
    <cellStyle name="Millares 6 2 4 3" xfId="49423" xr:uid="{00000000-0005-0000-0000-0000F5910000}"/>
    <cellStyle name="Millares 6 2 5" xfId="11479" xr:uid="{00000000-0005-0000-0000-0000F6910000}"/>
    <cellStyle name="Millares 6 2 5 2" xfId="51066" xr:uid="{00000000-0005-0000-0000-0000F7910000}"/>
    <cellStyle name="Millares 6 2 6" xfId="12730" xr:uid="{00000000-0005-0000-0000-0000F8910000}"/>
    <cellStyle name="Millares 6 2 7" xfId="51118" xr:uid="{00000000-0005-0000-0000-0000F9910000}"/>
    <cellStyle name="Millares 6 2 8" xfId="42884" xr:uid="{00000000-0005-0000-0000-0000FA910000}"/>
    <cellStyle name="Millares 6 3" xfId="2730" xr:uid="{00000000-0005-0000-0000-0000FB910000}"/>
    <cellStyle name="Millares 6 3 2" xfId="11480" xr:uid="{00000000-0005-0000-0000-0000FC910000}"/>
    <cellStyle name="Millares 6 3 2 2" xfId="34915" xr:uid="{00000000-0005-0000-0000-0000FD910000}"/>
    <cellStyle name="Millares 6 3 3" xfId="27020" xr:uid="{00000000-0005-0000-0000-0000FE910000}"/>
    <cellStyle name="Millares 6 3 4" xfId="43939" xr:uid="{00000000-0005-0000-0000-0000FF910000}"/>
    <cellStyle name="Millares 6 4" xfId="3658" xr:uid="{00000000-0005-0000-0000-000000920000}"/>
    <cellStyle name="Millares 6 4 2" xfId="13642" xr:uid="{00000000-0005-0000-0000-000001920000}"/>
    <cellStyle name="Millares 6 4 3" xfId="44863" xr:uid="{00000000-0005-0000-0000-000002920000}"/>
    <cellStyle name="Millares 6 5" xfId="11481" xr:uid="{00000000-0005-0000-0000-000003920000}"/>
    <cellStyle name="Millares 7" xfId="1018" xr:uid="{00000000-0005-0000-0000-000004920000}"/>
    <cellStyle name="Millares 7 2" xfId="2731" xr:uid="{00000000-0005-0000-0000-000005920000}"/>
    <cellStyle name="Millares 7 2 2" xfId="5474" xr:uid="{00000000-0005-0000-0000-000006920000}"/>
    <cellStyle name="Millares 7 2 3" xfId="11482" xr:uid="{00000000-0005-0000-0000-000007920000}"/>
    <cellStyle name="Millares 7 2 4" xfId="27034" xr:uid="{00000000-0005-0000-0000-000008920000}"/>
    <cellStyle name="Millares 7 2 5" xfId="43940" xr:uid="{00000000-0005-0000-0000-000009920000}"/>
    <cellStyle name="Millares 7 3" xfId="3659" xr:uid="{00000000-0005-0000-0000-00000A920000}"/>
    <cellStyle name="Millares 7 3 2" xfId="13643" xr:uid="{00000000-0005-0000-0000-00000B920000}"/>
    <cellStyle name="Millares 7 3 3" xfId="34929" xr:uid="{00000000-0005-0000-0000-00000C920000}"/>
    <cellStyle name="Millares 7 3 4" xfId="44864" xr:uid="{00000000-0005-0000-0000-00000D920000}"/>
    <cellStyle name="Millares 7 4" xfId="9232" xr:uid="{00000000-0005-0000-0000-00000E920000}"/>
    <cellStyle name="Millares 7 4 2" xfId="18198" xr:uid="{00000000-0005-0000-0000-00000F920000}"/>
    <cellStyle name="Millares 7 4 3" xfId="49424" xr:uid="{00000000-0005-0000-0000-000010920000}"/>
    <cellStyle name="Millares 7 5" xfId="11483" xr:uid="{00000000-0005-0000-0000-000011920000}"/>
    <cellStyle name="Millares 7 5 2" xfId="51067" xr:uid="{00000000-0005-0000-0000-000012920000}"/>
    <cellStyle name="Millares 7 6" xfId="18661" xr:uid="{00000000-0005-0000-0000-000013920000}"/>
    <cellStyle name="Millares 7 7" xfId="42885" xr:uid="{00000000-0005-0000-0000-000014920000}"/>
    <cellStyle name="Millares 8" xfId="5473" xr:uid="{00000000-0005-0000-0000-000015920000}"/>
    <cellStyle name="Millares 8 2" xfId="27052" xr:uid="{00000000-0005-0000-0000-000016920000}"/>
    <cellStyle name="Millares 8 2 2" xfId="51362" xr:uid="{00000000-0005-0000-0000-000017920000}"/>
    <cellStyle name="Millares 8 3" xfId="34947" xr:uid="{00000000-0005-0000-0000-000018920000}"/>
    <cellStyle name="Millares 8 3 2" xfId="51131" xr:uid="{00000000-0005-0000-0000-000019920000}"/>
    <cellStyle name="Millares 8 4" xfId="18679" xr:uid="{00000000-0005-0000-0000-00001A920000}"/>
    <cellStyle name="Millares 9" xfId="5475" xr:uid="{00000000-0005-0000-0000-00001B920000}"/>
    <cellStyle name="Millares 9 2" xfId="27480" xr:uid="{00000000-0005-0000-0000-00001C920000}"/>
    <cellStyle name="Millares 9 2 2" xfId="51363" xr:uid="{00000000-0005-0000-0000-00001D920000}"/>
    <cellStyle name="Millares 9 3" xfId="35375" xr:uid="{00000000-0005-0000-0000-00001E920000}"/>
    <cellStyle name="Millares 9 3 2" xfId="51245" xr:uid="{00000000-0005-0000-0000-00001F920000}"/>
    <cellStyle name="Millares 9 4" xfId="20165" xr:uid="{00000000-0005-0000-0000-000020920000}"/>
    <cellStyle name="Neutral" xfId="11" builtinId="28" customBuiltin="1"/>
    <cellStyle name="Neutral 2" xfId="5339" xr:uid="{00000000-0005-0000-0000-000022920000}"/>
    <cellStyle name="Neutral 2 2" xfId="5937" xr:uid="{00000000-0005-0000-0000-000023920000}"/>
    <cellStyle name="Neutral 2 3" xfId="5618" xr:uid="{00000000-0005-0000-0000-000024920000}"/>
    <cellStyle name="Neutral 2 4" xfId="12689" xr:uid="{00000000-0005-0000-0000-000025920000}"/>
    <cellStyle name="Neutral 2 5" xfId="12608" xr:uid="{00000000-0005-0000-0000-000026920000}"/>
    <cellStyle name="Neutral 3" xfId="5425" xr:uid="{00000000-0005-0000-0000-000027920000}"/>
    <cellStyle name="Neutral 3 2" xfId="5938" xr:uid="{00000000-0005-0000-0000-000028920000}"/>
    <cellStyle name="Neutral 3 3" xfId="5713" xr:uid="{00000000-0005-0000-0000-000029920000}"/>
    <cellStyle name="Neutral 4" xfId="5936" xr:uid="{00000000-0005-0000-0000-00002A920000}"/>
    <cellStyle name="Neutral 5" xfId="6107" xr:uid="{00000000-0005-0000-0000-00002B920000}"/>
    <cellStyle name="Normal" xfId="0" builtinId="0"/>
    <cellStyle name="Normal 10" xfId="431" xr:uid="{00000000-0005-0000-0000-00002D920000}"/>
    <cellStyle name="Normal 10 10 2" xfId="1" xr:uid="{00000000-0005-0000-0000-00002E920000}"/>
    <cellStyle name="Normal 10 10 2 2" xfId="9276" xr:uid="{00000000-0005-0000-0000-00002F920000}"/>
    <cellStyle name="Normal 10 2" xfId="1734" xr:uid="{00000000-0005-0000-0000-000030920000}"/>
    <cellStyle name="Normal 10 2 10" xfId="19020" xr:uid="{00000000-0005-0000-0000-000031920000}"/>
    <cellStyle name="Normal 10 2 11" xfId="41940" xr:uid="{00000000-0005-0000-0000-000032920000}"/>
    <cellStyle name="Normal 10 2 2" xfId="1891" xr:uid="{00000000-0005-0000-0000-000033920000}"/>
    <cellStyle name="Normal 10 2 2 10" xfId="42092" xr:uid="{00000000-0005-0000-0000-000034920000}"/>
    <cellStyle name="Normal 10 2 2 2" xfId="2410" xr:uid="{00000000-0005-0000-0000-000035920000}"/>
    <cellStyle name="Normal 10 2 2 2 2" xfId="5154" xr:uid="{00000000-0005-0000-0000-000036920000}"/>
    <cellStyle name="Normal 10 2 2 2 2 2" xfId="10006" xr:uid="{00000000-0005-0000-0000-000037920000}"/>
    <cellStyle name="Normal 10 2 2 2 2 2 2" xfId="28751" xr:uid="{00000000-0005-0000-0000-000038920000}"/>
    <cellStyle name="Normal 10 2 2 2 2 3" xfId="36646" xr:uid="{00000000-0005-0000-0000-000039920000}"/>
    <cellStyle name="Normal 10 2 2 2 2 4" xfId="21435" xr:uid="{00000000-0005-0000-0000-00003A920000}"/>
    <cellStyle name="Normal 10 2 2 2 2 5" xfId="46354" xr:uid="{00000000-0005-0000-0000-00003B920000}"/>
    <cellStyle name="Normal 10 2 2 2 3" xfId="8957" xr:uid="{00000000-0005-0000-0000-00003C920000}"/>
    <cellStyle name="Normal 10 2 2 2 3 2" xfId="10005" xr:uid="{00000000-0005-0000-0000-00003D920000}"/>
    <cellStyle name="Normal 10 2 2 2 3 2 2" xfId="30235" xr:uid="{00000000-0005-0000-0000-00003E920000}"/>
    <cellStyle name="Normal 10 2 2 2 3 3" xfId="38131" xr:uid="{00000000-0005-0000-0000-00003F920000}"/>
    <cellStyle name="Normal 10 2 2 2 3 4" xfId="22918" xr:uid="{00000000-0005-0000-0000-000040920000}"/>
    <cellStyle name="Normal 10 2 2 2 3 5" xfId="49149" xr:uid="{00000000-0005-0000-0000-000041920000}"/>
    <cellStyle name="Normal 10 2 2 2 4" xfId="9809" xr:uid="{00000000-0005-0000-0000-000042920000}"/>
    <cellStyle name="Normal 10 2 2 2 4 2" xfId="31720" xr:uid="{00000000-0005-0000-0000-000043920000}"/>
    <cellStyle name="Normal 10 2 2 2 4 3" xfId="39617" xr:uid="{00000000-0005-0000-0000-000044920000}"/>
    <cellStyle name="Normal 10 2 2 2 4 4" xfId="24402" xr:uid="{00000000-0005-0000-0000-000045920000}"/>
    <cellStyle name="Normal 10 2 2 2 4 5" xfId="50792" xr:uid="{00000000-0005-0000-0000-000046920000}"/>
    <cellStyle name="Normal 10 2 2 2 5" xfId="25441" xr:uid="{00000000-0005-0000-0000-000047920000}"/>
    <cellStyle name="Normal 10 2 2 2 5 2" xfId="33205" xr:uid="{00000000-0005-0000-0000-000048920000}"/>
    <cellStyle name="Normal 10 2 2 2 5 3" xfId="41102" xr:uid="{00000000-0005-0000-0000-000049920000}"/>
    <cellStyle name="Normal 10 2 2 2 6" xfId="26789" xr:uid="{00000000-0005-0000-0000-00004A920000}"/>
    <cellStyle name="Normal 10 2 2 2 7" xfId="34689" xr:uid="{00000000-0005-0000-0000-00004B920000}"/>
    <cellStyle name="Normal 10 2 2 2 8" xfId="19951" xr:uid="{00000000-0005-0000-0000-00004C920000}"/>
    <cellStyle name="Normal 10 2 2 2 9" xfId="42610" xr:uid="{00000000-0005-0000-0000-00004D920000}"/>
    <cellStyle name="Normal 10 2 2 3" xfId="6180" xr:uid="{00000000-0005-0000-0000-00004E920000}"/>
    <cellStyle name="Normal 10 2 2 3 2" xfId="28139" xr:uid="{00000000-0005-0000-0000-00004F920000}"/>
    <cellStyle name="Normal 10 2 2 3 2 2" xfId="51476" xr:uid="{00000000-0005-0000-0000-000050920000}"/>
    <cellStyle name="Normal 10 2 2 3 3" xfId="36034" xr:uid="{00000000-0005-0000-0000-000051920000}"/>
    <cellStyle name="Normal 10 2 2 3 3 2" xfId="51196" xr:uid="{00000000-0005-0000-0000-000052920000}"/>
    <cellStyle name="Normal 10 2 2 3 4" xfId="20823" xr:uid="{00000000-0005-0000-0000-000053920000}"/>
    <cellStyle name="Normal 10 2 2 4" xfId="4315" xr:uid="{00000000-0005-0000-0000-000054920000}"/>
    <cellStyle name="Normal 10 2 2 4 2" xfId="14295" xr:uid="{00000000-0005-0000-0000-000055920000}"/>
    <cellStyle name="Normal 10 2 2 4 2 2" xfId="29623" xr:uid="{00000000-0005-0000-0000-000056920000}"/>
    <cellStyle name="Normal 10 2 2 4 3" xfId="37519" xr:uid="{00000000-0005-0000-0000-000057920000}"/>
    <cellStyle name="Normal 10 2 2 4 4" xfId="22307" xr:uid="{00000000-0005-0000-0000-000058920000}"/>
    <cellStyle name="Normal 10 2 2 4 5" xfId="45517" xr:uid="{00000000-0005-0000-0000-000059920000}"/>
    <cellStyle name="Normal 10 2 2 5" xfId="8439" xr:uid="{00000000-0005-0000-0000-00005A920000}"/>
    <cellStyle name="Normal 10 2 2 5 2" xfId="17406" xr:uid="{00000000-0005-0000-0000-00005B920000}"/>
    <cellStyle name="Normal 10 2 2 5 2 2" xfId="31108" xr:uid="{00000000-0005-0000-0000-00005C920000}"/>
    <cellStyle name="Normal 10 2 2 5 3" xfId="39005" xr:uid="{00000000-0005-0000-0000-00005D920000}"/>
    <cellStyle name="Normal 10 2 2 5 4" xfId="23791" xr:uid="{00000000-0005-0000-0000-00005E920000}"/>
    <cellStyle name="Normal 10 2 2 5 5" xfId="48631" xr:uid="{00000000-0005-0000-0000-00005F920000}"/>
    <cellStyle name="Normal 10 2 2 6" xfId="11484" xr:uid="{00000000-0005-0000-0000-000060920000}"/>
    <cellStyle name="Normal 10 2 2 6 2" xfId="32593" xr:uid="{00000000-0005-0000-0000-000061920000}"/>
    <cellStyle name="Normal 10 2 2 6 3" xfId="40490" xr:uid="{00000000-0005-0000-0000-000062920000}"/>
    <cellStyle name="Normal 10 2 2 6 4" xfId="25197" xr:uid="{00000000-0005-0000-0000-000063920000}"/>
    <cellStyle name="Normal 10 2 2 6 5" xfId="50274" xr:uid="{00000000-0005-0000-0000-000064920000}"/>
    <cellStyle name="Normal 10 2 2 7" xfId="26177" xr:uid="{00000000-0005-0000-0000-000065920000}"/>
    <cellStyle name="Normal 10 2 2 8" xfId="34077" xr:uid="{00000000-0005-0000-0000-000066920000}"/>
    <cellStyle name="Normal 10 2 2 9" xfId="19339" xr:uid="{00000000-0005-0000-0000-000067920000}"/>
    <cellStyle name="Normal 10 2 3" xfId="2409" xr:uid="{00000000-0005-0000-0000-000068920000}"/>
    <cellStyle name="Normal 10 2 3 2" xfId="4875" xr:uid="{00000000-0005-0000-0000-000069920000}"/>
    <cellStyle name="Normal 10 2 3 2 2" xfId="14853" xr:uid="{00000000-0005-0000-0000-00006A920000}"/>
    <cellStyle name="Normal 10 2 3 2 2 2" xfId="28750" xr:uid="{00000000-0005-0000-0000-00006B920000}"/>
    <cellStyle name="Normal 10 2 3 2 3" xfId="36645" xr:uid="{00000000-0005-0000-0000-00006C920000}"/>
    <cellStyle name="Normal 10 2 3 2 4" xfId="21434" xr:uid="{00000000-0005-0000-0000-00006D920000}"/>
    <cellStyle name="Normal 10 2 3 2 5" xfId="46075" xr:uid="{00000000-0005-0000-0000-00006E920000}"/>
    <cellStyle name="Normal 10 2 3 3" xfId="8956" xr:uid="{00000000-0005-0000-0000-00006F920000}"/>
    <cellStyle name="Normal 10 2 3 3 2" xfId="17923" xr:uid="{00000000-0005-0000-0000-000070920000}"/>
    <cellStyle name="Normal 10 2 3 3 2 2" xfId="30234" xr:uid="{00000000-0005-0000-0000-000071920000}"/>
    <cellStyle name="Normal 10 2 3 3 3" xfId="38130" xr:uid="{00000000-0005-0000-0000-000072920000}"/>
    <cellStyle name="Normal 10 2 3 3 4" xfId="22917" xr:uid="{00000000-0005-0000-0000-000073920000}"/>
    <cellStyle name="Normal 10 2 3 3 5" xfId="49148" xr:uid="{00000000-0005-0000-0000-000074920000}"/>
    <cellStyle name="Normal 10 2 3 4" xfId="9810" xr:uid="{00000000-0005-0000-0000-000075920000}"/>
    <cellStyle name="Normal 10 2 3 4 2" xfId="31719" xr:uid="{00000000-0005-0000-0000-000076920000}"/>
    <cellStyle name="Normal 10 2 3 4 3" xfId="39616" xr:uid="{00000000-0005-0000-0000-000077920000}"/>
    <cellStyle name="Normal 10 2 3 4 4" xfId="24401" xr:uid="{00000000-0005-0000-0000-000078920000}"/>
    <cellStyle name="Normal 10 2 3 4 5" xfId="50791" xr:uid="{00000000-0005-0000-0000-000079920000}"/>
    <cellStyle name="Normal 10 2 3 5" xfId="12463" xr:uid="{00000000-0005-0000-0000-00007A920000}"/>
    <cellStyle name="Normal 10 2 3 5 2" xfId="33204" xr:uid="{00000000-0005-0000-0000-00007B920000}"/>
    <cellStyle name="Normal 10 2 3 5 3" xfId="41101" xr:uid="{00000000-0005-0000-0000-00007C920000}"/>
    <cellStyle name="Normal 10 2 3 6" xfId="26788" xr:uid="{00000000-0005-0000-0000-00007D920000}"/>
    <cellStyle name="Normal 10 2 3 7" xfId="34688" xr:uid="{00000000-0005-0000-0000-00007E920000}"/>
    <cellStyle name="Normal 10 2 3 8" xfId="19950" xr:uid="{00000000-0005-0000-0000-00007F920000}"/>
    <cellStyle name="Normal 10 2 3 9" xfId="42609" xr:uid="{00000000-0005-0000-0000-000080920000}"/>
    <cellStyle name="Normal 10 2 4" xfId="4572" xr:uid="{00000000-0005-0000-0000-000081920000}"/>
    <cellStyle name="Normal 10 2 4 2" xfId="14550" xr:uid="{00000000-0005-0000-0000-000082920000}"/>
    <cellStyle name="Normal 10 2 4 2 2" xfId="27820" xr:uid="{00000000-0005-0000-0000-000083920000}"/>
    <cellStyle name="Normal 10 2 4 3" xfId="35715" xr:uid="{00000000-0005-0000-0000-000084920000}"/>
    <cellStyle name="Normal 10 2 4 4" xfId="20504" xr:uid="{00000000-0005-0000-0000-000085920000}"/>
    <cellStyle name="Normal 10 2 4 5" xfId="45772" xr:uid="{00000000-0005-0000-0000-000086920000}"/>
    <cellStyle name="Normal 10 2 5" xfId="6178" xr:uid="{00000000-0005-0000-0000-000087920000}"/>
    <cellStyle name="Normal 10 2 5 2" xfId="29304" xr:uid="{00000000-0005-0000-0000-000088920000}"/>
    <cellStyle name="Normal 10 2 5 2 2" xfId="51474" xr:uid="{00000000-0005-0000-0000-000089920000}"/>
    <cellStyle name="Normal 10 2 5 3" xfId="37200" xr:uid="{00000000-0005-0000-0000-00008A920000}"/>
    <cellStyle name="Normal 10 2 5 3 2" xfId="51295" xr:uid="{00000000-0005-0000-0000-00008B920000}"/>
    <cellStyle name="Normal 10 2 5 4" xfId="21988" xr:uid="{00000000-0005-0000-0000-00008C920000}"/>
    <cellStyle name="Normal 10 2 6" xfId="4035" xr:uid="{00000000-0005-0000-0000-00008D920000}"/>
    <cellStyle name="Normal 10 2 6 2" xfId="14016" xr:uid="{00000000-0005-0000-0000-00008E920000}"/>
    <cellStyle name="Normal 10 2 6 2 2" xfId="30789" xr:uid="{00000000-0005-0000-0000-00008F920000}"/>
    <cellStyle name="Normal 10 2 6 3" xfId="38686" xr:uid="{00000000-0005-0000-0000-000090920000}"/>
    <cellStyle name="Normal 10 2 6 4" xfId="23472" xr:uid="{00000000-0005-0000-0000-000091920000}"/>
    <cellStyle name="Normal 10 2 6 5" xfId="45238" xr:uid="{00000000-0005-0000-0000-000092920000}"/>
    <cellStyle name="Normal 10 2 7" xfId="8287" xr:uid="{00000000-0005-0000-0000-000093920000}"/>
    <cellStyle name="Normal 10 2 7 2" xfId="17254" xr:uid="{00000000-0005-0000-0000-000094920000}"/>
    <cellStyle name="Normal 10 2 7 2 2" xfId="32274" xr:uid="{00000000-0005-0000-0000-000095920000}"/>
    <cellStyle name="Normal 10 2 7 3" xfId="40171" xr:uid="{00000000-0005-0000-0000-000096920000}"/>
    <cellStyle name="Normal 10 2 7 4" xfId="24905" xr:uid="{00000000-0005-0000-0000-000097920000}"/>
    <cellStyle name="Normal 10 2 7 5" xfId="48479" xr:uid="{00000000-0005-0000-0000-000098920000}"/>
    <cellStyle name="Normal 10 2 8" xfId="11485" xr:uid="{00000000-0005-0000-0000-000099920000}"/>
    <cellStyle name="Normal 10 2 8 2" xfId="25859" xr:uid="{00000000-0005-0000-0000-00009A920000}"/>
    <cellStyle name="Normal 10 2 8 3" xfId="50122" xr:uid="{00000000-0005-0000-0000-00009B920000}"/>
    <cellStyle name="Normal 10 2 9" xfId="33758" xr:uid="{00000000-0005-0000-0000-00009C920000}"/>
    <cellStyle name="Normal 10 3" xfId="1890" xr:uid="{00000000-0005-0000-0000-00009D920000}"/>
    <cellStyle name="Normal 10 3 10" xfId="42091" xr:uid="{00000000-0005-0000-0000-00009E920000}"/>
    <cellStyle name="Normal 10 3 2" xfId="2411" xr:uid="{00000000-0005-0000-0000-00009F920000}"/>
    <cellStyle name="Normal 10 3 2 2" xfId="4975" xr:uid="{00000000-0005-0000-0000-0000A0920000}"/>
    <cellStyle name="Normal 10 3 2 2 2" xfId="14953" xr:uid="{00000000-0005-0000-0000-0000A1920000}"/>
    <cellStyle name="Normal 10 3 2 2 2 2" xfId="28752" xr:uid="{00000000-0005-0000-0000-0000A2920000}"/>
    <cellStyle name="Normal 10 3 2 2 3" xfId="36647" xr:uid="{00000000-0005-0000-0000-0000A3920000}"/>
    <cellStyle name="Normal 10 3 2 2 4" xfId="21436" xr:uid="{00000000-0005-0000-0000-0000A4920000}"/>
    <cellStyle name="Normal 10 3 2 2 5" xfId="46175" xr:uid="{00000000-0005-0000-0000-0000A5920000}"/>
    <cellStyle name="Normal 10 3 2 3" xfId="8958" xr:uid="{00000000-0005-0000-0000-0000A6920000}"/>
    <cellStyle name="Normal 10 3 2 3 2" xfId="17924" xr:uid="{00000000-0005-0000-0000-0000A7920000}"/>
    <cellStyle name="Normal 10 3 2 3 2 2" xfId="30236" xr:uid="{00000000-0005-0000-0000-0000A8920000}"/>
    <cellStyle name="Normal 10 3 2 3 3" xfId="38132" xr:uid="{00000000-0005-0000-0000-0000A9920000}"/>
    <cellStyle name="Normal 10 3 2 3 4" xfId="22919" xr:uid="{00000000-0005-0000-0000-0000AA920000}"/>
    <cellStyle name="Normal 10 3 2 3 5" xfId="49150" xr:uid="{00000000-0005-0000-0000-0000AB920000}"/>
    <cellStyle name="Normal 10 3 2 4" xfId="9811" xr:uid="{00000000-0005-0000-0000-0000AC920000}"/>
    <cellStyle name="Normal 10 3 2 4 2" xfId="31721" xr:uid="{00000000-0005-0000-0000-0000AD920000}"/>
    <cellStyle name="Normal 10 3 2 4 3" xfId="39618" xr:uid="{00000000-0005-0000-0000-0000AE920000}"/>
    <cellStyle name="Normal 10 3 2 4 4" xfId="24403" xr:uid="{00000000-0005-0000-0000-0000AF920000}"/>
    <cellStyle name="Normal 10 3 2 4 5" xfId="50793" xr:uid="{00000000-0005-0000-0000-0000B0920000}"/>
    <cellStyle name="Normal 10 3 2 5" xfId="12464" xr:uid="{00000000-0005-0000-0000-0000B1920000}"/>
    <cellStyle name="Normal 10 3 2 5 2" xfId="33206" xr:uid="{00000000-0005-0000-0000-0000B2920000}"/>
    <cellStyle name="Normal 10 3 2 5 3" xfId="41103" xr:uid="{00000000-0005-0000-0000-0000B3920000}"/>
    <cellStyle name="Normal 10 3 2 6" xfId="26790" xr:uid="{00000000-0005-0000-0000-0000B4920000}"/>
    <cellStyle name="Normal 10 3 2 7" xfId="34690" xr:uid="{00000000-0005-0000-0000-0000B5920000}"/>
    <cellStyle name="Normal 10 3 2 8" xfId="19952" xr:uid="{00000000-0005-0000-0000-0000B6920000}"/>
    <cellStyle name="Normal 10 3 2 9" xfId="42611" xr:uid="{00000000-0005-0000-0000-0000B7920000}"/>
    <cellStyle name="Normal 10 3 3" xfId="6179" xr:uid="{00000000-0005-0000-0000-0000B8920000}"/>
    <cellStyle name="Normal 10 3 3 2" xfId="28138" xr:uid="{00000000-0005-0000-0000-0000B9920000}"/>
    <cellStyle name="Normal 10 3 3 2 2" xfId="51475" xr:uid="{00000000-0005-0000-0000-0000BA920000}"/>
    <cellStyle name="Normal 10 3 3 3" xfId="36033" xr:uid="{00000000-0005-0000-0000-0000BB920000}"/>
    <cellStyle name="Normal 10 3 3 3 2" xfId="51195" xr:uid="{00000000-0005-0000-0000-0000BC920000}"/>
    <cellStyle name="Normal 10 3 3 4" xfId="20822" xr:uid="{00000000-0005-0000-0000-0000BD920000}"/>
    <cellStyle name="Normal 10 3 4" xfId="4136" xr:uid="{00000000-0005-0000-0000-0000BE920000}"/>
    <cellStyle name="Normal 10 3 4 2" xfId="14116" xr:uid="{00000000-0005-0000-0000-0000BF920000}"/>
    <cellStyle name="Normal 10 3 4 2 2" xfId="29622" xr:uid="{00000000-0005-0000-0000-0000C0920000}"/>
    <cellStyle name="Normal 10 3 4 3" xfId="37518" xr:uid="{00000000-0005-0000-0000-0000C1920000}"/>
    <cellStyle name="Normal 10 3 4 4" xfId="22306" xr:uid="{00000000-0005-0000-0000-0000C2920000}"/>
    <cellStyle name="Normal 10 3 4 5" xfId="45338" xr:uid="{00000000-0005-0000-0000-0000C3920000}"/>
    <cellStyle name="Normal 10 3 5" xfId="8438" xr:uid="{00000000-0005-0000-0000-0000C4920000}"/>
    <cellStyle name="Normal 10 3 5 2" xfId="17405" xr:uid="{00000000-0005-0000-0000-0000C5920000}"/>
    <cellStyle name="Normal 10 3 5 2 2" xfId="31107" xr:uid="{00000000-0005-0000-0000-0000C6920000}"/>
    <cellStyle name="Normal 10 3 5 3" xfId="39004" xr:uid="{00000000-0005-0000-0000-0000C7920000}"/>
    <cellStyle name="Normal 10 3 5 4" xfId="23790" xr:uid="{00000000-0005-0000-0000-0000C8920000}"/>
    <cellStyle name="Normal 10 3 5 5" xfId="48630" xr:uid="{00000000-0005-0000-0000-0000C9920000}"/>
    <cellStyle name="Normal 10 3 6" xfId="11486" xr:uid="{00000000-0005-0000-0000-0000CA920000}"/>
    <cellStyle name="Normal 10 3 6 2" xfId="32592" xr:uid="{00000000-0005-0000-0000-0000CB920000}"/>
    <cellStyle name="Normal 10 3 6 3" xfId="40489" xr:uid="{00000000-0005-0000-0000-0000CC920000}"/>
    <cellStyle name="Normal 10 3 6 4" xfId="25196" xr:uid="{00000000-0005-0000-0000-0000CD920000}"/>
    <cellStyle name="Normal 10 3 6 5" xfId="50273" xr:uid="{00000000-0005-0000-0000-0000CE920000}"/>
    <cellStyle name="Normal 10 3 7" xfId="26176" xr:uid="{00000000-0005-0000-0000-0000CF920000}"/>
    <cellStyle name="Normal 10 3 8" xfId="34076" xr:uid="{00000000-0005-0000-0000-0000D0920000}"/>
    <cellStyle name="Normal 10 3 9" xfId="19338" xr:uid="{00000000-0005-0000-0000-0000D1920000}"/>
    <cellStyle name="Normal 10 4" xfId="2408" xr:uid="{00000000-0005-0000-0000-0000D2920000}"/>
    <cellStyle name="Normal 10 4 2" xfId="4696" xr:uid="{00000000-0005-0000-0000-0000D3920000}"/>
    <cellStyle name="Normal 10 4 2 2" xfId="14674" xr:uid="{00000000-0005-0000-0000-0000D4920000}"/>
    <cellStyle name="Normal 10 4 2 2 2" xfId="28749" xr:uid="{00000000-0005-0000-0000-0000D5920000}"/>
    <cellStyle name="Normal 10 4 2 3" xfId="36644" xr:uid="{00000000-0005-0000-0000-0000D6920000}"/>
    <cellStyle name="Normal 10 4 2 4" xfId="21433" xr:uid="{00000000-0005-0000-0000-0000D7920000}"/>
    <cellStyle name="Normal 10 4 2 5" xfId="45896" xr:uid="{00000000-0005-0000-0000-0000D8920000}"/>
    <cellStyle name="Normal 10 4 3" xfId="8955" xr:uid="{00000000-0005-0000-0000-0000D9920000}"/>
    <cellStyle name="Normal 10 4 3 2" xfId="17922" xr:uid="{00000000-0005-0000-0000-0000DA920000}"/>
    <cellStyle name="Normal 10 4 3 2 2" xfId="30233" xr:uid="{00000000-0005-0000-0000-0000DB920000}"/>
    <cellStyle name="Normal 10 4 3 3" xfId="38129" xr:uid="{00000000-0005-0000-0000-0000DC920000}"/>
    <cellStyle name="Normal 10 4 3 4" xfId="22916" xr:uid="{00000000-0005-0000-0000-0000DD920000}"/>
    <cellStyle name="Normal 10 4 3 5" xfId="49147" xr:uid="{00000000-0005-0000-0000-0000DE920000}"/>
    <cellStyle name="Normal 10 4 4" xfId="9812" xr:uid="{00000000-0005-0000-0000-0000DF920000}"/>
    <cellStyle name="Normal 10 4 4 2" xfId="31718" xr:uid="{00000000-0005-0000-0000-0000E0920000}"/>
    <cellStyle name="Normal 10 4 4 3" xfId="39615" xr:uid="{00000000-0005-0000-0000-0000E1920000}"/>
    <cellStyle name="Normal 10 4 4 4" xfId="24400" xr:uid="{00000000-0005-0000-0000-0000E2920000}"/>
    <cellStyle name="Normal 10 4 4 5" xfId="50790" xr:uid="{00000000-0005-0000-0000-0000E3920000}"/>
    <cellStyle name="Normal 10 4 5" xfId="12462" xr:uid="{00000000-0005-0000-0000-0000E4920000}"/>
    <cellStyle name="Normal 10 4 5 2" xfId="33203" xr:uid="{00000000-0005-0000-0000-0000E5920000}"/>
    <cellStyle name="Normal 10 4 5 3" xfId="41100" xr:uid="{00000000-0005-0000-0000-0000E6920000}"/>
    <cellStyle name="Normal 10 4 6" xfId="26787" xr:uid="{00000000-0005-0000-0000-0000E7920000}"/>
    <cellStyle name="Normal 10 4 7" xfId="34687" xr:uid="{00000000-0005-0000-0000-0000E8920000}"/>
    <cellStyle name="Normal 10 4 8" xfId="19949" xr:uid="{00000000-0005-0000-0000-0000E9920000}"/>
    <cellStyle name="Normal 10 4 9" xfId="42608" xr:uid="{00000000-0005-0000-0000-0000EA920000}"/>
    <cellStyle name="Normal 10 5" xfId="1733" xr:uid="{00000000-0005-0000-0000-0000EB920000}"/>
    <cellStyle name="Normal 10 5 2" xfId="4497" xr:uid="{00000000-0005-0000-0000-0000EC920000}"/>
    <cellStyle name="Normal 10 5 2 2" xfId="14475" xr:uid="{00000000-0005-0000-0000-0000ED920000}"/>
    <cellStyle name="Normal 10 5 2 2 2" xfId="27819" xr:uid="{00000000-0005-0000-0000-0000EE920000}"/>
    <cellStyle name="Normal 10 5 2 3" xfId="35714" xr:uid="{00000000-0005-0000-0000-0000EF920000}"/>
    <cellStyle name="Normal 10 5 2 4" xfId="20503" xr:uid="{00000000-0005-0000-0000-0000F0920000}"/>
    <cellStyle name="Normal 10 5 2 5" xfId="45697" xr:uid="{00000000-0005-0000-0000-0000F1920000}"/>
    <cellStyle name="Normal 10 5 3" xfId="8286" xr:uid="{00000000-0005-0000-0000-0000F2920000}"/>
    <cellStyle name="Normal 10 5 3 2" xfId="17253" xr:uid="{00000000-0005-0000-0000-0000F3920000}"/>
    <cellStyle name="Normal 10 5 3 2 2" xfId="29303" xr:uid="{00000000-0005-0000-0000-0000F4920000}"/>
    <cellStyle name="Normal 10 5 3 3" xfId="37199" xr:uid="{00000000-0005-0000-0000-0000F5920000}"/>
    <cellStyle name="Normal 10 5 3 4" xfId="21987" xr:uid="{00000000-0005-0000-0000-0000F6920000}"/>
    <cellStyle name="Normal 10 5 3 5" xfId="48478" xr:uid="{00000000-0005-0000-0000-0000F7920000}"/>
    <cellStyle name="Normal 10 5 4" xfId="9813" xr:uid="{00000000-0005-0000-0000-0000F8920000}"/>
    <cellStyle name="Normal 10 5 4 2" xfId="30788" xr:uid="{00000000-0005-0000-0000-0000F9920000}"/>
    <cellStyle name="Normal 10 5 4 3" xfId="38685" xr:uid="{00000000-0005-0000-0000-0000FA920000}"/>
    <cellStyle name="Normal 10 5 4 4" xfId="23471" xr:uid="{00000000-0005-0000-0000-0000FB920000}"/>
    <cellStyle name="Normal 10 5 4 5" xfId="50121" xr:uid="{00000000-0005-0000-0000-0000FC920000}"/>
    <cellStyle name="Normal 10 5 5" xfId="12068" xr:uid="{00000000-0005-0000-0000-0000FD920000}"/>
    <cellStyle name="Normal 10 5 5 2" xfId="32273" xr:uid="{00000000-0005-0000-0000-0000FE920000}"/>
    <cellStyle name="Normal 10 5 5 3" xfId="40170" xr:uid="{00000000-0005-0000-0000-0000FF920000}"/>
    <cellStyle name="Normal 10 5 6" xfId="25858" xr:uid="{00000000-0005-0000-0000-000000930000}"/>
    <cellStyle name="Normal 10 5 7" xfId="33757" xr:uid="{00000000-0005-0000-0000-000001930000}"/>
    <cellStyle name="Normal 10 5 8" xfId="19019" xr:uid="{00000000-0005-0000-0000-000002930000}"/>
    <cellStyle name="Normal 10 5 9" xfId="41939" xr:uid="{00000000-0005-0000-0000-000003930000}"/>
    <cellStyle name="Normal 10 6" xfId="3855" xr:uid="{00000000-0005-0000-0000-000004930000}"/>
    <cellStyle name="Normal 10 6 2" xfId="13837" xr:uid="{00000000-0005-0000-0000-000005930000}"/>
    <cellStyle name="Normal 10 6 3" xfId="45059" xr:uid="{00000000-0005-0000-0000-000006930000}"/>
    <cellStyle name="Normal 11" xfId="498" xr:uid="{00000000-0005-0000-0000-000007930000}"/>
    <cellStyle name="Normal 11 10" xfId="25860" xr:uid="{00000000-0005-0000-0000-000008930000}"/>
    <cellStyle name="Normal 11 11" xfId="33759" xr:uid="{00000000-0005-0000-0000-000009930000}"/>
    <cellStyle name="Normal 11 2" xfId="689" xr:uid="{00000000-0005-0000-0000-00000A930000}"/>
    <cellStyle name="Normal 11 2 10" xfId="34078" xr:uid="{00000000-0005-0000-0000-00000B930000}"/>
    <cellStyle name="Normal 11 2 2" xfId="2413" xr:uid="{00000000-0005-0000-0000-00000C930000}"/>
    <cellStyle name="Normal 11 2 2 2" xfId="5155" xr:uid="{00000000-0005-0000-0000-00000D930000}"/>
    <cellStyle name="Normal 11 2 2 2 2" xfId="15132" xr:uid="{00000000-0005-0000-0000-00000E930000}"/>
    <cellStyle name="Normal 11 2 2 2 2 2" xfId="28754" xr:uid="{00000000-0005-0000-0000-00000F930000}"/>
    <cellStyle name="Normal 11 2 2 2 3" xfId="36649" xr:uid="{00000000-0005-0000-0000-000010930000}"/>
    <cellStyle name="Normal 11 2 2 2 4" xfId="21438" xr:uid="{00000000-0005-0000-0000-000011930000}"/>
    <cellStyle name="Normal 11 2 2 2 5" xfId="46355" xr:uid="{00000000-0005-0000-0000-000012930000}"/>
    <cellStyle name="Normal 11 2 2 3" xfId="8960" xr:uid="{00000000-0005-0000-0000-000013930000}"/>
    <cellStyle name="Normal 11 2 2 3 2" xfId="17926" xr:uid="{00000000-0005-0000-0000-000014930000}"/>
    <cellStyle name="Normal 11 2 2 3 2 2" xfId="30238" xr:uid="{00000000-0005-0000-0000-000015930000}"/>
    <cellStyle name="Normal 11 2 2 3 3" xfId="38134" xr:uid="{00000000-0005-0000-0000-000016930000}"/>
    <cellStyle name="Normal 11 2 2 3 4" xfId="22921" xr:uid="{00000000-0005-0000-0000-000017930000}"/>
    <cellStyle name="Normal 11 2 2 3 5" xfId="49152" xr:uid="{00000000-0005-0000-0000-000018930000}"/>
    <cellStyle name="Normal 11 2 2 4" xfId="9814" xr:uid="{00000000-0005-0000-0000-000019930000}"/>
    <cellStyle name="Normal 11 2 2 4 2" xfId="31723" xr:uid="{00000000-0005-0000-0000-00001A930000}"/>
    <cellStyle name="Normal 11 2 2 4 3" xfId="39620" xr:uid="{00000000-0005-0000-0000-00001B930000}"/>
    <cellStyle name="Normal 11 2 2 4 4" xfId="24405" xr:uid="{00000000-0005-0000-0000-00001C930000}"/>
    <cellStyle name="Normal 11 2 2 4 5" xfId="50795" xr:uid="{00000000-0005-0000-0000-00001D930000}"/>
    <cellStyle name="Normal 11 2 2 5" xfId="12466" xr:uid="{00000000-0005-0000-0000-00001E930000}"/>
    <cellStyle name="Normal 11 2 2 5 2" xfId="33208" xr:uid="{00000000-0005-0000-0000-00001F930000}"/>
    <cellStyle name="Normal 11 2 2 5 3" xfId="41105" xr:uid="{00000000-0005-0000-0000-000020930000}"/>
    <cellStyle name="Normal 11 2 2 6" xfId="26792" xr:uid="{00000000-0005-0000-0000-000021930000}"/>
    <cellStyle name="Normal 11 2 2 7" xfId="34692" xr:uid="{00000000-0005-0000-0000-000022930000}"/>
    <cellStyle name="Normal 11 2 2 8" xfId="19954" xr:uid="{00000000-0005-0000-0000-000023930000}"/>
    <cellStyle name="Normal 11 2 2 9" xfId="42613" xr:uid="{00000000-0005-0000-0000-000024930000}"/>
    <cellStyle name="Normal 11 2 3" xfId="1892" xr:uid="{00000000-0005-0000-0000-000025930000}"/>
    <cellStyle name="Normal 11 2 3 2" xfId="6732" xr:uid="{00000000-0005-0000-0000-000026930000}"/>
    <cellStyle name="Normal 11 2 3 2 2" xfId="27416" xr:uid="{00000000-0005-0000-0000-000027930000}"/>
    <cellStyle name="Normal 11 2 3 3" xfId="7493" xr:uid="{00000000-0005-0000-0000-000028930000}"/>
    <cellStyle name="Normal 11 2 3 3 2" xfId="16468" xr:uid="{00000000-0005-0000-0000-000029930000}"/>
    <cellStyle name="Normal 11 2 3 3 3" xfId="35311" xr:uid="{00000000-0005-0000-0000-00002A930000}"/>
    <cellStyle name="Normal 11 2 3 3 4" xfId="47693" xr:uid="{00000000-0005-0000-0000-00002B930000}"/>
    <cellStyle name="Normal 11 2 3 4" xfId="8440" xr:uid="{00000000-0005-0000-0000-00002C930000}"/>
    <cellStyle name="Normal 11 2 3 4 2" xfId="17407" xr:uid="{00000000-0005-0000-0000-00002D930000}"/>
    <cellStyle name="Normal 11 2 3 4 3" xfId="48632" xr:uid="{00000000-0005-0000-0000-00002E930000}"/>
    <cellStyle name="Normal 11 2 3 5" xfId="11487" xr:uid="{00000000-0005-0000-0000-00002F930000}"/>
    <cellStyle name="Normal 11 2 3 5 2" xfId="50275" xr:uid="{00000000-0005-0000-0000-000030930000}"/>
    <cellStyle name="Normal 11 2 3 6" xfId="19340" xr:uid="{00000000-0005-0000-0000-000031930000}"/>
    <cellStyle name="Normal 11 2 3 7" xfId="42093" xr:uid="{00000000-0005-0000-0000-000032930000}"/>
    <cellStyle name="Normal 11 2 4" xfId="4316" xr:uid="{00000000-0005-0000-0000-000033930000}"/>
    <cellStyle name="Normal 11 2 4 2" xfId="7631" xr:uid="{00000000-0005-0000-0000-000034930000}"/>
    <cellStyle name="Normal 11 2 4 2 2" xfId="28140" xr:uid="{00000000-0005-0000-0000-000035930000}"/>
    <cellStyle name="Normal 11 2 4 3" xfId="14296" xr:uid="{00000000-0005-0000-0000-000036930000}"/>
    <cellStyle name="Normal 11 2 4 3 2" xfId="36035" xr:uid="{00000000-0005-0000-0000-000037930000}"/>
    <cellStyle name="Normal 11 2 4 3 3" xfId="45518" xr:uid="{00000000-0005-0000-0000-000038930000}"/>
    <cellStyle name="Normal 11 2 4 4" xfId="20824" xr:uid="{00000000-0005-0000-0000-000039930000}"/>
    <cellStyle name="Normal 11 2 4 4 2" xfId="51325" xr:uid="{00000000-0005-0000-0000-00003A930000}"/>
    <cellStyle name="Normal 11 2 5" xfId="9815" xr:uid="{00000000-0005-0000-0000-00003B930000}"/>
    <cellStyle name="Normal 11 2 5 2" xfId="29624" xr:uid="{00000000-0005-0000-0000-00003C930000}"/>
    <cellStyle name="Normal 11 2 5 3" xfId="37520" xr:uid="{00000000-0005-0000-0000-00003D930000}"/>
    <cellStyle name="Normal 11 2 5 4" xfId="51307" xr:uid="{00000000-0005-0000-0000-00003E930000}"/>
    <cellStyle name="Normal 11 2 6" xfId="9816" xr:uid="{00000000-0005-0000-0000-00003F930000}"/>
    <cellStyle name="Normal 11 2 6 2" xfId="31109" xr:uid="{00000000-0005-0000-0000-000040930000}"/>
    <cellStyle name="Normal 11 2 6 3" xfId="39006" xr:uid="{00000000-0005-0000-0000-000041930000}"/>
    <cellStyle name="Normal 11 2 6 4" xfId="51314" xr:uid="{00000000-0005-0000-0000-000042930000}"/>
    <cellStyle name="Normal 11 2 7" xfId="25198" xr:uid="{00000000-0005-0000-0000-000043930000}"/>
    <cellStyle name="Normal 11 2 7 2" xfId="32594" xr:uid="{00000000-0005-0000-0000-000044930000}"/>
    <cellStyle name="Normal 11 2 7 3" xfId="40491" xr:uid="{00000000-0005-0000-0000-000045930000}"/>
    <cellStyle name="Normal 11 2 7 4" xfId="51129" xr:uid="{00000000-0005-0000-0000-000046930000}"/>
    <cellStyle name="Normal 11 2 8" xfId="27004" xr:uid="{00000000-0005-0000-0000-000047930000}"/>
    <cellStyle name="Normal 11 2 9" xfId="26178" xr:uid="{00000000-0005-0000-0000-000048930000}"/>
    <cellStyle name="Normal 11 3" xfId="2412" xr:uid="{00000000-0005-0000-0000-000049930000}"/>
    <cellStyle name="Normal 11 3 2" xfId="4876" xr:uid="{00000000-0005-0000-0000-00004A930000}"/>
    <cellStyle name="Normal 11 3 2 2" xfId="14854" xr:uid="{00000000-0005-0000-0000-00004B930000}"/>
    <cellStyle name="Normal 11 3 2 2 2" xfId="28753" xr:uid="{00000000-0005-0000-0000-00004C930000}"/>
    <cellStyle name="Normal 11 3 2 3" xfId="36648" xr:uid="{00000000-0005-0000-0000-00004D930000}"/>
    <cellStyle name="Normal 11 3 2 4" xfId="21437" xr:uid="{00000000-0005-0000-0000-00004E930000}"/>
    <cellStyle name="Normal 11 3 2 5" xfId="46076" xr:uid="{00000000-0005-0000-0000-00004F930000}"/>
    <cellStyle name="Normal 11 3 3" xfId="8959" xr:uid="{00000000-0005-0000-0000-000050930000}"/>
    <cellStyle name="Normal 11 3 3 2" xfId="17925" xr:uid="{00000000-0005-0000-0000-000051930000}"/>
    <cellStyle name="Normal 11 3 3 2 2" xfId="30237" xr:uid="{00000000-0005-0000-0000-000052930000}"/>
    <cellStyle name="Normal 11 3 3 3" xfId="38133" xr:uid="{00000000-0005-0000-0000-000053930000}"/>
    <cellStyle name="Normal 11 3 3 4" xfId="22920" xr:uid="{00000000-0005-0000-0000-000054930000}"/>
    <cellStyle name="Normal 11 3 3 5" xfId="49151" xr:uid="{00000000-0005-0000-0000-000055930000}"/>
    <cellStyle name="Normal 11 3 4" xfId="9817" xr:uid="{00000000-0005-0000-0000-000056930000}"/>
    <cellStyle name="Normal 11 3 4 2" xfId="31722" xr:uid="{00000000-0005-0000-0000-000057930000}"/>
    <cellStyle name="Normal 11 3 4 3" xfId="39619" xr:uid="{00000000-0005-0000-0000-000058930000}"/>
    <cellStyle name="Normal 11 3 4 4" xfId="24404" xr:uid="{00000000-0005-0000-0000-000059930000}"/>
    <cellStyle name="Normal 11 3 4 5" xfId="50794" xr:uid="{00000000-0005-0000-0000-00005A930000}"/>
    <cellStyle name="Normal 11 3 5" xfId="12465" xr:uid="{00000000-0005-0000-0000-00005B930000}"/>
    <cellStyle name="Normal 11 3 5 2" xfId="33207" xr:uid="{00000000-0005-0000-0000-00005C930000}"/>
    <cellStyle name="Normal 11 3 5 3" xfId="41104" xr:uid="{00000000-0005-0000-0000-00005D930000}"/>
    <cellStyle name="Normal 11 3 6" xfId="26791" xr:uid="{00000000-0005-0000-0000-00005E930000}"/>
    <cellStyle name="Normal 11 3 7" xfId="34691" xr:uid="{00000000-0005-0000-0000-00005F930000}"/>
    <cellStyle name="Normal 11 3 8" xfId="19953" xr:uid="{00000000-0005-0000-0000-000060930000}"/>
    <cellStyle name="Normal 11 3 9" xfId="42612" xr:uid="{00000000-0005-0000-0000-000061930000}"/>
    <cellStyle name="Normal 11 4" xfId="1735" xr:uid="{00000000-0005-0000-0000-000062930000}"/>
    <cellStyle name="Normal 11 4 2" xfId="4498" xr:uid="{00000000-0005-0000-0000-000063930000}"/>
    <cellStyle name="Normal 11 4 2 2" xfId="14476" xr:uid="{00000000-0005-0000-0000-000064930000}"/>
    <cellStyle name="Normal 11 4 2 3" xfId="27301" xr:uid="{00000000-0005-0000-0000-000065930000}"/>
    <cellStyle name="Normal 11 4 2 4" xfId="45698" xr:uid="{00000000-0005-0000-0000-000066930000}"/>
    <cellStyle name="Normal 11 4 3" xfId="8288" xr:uid="{00000000-0005-0000-0000-000067930000}"/>
    <cellStyle name="Normal 11 4 3 2" xfId="17255" xr:uid="{00000000-0005-0000-0000-000068930000}"/>
    <cellStyle name="Normal 11 4 3 3" xfId="35196" xr:uid="{00000000-0005-0000-0000-000069930000}"/>
    <cellStyle name="Normal 11 4 3 4" xfId="48480" xr:uid="{00000000-0005-0000-0000-00006A930000}"/>
    <cellStyle name="Normal 11 4 4" xfId="11488" xr:uid="{00000000-0005-0000-0000-00006B930000}"/>
    <cellStyle name="Normal 11 4 4 2" xfId="50123" xr:uid="{00000000-0005-0000-0000-00006C930000}"/>
    <cellStyle name="Normal 11 4 5" xfId="19021" xr:uid="{00000000-0005-0000-0000-00006D930000}"/>
    <cellStyle name="Normal 11 4 6" xfId="41941" xr:uid="{00000000-0005-0000-0000-00006E930000}"/>
    <cellStyle name="Normal 11 5" xfId="5991" xr:uid="{00000000-0005-0000-0000-00006F930000}"/>
    <cellStyle name="Normal 11 5 2" xfId="7630" xr:uid="{00000000-0005-0000-0000-000070930000}"/>
    <cellStyle name="Normal 11 5 2 2" xfId="27821" xr:uid="{00000000-0005-0000-0000-000071930000}"/>
    <cellStyle name="Normal 11 5 3" xfId="15384" xr:uid="{00000000-0005-0000-0000-000072930000}"/>
    <cellStyle name="Normal 11 5 3 2" xfId="35716" xr:uid="{00000000-0005-0000-0000-000073930000}"/>
    <cellStyle name="Normal 11 5 3 3" xfId="46607" xr:uid="{00000000-0005-0000-0000-000074930000}"/>
    <cellStyle name="Normal 11 5 4" xfId="20505" xr:uid="{00000000-0005-0000-0000-000075930000}"/>
    <cellStyle name="Normal 11 5 4 2" xfId="51115" xr:uid="{00000000-0005-0000-0000-000076930000}"/>
    <cellStyle name="Normal 11 6" xfId="6541" xr:uid="{00000000-0005-0000-0000-000077930000}"/>
    <cellStyle name="Normal 11 6 2" xfId="29305" xr:uid="{00000000-0005-0000-0000-000078930000}"/>
    <cellStyle name="Normal 11 6 2 2" xfId="51513" xr:uid="{00000000-0005-0000-0000-000079930000}"/>
    <cellStyle name="Normal 11 6 3" xfId="37201" xr:uid="{00000000-0005-0000-0000-00007A930000}"/>
    <cellStyle name="Normal 11 6 3 2" xfId="51296" xr:uid="{00000000-0005-0000-0000-00007B930000}"/>
    <cellStyle name="Normal 11 6 4" xfId="21989" xr:uid="{00000000-0005-0000-0000-00007C930000}"/>
    <cellStyle name="Normal 11 7" xfId="4036" xr:uid="{00000000-0005-0000-0000-00007D930000}"/>
    <cellStyle name="Normal 11 7 2" xfId="14017" xr:uid="{00000000-0005-0000-0000-00007E930000}"/>
    <cellStyle name="Normal 11 7 2 2" xfId="30790" xr:uid="{00000000-0005-0000-0000-00007F930000}"/>
    <cellStyle name="Normal 11 7 3" xfId="38687" xr:uid="{00000000-0005-0000-0000-000080930000}"/>
    <cellStyle name="Normal 11 7 4" xfId="23473" xr:uid="{00000000-0005-0000-0000-000081930000}"/>
    <cellStyle name="Normal 11 7 5" xfId="45239" xr:uid="{00000000-0005-0000-0000-000082930000}"/>
    <cellStyle name="Normal 11 8" xfId="12681" xr:uid="{00000000-0005-0000-0000-000083930000}"/>
    <cellStyle name="Normal 11 8 2" xfId="32275" xr:uid="{00000000-0005-0000-0000-000084930000}"/>
    <cellStyle name="Normal 11 8 3" xfId="40172" xr:uid="{00000000-0005-0000-0000-000085930000}"/>
    <cellStyle name="Normal 11 8 4" xfId="51127" xr:uid="{00000000-0005-0000-0000-000086930000}"/>
    <cellStyle name="Normal 11 8 5" xfId="24906" xr:uid="{00000000-0005-0000-0000-000087930000}"/>
    <cellStyle name="Normal 11 9" xfId="26987" xr:uid="{00000000-0005-0000-0000-000088930000}"/>
    <cellStyle name="Normal 12" xfId="564" xr:uid="{00000000-0005-0000-0000-000089930000}"/>
    <cellStyle name="Normal 12 10" xfId="18371" xr:uid="{00000000-0005-0000-0000-00008A930000}"/>
    <cellStyle name="Normal 12 11" xfId="41471" xr:uid="{00000000-0005-0000-0000-00008B930000}"/>
    <cellStyle name="Normal 12 2" xfId="1019" xr:uid="{00000000-0005-0000-0000-00008C930000}"/>
    <cellStyle name="Normal 12 2 10" xfId="58" xr:uid="{00000000-0005-0000-0000-00008D930000}"/>
    <cellStyle name="Normal 12 2 10 2" xfId="9277" xr:uid="{00000000-0005-0000-0000-00008E930000}"/>
    <cellStyle name="Normal 12 2 2" xfId="2414" xr:uid="{00000000-0005-0000-0000-00008F930000}"/>
    <cellStyle name="Normal 12 2 2 2" xfId="6607" xr:uid="{00000000-0005-0000-0000-000090930000}"/>
    <cellStyle name="Normal 12 2 2 2 2" xfId="15587" xr:uid="{00000000-0005-0000-0000-000091930000}"/>
    <cellStyle name="Normal 12 2 2 2 3" xfId="28755" xr:uid="{00000000-0005-0000-0000-000092930000}"/>
    <cellStyle name="Normal 12 2 2 2 4" xfId="46810" xr:uid="{00000000-0005-0000-0000-000093930000}"/>
    <cellStyle name="Normal 12 2 2 3" xfId="11489" xr:uid="{00000000-0005-0000-0000-000094930000}"/>
    <cellStyle name="Normal 12 2 2 3 2" xfId="36650" xr:uid="{00000000-0005-0000-0000-000095930000}"/>
    <cellStyle name="Normal 12 2 2 4" xfId="21439" xr:uid="{00000000-0005-0000-0000-000096930000}"/>
    <cellStyle name="Normal 12 2 2 5" xfId="43771" xr:uid="{00000000-0005-0000-0000-000097930000}"/>
    <cellStyle name="Normal 12 2 3" xfId="3660" xr:uid="{00000000-0005-0000-0000-000098930000}"/>
    <cellStyle name="Normal 12 2 3 2" xfId="13644" xr:uid="{00000000-0005-0000-0000-000099930000}"/>
    <cellStyle name="Normal 12 2 3 2 2" xfId="30239" xr:uid="{00000000-0005-0000-0000-00009A930000}"/>
    <cellStyle name="Normal 12 2 3 3" xfId="38135" xr:uid="{00000000-0005-0000-0000-00009B930000}"/>
    <cellStyle name="Normal 12 2 3 4" xfId="22922" xr:uid="{00000000-0005-0000-0000-00009C930000}"/>
    <cellStyle name="Normal 12 2 3 5" xfId="44865" xr:uid="{00000000-0005-0000-0000-00009D930000}"/>
    <cellStyle name="Normal 12 2 4" xfId="8961" xr:uid="{00000000-0005-0000-0000-00009E930000}"/>
    <cellStyle name="Normal 12 2 4 2" xfId="17927" xr:uid="{00000000-0005-0000-0000-00009F930000}"/>
    <cellStyle name="Normal 12 2 4 2 2" xfId="31724" xr:uid="{00000000-0005-0000-0000-0000A0930000}"/>
    <cellStyle name="Normal 12 2 4 3" xfId="39621" xr:uid="{00000000-0005-0000-0000-0000A1930000}"/>
    <cellStyle name="Normal 12 2 4 4" xfId="24406" xr:uid="{00000000-0005-0000-0000-0000A2930000}"/>
    <cellStyle name="Normal 12 2 4 5" xfId="49153" xr:uid="{00000000-0005-0000-0000-0000A3930000}"/>
    <cellStyle name="Normal 12 2 5" xfId="11490" xr:uid="{00000000-0005-0000-0000-0000A4930000}"/>
    <cellStyle name="Normal 12 2 5 2" xfId="33209" xr:uid="{00000000-0005-0000-0000-0000A5930000}"/>
    <cellStyle name="Normal 12 2 5 3" xfId="41106" xr:uid="{00000000-0005-0000-0000-0000A6930000}"/>
    <cellStyle name="Normal 12 2 5 4" xfId="25442" xr:uid="{00000000-0005-0000-0000-0000A7930000}"/>
    <cellStyle name="Normal 12 2 5 5" xfId="50796" xr:uid="{00000000-0005-0000-0000-0000A8930000}"/>
    <cellStyle name="Normal 12 2 6" xfId="26793" xr:uid="{00000000-0005-0000-0000-0000A9930000}"/>
    <cellStyle name="Normal 12 2 7" xfId="34693" xr:uid="{00000000-0005-0000-0000-0000AA930000}"/>
    <cellStyle name="Normal 12 2 8" xfId="19955" xr:uid="{00000000-0005-0000-0000-0000AB930000}"/>
    <cellStyle name="Normal 12 2 9" xfId="42614" xr:uid="{00000000-0005-0000-0000-0000AC930000}"/>
    <cellStyle name="Normal 12 3" xfId="1256" xr:uid="{00000000-0005-0000-0000-0000AD930000}"/>
    <cellStyle name="Normal 12 3 2" xfId="5582" xr:uid="{00000000-0005-0000-0000-0000AE930000}"/>
    <cellStyle name="Normal 12 3 2 2" xfId="27362" xr:uid="{00000000-0005-0000-0000-0000AF930000}"/>
    <cellStyle name="Normal 12 3 3" xfId="11491" xr:uid="{00000000-0005-0000-0000-0000B0930000}"/>
    <cellStyle name="Normal 12 3 3 2" xfId="35257" xr:uid="{00000000-0005-0000-0000-0000B1930000}"/>
    <cellStyle name="Normal 12 3 4" xfId="19091" xr:uid="{00000000-0005-0000-0000-0000B2930000}"/>
    <cellStyle name="Normal 12 3 5" xfId="43128" xr:uid="{00000000-0005-0000-0000-0000B3930000}"/>
    <cellStyle name="Normal 12 4" xfId="7144" xr:uid="{00000000-0005-0000-0000-0000B4930000}"/>
    <cellStyle name="Normal 12 4 2" xfId="16121" xr:uid="{00000000-0005-0000-0000-0000B5930000}"/>
    <cellStyle name="Normal 12 4 2 2" xfId="27891" xr:uid="{00000000-0005-0000-0000-0000B6930000}"/>
    <cellStyle name="Normal 12 4 3" xfId="35786" xr:uid="{00000000-0005-0000-0000-0000B7930000}"/>
    <cellStyle name="Normal 12 4 4" xfId="20575" xr:uid="{00000000-0005-0000-0000-0000B8930000}"/>
    <cellStyle name="Normal 12 4 5" xfId="47346" xr:uid="{00000000-0005-0000-0000-0000B9930000}"/>
    <cellStyle name="Normal 12 5" xfId="3052" xr:uid="{00000000-0005-0000-0000-0000BA930000}"/>
    <cellStyle name="Normal 12 5 2" xfId="13036" xr:uid="{00000000-0005-0000-0000-0000BB930000}"/>
    <cellStyle name="Normal 12 5 2 2" xfId="29375" xr:uid="{00000000-0005-0000-0000-0000BC930000}"/>
    <cellStyle name="Normal 12 5 3" xfId="37271" xr:uid="{00000000-0005-0000-0000-0000BD930000}"/>
    <cellStyle name="Normal 12 5 4" xfId="22059" xr:uid="{00000000-0005-0000-0000-0000BE930000}"/>
    <cellStyle name="Normal 12 5 5" xfId="44257" xr:uid="{00000000-0005-0000-0000-0000BF930000}"/>
    <cellStyle name="Normal 12 6" xfId="7818" xr:uid="{00000000-0005-0000-0000-0000C0930000}"/>
    <cellStyle name="Normal 12 6 2" xfId="16785" xr:uid="{00000000-0005-0000-0000-0000C1930000}"/>
    <cellStyle name="Normal 12 6 2 2" xfId="30860" xr:uid="{00000000-0005-0000-0000-0000C2930000}"/>
    <cellStyle name="Normal 12 6 3" xfId="38757" xr:uid="{00000000-0005-0000-0000-0000C3930000}"/>
    <cellStyle name="Normal 12 6 4" xfId="23543" xr:uid="{00000000-0005-0000-0000-0000C4930000}"/>
    <cellStyle name="Normal 12 6 5" xfId="48010" xr:uid="{00000000-0005-0000-0000-0000C5930000}"/>
    <cellStyle name="Normal 12 7" xfId="10002" xr:uid="{00000000-0005-0000-0000-0000C6930000}"/>
    <cellStyle name="Normal 12 7 2" xfId="32345" xr:uid="{00000000-0005-0000-0000-0000C7930000}"/>
    <cellStyle name="Normal 12 7 3" xfId="40242" xr:uid="{00000000-0005-0000-0000-0000C8930000}"/>
    <cellStyle name="Normal 12 7 4" xfId="24976" xr:uid="{00000000-0005-0000-0000-0000C9930000}"/>
    <cellStyle name="Normal 12 7 5" xfId="49653" xr:uid="{00000000-0005-0000-0000-0000CA930000}"/>
    <cellStyle name="Normal 12 8" xfId="12682" xr:uid="{00000000-0005-0000-0000-0000CB930000}"/>
    <cellStyle name="Normal 12 9" xfId="12636" xr:uid="{00000000-0005-0000-0000-0000CC930000}"/>
    <cellStyle name="Normal 12 9 2" xfId="33829" xr:uid="{00000000-0005-0000-0000-0000CD930000}"/>
    <cellStyle name="Normal 13" xfId="739" xr:uid="{00000000-0005-0000-0000-0000CE930000}"/>
    <cellStyle name="Normal 13 10" xfId="18627" xr:uid="{00000000-0005-0000-0000-0000CF930000}"/>
    <cellStyle name="Normal 13 11" xfId="41645" xr:uid="{00000000-0005-0000-0000-0000D0930000}"/>
    <cellStyle name="Normal 13 2" xfId="1020" xr:uid="{00000000-0005-0000-0000-0000D1930000}"/>
    <cellStyle name="Normal 13 2 2" xfId="2415" xr:uid="{00000000-0005-0000-0000-0000D2930000}"/>
    <cellStyle name="Normal 13 2 3" xfId="2732" xr:uid="{00000000-0005-0000-0000-0000D3930000}"/>
    <cellStyle name="Normal 13 2 3 2" xfId="7624" xr:uid="{00000000-0005-0000-0000-0000D4930000}"/>
    <cellStyle name="Normal 13 2 3 2 2" xfId="10000" xr:uid="{00000000-0005-0000-0000-0000D5930000}"/>
    <cellStyle name="Normal 13 2 3 2 3" xfId="47822" xr:uid="{00000000-0005-0000-0000-0000D6930000}"/>
    <cellStyle name="Normal 13 2 3 3" xfId="9233" xr:uid="{00000000-0005-0000-0000-0000D7930000}"/>
    <cellStyle name="Normal 13 2 3 3 2" xfId="18199" xr:uid="{00000000-0005-0000-0000-0000D8930000}"/>
    <cellStyle name="Normal 13 2 3 3 3" xfId="49425" xr:uid="{00000000-0005-0000-0000-0000D9930000}"/>
    <cellStyle name="Normal 13 2 3 4" xfId="11492" xr:uid="{00000000-0005-0000-0000-0000DA930000}"/>
    <cellStyle name="Normal 13 2 3 4 2" xfId="51068" xr:uid="{00000000-0005-0000-0000-0000DB930000}"/>
    <cellStyle name="Normal 13 2 3 5" xfId="42886" xr:uid="{00000000-0005-0000-0000-0000DC930000}"/>
    <cellStyle name="Normal 13 2 4" xfId="3661" xr:uid="{00000000-0005-0000-0000-0000DD930000}"/>
    <cellStyle name="Normal 13 2 4 2" xfId="13645" xr:uid="{00000000-0005-0000-0000-0000DE930000}"/>
    <cellStyle name="Normal 13 2 4 3" xfId="44866" xr:uid="{00000000-0005-0000-0000-0000DF930000}"/>
    <cellStyle name="Normal 13 2 5" xfId="11493" xr:uid="{00000000-0005-0000-0000-0000E0930000}"/>
    <cellStyle name="Normal 13 3" xfId="1430" xr:uid="{00000000-0005-0000-0000-0000E1930000}"/>
    <cellStyle name="Normal 13 3 2" xfId="6782" xr:uid="{00000000-0005-0000-0000-0000E2930000}"/>
    <cellStyle name="Normal 13 3 2 2" xfId="15760" xr:uid="{00000000-0005-0000-0000-0000E3930000}"/>
    <cellStyle name="Normal 13 3 2 3" xfId="27439" xr:uid="{00000000-0005-0000-0000-0000E4930000}"/>
    <cellStyle name="Normal 13 3 2 4" xfId="46984" xr:uid="{00000000-0005-0000-0000-0000E5930000}"/>
    <cellStyle name="Normal 13 3 3" xfId="11494" xr:uid="{00000000-0005-0000-0000-0000E6930000}"/>
    <cellStyle name="Normal 13 3 3 2" xfId="35334" xr:uid="{00000000-0005-0000-0000-0000E7930000}"/>
    <cellStyle name="Normal 13 3 4" xfId="19411" xr:uid="{00000000-0005-0000-0000-0000E8930000}"/>
    <cellStyle name="Normal 13 3 5" xfId="43302" xr:uid="{00000000-0005-0000-0000-0000E9930000}"/>
    <cellStyle name="Normal 13 4" xfId="6177" xr:uid="{00000000-0005-0000-0000-0000EA930000}"/>
    <cellStyle name="Normal 13 4 2" xfId="28211" xr:uid="{00000000-0005-0000-0000-0000EB930000}"/>
    <cellStyle name="Normal 13 4 2 2" xfId="51473" xr:uid="{00000000-0005-0000-0000-0000EC930000}"/>
    <cellStyle name="Normal 13 4 3" xfId="36106" xr:uid="{00000000-0005-0000-0000-0000ED930000}"/>
    <cellStyle name="Normal 13 4 3 2" xfId="51197" xr:uid="{00000000-0005-0000-0000-0000EE930000}"/>
    <cellStyle name="Normal 13 4 4" xfId="20895" xr:uid="{00000000-0005-0000-0000-0000EF930000}"/>
    <cellStyle name="Normal 13 5" xfId="7318" xr:uid="{00000000-0005-0000-0000-0000F0930000}"/>
    <cellStyle name="Normal 13 5 2" xfId="16294" xr:uid="{00000000-0005-0000-0000-0000F1930000}"/>
    <cellStyle name="Normal 13 5 2 2" xfId="29695" xr:uid="{00000000-0005-0000-0000-0000F2930000}"/>
    <cellStyle name="Normal 13 5 3" xfId="37591" xr:uid="{00000000-0005-0000-0000-0000F3930000}"/>
    <cellStyle name="Normal 13 5 4" xfId="22378" xr:uid="{00000000-0005-0000-0000-0000F4930000}"/>
    <cellStyle name="Normal 13 5 5" xfId="47519" xr:uid="{00000000-0005-0000-0000-0000F5930000}"/>
    <cellStyle name="Normal 13 6" xfId="3226" xr:uid="{00000000-0005-0000-0000-0000F6930000}"/>
    <cellStyle name="Normal 13 6 2" xfId="13210" xr:uid="{00000000-0005-0000-0000-0000F7930000}"/>
    <cellStyle name="Normal 13 6 2 2" xfId="31180" xr:uid="{00000000-0005-0000-0000-0000F8930000}"/>
    <cellStyle name="Normal 13 6 3" xfId="39077" xr:uid="{00000000-0005-0000-0000-0000F9930000}"/>
    <cellStyle name="Normal 13 6 4" xfId="23862" xr:uid="{00000000-0005-0000-0000-0000FA930000}"/>
    <cellStyle name="Normal 13 6 5" xfId="44431" xr:uid="{00000000-0005-0000-0000-0000FB930000}"/>
    <cellStyle name="Normal 13 7" xfId="7992" xr:uid="{00000000-0005-0000-0000-0000FC930000}"/>
    <cellStyle name="Normal 13 7 2" xfId="16959" xr:uid="{00000000-0005-0000-0000-0000FD930000}"/>
    <cellStyle name="Normal 13 7 2 2" xfId="32665" xr:uid="{00000000-0005-0000-0000-0000FE930000}"/>
    <cellStyle name="Normal 13 7 3" xfId="40562" xr:uid="{00000000-0005-0000-0000-0000FF930000}"/>
    <cellStyle name="Normal 13 7 4" xfId="25263" xr:uid="{00000000-0005-0000-0000-000000940000}"/>
    <cellStyle name="Normal 13 7 5" xfId="48184" xr:uid="{00000000-0005-0000-0000-000001940000}"/>
    <cellStyle name="Normal 13 8" xfId="11495" xr:uid="{00000000-0005-0000-0000-000002940000}"/>
    <cellStyle name="Normal 13 8 2" xfId="26249" xr:uid="{00000000-0005-0000-0000-000003940000}"/>
    <cellStyle name="Normal 13 8 3" xfId="49827" xr:uid="{00000000-0005-0000-0000-000004940000}"/>
    <cellStyle name="Normal 13 9" xfId="34149" xr:uid="{00000000-0005-0000-0000-000005940000}"/>
    <cellStyle name="Normal 130" xfId="5426" xr:uid="{00000000-0005-0000-0000-000006940000}"/>
    <cellStyle name="Normal 130 2" xfId="5477" xr:uid="{00000000-0005-0000-0000-000007940000}"/>
    <cellStyle name="Normal 130 2 2" xfId="5508" xr:uid="{00000000-0005-0000-0000-000008940000}"/>
    <cellStyle name="Normal 130 2 2 2" xfId="5765" xr:uid="{00000000-0005-0000-0000-000009940000}"/>
    <cellStyle name="Normal 130 2 2 2 2" xfId="15355" xr:uid="{00000000-0005-0000-0000-00000A940000}"/>
    <cellStyle name="Normal 130 2 2 2 3" xfId="46578" xr:uid="{00000000-0005-0000-0000-00000B940000}"/>
    <cellStyle name="Normal 130 2 2 3" xfId="15295" xr:uid="{00000000-0005-0000-0000-00000C940000}"/>
    <cellStyle name="Normal 130 2 2 4" xfId="46518" xr:uid="{00000000-0005-0000-0000-00000D940000}"/>
    <cellStyle name="Normal 130 2 3" xfId="5539" xr:uid="{00000000-0005-0000-0000-00000E940000}"/>
    <cellStyle name="Normal 130 2 3 2" xfId="5757" xr:uid="{00000000-0005-0000-0000-00000F940000}"/>
    <cellStyle name="Normal 130 2 4" xfId="5737" xr:uid="{00000000-0005-0000-0000-000010940000}"/>
    <cellStyle name="Normal 130 2 4 2" xfId="15341" xr:uid="{00000000-0005-0000-0000-000011940000}"/>
    <cellStyle name="Normal 130 2 4 3" xfId="46564" xr:uid="{00000000-0005-0000-0000-000012940000}"/>
    <cellStyle name="Normal 130 3" xfId="5529" xr:uid="{00000000-0005-0000-0000-000013940000}"/>
    <cellStyle name="Normal 130 3 2" xfId="5751" xr:uid="{00000000-0005-0000-0000-000014940000}"/>
    <cellStyle name="Normal 130 3 2 2" xfId="15348" xr:uid="{00000000-0005-0000-0000-000015940000}"/>
    <cellStyle name="Normal 130 3 2 3" xfId="46571" xr:uid="{00000000-0005-0000-0000-000016940000}"/>
    <cellStyle name="Normal 130 3 3" xfId="15306" xr:uid="{00000000-0005-0000-0000-000017940000}"/>
    <cellStyle name="Normal 130 3 4" xfId="46529" xr:uid="{00000000-0005-0000-0000-000018940000}"/>
    <cellStyle name="Normal 130 4" xfId="5939" xr:uid="{00000000-0005-0000-0000-000019940000}"/>
    <cellStyle name="Normal 130 5" xfId="5714" xr:uid="{00000000-0005-0000-0000-00001A940000}"/>
    <cellStyle name="Normal 130 6" xfId="15284" xr:uid="{00000000-0005-0000-0000-00001B940000}"/>
    <cellStyle name="Normal 130 7" xfId="46507" xr:uid="{00000000-0005-0000-0000-00001C940000}"/>
    <cellStyle name="Normal 130_CAM 04xuni" xfId="5550" xr:uid="{00000000-0005-0000-0000-00001D940000}"/>
    <cellStyle name="Normal 131" xfId="5427" xr:uid="{00000000-0005-0000-0000-00001E940000}"/>
    <cellStyle name="Normal 131 2" xfId="5478" xr:uid="{00000000-0005-0000-0000-00001F940000}"/>
    <cellStyle name="Normal 131 2 2" xfId="5509" xr:uid="{00000000-0005-0000-0000-000020940000}"/>
    <cellStyle name="Normal 131 2 2 2" xfId="5766" xr:uid="{00000000-0005-0000-0000-000021940000}"/>
    <cellStyle name="Normal 131 2 2 2 2" xfId="15356" xr:uid="{00000000-0005-0000-0000-000022940000}"/>
    <cellStyle name="Normal 131 2 2 2 3" xfId="46579" xr:uid="{00000000-0005-0000-0000-000023940000}"/>
    <cellStyle name="Normal 131 2 2 3" xfId="15296" xr:uid="{00000000-0005-0000-0000-000024940000}"/>
    <cellStyle name="Normal 131 2 2 4" xfId="46519" xr:uid="{00000000-0005-0000-0000-000025940000}"/>
    <cellStyle name="Normal 131 2 3" xfId="5540" xr:uid="{00000000-0005-0000-0000-000026940000}"/>
    <cellStyle name="Normal 131 2 3 2" xfId="5758" xr:uid="{00000000-0005-0000-0000-000027940000}"/>
    <cellStyle name="Normal 131 2 4" xfId="5738" xr:uid="{00000000-0005-0000-0000-000028940000}"/>
    <cellStyle name="Normal 131 2 4 2" xfId="15342" xr:uid="{00000000-0005-0000-0000-000029940000}"/>
    <cellStyle name="Normal 131 2 4 3" xfId="46565" xr:uid="{00000000-0005-0000-0000-00002A940000}"/>
    <cellStyle name="Normal 131 3" xfId="5530" xr:uid="{00000000-0005-0000-0000-00002B940000}"/>
    <cellStyle name="Normal 131 3 2" xfId="5752" xr:uid="{00000000-0005-0000-0000-00002C940000}"/>
    <cellStyle name="Normal 131 3 2 2" xfId="15349" xr:uid="{00000000-0005-0000-0000-00002D940000}"/>
    <cellStyle name="Normal 131 3 2 3" xfId="46572" xr:uid="{00000000-0005-0000-0000-00002E940000}"/>
    <cellStyle name="Normal 131 3 3" xfId="15307" xr:uid="{00000000-0005-0000-0000-00002F940000}"/>
    <cellStyle name="Normal 131 3 4" xfId="46530" xr:uid="{00000000-0005-0000-0000-000030940000}"/>
    <cellStyle name="Normal 131 4" xfId="5940" xr:uid="{00000000-0005-0000-0000-000031940000}"/>
    <cellStyle name="Normal 131 5" xfId="5715" xr:uid="{00000000-0005-0000-0000-000032940000}"/>
    <cellStyle name="Normal 131 6" xfId="15285" xr:uid="{00000000-0005-0000-0000-000033940000}"/>
    <cellStyle name="Normal 131 7" xfId="46508" xr:uid="{00000000-0005-0000-0000-000034940000}"/>
    <cellStyle name="Normal 131_CAM 04xuni" xfId="5551" xr:uid="{00000000-0005-0000-0000-000035940000}"/>
    <cellStyle name="Normal 132" xfId="2" xr:uid="{00000000-0005-0000-0000-000036940000}"/>
    <cellStyle name="Normal 14" xfId="368" xr:uid="{00000000-0005-0000-0000-000037940000}"/>
    <cellStyle name="Normal 14 10" xfId="42134" xr:uid="{00000000-0005-0000-0000-000038940000}"/>
    <cellStyle name="Normal 14 2" xfId="1934" xr:uid="{00000000-0005-0000-0000-000039940000}"/>
    <cellStyle name="Normal 14 2 2" xfId="5349" xr:uid="{00000000-0005-0000-0000-00003A940000}"/>
    <cellStyle name="Normal 14 2 2 2" xfId="15283" xr:uid="{00000000-0005-0000-0000-00003B940000}"/>
    <cellStyle name="Normal 14 2 2 3" xfId="27441" xr:uid="{00000000-0005-0000-0000-00003C940000}"/>
    <cellStyle name="Normal 14 2 2 4" xfId="46506" xr:uid="{00000000-0005-0000-0000-00003D940000}"/>
    <cellStyle name="Normal 14 2 3" xfId="11496" xr:uid="{00000000-0005-0000-0000-00003E940000}"/>
    <cellStyle name="Normal 14 2 3 2" xfId="35336" xr:uid="{00000000-0005-0000-0000-00003F940000}"/>
    <cellStyle name="Normal 14 2 4" xfId="19413" xr:uid="{00000000-0005-0000-0000-000040940000}"/>
    <cellStyle name="Normal 14 2 5" xfId="43697" xr:uid="{00000000-0005-0000-0000-000041940000}"/>
    <cellStyle name="Normal 14 3" xfId="2867" xr:uid="{00000000-0005-0000-0000-000042940000}"/>
    <cellStyle name="Normal 14 3 2" xfId="12851" xr:uid="{00000000-0005-0000-0000-000043940000}"/>
    <cellStyle name="Normal 14 3 2 2" xfId="28213" xr:uid="{00000000-0005-0000-0000-000044940000}"/>
    <cellStyle name="Normal 14 3 3" xfId="36108" xr:uid="{00000000-0005-0000-0000-000045940000}"/>
    <cellStyle name="Normal 14 3 4" xfId="20897" xr:uid="{00000000-0005-0000-0000-000046940000}"/>
    <cellStyle name="Normal 14 3 5" xfId="44072" xr:uid="{00000000-0005-0000-0000-000047940000}"/>
    <cellStyle name="Normal 14 4" xfId="8481" xr:uid="{00000000-0005-0000-0000-000048940000}"/>
    <cellStyle name="Normal 14 4 2" xfId="17448" xr:uid="{00000000-0005-0000-0000-000049940000}"/>
    <cellStyle name="Normal 14 4 2 2" xfId="29697" xr:uid="{00000000-0005-0000-0000-00004A940000}"/>
    <cellStyle name="Normal 14 4 3" xfId="37593" xr:uid="{00000000-0005-0000-0000-00004B940000}"/>
    <cellStyle name="Normal 14 4 4" xfId="22380" xr:uid="{00000000-0005-0000-0000-00004C940000}"/>
    <cellStyle name="Normal 14 4 5" xfId="48673" xr:uid="{00000000-0005-0000-0000-00004D940000}"/>
    <cellStyle name="Normal 14 5" xfId="9818" xr:uid="{00000000-0005-0000-0000-00004E940000}"/>
    <cellStyle name="Normal 14 5 2" xfId="31182" xr:uid="{00000000-0005-0000-0000-00004F940000}"/>
    <cellStyle name="Normal 14 5 3" xfId="39079" xr:uid="{00000000-0005-0000-0000-000050940000}"/>
    <cellStyle name="Normal 14 5 4" xfId="23864" xr:uid="{00000000-0005-0000-0000-000051940000}"/>
    <cellStyle name="Normal 14 5 5" xfId="50316" xr:uid="{00000000-0005-0000-0000-000052940000}"/>
    <cellStyle name="Normal 14 6" xfId="25265" xr:uid="{00000000-0005-0000-0000-000053940000}"/>
    <cellStyle name="Normal 14 6 2" xfId="32667" xr:uid="{00000000-0005-0000-0000-000054940000}"/>
    <cellStyle name="Normal 14 6 3" xfId="40564" xr:uid="{00000000-0005-0000-0000-000055940000}"/>
    <cellStyle name="Normal 14 7" xfId="26251" xr:uid="{00000000-0005-0000-0000-000056940000}"/>
    <cellStyle name="Normal 14 8" xfId="34151" xr:uid="{00000000-0005-0000-0000-000057940000}"/>
    <cellStyle name="Normal 14 9" xfId="18644" xr:uid="{00000000-0005-0000-0000-000058940000}"/>
    <cellStyle name="Normal 15" xfId="1606" xr:uid="{00000000-0005-0000-0000-000059940000}"/>
    <cellStyle name="Normal 15 2" xfId="2585" xr:uid="{00000000-0005-0000-0000-00005A940000}"/>
    <cellStyle name="Normal 15 2 2" xfId="2586" xr:uid="{00000000-0005-0000-0000-00005B940000}"/>
    <cellStyle name="Normal 15 2 2 2" xfId="51317" xr:uid="{00000000-0005-0000-0000-00005C940000}"/>
    <cellStyle name="Normal 15 2 2 3" xfId="51309" xr:uid="{00000000-0005-0000-0000-00005D940000}"/>
    <cellStyle name="Normal 15 2 2 3 2" xfId="51525" xr:uid="{00000000-0005-0000-0000-00005E940000}"/>
    <cellStyle name="Normal 15 2 2 3 3" xfId="51521" xr:uid="{00000000-0005-0000-0000-00005F940000}"/>
    <cellStyle name="Normal 15 2 3" xfId="2746" xr:uid="{00000000-0005-0000-0000-000060940000}"/>
    <cellStyle name="Normal 15 2 4" xfId="7621" xr:uid="{00000000-0005-0000-0000-000061940000}"/>
    <cellStyle name="Normal 15 2 4 2" xfId="16596" xr:uid="{00000000-0005-0000-0000-000062940000}"/>
    <cellStyle name="Normal 15 2 5" xfId="11497" xr:uid="{00000000-0005-0000-0000-000063940000}"/>
    <cellStyle name="Normal 15 3" xfId="6416" xr:uid="{00000000-0005-0000-0000-000064940000}"/>
    <cellStyle name="Normal 15 3 2" xfId="7632" xr:uid="{00000000-0005-0000-0000-000065940000}"/>
    <cellStyle name="Normal 15 3 2 2" xfId="25501" xr:uid="{00000000-0005-0000-0000-000066940000}"/>
    <cellStyle name="Normal 15 3 2 3" xfId="30432" xr:uid="{00000000-0005-0000-0000-000067940000}"/>
    <cellStyle name="Normal 15 3 2 3 2" xfId="38328" xr:uid="{00000000-0005-0000-0000-000068940000}"/>
    <cellStyle name="Normal 15 3 2 4" xfId="23115" xr:uid="{00000000-0005-0000-0000-000069940000}"/>
    <cellStyle name="Normal 15 3 3" xfId="15398" xr:uid="{00000000-0005-0000-0000-00006A940000}"/>
    <cellStyle name="Normal 15 3 3 2" xfId="46621" xr:uid="{00000000-0005-0000-0000-00006B940000}"/>
    <cellStyle name="Normal 16" xfId="1071" xr:uid="{00000000-0005-0000-0000-00006C940000}"/>
    <cellStyle name="Normal 16 2" xfId="6959" xr:uid="{00000000-0005-0000-0000-00006D940000}"/>
    <cellStyle name="Normal 16 2 2" xfId="15937" xr:uid="{00000000-0005-0000-0000-00006E940000}"/>
    <cellStyle name="Normal 16 2 3" xfId="27035" xr:uid="{00000000-0005-0000-0000-00006F940000}"/>
    <cellStyle name="Normal 16 2 4" xfId="47161" xr:uid="{00000000-0005-0000-0000-000070940000}"/>
    <cellStyle name="Normal 16 3" xfId="11498" xr:uid="{00000000-0005-0000-0000-000071940000}"/>
    <cellStyle name="Normal 16 3 2" xfId="34930" xr:uid="{00000000-0005-0000-0000-000072940000}"/>
    <cellStyle name="Normal 16 4" xfId="18662" xr:uid="{00000000-0005-0000-0000-000073940000}"/>
    <cellStyle name="Normal 16 5" xfId="42944" xr:uid="{00000000-0005-0000-0000-000074940000}"/>
    <cellStyle name="Normal 17" xfId="7633" xr:uid="{00000000-0005-0000-0000-000075940000}"/>
    <cellStyle name="Normal 17 2" xfId="16600" xr:uid="{00000000-0005-0000-0000-000076940000}"/>
    <cellStyle name="Normal 17 2 2" xfId="27463" xr:uid="{00000000-0005-0000-0000-000077940000}"/>
    <cellStyle name="Normal 17 3" xfId="35358" xr:uid="{00000000-0005-0000-0000-000078940000}"/>
    <cellStyle name="Normal 17 4" xfId="20148" xr:uid="{00000000-0005-0000-0000-000079940000}"/>
    <cellStyle name="Normal 17 5" xfId="47825" xr:uid="{00000000-0005-0000-0000-00007A940000}"/>
    <cellStyle name="Normal 18" xfId="44" xr:uid="{00000000-0005-0000-0000-00007B940000}"/>
    <cellStyle name="Normal 18 2" xfId="9399" xr:uid="{00000000-0005-0000-0000-00007C940000}"/>
    <cellStyle name="Normal 18 3" xfId="12716" xr:uid="{00000000-0005-0000-0000-00007D940000}"/>
    <cellStyle name="Normal 18 3 2" xfId="36843" xr:uid="{00000000-0005-0000-0000-00007E940000}"/>
    <cellStyle name="Normal 18 4" xfId="12720" xr:uid="{00000000-0005-0000-0000-00007F940000}"/>
    <cellStyle name="Normal 18 4 2" xfId="21632" xr:uid="{00000000-0005-0000-0000-000080940000}"/>
    <cellStyle name="Normal 18 5" xfId="12647" xr:uid="{00000000-0005-0000-0000-000081940000}"/>
    <cellStyle name="Normal 18 5 2" xfId="49468" xr:uid="{00000000-0005-0000-0000-000082940000}"/>
    <cellStyle name="Normal 19" xfId="57" xr:uid="{00000000-0005-0000-0000-000083940000}"/>
    <cellStyle name="Normal 19 2" xfId="9819" xr:uid="{00000000-0005-0000-0000-000084940000}"/>
    <cellStyle name="Normal 19 2 2" xfId="51523" xr:uid="{00000000-0005-0000-0000-000085940000}"/>
    <cellStyle name="Normal 19 2 3" xfId="51519" xr:uid="{00000000-0005-0000-0000-000086940000}"/>
    <cellStyle name="Normal 19 2 4" xfId="51119" xr:uid="{00000000-0005-0000-0000-000087940000}"/>
    <cellStyle name="Normal 19 3" xfId="12717" xr:uid="{00000000-0005-0000-0000-000088940000}"/>
    <cellStyle name="Normal 19 3 2" xfId="51310" xr:uid="{00000000-0005-0000-0000-000089940000}"/>
    <cellStyle name="Normal 19 3 3" xfId="38329" xr:uid="{00000000-0005-0000-0000-00008A940000}"/>
    <cellStyle name="Normal 19 4" xfId="12721" xr:uid="{00000000-0005-0000-0000-00008B940000}"/>
    <cellStyle name="Normal 19 4 2" xfId="51522" xr:uid="{00000000-0005-0000-0000-00008C940000}"/>
    <cellStyle name="Normal 19 4 3" xfId="23116" xr:uid="{00000000-0005-0000-0000-00008D940000}"/>
    <cellStyle name="Normal 19 5" xfId="12648" xr:uid="{00000000-0005-0000-0000-00008E940000}"/>
    <cellStyle name="Normal 2" xfId="3" xr:uid="{00000000-0005-0000-0000-00008F940000}"/>
    <cellStyle name="Normal 2 10" xfId="12699" xr:uid="{00000000-0005-0000-0000-000090940000}"/>
    <cellStyle name="Normal 2 2" xfId="46" xr:uid="{00000000-0005-0000-0000-000091940000}"/>
    <cellStyle name="Normal 2 2 2" xfId="5456" xr:uid="{00000000-0005-0000-0000-000092940000}"/>
    <cellStyle name="Normal 2 2 2 2" xfId="5942" xr:uid="{00000000-0005-0000-0000-000093940000}"/>
    <cellStyle name="Normal 2 2 2 3" xfId="5621" xr:uid="{00000000-0005-0000-0000-000094940000}"/>
    <cellStyle name="Normal 2 2 2 4" xfId="12694" xr:uid="{00000000-0005-0000-0000-000095940000}"/>
    <cellStyle name="Normal 2 2 2 5" xfId="12635" xr:uid="{00000000-0005-0000-0000-000096940000}"/>
    <cellStyle name="Normal 2 2 3" xfId="5568" xr:uid="{00000000-0005-0000-0000-000097940000}"/>
    <cellStyle name="Normal 2 2 3 2" xfId="5941" xr:uid="{00000000-0005-0000-0000-000098940000}"/>
    <cellStyle name="Normal 2 2 4" xfId="5620" xr:uid="{00000000-0005-0000-0000-000099940000}"/>
    <cellStyle name="Normal 2 2 5" xfId="5428" xr:uid="{00000000-0005-0000-0000-00009A940000}"/>
    <cellStyle name="Normal 2 2_CAM01" xfId="5501" xr:uid="{00000000-0005-0000-0000-00009B940000}"/>
    <cellStyle name="Normal 2 3" xfId="385" xr:uid="{00000000-0005-0000-0000-00009C940000}"/>
    <cellStyle name="Normal 2 3 2" xfId="1736" xr:uid="{00000000-0005-0000-0000-00009D940000}"/>
    <cellStyle name="Normal 2 3 3" xfId="5604" xr:uid="{00000000-0005-0000-0000-00009E940000}"/>
    <cellStyle name="Normal 2 3 4" xfId="12678" xr:uid="{00000000-0005-0000-0000-00009F940000}"/>
    <cellStyle name="Normal 2 3 5" xfId="12646" xr:uid="{00000000-0005-0000-0000-0000A0940000}"/>
    <cellStyle name="Normal 2 4" xfId="387" xr:uid="{00000000-0005-0000-0000-0000A1940000}"/>
    <cellStyle name="Normal 2 4 2" xfId="1738" xr:uid="{00000000-0005-0000-0000-0000A2940000}"/>
    <cellStyle name="Normal 2 4 3" xfId="1739" xr:uid="{00000000-0005-0000-0000-0000A3940000}"/>
    <cellStyle name="Normal 2 4 4" xfId="2584" xr:uid="{00000000-0005-0000-0000-0000A4940000}"/>
    <cellStyle name="Normal 2 4 4 2" xfId="7625" xr:uid="{00000000-0005-0000-0000-0000A5940000}"/>
    <cellStyle name="Normal 2 4 5" xfId="1737" xr:uid="{00000000-0005-0000-0000-0000A6940000}"/>
    <cellStyle name="Normal 2 5" xfId="1021" xr:uid="{00000000-0005-0000-0000-0000A7940000}"/>
    <cellStyle name="Normal 2 5 2" xfId="5574" xr:uid="{00000000-0005-0000-0000-0000A8940000}"/>
    <cellStyle name="Normal 2 6" xfId="2583" xr:uid="{00000000-0005-0000-0000-0000A9940000}"/>
    <cellStyle name="Normal 2 7" xfId="45" xr:uid="{00000000-0005-0000-0000-0000AA940000}"/>
    <cellStyle name="Normal 2 8" xfId="12697" xr:uid="{00000000-0005-0000-0000-0000AB940000}"/>
    <cellStyle name="Normal 2 9" xfId="12698" xr:uid="{00000000-0005-0000-0000-0000AC940000}"/>
    <cellStyle name="Normal 20" xfId="9393" xr:uid="{00000000-0005-0000-0000-0000AD940000}"/>
    <cellStyle name="Normal 20 2" xfId="12718" xr:uid="{00000000-0005-0000-0000-0000AE940000}"/>
    <cellStyle name="Normal 20 2 2" xfId="51524" xr:uid="{00000000-0005-0000-0000-0000AF940000}"/>
    <cellStyle name="Normal 20 2 3" xfId="31917" xr:uid="{00000000-0005-0000-0000-0000B0940000}"/>
    <cellStyle name="Normal 20 3" xfId="12722" xr:uid="{00000000-0005-0000-0000-0000B1940000}"/>
    <cellStyle name="Normal 20 3 2" xfId="51520" xr:uid="{00000000-0005-0000-0000-0000B2940000}"/>
    <cellStyle name="Normal 20 3 3" xfId="39814" xr:uid="{00000000-0005-0000-0000-0000B3940000}"/>
    <cellStyle name="Normal 20 4" xfId="12695" xr:uid="{00000000-0005-0000-0000-0000B4940000}"/>
    <cellStyle name="Normal 20 5" xfId="24599" xr:uid="{00000000-0005-0000-0000-0000B5940000}"/>
    <cellStyle name="Normal 21" xfId="9415" xr:uid="{00000000-0005-0000-0000-0000B6940000}"/>
    <cellStyle name="Normal 21 2" xfId="12719" xr:uid="{00000000-0005-0000-0000-0000B7940000}"/>
    <cellStyle name="Normal 21 3" xfId="12723" xr:uid="{00000000-0005-0000-0000-0000B8940000}"/>
    <cellStyle name="Normal 21 4" xfId="12696" xr:uid="{00000000-0005-0000-0000-0000B9940000}"/>
    <cellStyle name="Normal 21 5" xfId="25502" xr:uid="{00000000-0005-0000-0000-0000BA940000}"/>
    <cellStyle name="Normal 22" xfId="12700" xr:uid="{00000000-0005-0000-0000-0000BB940000}"/>
    <cellStyle name="Normal 22 2" xfId="33402" xr:uid="{00000000-0005-0000-0000-0000BC940000}"/>
    <cellStyle name="Normal 23" xfId="12701" xr:uid="{00000000-0005-0000-0000-0000BD940000}"/>
    <cellStyle name="Normal 23 2" xfId="41299" xr:uid="{00000000-0005-0000-0000-0000BE940000}"/>
    <cellStyle name="Normal 24" xfId="12724" xr:uid="{00000000-0005-0000-0000-0000BF940000}"/>
    <cellStyle name="Normal 25" xfId="51594" xr:uid="{00000000-0005-0000-0000-0000C0940000}"/>
    <cellStyle name="Normal 3" xfId="47" xr:uid="{00000000-0005-0000-0000-0000C1940000}"/>
    <cellStyle name="Normal 3 10" xfId="9332" xr:uid="{00000000-0005-0000-0000-0000C2940000}"/>
    <cellStyle name="Normal 3 11" xfId="9346" xr:uid="{00000000-0005-0000-0000-0000C3940000}"/>
    <cellStyle name="Normal 3 12" xfId="12714" xr:uid="{00000000-0005-0000-0000-0000C4940000}"/>
    <cellStyle name="Normal 3 13" xfId="51578" xr:uid="{00000000-0005-0000-0000-0000C5940000}"/>
    <cellStyle name="Normal 3 14" xfId="51592" xr:uid="{00000000-0005-0000-0000-0000C6940000}"/>
    <cellStyle name="Normal 3 2" xfId="48" xr:uid="{00000000-0005-0000-0000-0000C7940000}"/>
    <cellStyle name="Normal 3 2 10" xfId="1022" xr:uid="{00000000-0005-0000-0000-0000C8940000}"/>
    <cellStyle name="Normal 3 2 10 10" xfId="18531" xr:uid="{00000000-0005-0000-0000-0000C9940000}"/>
    <cellStyle name="Normal 3 2 10 11" xfId="41879" xr:uid="{00000000-0005-0000-0000-0000CA940000}"/>
    <cellStyle name="Normal 3 2 10 2" xfId="2417" xr:uid="{00000000-0005-0000-0000-0000CB940000}"/>
    <cellStyle name="Normal 3 2 10 2 2" xfId="5168" xr:uid="{00000000-0005-0000-0000-0000CC940000}"/>
    <cellStyle name="Normal 3 2 10 2 2 2" xfId="15145" xr:uid="{00000000-0005-0000-0000-0000CD940000}"/>
    <cellStyle name="Normal 3 2 10 2 2 2 2" xfId="28757" xr:uid="{00000000-0005-0000-0000-0000CE940000}"/>
    <cellStyle name="Normal 3 2 10 2 2 3" xfId="36652" xr:uid="{00000000-0005-0000-0000-0000CF940000}"/>
    <cellStyle name="Normal 3 2 10 2 2 4" xfId="21441" xr:uid="{00000000-0005-0000-0000-0000D0940000}"/>
    <cellStyle name="Normal 3 2 10 2 2 5" xfId="46368" xr:uid="{00000000-0005-0000-0000-0000D1940000}"/>
    <cellStyle name="Normal 3 2 10 2 3" xfId="8963" xr:uid="{00000000-0005-0000-0000-0000D2940000}"/>
    <cellStyle name="Normal 3 2 10 2 3 2" xfId="17929" xr:uid="{00000000-0005-0000-0000-0000D3940000}"/>
    <cellStyle name="Normal 3 2 10 2 3 2 2" xfId="30241" xr:uid="{00000000-0005-0000-0000-0000D4940000}"/>
    <cellStyle name="Normal 3 2 10 2 3 3" xfId="38137" xr:uid="{00000000-0005-0000-0000-0000D5940000}"/>
    <cellStyle name="Normal 3 2 10 2 3 4" xfId="22924" xr:uid="{00000000-0005-0000-0000-0000D6940000}"/>
    <cellStyle name="Normal 3 2 10 2 3 5" xfId="49155" xr:uid="{00000000-0005-0000-0000-0000D7940000}"/>
    <cellStyle name="Normal 3 2 10 2 4" xfId="9820" xr:uid="{00000000-0005-0000-0000-0000D8940000}"/>
    <cellStyle name="Normal 3 2 10 2 4 2" xfId="31726" xr:uid="{00000000-0005-0000-0000-0000D9940000}"/>
    <cellStyle name="Normal 3 2 10 2 4 3" xfId="39623" xr:uid="{00000000-0005-0000-0000-0000DA940000}"/>
    <cellStyle name="Normal 3 2 10 2 4 4" xfId="24408" xr:uid="{00000000-0005-0000-0000-0000DB940000}"/>
    <cellStyle name="Normal 3 2 10 2 4 5" xfId="50798" xr:uid="{00000000-0005-0000-0000-0000DC940000}"/>
    <cellStyle name="Normal 3 2 10 2 5" xfId="12467" xr:uid="{00000000-0005-0000-0000-0000DD940000}"/>
    <cellStyle name="Normal 3 2 10 2 5 2" xfId="33211" xr:uid="{00000000-0005-0000-0000-0000DE940000}"/>
    <cellStyle name="Normal 3 2 10 2 5 3" xfId="41108" xr:uid="{00000000-0005-0000-0000-0000DF940000}"/>
    <cellStyle name="Normal 3 2 10 2 6" xfId="26795" xr:uid="{00000000-0005-0000-0000-0000E0940000}"/>
    <cellStyle name="Normal 3 2 10 2 7" xfId="34695" xr:uid="{00000000-0005-0000-0000-0000E1940000}"/>
    <cellStyle name="Normal 3 2 10 2 8" xfId="19957" xr:uid="{00000000-0005-0000-0000-0000E2940000}"/>
    <cellStyle name="Normal 3 2 10 2 9" xfId="42616" xr:uid="{00000000-0005-0000-0000-0000E3940000}"/>
    <cellStyle name="Normal 3 2 10 3" xfId="1668" xr:uid="{00000000-0005-0000-0000-0000E4940000}"/>
    <cellStyle name="Normal 3 2 10 3 2" xfId="11499" xr:uid="{00000000-0005-0000-0000-0000E5940000}"/>
    <cellStyle name="Normal 3 2 10 3 2 2" xfId="27112" xr:uid="{00000000-0005-0000-0000-0000E6940000}"/>
    <cellStyle name="Normal 3 2 10 3 3" xfId="35007" xr:uid="{00000000-0005-0000-0000-0000E7940000}"/>
    <cellStyle name="Normal 3 2 10 3 4" xfId="18774" xr:uid="{00000000-0005-0000-0000-0000E8940000}"/>
    <cellStyle name="Normal 3 2 10 3 5" xfId="43503" xr:uid="{00000000-0005-0000-0000-0000E9940000}"/>
    <cellStyle name="Normal 3 2 10 4" xfId="3662" xr:uid="{00000000-0005-0000-0000-0000EA940000}"/>
    <cellStyle name="Normal 3 2 10 4 2" xfId="13646" xr:uid="{00000000-0005-0000-0000-0000EB940000}"/>
    <cellStyle name="Normal 3 2 10 4 2 2" xfId="27574" xr:uid="{00000000-0005-0000-0000-0000EC940000}"/>
    <cellStyle name="Normal 3 2 10 4 3" xfId="35469" xr:uid="{00000000-0005-0000-0000-0000ED940000}"/>
    <cellStyle name="Normal 3 2 10 4 4" xfId="20258" xr:uid="{00000000-0005-0000-0000-0000EE940000}"/>
    <cellStyle name="Normal 3 2 10 4 5" xfId="44867" xr:uid="{00000000-0005-0000-0000-0000EF940000}"/>
    <cellStyle name="Normal 3 2 10 5" xfId="8226" xr:uid="{00000000-0005-0000-0000-0000F0940000}"/>
    <cellStyle name="Normal 3 2 10 5 2" xfId="17193" xr:uid="{00000000-0005-0000-0000-0000F1940000}"/>
    <cellStyle name="Normal 3 2 10 5 2 2" xfId="29058" xr:uid="{00000000-0005-0000-0000-0000F2940000}"/>
    <cellStyle name="Normal 3 2 10 5 3" xfId="36954" xr:uid="{00000000-0005-0000-0000-0000F3940000}"/>
    <cellStyle name="Normal 3 2 10 5 4" xfId="21742" xr:uid="{00000000-0005-0000-0000-0000F4940000}"/>
    <cellStyle name="Normal 3 2 10 5 5" xfId="48418" xr:uid="{00000000-0005-0000-0000-0000F5940000}"/>
    <cellStyle name="Normal 3 2 10 6" xfId="9821" xr:uid="{00000000-0005-0000-0000-0000F6940000}"/>
    <cellStyle name="Normal 3 2 10 6 2" xfId="30543" xr:uid="{00000000-0005-0000-0000-0000F7940000}"/>
    <cellStyle name="Normal 3 2 10 6 3" xfId="38440" xr:uid="{00000000-0005-0000-0000-0000F8940000}"/>
    <cellStyle name="Normal 3 2 10 6 4" xfId="23226" xr:uid="{00000000-0005-0000-0000-0000F9940000}"/>
    <cellStyle name="Normal 3 2 10 6 5" xfId="50061" xr:uid="{00000000-0005-0000-0000-0000FA940000}"/>
    <cellStyle name="Normal 3 2 10 7" xfId="24677" xr:uid="{00000000-0005-0000-0000-0000FB940000}"/>
    <cellStyle name="Normal 3 2 10 7 2" xfId="32028" xr:uid="{00000000-0005-0000-0000-0000FC940000}"/>
    <cellStyle name="Normal 3 2 10 7 3" xfId="39925" xr:uid="{00000000-0005-0000-0000-0000FD940000}"/>
    <cellStyle name="Normal 3 2 10 8" xfId="25613" xr:uid="{00000000-0005-0000-0000-0000FE940000}"/>
    <cellStyle name="Normal 3 2 10 9" xfId="33512" xr:uid="{00000000-0005-0000-0000-0000FF940000}"/>
    <cellStyle name="Normal 3 2 11" xfId="1023" xr:uid="{00000000-0005-0000-0000-000000950000}"/>
    <cellStyle name="Normal 3 2 11 10" xfId="18641" xr:uid="{00000000-0005-0000-0000-000001950000}"/>
    <cellStyle name="Normal 3 2 11 11" xfId="41831" xr:uid="{00000000-0005-0000-0000-000002950000}"/>
    <cellStyle name="Normal 3 2 11 2" xfId="2418" xr:uid="{00000000-0005-0000-0000-000003950000}"/>
    <cellStyle name="Normal 3 2 11 2 2" xfId="4329" xr:uid="{00000000-0005-0000-0000-000004950000}"/>
    <cellStyle name="Normal 3 2 11 2 2 2" xfId="14309" xr:uid="{00000000-0005-0000-0000-000005950000}"/>
    <cellStyle name="Normal 3 2 11 2 2 2 2" xfId="28758" xr:uid="{00000000-0005-0000-0000-000006950000}"/>
    <cellStyle name="Normal 3 2 11 2 2 3" xfId="36653" xr:uid="{00000000-0005-0000-0000-000007950000}"/>
    <cellStyle name="Normal 3 2 11 2 2 4" xfId="21442" xr:uid="{00000000-0005-0000-0000-000008950000}"/>
    <cellStyle name="Normal 3 2 11 2 2 5" xfId="45531" xr:uid="{00000000-0005-0000-0000-000009950000}"/>
    <cellStyle name="Normal 3 2 11 2 3" xfId="8964" xr:uid="{00000000-0005-0000-0000-00000A950000}"/>
    <cellStyle name="Normal 3 2 11 2 3 2" xfId="17930" xr:uid="{00000000-0005-0000-0000-00000B950000}"/>
    <cellStyle name="Normal 3 2 11 2 3 2 2" xfId="30242" xr:uid="{00000000-0005-0000-0000-00000C950000}"/>
    <cellStyle name="Normal 3 2 11 2 3 3" xfId="38138" xr:uid="{00000000-0005-0000-0000-00000D950000}"/>
    <cellStyle name="Normal 3 2 11 2 3 4" xfId="22925" xr:uid="{00000000-0005-0000-0000-00000E950000}"/>
    <cellStyle name="Normal 3 2 11 2 3 5" xfId="49156" xr:uid="{00000000-0005-0000-0000-00000F950000}"/>
    <cellStyle name="Normal 3 2 11 2 4" xfId="9822" xr:uid="{00000000-0005-0000-0000-000010950000}"/>
    <cellStyle name="Normal 3 2 11 2 4 2" xfId="31727" xr:uid="{00000000-0005-0000-0000-000011950000}"/>
    <cellStyle name="Normal 3 2 11 2 4 3" xfId="39624" xr:uid="{00000000-0005-0000-0000-000012950000}"/>
    <cellStyle name="Normal 3 2 11 2 4 4" xfId="24409" xr:uid="{00000000-0005-0000-0000-000013950000}"/>
    <cellStyle name="Normal 3 2 11 2 4 5" xfId="50799" xr:uid="{00000000-0005-0000-0000-000014950000}"/>
    <cellStyle name="Normal 3 2 11 2 5" xfId="12468" xr:uid="{00000000-0005-0000-0000-000015950000}"/>
    <cellStyle name="Normal 3 2 11 2 5 2" xfId="33212" xr:uid="{00000000-0005-0000-0000-000016950000}"/>
    <cellStyle name="Normal 3 2 11 2 5 3" xfId="41109" xr:uid="{00000000-0005-0000-0000-000017950000}"/>
    <cellStyle name="Normal 3 2 11 2 6" xfId="26796" xr:uid="{00000000-0005-0000-0000-000018950000}"/>
    <cellStyle name="Normal 3 2 11 2 7" xfId="34696" xr:uid="{00000000-0005-0000-0000-000019950000}"/>
    <cellStyle name="Normal 3 2 11 2 8" xfId="19958" xr:uid="{00000000-0005-0000-0000-00001A950000}"/>
    <cellStyle name="Normal 3 2 11 2 9" xfId="42617" xr:uid="{00000000-0005-0000-0000-00001B950000}"/>
    <cellStyle name="Normal 3 2 11 3" xfId="1620" xr:uid="{00000000-0005-0000-0000-00001C950000}"/>
    <cellStyle name="Normal 3 2 11 3 2" xfId="11500" xr:uid="{00000000-0005-0000-0000-00001D950000}"/>
    <cellStyle name="Normal 3 2 11 3 2 2" xfId="27097" xr:uid="{00000000-0005-0000-0000-00001E950000}"/>
    <cellStyle name="Normal 3 2 11 3 3" xfId="34992" xr:uid="{00000000-0005-0000-0000-00001F950000}"/>
    <cellStyle name="Normal 3 2 11 3 4" xfId="18725" xr:uid="{00000000-0005-0000-0000-000020950000}"/>
    <cellStyle name="Normal 3 2 11 3 5" xfId="43488" xr:uid="{00000000-0005-0000-0000-000021950000}"/>
    <cellStyle name="Normal 3 2 11 4" xfId="3663" xr:uid="{00000000-0005-0000-0000-000022950000}"/>
    <cellStyle name="Normal 3 2 11 4 2" xfId="13647" xr:uid="{00000000-0005-0000-0000-000023950000}"/>
    <cellStyle name="Normal 3 2 11 4 2 2" xfId="27525" xr:uid="{00000000-0005-0000-0000-000024950000}"/>
    <cellStyle name="Normal 3 2 11 4 3" xfId="35420" xr:uid="{00000000-0005-0000-0000-000025950000}"/>
    <cellStyle name="Normal 3 2 11 4 4" xfId="20210" xr:uid="{00000000-0005-0000-0000-000026950000}"/>
    <cellStyle name="Normal 3 2 11 4 5" xfId="44868" xr:uid="{00000000-0005-0000-0000-000027950000}"/>
    <cellStyle name="Normal 3 2 11 5" xfId="8178" xr:uid="{00000000-0005-0000-0000-000028950000}"/>
    <cellStyle name="Normal 3 2 11 5 2" xfId="17145" xr:uid="{00000000-0005-0000-0000-000029950000}"/>
    <cellStyle name="Normal 3 2 11 5 2 2" xfId="29009" xr:uid="{00000000-0005-0000-0000-00002A950000}"/>
    <cellStyle name="Normal 3 2 11 5 3" xfId="36905" xr:uid="{00000000-0005-0000-0000-00002B950000}"/>
    <cellStyle name="Normal 3 2 11 5 4" xfId="21694" xr:uid="{00000000-0005-0000-0000-00002C950000}"/>
    <cellStyle name="Normal 3 2 11 5 5" xfId="48370" xr:uid="{00000000-0005-0000-0000-00002D950000}"/>
    <cellStyle name="Normal 3 2 11 6" xfId="9823" xr:uid="{00000000-0005-0000-0000-00002E950000}"/>
    <cellStyle name="Normal 3 2 11 6 2" xfId="30494" xr:uid="{00000000-0005-0000-0000-00002F950000}"/>
    <cellStyle name="Normal 3 2 11 6 3" xfId="38391" xr:uid="{00000000-0005-0000-0000-000030950000}"/>
    <cellStyle name="Normal 3 2 11 6 4" xfId="23178" xr:uid="{00000000-0005-0000-0000-000031950000}"/>
    <cellStyle name="Normal 3 2 11 6 5" xfId="50013" xr:uid="{00000000-0005-0000-0000-000032950000}"/>
    <cellStyle name="Normal 3 2 11 7" xfId="24661" xr:uid="{00000000-0005-0000-0000-000033950000}"/>
    <cellStyle name="Normal 3 2 11 7 2" xfId="31979" xr:uid="{00000000-0005-0000-0000-000034950000}"/>
    <cellStyle name="Normal 3 2 11 7 3" xfId="39876" xr:uid="{00000000-0005-0000-0000-000035950000}"/>
    <cellStyle name="Normal 3 2 11 8" xfId="25564" xr:uid="{00000000-0005-0000-0000-000036950000}"/>
    <cellStyle name="Normal 3 2 11 9" xfId="33463" xr:uid="{00000000-0005-0000-0000-000037950000}"/>
    <cellStyle name="Normal 3 2 12" xfId="1024" xr:uid="{00000000-0005-0000-0000-000038950000}"/>
    <cellStyle name="Normal 3 2 12 10" xfId="42615" xr:uid="{00000000-0005-0000-0000-000039950000}"/>
    <cellStyle name="Normal 3 2 12 2" xfId="2416" xr:uid="{00000000-0005-0000-0000-00003A950000}"/>
    <cellStyle name="Normal 3 2 12 2 2" xfId="5288" xr:uid="{00000000-0005-0000-0000-00003B950000}"/>
    <cellStyle name="Normal 3 2 12 2 2 2" xfId="15265" xr:uid="{00000000-0005-0000-0000-00003C950000}"/>
    <cellStyle name="Normal 3 2 12 2 2 3" xfId="27456" xr:uid="{00000000-0005-0000-0000-00003D950000}"/>
    <cellStyle name="Normal 3 2 12 2 2 4" xfId="46488" xr:uid="{00000000-0005-0000-0000-00003E950000}"/>
    <cellStyle name="Normal 3 2 12 2 3" xfId="11501" xr:uid="{00000000-0005-0000-0000-00003F950000}"/>
    <cellStyle name="Normal 3 2 12 2 3 2" xfId="35351" xr:uid="{00000000-0005-0000-0000-000040950000}"/>
    <cellStyle name="Normal 3 2 12 2 4" xfId="19956" xr:uid="{00000000-0005-0000-0000-000041950000}"/>
    <cellStyle name="Normal 3 2 12 2 5" xfId="43772" xr:uid="{00000000-0005-0000-0000-000042950000}"/>
    <cellStyle name="Normal 3 2 12 3" xfId="3664" xr:uid="{00000000-0005-0000-0000-000043950000}"/>
    <cellStyle name="Normal 3 2 12 3 2" xfId="13648" xr:uid="{00000000-0005-0000-0000-000044950000}"/>
    <cellStyle name="Normal 3 2 12 3 2 2" xfId="28756" xr:uid="{00000000-0005-0000-0000-000045950000}"/>
    <cellStyle name="Normal 3 2 12 3 3" xfId="36651" xr:uid="{00000000-0005-0000-0000-000046950000}"/>
    <cellStyle name="Normal 3 2 12 3 4" xfId="21440" xr:uid="{00000000-0005-0000-0000-000047950000}"/>
    <cellStyle name="Normal 3 2 12 3 5" xfId="44869" xr:uid="{00000000-0005-0000-0000-000048950000}"/>
    <cellStyle name="Normal 3 2 12 4" xfId="8962" xr:uid="{00000000-0005-0000-0000-000049950000}"/>
    <cellStyle name="Normal 3 2 12 4 2" xfId="17928" xr:uid="{00000000-0005-0000-0000-00004A950000}"/>
    <cellStyle name="Normal 3 2 12 4 2 2" xfId="30240" xr:uid="{00000000-0005-0000-0000-00004B950000}"/>
    <cellStyle name="Normal 3 2 12 4 3" xfId="38136" xr:uid="{00000000-0005-0000-0000-00004C950000}"/>
    <cellStyle name="Normal 3 2 12 4 4" xfId="22923" xr:uid="{00000000-0005-0000-0000-00004D950000}"/>
    <cellStyle name="Normal 3 2 12 4 5" xfId="49154" xr:uid="{00000000-0005-0000-0000-00004E950000}"/>
    <cellStyle name="Normal 3 2 12 5" xfId="9824" xr:uid="{00000000-0005-0000-0000-00004F950000}"/>
    <cellStyle name="Normal 3 2 12 5 2" xfId="31725" xr:uid="{00000000-0005-0000-0000-000050950000}"/>
    <cellStyle name="Normal 3 2 12 5 3" xfId="39622" xr:uid="{00000000-0005-0000-0000-000051950000}"/>
    <cellStyle name="Normal 3 2 12 5 4" xfId="24407" xr:uid="{00000000-0005-0000-0000-000052950000}"/>
    <cellStyle name="Normal 3 2 12 5 5" xfId="50797" xr:uid="{00000000-0005-0000-0000-000053950000}"/>
    <cellStyle name="Normal 3 2 12 6" xfId="25443" xr:uid="{00000000-0005-0000-0000-000054950000}"/>
    <cellStyle name="Normal 3 2 12 6 2" xfId="33210" xr:uid="{00000000-0005-0000-0000-000055950000}"/>
    <cellStyle name="Normal 3 2 12 6 3" xfId="41107" xr:uid="{00000000-0005-0000-0000-000056950000}"/>
    <cellStyle name="Normal 3 2 12 7" xfId="26794" xr:uid="{00000000-0005-0000-0000-000057950000}"/>
    <cellStyle name="Normal 3 2 12 8" xfId="34694" xr:uid="{00000000-0005-0000-0000-000058950000}"/>
    <cellStyle name="Normal 3 2 12 9" xfId="18658" xr:uid="{00000000-0005-0000-0000-000059950000}"/>
    <cellStyle name="Normal 3 2 13" xfId="1085" xr:uid="{00000000-0005-0000-0000-00005A950000}"/>
    <cellStyle name="Normal 3 2 13 2" xfId="6434" xr:uid="{00000000-0005-0000-0000-00005B950000}"/>
    <cellStyle name="Normal 3 2 13 2 2" xfId="15416" xr:uid="{00000000-0005-0000-0000-00005C950000}"/>
    <cellStyle name="Normal 3 2 13 2 3" xfId="27049" xr:uid="{00000000-0005-0000-0000-00005D950000}"/>
    <cellStyle name="Normal 3 2 13 2 4" xfId="46639" xr:uid="{00000000-0005-0000-0000-00005E950000}"/>
    <cellStyle name="Normal 3 2 13 3" xfId="11502" xr:uid="{00000000-0005-0000-0000-00005F950000}"/>
    <cellStyle name="Normal 3 2 13 3 2" xfId="34944" xr:uid="{00000000-0005-0000-0000-000060950000}"/>
    <cellStyle name="Normal 3 2 13 4" xfId="18676" xr:uid="{00000000-0005-0000-0000-000061950000}"/>
    <cellStyle name="Normal 3 2 13 5" xfId="42958" xr:uid="{00000000-0005-0000-0000-000062950000}"/>
    <cellStyle name="Normal 3 2 14" xfId="3768" xr:uid="{00000000-0005-0000-0000-000063950000}"/>
    <cellStyle name="Normal 3 2 14 2" xfId="13752" xr:uid="{00000000-0005-0000-0000-000064950000}"/>
    <cellStyle name="Normal 3 2 14 2 2" xfId="27477" xr:uid="{00000000-0005-0000-0000-000065950000}"/>
    <cellStyle name="Normal 3 2 14 3" xfId="35372" xr:uid="{00000000-0005-0000-0000-000066950000}"/>
    <cellStyle name="Normal 3 2 14 4" xfId="20162" xr:uid="{00000000-0005-0000-0000-000067950000}"/>
    <cellStyle name="Normal 3 2 14 5" xfId="44973" xr:uid="{00000000-0005-0000-0000-000068950000}"/>
    <cellStyle name="Normal 3 2 15" xfId="6973" xr:uid="{00000000-0005-0000-0000-000069950000}"/>
    <cellStyle name="Normal 3 2 15 2" xfId="15951" xr:uid="{00000000-0005-0000-0000-00006A950000}"/>
    <cellStyle name="Normal 3 2 15 2 2" xfId="28961" xr:uid="{00000000-0005-0000-0000-00006B950000}"/>
    <cellStyle name="Normal 3 2 15 3" xfId="36857" xr:uid="{00000000-0005-0000-0000-00006C950000}"/>
    <cellStyle name="Normal 3 2 15 4" xfId="21646" xr:uid="{00000000-0005-0000-0000-00006D950000}"/>
    <cellStyle name="Normal 3 2 15 5" xfId="47175" xr:uid="{00000000-0005-0000-0000-00006E950000}"/>
    <cellStyle name="Normal 3 2 16" xfId="2759" xr:uid="{00000000-0005-0000-0000-00006F950000}"/>
    <cellStyle name="Normal 3 2 16 2" xfId="12743" xr:uid="{00000000-0005-0000-0000-000070950000}"/>
    <cellStyle name="Normal 3 2 16 2 2" xfId="30446" xr:uid="{00000000-0005-0000-0000-000071950000}"/>
    <cellStyle name="Normal 3 2 16 3" xfId="38343" xr:uid="{00000000-0005-0000-0000-000072950000}"/>
    <cellStyle name="Normal 3 2 16 4" xfId="23130" xr:uid="{00000000-0005-0000-0000-000073950000}"/>
    <cellStyle name="Normal 3 2 16 5" xfId="43964" xr:uid="{00000000-0005-0000-0000-000074950000}"/>
    <cellStyle name="Normal 3 2 17" xfId="7647" xr:uid="{00000000-0005-0000-0000-000075950000}"/>
    <cellStyle name="Normal 3 2 17 2" xfId="16614" xr:uid="{00000000-0005-0000-0000-000076950000}"/>
    <cellStyle name="Normal 3 2 17 2 2" xfId="31931" xr:uid="{00000000-0005-0000-0000-000077950000}"/>
    <cellStyle name="Normal 3 2 17 3" xfId="39828" xr:uid="{00000000-0005-0000-0000-000078950000}"/>
    <cellStyle name="Normal 3 2 17 4" xfId="24613" xr:uid="{00000000-0005-0000-0000-000079950000}"/>
    <cellStyle name="Normal 3 2 17 5" xfId="47839" xr:uid="{00000000-0005-0000-0000-00007A950000}"/>
    <cellStyle name="Normal 3 2 18" xfId="11503" xr:uid="{00000000-0005-0000-0000-00007B950000}"/>
    <cellStyle name="Normal 3 2 18 2" xfId="25516" xr:uid="{00000000-0005-0000-0000-00007C950000}"/>
    <cellStyle name="Normal 3 2 18 3" xfId="49482" xr:uid="{00000000-0005-0000-0000-00007D950000}"/>
    <cellStyle name="Normal 3 2 19" xfId="33417" xr:uid="{00000000-0005-0000-0000-00007E950000}"/>
    <cellStyle name="Normal 3 2 2" xfId="71" xr:uid="{00000000-0005-0000-0000-00007F950000}"/>
    <cellStyle name="Normal 3 2 2 10" xfId="1107" xr:uid="{00000000-0005-0000-0000-000080950000}"/>
    <cellStyle name="Normal 3 2 2 10 2" xfId="6456" xr:uid="{00000000-0005-0000-0000-000081950000}"/>
    <cellStyle name="Normal 3 2 2 10 2 2" xfId="15438" xr:uid="{00000000-0005-0000-0000-000082950000}"/>
    <cellStyle name="Normal 3 2 2 10 2 3" xfId="27081" xr:uid="{00000000-0005-0000-0000-000083950000}"/>
    <cellStyle name="Normal 3 2 2 10 2 4" xfId="46661" xr:uid="{00000000-0005-0000-0000-000084950000}"/>
    <cellStyle name="Normal 3 2 2 10 3" xfId="11504" xr:uid="{00000000-0005-0000-0000-000085950000}"/>
    <cellStyle name="Normal 3 2 2 10 3 2" xfId="34976" xr:uid="{00000000-0005-0000-0000-000086950000}"/>
    <cellStyle name="Normal 3 2 2 10 4" xfId="18709" xr:uid="{00000000-0005-0000-0000-000087950000}"/>
    <cellStyle name="Normal 3 2 2 10 5" xfId="42980" xr:uid="{00000000-0005-0000-0000-000088950000}"/>
    <cellStyle name="Normal 3 2 2 11" xfId="3774" xr:uid="{00000000-0005-0000-0000-000089950000}"/>
    <cellStyle name="Normal 3 2 2 11 2" xfId="13757" xr:uid="{00000000-0005-0000-0000-00008A950000}"/>
    <cellStyle name="Normal 3 2 2 11 2 2" xfId="27509" xr:uid="{00000000-0005-0000-0000-00008B950000}"/>
    <cellStyle name="Normal 3 2 2 11 3" xfId="35404" xr:uid="{00000000-0005-0000-0000-00008C950000}"/>
    <cellStyle name="Normal 3 2 2 11 4" xfId="20194" xr:uid="{00000000-0005-0000-0000-00008D950000}"/>
    <cellStyle name="Normal 3 2 2 11 5" xfId="44979" xr:uid="{00000000-0005-0000-0000-00008E950000}"/>
    <cellStyle name="Normal 3 2 2 12" xfId="6995" xr:uid="{00000000-0005-0000-0000-00008F950000}"/>
    <cellStyle name="Normal 3 2 2 12 2" xfId="15973" xr:uid="{00000000-0005-0000-0000-000090950000}"/>
    <cellStyle name="Normal 3 2 2 12 2 2" xfId="28993" xr:uid="{00000000-0005-0000-0000-000091950000}"/>
    <cellStyle name="Normal 3 2 2 12 3" xfId="36889" xr:uid="{00000000-0005-0000-0000-000092950000}"/>
    <cellStyle name="Normal 3 2 2 12 4" xfId="21678" xr:uid="{00000000-0005-0000-0000-000093950000}"/>
    <cellStyle name="Normal 3 2 2 12 5" xfId="47197" xr:uid="{00000000-0005-0000-0000-000094950000}"/>
    <cellStyle name="Normal 3 2 2 13" xfId="2774" xr:uid="{00000000-0005-0000-0000-000095950000}"/>
    <cellStyle name="Normal 3 2 2 13 2" xfId="12758" xr:uid="{00000000-0005-0000-0000-000096950000}"/>
    <cellStyle name="Normal 3 2 2 13 2 2" xfId="30478" xr:uid="{00000000-0005-0000-0000-000097950000}"/>
    <cellStyle name="Normal 3 2 2 13 3" xfId="38375" xr:uid="{00000000-0005-0000-0000-000098950000}"/>
    <cellStyle name="Normal 3 2 2 13 4" xfId="23162" xr:uid="{00000000-0005-0000-0000-000099950000}"/>
    <cellStyle name="Normal 3 2 2 13 5" xfId="43979" xr:uid="{00000000-0005-0000-0000-00009A950000}"/>
    <cellStyle name="Normal 3 2 2 14" xfId="7669" xr:uid="{00000000-0005-0000-0000-00009B950000}"/>
    <cellStyle name="Normal 3 2 2 14 2" xfId="16636" xr:uid="{00000000-0005-0000-0000-00009C950000}"/>
    <cellStyle name="Normal 3 2 2 14 2 2" xfId="31963" xr:uid="{00000000-0005-0000-0000-00009D950000}"/>
    <cellStyle name="Normal 3 2 2 14 3" xfId="39860" xr:uid="{00000000-0005-0000-0000-00009E950000}"/>
    <cellStyle name="Normal 3 2 2 14 4" xfId="24645" xr:uid="{00000000-0005-0000-0000-00009F950000}"/>
    <cellStyle name="Normal 3 2 2 14 5" xfId="47861" xr:uid="{00000000-0005-0000-0000-0000A0950000}"/>
    <cellStyle name="Normal 3 2 2 15" xfId="11505" xr:uid="{00000000-0005-0000-0000-0000A1950000}"/>
    <cellStyle name="Normal 3 2 2 15 2" xfId="25548" xr:uid="{00000000-0005-0000-0000-0000A2950000}"/>
    <cellStyle name="Normal 3 2 2 15 3" xfId="49504" xr:uid="{00000000-0005-0000-0000-0000A3950000}"/>
    <cellStyle name="Normal 3 2 2 16" xfId="33447" xr:uid="{00000000-0005-0000-0000-0000A4950000}"/>
    <cellStyle name="Normal 3 2 2 17" xfId="18264" xr:uid="{00000000-0005-0000-0000-0000A5950000}"/>
    <cellStyle name="Normal 3 2 2 18" xfId="41322" xr:uid="{00000000-0005-0000-0000-0000A6950000}"/>
    <cellStyle name="Normal 3 2 2 2" xfId="148" xr:uid="{00000000-0005-0000-0000-0000A7950000}"/>
    <cellStyle name="Normal 3 2 2 2 10" xfId="3833" xr:uid="{00000000-0005-0000-0000-0000A8950000}"/>
    <cellStyle name="Normal 3 2 2 2 10 2" xfId="13816" xr:uid="{00000000-0005-0000-0000-0000A9950000}"/>
    <cellStyle name="Normal 3 2 2 2 10 2 2" xfId="30590" xr:uid="{00000000-0005-0000-0000-0000AA950000}"/>
    <cellStyle name="Normal 3 2 2 2 10 3" xfId="38487" xr:uid="{00000000-0005-0000-0000-0000AB950000}"/>
    <cellStyle name="Normal 3 2 2 2 10 4" xfId="23273" xr:uid="{00000000-0005-0000-0000-0000AC950000}"/>
    <cellStyle name="Normal 3 2 2 2 10 5" xfId="45038" xr:uid="{00000000-0005-0000-0000-0000AD950000}"/>
    <cellStyle name="Normal 3 2 2 2 11" xfId="7042" xr:uid="{00000000-0005-0000-0000-0000AE950000}"/>
    <cellStyle name="Normal 3 2 2 2 11 2" xfId="16019" xr:uid="{00000000-0005-0000-0000-0000AF950000}"/>
    <cellStyle name="Normal 3 2 2 2 11 2 2" xfId="32075" xr:uid="{00000000-0005-0000-0000-0000B0950000}"/>
    <cellStyle name="Normal 3 2 2 2 11 3" xfId="39972" xr:uid="{00000000-0005-0000-0000-0000B1950000}"/>
    <cellStyle name="Normal 3 2 2 2 11 4" xfId="24708" xr:uid="{00000000-0005-0000-0000-0000B2950000}"/>
    <cellStyle name="Normal 3 2 2 2 11 5" xfId="47244" xr:uid="{00000000-0005-0000-0000-0000B3950000}"/>
    <cellStyle name="Normal 3 2 2 2 12" xfId="2819" xr:uid="{00000000-0005-0000-0000-0000B4950000}"/>
    <cellStyle name="Normal 3 2 2 2 12 2" xfId="12803" xr:uid="{00000000-0005-0000-0000-0000B5950000}"/>
    <cellStyle name="Normal 3 2 2 2 12 3" xfId="25660" xr:uid="{00000000-0005-0000-0000-0000B6950000}"/>
    <cellStyle name="Normal 3 2 2 2 12 4" xfId="44024" xr:uid="{00000000-0005-0000-0000-0000B7950000}"/>
    <cellStyle name="Normal 3 2 2 2 13" xfId="7716" xr:uid="{00000000-0005-0000-0000-0000B8950000}"/>
    <cellStyle name="Normal 3 2 2 2 13 2" xfId="16683" xr:uid="{00000000-0005-0000-0000-0000B9950000}"/>
    <cellStyle name="Normal 3 2 2 2 13 3" xfId="33559" xr:uid="{00000000-0005-0000-0000-0000BA950000}"/>
    <cellStyle name="Normal 3 2 2 2 13 4" xfId="47908" xr:uid="{00000000-0005-0000-0000-0000BB950000}"/>
    <cellStyle name="Normal 3 2 2 2 14" xfId="11506" xr:uid="{00000000-0005-0000-0000-0000BC950000}"/>
    <cellStyle name="Normal 3 2 2 2 14 2" xfId="49551" xr:uid="{00000000-0005-0000-0000-0000BD950000}"/>
    <cellStyle name="Normal 3 2 2 2 15" xfId="18367" xr:uid="{00000000-0005-0000-0000-0000BE950000}"/>
    <cellStyle name="Normal 3 2 2 2 16" xfId="41369" xr:uid="{00000000-0005-0000-0000-0000BF950000}"/>
    <cellStyle name="Normal 3 2 2 2 2" xfId="256" xr:uid="{00000000-0005-0000-0000-0000C0950000}"/>
    <cellStyle name="Normal 3 2 2 2 2 10" xfId="7945" xr:uid="{00000000-0005-0000-0000-0000C1950000}"/>
    <cellStyle name="Normal 3 2 2 2 2 10 2" xfId="16912" xr:uid="{00000000-0005-0000-0000-0000C2950000}"/>
    <cellStyle name="Normal 3 2 2 2 2 10 3" xfId="33763" xr:uid="{00000000-0005-0000-0000-0000C3950000}"/>
    <cellStyle name="Normal 3 2 2 2 2 10 4" xfId="48137" xr:uid="{00000000-0005-0000-0000-0000C4950000}"/>
    <cellStyle name="Normal 3 2 2 2 2 11" xfId="11507" xr:uid="{00000000-0005-0000-0000-0000C5950000}"/>
    <cellStyle name="Normal 3 2 2 2 2 11 2" xfId="49780" xr:uid="{00000000-0005-0000-0000-0000C6950000}"/>
    <cellStyle name="Normal 3 2 2 2 2 12" xfId="18487" xr:uid="{00000000-0005-0000-0000-0000C7950000}"/>
    <cellStyle name="Normal 3 2 2 2 2 13" xfId="41598" xr:uid="{00000000-0005-0000-0000-0000C8950000}"/>
    <cellStyle name="Normal 3 2 2 2 2 2" xfId="692" xr:uid="{00000000-0005-0000-0000-0000C9950000}"/>
    <cellStyle name="Normal 3 2 2 2 2 2 10" xfId="42094" xr:uid="{00000000-0005-0000-0000-0000CA950000}"/>
    <cellStyle name="Normal 3 2 2 2 2 2 2" xfId="2422" xr:uid="{00000000-0005-0000-0000-0000CB950000}"/>
    <cellStyle name="Normal 3 2 2 2 2 2 2 2" xfId="5133" xr:uid="{00000000-0005-0000-0000-0000CC950000}"/>
    <cellStyle name="Normal 3 2 2 2 2 2 2 2 2" xfId="15111" xr:uid="{00000000-0005-0000-0000-0000CD950000}"/>
    <cellStyle name="Normal 3 2 2 2 2 2 2 2 2 2" xfId="28762" xr:uid="{00000000-0005-0000-0000-0000CE950000}"/>
    <cellStyle name="Normal 3 2 2 2 2 2 2 2 3" xfId="36657" xr:uid="{00000000-0005-0000-0000-0000CF950000}"/>
    <cellStyle name="Normal 3 2 2 2 2 2 2 2 4" xfId="21446" xr:uid="{00000000-0005-0000-0000-0000D0950000}"/>
    <cellStyle name="Normal 3 2 2 2 2 2 2 2 5" xfId="46333" xr:uid="{00000000-0005-0000-0000-0000D1950000}"/>
    <cellStyle name="Normal 3 2 2 2 2 2 2 3" xfId="8968" xr:uid="{00000000-0005-0000-0000-0000D2950000}"/>
    <cellStyle name="Normal 3 2 2 2 2 2 2 3 2" xfId="17934" xr:uid="{00000000-0005-0000-0000-0000D3950000}"/>
    <cellStyle name="Normal 3 2 2 2 2 2 2 3 2 2" xfId="30246" xr:uid="{00000000-0005-0000-0000-0000D4950000}"/>
    <cellStyle name="Normal 3 2 2 2 2 2 2 3 3" xfId="38142" xr:uid="{00000000-0005-0000-0000-0000D5950000}"/>
    <cellStyle name="Normal 3 2 2 2 2 2 2 3 4" xfId="22929" xr:uid="{00000000-0005-0000-0000-0000D6950000}"/>
    <cellStyle name="Normal 3 2 2 2 2 2 2 3 5" xfId="49160" xr:uid="{00000000-0005-0000-0000-0000D7950000}"/>
    <cellStyle name="Normal 3 2 2 2 2 2 2 4" xfId="9825" xr:uid="{00000000-0005-0000-0000-0000D8950000}"/>
    <cellStyle name="Normal 3 2 2 2 2 2 2 4 2" xfId="31731" xr:uid="{00000000-0005-0000-0000-0000D9950000}"/>
    <cellStyle name="Normal 3 2 2 2 2 2 2 4 3" xfId="39628" xr:uid="{00000000-0005-0000-0000-0000DA950000}"/>
    <cellStyle name="Normal 3 2 2 2 2 2 2 4 4" xfId="24413" xr:uid="{00000000-0005-0000-0000-0000DB950000}"/>
    <cellStyle name="Normal 3 2 2 2 2 2 2 4 5" xfId="50803" xr:uid="{00000000-0005-0000-0000-0000DC950000}"/>
    <cellStyle name="Normal 3 2 2 2 2 2 2 5" xfId="12472" xr:uid="{00000000-0005-0000-0000-0000DD950000}"/>
    <cellStyle name="Normal 3 2 2 2 2 2 2 5 2" xfId="33216" xr:uid="{00000000-0005-0000-0000-0000DE950000}"/>
    <cellStyle name="Normal 3 2 2 2 2 2 2 5 3" xfId="41113" xr:uid="{00000000-0005-0000-0000-0000DF950000}"/>
    <cellStyle name="Normal 3 2 2 2 2 2 2 6" xfId="26800" xr:uid="{00000000-0005-0000-0000-0000E0950000}"/>
    <cellStyle name="Normal 3 2 2 2 2 2 2 7" xfId="34700" xr:uid="{00000000-0005-0000-0000-0000E1950000}"/>
    <cellStyle name="Normal 3 2 2 2 2 2 2 8" xfId="19962" xr:uid="{00000000-0005-0000-0000-0000E2950000}"/>
    <cellStyle name="Normal 3 2 2 2 2 2 2 9" xfId="42621" xr:uid="{00000000-0005-0000-0000-0000E3950000}"/>
    <cellStyle name="Normal 3 2 2 2 2 2 3" xfId="1893" xr:uid="{00000000-0005-0000-0000-0000E4950000}"/>
    <cellStyle name="Normal 3 2 2 2 2 2 3 2" xfId="4294" xr:uid="{00000000-0005-0000-0000-0000E5950000}"/>
    <cellStyle name="Normal 3 2 2 2 2 2 3 2 2" xfId="14274" xr:uid="{00000000-0005-0000-0000-0000E6950000}"/>
    <cellStyle name="Normal 3 2 2 2 2 2 3 2 3" xfId="28141" xr:uid="{00000000-0005-0000-0000-0000E7950000}"/>
    <cellStyle name="Normal 3 2 2 2 2 2 3 2 4" xfId="45496" xr:uid="{00000000-0005-0000-0000-0000E8950000}"/>
    <cellStyle name="Normal 3 2 2 2 2 2 3 3" xfId="11508" xr:uid="{00000000-0005-0000-0000-0000E9950000}"/>
    <cellStyle name="Normal 3 2 2 2 2 2 3 3 2" xfId="36036" xr:uid="{00000000-0005-0000-0000-0000EA950000}"/>
    <cellStyle name="Normal 3 2 2 2 2 2 3 4" xfId="20825" xr:uid="{00000000-0005-0000-0000-0000EB950000}"/>
    <cellStyle name="Normal 3 2 2 2 2 2 3 5" xfId="43665" xr:uid="{00000000-0005-0000-0000-0000EC950000}"/>
    <cellStyle name="Normal 3 2 2 2 2 2 4" xfId="3665" xr:uid="{00000000-0005-0000-0000-0000ED950000}"/>
    <cellStyle name="Normal 3 2 2 2 2 2 4 2" xfId="13649" xr:uid="{00000000-0005-0000-0000-0000EE950000}"/>
    <cellStyle name="Normal 3 2 2 2 2 2 4 2 2" xfId="29625" xr:uid="{00000000-0005-0000-0000-0000EF950000}"/>
    <cellStyle name="Normal 3 2 2 2 2 2 4 3" xfId="37521" xr:uid="{00000000-0005-0000-0000-0000F0950000}"/>
    <cellStyle name="Normal 3 2 2 2 2 2 4 4" xfId="22308" xr:uid="{00000000-0005-0000-0000-0000F1950000}"/>
    <cellStyle name="Normal 3 2 2 2 2 2 4 5" xfId="44870" xr:uid="{00000000-0005-0000-0000-0000F2950000}"/>
    <cellStyle name="Normal 3 2 2 2 2 2 5" xfId="8441" xr:uid="{00000000-0005-0000-0000-0000F3950000}"/>
    <cellStyle name="Normal 3 2 2 2 2 2 5 2" xfId="17408" xr:uid="{00000000-0005-0000-0000-0000F4950000}"/>
    <cellStyle name="Normal 3 2 2 2 2 2 5 2 2" xfId="31110" xr:uid="{00000000-0005-0000-0000-0000F5950000}"/>
    <cellStyle name="Normal 3 2 2 2 2 2 5 3" xfId="39007" xr:uid="{00000000-0005-0000-0000-0000F6950000}"/>
    <cellStyle name="Normal 3 2 2 2 2 2 5 4" xfId="23792" xr:uid="{00000000-0005-0000-0000-0000F7950000}"/>
    <cellStyle name="Normal 3 2 2 2 2 2 5 5" xfId="48633" xr:uid="{00000000-0005-0000-0000-0000F8950000}"/>
    <cellStyle name="Normal 3 2 2 2 2 2 6" xfId="11509" xr:uid="{00000000-0005-0000-0000-0000F9950000}"/>
    <cellStyle name="Normal 3 2 2 2 2 2 6 2" xfId="32595" xr:uid="{00000000-0005-0000-0000-0000FA950000}"/>
    <cellStyle name="Normal 3 2 2 2 2 2 6 3" xfId="40492" xr:uid="{00000000-0005-0000-0000-0000FB950000}"/>
    <cellStyle name="Normal 3 2 2 2 2 2 6 4" xfId="25199" xr:uid="{00000000-0005-0000-0000-0000FC950000}"/>
    <cellStyle name="Normal 3 2 2 2 2 2 6 5" xfId="50276" xr:uid="{00000000-0005-0000-0000-0000FD950000}"/>
    <cellStyle name="Normal 3 2 2 2 2 2 7" xfId="26179" xr:uid="{00000000-0005-0000-0000-0000FE950000}"/>
    <cellStyle name="Normal 3 2 2 2 2 2 8" xfId="34079" xr:uid="{00000000-0005-0000-0000-0000FF950000}"/>
    <cellStyle name="Normal 3 2 2 2 2 2 9" xfId="19341" xr:uid="{00000000-0005-0000-0000-000000960000}"/>
    <cellStyle name="Normal 3 2 2 2 2 3" xfId="2421" xr:uid="{00000000-0005-0000-0000-000001960000}"/>
    <cellStyle name="Normal 3 2 2 2 2 3 2" xfId="4854" xr:uid="{00000000-0005-0000-0000-000002960000}"/>
    <cellStyle name="Normal 3 2 2 2 2 3 2 2" xfId="14832" xr:uid="{00000000-0005-0000-0000-000003960000}"/>
    <cellStyle name="Normal 3 2 2 2 2 3 2 2 2" xfId="28761" xr:uid="{00000000-0005-0000-0000-000004960000}"/>
    <cellStyle name="Normal 3 2 2 2 2 3 2 3" xfId="36656" xr:uid="{00000000-0005-0000-0000-000005960000}"/>
    <cellStyle name="Normal 3 2 2 2 2 3 2 4" xfId="21445" xr:uid="{00000000-0005-0000-0000-000006960000}"/>
    <cellStyle name="Normal 3 2 2 2 2 3 2 5" xfId="46054" xr:uid="{00000000-0005-0000-0000-000007960000}"/>
    <cellStyle name="Normal 3 2 2 2 2 3 3" xfId="8967" xr:uid="{00000000-0005-0000-0000-000008960000}"/>
    <cellStyle name="Normal 3 2 2 2 2 3 3 2" xfId="17933" xr:uid="{00000000-0005-0000-0000-000009960000}"/>
    <cellStyle name="Normal 3 2 2 2 2 3 3 2 2" xfId="30245" xr:uid="{00000000-0005-0000-0000-00000A960000}"/>
    <cellStyle name="Normal 3 2 2 2 2 3 3 3" xfId="38141" xr:uid="{00000000-0005-0000-0000-00000B960000}"/>
    <cellStyle name="Normal 3 2 2 2 2 3 3 4" xfId="22928" xr:uid="{00000000-0005-0000-0000-00000C960000}"/>
    <cellStyle name="Normal 3 2 2 2 2 3 3 5" xfId="49159" xr:uid="{00000000-0005-0000-0000-00000D960000}"/>
    <cellStyle name="Normal 3 2 2 2 2 3 4" xfId="9826" xr:uid="{00000000-0005-0000-0000-00000E960000}"/>
    <cellStyle name="Normal 3 2 2 2 2 3 4 2" xfId="31730" xr:uid="{00000000-0005-0000-0000-00000F960000}"/>
    <cellStyle name="Normal 3 2 2 2 2 3 4 3" xfId="39627" xr:uid="{00000000-0005-0000-0000-000010960000}"/>
    <cellStyle name="Normal 3 2 2 2 2 3 4 4" xfId="24412" xr:uid="{00000000-0005-0000-0000-000011960000}"/>
    <cellStyle name="Normal 3 2 2 2 2 3 4 5" xfId="50802" xr:uid="{00000000-0005-0000-0000-000012960000}"/>
    <cellStyle name="Normal 3 2 2 2 2 3 5" xfId="12471" xr:uid="{00000000-0005-0000-0000-000013960000}"/>
    <cellStyle name="Normal 3 2 2 2 2 3 5 2" xfId="33215" xr:uid="{00000000-0005-0000-0000-000014960000}"/>
    <cellStyle name="Normal 3 2 2 2 2 3 5 3" xfId="41112" xr:uid="{00000000-0005-0000-0000-000015960000}"/>
    <cellStyle name="Normal 3 2 2 2 2 3 6" xfId="26799" xr:uid="{00000000-0005-0000-0000-000016960000}"/>
    <cellStyle name="Normal 3 2 2 2 2 3 7" xfId="34699" xr:uid="{00000000-0005-0000-0000-000017960000}"/>
    <cellStyle name="Normal 3 2 2 2 2 3 8" xfId="19961" xr:uid="{00000000-0005-0000-0000-000018960000}"/>
    <cellStyle name="Normal 3 2 2 2 2 3 9" xfId="42620" xr:uid="{00000000-0005-0000-0000-000019960000}"/>
    <cellStyle name="Normal 3 2 2 2 2 4" xfId="1383" xr:uid="{00000000-0005-0000-0000-00001A960000}"/>
    <cellStyle name="Normal 3 2 2 2 2 4 2" xfId="4475" xr:uid="{00000000-0005-0000-0000-00001B960000}"/>
    <cellStyle name="Normal 3 2 2 2 2 4 2 2" xfId="14454" xr:uid="{00000000-0005-0000-0000-00001C960000}"/>
    <cellStyle name="Normal 3 2 2 2 2 4 2 3" xfId="27303" xr:uid="{00000000-0005-0000-0000-00001D960000}"/>
    <cellStyle name="Normal 3 2 2 2 2 4 2 4" xfId="45676" xr:uid="{00000000-0005-0000-0000-00001E960000}"/>
    <cellStyle name="Normal 3 2 2 2 2 4 3" xfId="11510" xr:uid="{00000000-0005-0000-0000-00001F960000}"/>
    <cellStyle name="Normal 3 2 2 2 2 4 3 2" xfId="35198" xr:uid="{00000000-0005-0000-0000-000020960000}"/>
    <cellStyle name="Normal 3 2 2 2 2 4 4" xfId="19025" xr:uid="{00000000-0005-0000-0000-000021960000}"/>
    <cellStyle name="Normal 3 2 2 2 2 4 5" xfId="43255" xr:uid="{00000000-0005-0000-0000-000022960000}"/>
    <cellStyle name="Normal 3 2 2 2 2 5" xfId="6394" xr:uid="{00000000-0005-0000-0000-000023960000}"/>
    <cellStyle name="Normal 3 2 2 2 2 5 2" xfId="27825" xr:uid="{00000000-0005-0000-0000-000024960000}"/>
    <cellStyle name="Normal 3 2 2 2 2 5 2 2" xfId="51512" xr:uid="{00000000-0005-0000-0000-000025960000}"/>
    <cellStyle name="Normal 3 2 2 2 2 5 3" xfId="35720" xr:uid="{00000000-0005-0000-0000-000026960000}"/>
    <cellStyle name="Normal 3 2 2 2 2 5 3 2" xfId="51188" xr:uid="{00000000-0005-0000-0000-000027960000}"/>
    <cellStyle name="Normal 3 2 2 2 2 5 4" xfId="20509" xr:uid="{00000000-0005-0000-0000-000028960000}"/>
    <cellStyle name="Normal 3 2 2 2 2 6" xfId="6735" xr:uid="{00000000-0005-0000-0000-000029960000}"/>
    <cellStyle name="Normal 3 2 2 2 2 6 2" xfId="15713" xr:uid="{00000000-0005-0000-0000-00002A960000}"/>
    <cellStyle name="Normal 3 2 2 2 2 6 2 2" xfId="29309" xr:uid="{00000000-0005-0000-0000-00002B960000}"/>
    <cellStyle name="Normal 3 2 2 2 2 6 3" xfId="37205" xr:uid="{00000000-0005-0000-0000-00002C960000}"/>
    <cellStyle name="Normal 3 2 2 2 2 6 4" xfId="21993" xr:uid="{00000000-0005-0000-0000-00002D960000}"/>
    <cellStyle name="Normal 3 2 2 2 2 6 5" xfId="46937" xr:uid="{00000000-0005-0000-0000-00002E960000}"/>
    <cellStyle name="Normal 3 2 2 2 2 7" xfId="4014" xr:uid="{00000000-0005-0000-0000-00002F960000}"/>
    <cellStyle name="Normal 3 2 2 2 2 7 2" xfId="13995" xr:uid="{00000000-0005-0000-0000-000030960000}"/>
    <cellStyle name="Normal 3 2 2 2 2 7 2 2" xfId="30794" xr:uid="{00000000-0005-0000-0000-000031960000}"/>
    <cellStyle name="Normal 3 2 2 2 2 7 3" xfId="38691" xr:uid="{00000000-0005-0000-0000-000032960000}"/>
    <cellStyle name="Normal 3 2 2 2 2 7 4" xfId="23477" xr:uid="{00000000-0005-0000-0000-000033960000}"/>
    <cellStyle name="Normal 3 2 2 2 2 7 5" xfId="45217" xr:uid="{00000000-0005-0000-0000-000034960000}"/>
    <cellStyle name="Normal 3 2 2 2 2 8" xfId="7271" xr:uid="{00000000-0005-0000-0000-000035960000}"/>
    <cellStyle name="Normal 3 2 2 2 2 8 2" xfId="16247" xr:uid="{00000000-0005-0000-0000-000036960000}"/>
    <cellStyle name="Normal 3 2 2 2 2 8 2 2" xfId="32279" xr:uid="{00000000-0005-0000-0000-000037960000}"/>
    <cellStyle name="Normal 3 2 2 2 2 8 3" xfId="40176" xr:uid="{00000000-0005-0000-0000-000038960000}"/>
    <cellStyle name="Normal 3 2 2 2 2 8 4" xfId="24910" xr:uid="{00000000-0005-0000-0000-000039960000}"/>
    <cellStyle name="Normal 3 2 2 2 2 8 5" xfId="47472" xr:uid="{00000000-0005-0000-0000-00003A960000}"/>
    <cellStyle name="Normal 3 2 2 2 2 9" xfId="3179" xr:uid="{00000000-0005-0000-0000-00003B960000}"/>
    <cellStyle name="Normal 3 2 2 2 2 9 2" xfId="13163" xr:uid="{00000000-0005-0000-0000-00003C960000}"/>
    <cellStyle name="Normal 3 2 2 2 2 9 3" xfId="25864" xr:uid="{00000000-0005-0000-0000-00003D960000}"/>
    <cellStyle name="Normal 3 2 2 2 2 9 4" xfId="44384" xr:uid="{00000000-0005-0000-0000-00003E960000}"/>
    <cellStyle name="Normal 3 2 2 2 3" xfId="364" xr:uid="{00000000-0005-0000-0000-00003F960000}"/>
    <cellStyle name="Normal 3 2 2 2 3 10" xfId="8119" xr:uid="{00000000-0005-0000-0000-000040960000}"/>
    <cellStyle name="Normal 3 2 2 2 3 10 2" xfId="17086" xr:uid="{00000000-0005-0000-0000-000041960000}"/>
    <cellStyle name="Normal 3 2 2 2 3 10 3" xfId="33764" xr:uid="{00000000-0005-0000-0000-000042960000}"/>
    <cellStyle name="Normal 3 2 2 2 3 10 4" xfId="48311" xr:uid="{00000000-0005-0000-0000-000043960000}"/>
    <cellStyle name="Normal 3 2 2 2 3 11" xfId="11511" xr:uid="{00000000-0005-0000-0000-000044960000}"/>
    <cellStyle name="Normal 3 2 2 2 3 11 2" xfId="49954" xr:uid="{00000000-0005-0000-0000-000045960000}"/>
    <cellStyle name="Normal 3 2 2 2 3 12" xfId="18608" xr:uid="{00000000-0005-0000-0000-000046960000}"/>
    <cellStyle name="Normal 3 2 2 2 3 13" xfId="41772" xr:uid="{00000000-0005-0000-0000-000047960000}"/>
    <cellStyle name="Normal 3 2 2 2 3 2" xfId="866" xr:uid="{00000000-0005-0000-0000-000048960000}"/>
    <cellStyle name="Normal 3 2 2 2 3 2 10" xfId="42095" xr:uid="{00000000-0005-0000-0000-000049960000}"/>
    <cellStyle name="Normal 3 2 2 2 3 2 2" xfId="2424" xr:uid="{00000000-0005-0000-0000-00004A960000}"/>
    <cellStyle name="Normal 3 2 2 2 3 2 2 2" xfId="5038" xr:uid="{00000000-0005-0000-0000-00004B960000}"/>
    <cellStyle name="Normal 3 2 2 2 3 2 2 2 2" xfId="15016" xr:uid="{00000000-0005-0000-0000-00004C960000}"/>
    <cellStyle name="Normal 3 2 2 2 3 2 2 2 2 2" xfId="28764" xr:uid="{00000000-0005-0000-0000-00004D960000}"/>
    <cellStyle name="Normal 3 2 2 2 3 2 2 2 3" xfId="36659" xr:uid="{00000000-0005-0000-0000-00004E960000}"/>
    <cellStyle name="Normal 3 2 2 2 3 2 2 2 4" xfId="21448" xr:uid="{00000000-0005-0000-0000-00004F960000}"/>
    <cellStyle name="Normal 3 2 2 2 3 2 2 2 5" xfId="46238" xr:uid="{00000000-0005-0000-0000-000050960000}"/>
    <cellStyle name="Normal 3 2 2 2 3 2 2 3" xfId="8970" xr:uid="{00000000-0005-0000-0000-000051960000}"/>
    <cellStyle name="Normal 3 2 2 2 3 2 2 3 2" xfId="17936" xr:uid="{00000000-0005-0000-0000-000052960000}"/>
    <cellStyle name="Normal 3 2 2 2 3 2 2 3 2 2" xfId="30248" xr:uid="{00000000-0005-0000-0000-000053960000}"/>
    <cellStyle name="Normal 3 2 2 2 3 2 2 3 3" xfId="38144" xr:uid="{00000000-0005-0000-0000-000054960000}"/>
    <cellStyle name="Normal 3 2 2 2 3 2 2 3 4" xfId="22931" xr:uid="{00000000-0005-0000-0000-000055960000}"/>
    <cellStyle name="Normal 3 2 2 2 3 2 2 3 5" xfId="49162" xr:uid="{00000000-0005-0000-0000-000056960000}"/>
    <cellStyle name="Normal 3 2 2 2 3 2 2 4" xfId="9827" xr:uid="{00000000-0005-0000-0000-000057960000}"/>
    <cellStyle name="Normal 3 2 2 2 3 2 2 4 2" xfId="31733" xr:uid="{00000000-0005-0000-0000-000058960000}"/>
    <cellStyle name="Normal 3 2 2 2 3 2 2 4 3" xfId="39630" xr:uid="{00000000-0005-0000-0000-000059960000}"/>
    <cellStyle name="Normal 3 2 2 2 3 2 2 4 4" xfId="24415" xr:uid="{00000000-0005-0000-0000-00005A960000}"/>
    <cellStyle name="Normal 3 2 2 2 3 2 2 4 5" xfId="50805" xr:uid="{00000000-0005-0000-0000-00005B960000}"/>
    <cellStyle name="Normal 3 2 2 2 3 2 2 5" xfId="12474" xr:uid="{00000000-0005-0000-0000-00005C960000}"/>
    <cellStyle name="Normal 3 2 2 2 3 2 2 5 2" xfId="33218" xr:uid="{00000000-0005-0000-0000-00005D960000}"/>
    <cellStyle name="Normal 3 2 2 2 3 2 2 5 3" xfId="41115" xr:uid="{00000000-0005-0000-0000-00005E960000}"/>
    <cellStyle name="Normal 3 2 2 2 3 2 2 6" xfId="26802" xr:uid="{00000000-0005-0000-0000-00005F960000}"/>
    <cellStyle name="Normal 3 2 2 2 3 2 2 7" xfId="34702" xr:uid="{00000000-0005-0000-0000-000060960000}"/>
    <cellStyle name="Normal 3 2 2 2 3 2 2 8" xfId="19964" xr:uid="{00000000-0005-0000-0000-000061960000}"/>
    <cellStyle name="Normal 3 2 2 2 3 2 2 9" xfId="42623" xr:uid="{00000000-0005-0000-0000-000062960000}"/>
    <cellStyle name="Normal 3 2 2 2 3 2 3" xfId="1894" xr:uid="{00000000-0005-0000-0000-000063960000}"/>
    <cellStyle name="Normal 3 2 2 2 3 2 3 2" xfId="4199" xr:uid="{00000000-0005-0000-0000-000064960000}"/>
    <cellStyle name="Normal 3 2 2 2 3 2 3 2 2" xfId="14179" xr:uid="{00000000-0005-0000-0000-000065960000}"/>
    <cellStyle name="Normal 3 2 2 2 3 2 3 2 3" xfId="28142" xr:uid="{00000000-0005-0000-0000-000066960000}"/>
    <cellStyle name="Normal 3 2 2 2 3 2 3 2 4" xfId="45401" xr:uid="{00000000-0005-0000-0000-000067960000}"/>
    <cellStyle name="Normal 3 2 2 2 3 2 3 3" xfId="11512" xr:uid="{00000000-0005-0000-0000-000068960000}"/>
    <cellStyle name="Normal 3 2 2 2 3 2 3 3 2" xfId="36037" xr:uid="{00000000-0005-0000-0000-000069960000}"/>
    <cellStyle name="Normal 3 2 2 2 3 2 3 4" xfId="20826" xr:uid="{00000000-0005-0000-0000-00006A960000}"/>
    <cellStyle name="Normal 3 2 2 2 3 2 3 5" xfId="43666" xr:uid="{00000000-0005-0000-0000-00006B960000}"/>
    <cellStyle name="Normal 3 2 2 2 3 2 4" xfId="3666" xr:uid="{00000000-0005-0000-0000-00006C960000}"/>
    <cellStyle name="Normal 3 2 2 2 3 2 4 2" xfId="13650" xr:uid="{00000000-0005-0000-0000-00006D960000}"/>
    <cellStyle name="Normal 3 2 2 2 3 2 4 2 2" xfId="29626" xr:uid="{00000000-0005-0000-0000-00006E960000}"/>
    <cellStyle name="Normal 3 2 2 2 3 2 4 3" xfId="37522" xr:uid="{00000000-0005-0000-0000-00006F960000}"/>
    <cellStyle name="Normal 3 2 2 2 3 2 4 4" xfId="22309" xr:uid="{00000000-0005-0000-0000-000070960000}"/>
    <cellStyle name="Normal 3 2 2 2 3 2 4 5" xfId="44871" xr:uid="{00000000-0005-0000-0000-000071960000}"/>
    <cellStyle name="Normal 3 2 2 2 3 2 5" xfId="8442" xr:uid="{00000000-0005-0000-0000-000072960000}"/>
    <cellStyle name="Normal 3 2 2 2 3 2 5 2" xfId="17409" xr:uid="{00000000-0005-0000-0000-000073960000}"/>
    <cellStyle name="Normal 3 2 2 2 3 2 5 2 2" xfId="31111" xr:uid="{00000000-0005-0000-0000-000074960000}"/>
    <cellStyle name="Normal 3 2 2 2 3 2 5 3" xfId="39008" xr:uid="{00000000-0005-0000-0000-000075960000}"/>
    <cellStyle name="Normal 3 2 2 2 3 2 5 4" xfId="23793" xr:uid="{00000000-0005-0000-0000-000076960000}"/>
    <cellStyle name="Normal 3 2 2 2 3 2 5 5" xfId="48634" xr:uid="{00000000-0005-0000-0000-000077960000}"/>
    <cellStyle name="Normal 3 2 2 2 3 2 6" xfId="11513" xr:uid="{00000000-0005-0000-0000-000078960000}"/>
    <cellStyle name="Normal 3 2 2 2 3 2 6 2" xfId="32596" xr:uid="{00000000-0005-0000-0000-000079960000}"/>
    <cellStyle name="Normal 3 2 2 2 3 2 6 3" xfId="40493" xr:uid="{00000000-0005-0000-0000-00007A960000}"/>
    <cellStyle name="Normal 3 2 2 2 3 2 6 4" xfId="25200" xr:uid="{00000000-0005-0000-0000-00007B960000}"/>
    <cellStyle name="Normal 3 2 2 2 3 2 6 5" xfId="50277" xr:uid="{00000000-0005-0000-0000-00007C960000}"/>
    <cellStyle name="Normal 3 2 2 2 3 2 7" xfId="26180" xr:uid="{00000000-0005-0000-0000-00007D960000}"/>
    <cellStyle name="Normal 3 2 2 2 3 2 8" xfId="34080" xr:uid="{00000000-0005-0000-0000-00007E960000}"/>
    <cellStyle name="Normal 3 2 2 2 3 2 9" xfId="19342" xr:uid="{00000000-0005-0000-0000-00007F960000}"/>
    <cellStyle name="Normal 3 2 2 2 3 3" xfId="2423" xr:uid="{00000000-0005-0000-0000-000080960000}"/>
    <cellStyle name="Normal 3 2 2 2 3 3 2" xfId="4759" xr:uid="{00000000-0005-0000-0000-000081960000}"/>
    <cellStyle name="Normal 3 2 2 2 3 3 2 2" xfId="14737" xr:uid="{00000000-0005-0000-0000-000082960000}"/>
    <cellStyle name="Normal 3 2 2 2 3 3 2 2 2" xfId="28763" xr:uid="{00000000-0005-0000-0000-000083960000}"/>
    <cellStyle name="Normal 3 2 2 2 3 3 2 3" xfId="36658" xr:uid="{00000000-0005-0000-0000-000084960000}"/>
    <cellStyle name="Normal 3 2 2 2 3 3 2 4" xfId="21447" xr:uid="{00000000-0005-0000-0000-000085960000}"/>
    <cellStyle name="Normal 3 2 2 2 3 3 2 5" xfId="45959" xr:uid="{00000000-0005-0000-0000-000086960000}"/>
    <cellStyle name="Normal 3 2 2 2 3 3 3" xfId="8969" xr:uid="{00000000-0005-0000-0000-000087960000}"/>
    <cellStyle name="Normal 3 2 2 2 3 3 3 2" xfId="17935" xr:uid="{00000000-0005-0000-0000-000088960000}"/>
    <cellStyle name="Normal 3 2 2 2 3 3 3 2 2" xfId="30247" xr:uid="{00000000-0005-0000-0000-000089960000}"/>
    <cellStyle name="Normal 3 2 2 2 3 3 3 3" xfId="38143" xr:uid="{00000000-0005-0000-0000-00008A960000}"/>
    <cellStyle name="Normal 3 2 2 2 3 3 3 4" xfId="22930" xr:uid="{00000000-0005-0000-0000-00008B960000}"/>
    <cellStyle name="Normal 3 2 2 2 3 3 3 5" xfId="49161" xr:uid="{00000000-0005-0000-0000-00008C960000}"/>
    <cellStyle name="Normal 3 2 2 2 3 3 4" xfId="9828" xr:uid="{00000000-0005-0000-0000-00008D960000}"/>
    <cellStyle name="Normal 3 2 2 2 3 3 4 2" xfId="31732" xr:uid="{00000000-0005-0000-0000-00008E960000}"/>
    <cellStyle name="Normal 3 2 2 2 3 3 4 3" xfId="39629" xr:uid="{00000000-0005-0000-0000-00008F960000}"/>
    <cellStyle name="Normal 3 2 2 2 3 3 4 4" xfId="24414" xr:uid="{00000000-0005-0000-0000-000090960000}"/>
    <cellStyle name="Normal 3 2 2 2 3 3 4 5" xfId="50804" xr:uid="{00000000-0005-0000-0000-000091960000}"/>
    <cellStyle name="Normal 3 2 2 2 3 3 5" xfId="12473" xr:uid="{00000000-0005-0000-0000-000092960000}"/>
    <cellStyle name="Normal 3 2 2 2 3 3 5 2" xfId="33217" xr:uid="{00000000-0005-0000-0000-000093960000}"/>
    <cellStyle name="Normal 3 2 2 2 3 3 5 3" xfId="41114" xr:uid="{00000000-0005-0000-0000-000094960000}"/>
    <cellStyle name="Normal 3 2 2 2 3 3 6" xfId="26801" xr:uid="{00000000-0005-0000-0000-000095960000}"/>
    <cellStyle name="Normal 3 2 2 2 3 3 7" xfId="34701" xr:uid="{00000000-0005-0000-0000-000096960000}"/>
    <cellStyle name="Normal 3 2 2 2 3 3 8" xfId="19963" xr:uid="{00000000-0005-0000-0000-000097960000}"/>
    <cellStyle name="Normal 3 2 2 2 3 3 9" xfId="42622" xr:uid="{00000000-0005-0000-0000-000098960000}"/>
    <cellStyle name="Normal 3 2 2 2 3 4" xfId="1557" xr:uid="{00000000-0005-0000-0000-000099960000}"/>
    <cellStyle name="Normal 3 2 2 2 3 4 2" xfId="4573" xr:uid="{00000000-0005-0000-0000-00009A960000}"/>
    <cellStyle name="Normal 3 2 2 2 3 4 2 2" xfId="14551" xr:uid="{00000000-0005-0000-0000-00009B960000}"/>
    <cellStyle name="Normal 3 2 2 2 3 4 2 3" xfId="27304" xr:uid="{00000000-0005-0000-0000-00009C960000}"/>
    <cellStyle name="Normal 3 2 2 2 3 4 2 4" xfId="45773" xr:uid="{00000000-0005-0000-0000-00009D960000}"/>
    <cellStyle name="Normal 3 2 2 2 3 4 3" xfId="11514" xr:uid="{00000000-0005-0000-0000-00009E960000}"/>
    <cellStyle name="Normal 3 2 2 2 3 4 3 2" xfId="35199" xr:uid="{00000000-0005-0000-0000-00009F960000}"/>
    <cellStyle name="Normal 3 2 2 2 3 4 4" xfId="19026" xr:uid="{00000000-0005-0000-0000-0000A0960000}"/>
    <cellStyle name="Normal 3 2 2 2 3 4 5" xfId="43429" xr:uid="{00000000-0005-0000-0000-0000A1960000}"/>
    <cellStyle name="Normal 3 2 2 2 3 5" xfId="6325" xr:uid="{00000000-0005-0000-0000-0000A2960000}"/>
    <cellStyle name="Normal 3 2 2 2 3 5 2" xfId="27826" xr:uid="{00000000-0005-0000-0000-0000A3960000}"/>
    <cellStyle name="Normal 3 2 2 2 3 5 2 2" xfId="51504" xr:uid="{00000000-0005-0000-0000-0000A4960000}"/>
    <cellStyle name="Normal 3 2 2 2 3 5 3" xfId="35721" xr:uid="{00000000-0005-0000-0000-0000A5960000}"/>
    <cellStyle name="Normal 3 2 2 2 3 5 3 2" xfId="51189" xr:uid="{00000000-0005-0000-0000-0000A6960000}"/>
    <cellStyle name="Normal 3 2 2 2 3 5 4" xfId="20510" xr:uid="{00000000-0005-0000-0000-0000A7960000}"/>
    <cellStyle name="Normal 3 2 2 2 3 6" xfId="6909" xr:uid="{00000000-0005-0000-0000-0000A8960000}"/>
    <cellStyle name="Normal 3 2 2 2 3 6 2" xfId="15887" xr:uid="{00000000-0005-0000-0000-0000A9960000}"/>
    <cellStyle name="Normal 3 2 2 2 3 6 2 2" xfId="29310" xr:uid="{00000000-0005-0000-0000-0000AA960000}"/>
    <cellStyle name="Normal 3 2 2 2 3 6 3" xfId="37206" xr:uid="{00000000-0005-0000-0000-0000AB960000}"/>
    <cellStyle name="Normal 3 2 2 2 3 6 4" xfId="21994" xr:uid="{00000000-0005-0000-0000-0000AC960000}"/>
    <cellStyle name="Normal 3 2 2 2 3 6 5" xfId="47111" xr:uid="{00000000-0005-0000-0000-0000AD960000}"/>
    <cellStyle name="Normal 3 2 2 2 3 7" xfId="3918" xr:uid="{00000000-0005-0000-0000-0000AE960000}"/>
    <cellStyle name="Normal 3 2 2 2 3 7 2" xfId="13900" xr:uid="{00000000-0005-0000-0000-0000AF960000}"/>
    <cellStyle name="Normal 3 2 2 2 3 7 2 2" xfId="30795" xr:uid="{00000000-0005-0000-0000-0000B0960000}"/>
    <cellStyle name="Normal 3 2 2 2 3 7 3" xfId="38692" xr:uid="{00000000-0005-0000-0000-0000B1960000}"/>
    <cellStyle name="Normal 3 2 2 2 3 7 4" xfId="23478" xr:uid="{00000000-0005-0000-0000-0000B2960000}"/>
    <cellStyle name="Normal 3 2 2 2 3 7 5" xfId="45122" xr:uid="{00000000-0005-0000-0000-0000B3960000}"/>
    <cellStyle name="Normal 3 2 2 2 3 8" xfId="7445" xr:uid="{00000000-0005-0000-0000-0000B4960000}"/>
    <cellStyle name="Normal 3 2 2 2 3 8 2" xfId="16420" xr:uid="{00000000-0005-0000-0000-0000B5960000}"/>
    <cellStyle name="Normal 3 2 2 2 3 8 2 2" xfId="32280" xr:uid="{00000000-0005-0000-0000-0000B6960000}"/>
    <cellStyle name="Normal 3 2 2 2 3 8 3" xfId="40177" xr:uid="{00000000-0005-0000-0000-0000B7960000}"/>
    <cellStyle name="Normal 3 2 2 2 3 8 4" xfId="24911" xr:uid="{00000000-0005-0000-0000-0000B8960000}"/>
    <cellStyle name="Normal 3 2 2 2 3 8 5" xfId="47645" xr:uid="{00000000-0005-0000-0000-0000B9960000}"/>
    <cellStyle name="Normal 3 2 2 2 3 9" xfId="3353" xr:uid="{00000000-0005-0000-0000-0000BA960000}"/>
    <cellStyle name="Normal 3 2 2 2 3 9 2" xfId="13337" xr:uid="{00000000-0005-0000-0000-0000BB960000}"/>
    <cellStyle name="Normal 3 2 2 2 3 9 3" xfId="25865" xr:uid="{00000000-0005-0000-0000-0000BC960000}"/>
    <cellStyle name="Normal 3 2 2 2 3 9 4" xfId="44558" xr:uid="{00000000-0005-0000-0000-0000BD960000}"/>
    <cellStyle name="Normal 3 2 2 2 4" xfId="460" xr:uid="{00000000-0005-0000-0000-0000BE960000}"/>
    <cellStyle name="Normal 3 2 2 2 4 10" xfId="19024" xr:uid="{00000000-0005-0000-0000-0000BF960000}"/>
    <cellStyle name="Normal 3 2 2 2 4 11" xfId="41942" xr:uid="{00000000-0005-0000-0000-0000C0960000}"/>
    <cellStyle name="Normal 3 2 2 2 4 2" xfId="1895" xr:uid="{00000000-0005-0000-0000-0000C1960000}"/>
    <cellStyle name="Normal 3 2 2 2 4 2 10" xfId="42096" xr:uid="{00000000-0005-0000-0000-0000C2960000}"/>
    <cellStyle name="Normal 3 2 2 2 4 2 2" xfId="2426" xr:uid="{00000000-0005-0000-0000-0000C3960000}"/>
    <cellStyle name="Normal 3 2 2 2 4 2 2 2" xfId="7594" xr:uid="{00000000-0005-0000-0000-0000C4960000}"/>
    <cellStyle name="Normal 3 2 2 2 4 2 2 2 2" xfId="16569" xr:uid="{00000000-0005-0000-0000-0000C5960000}"/>
    <cellStyle name="Normal 3 2 2 2 4 2 2 2 2 2" xfId="28766" xr:uid="{00000000-0005-0000-0000-0000C6960000}"/>
    <cellStyle name="Normal 3 2 2 2 4 2 2 2 3" xfId="36661" xr:uid="{00000000-0005-0000-0000-0000C7960000}"/>
    <cellStyle name="Normal 3 2 2 2 4 2 2 2 4" xfId="21450" xr:uid="{00000000-0005-0000-0000-0000C8960000}"/>
    <cellStyle name="Normal 3 2 2 2 4 2 2 2 5" xfId="47794" xr:uid="{00000000-0005-0000-0000-0000C9960000}"/>
    <cellStyle name="Normal 3 2 2 2 4 2 2 3" xfId="8972" xr:uid="{00000000-0005-0000-0000-0000CA960000}"/>
    <cellStyle name="Normal 3 2 2 2 4 2 2 3 2" xfId="17938" xr:uid="{00000000-0005-0000-0000-0000CB960000}"/>
    <cellStyle name="Normal 3 2 2 2 4 2 2 3 2 2" xfId="30250" xr:uid="{00000000-0005-0000-0000-0000CC960000}"/>
    <cellStyle name="Normal 3 2 2 2 4 2 2 3 3" xfId="38146" xr:uid="{00000000-0005-0000-0000-0000CD960000}"/>
    <cellStyle name="Normal 3 2 2 2 4 2 2 3 4" xfId="22933" xr:uid="{00000000-0005-0000-0000-0000CE960000}"/>
    <cellStyle name="Normal 3 2 2 2 4 2 2 3 5" xfId="49164" xr:uid="{00000000-0005-0000-0000-0000CF960000}"/>
    <cellStyle name="Normal 3 2 2 2 4 2 2 4" xfId="9829" xr:uid="{00000000-0005-0000-0000-0000D0960000}"/>
    <cellStyle name="Normal 3 2 2 2 4 2 2 4 2" xfId="31735" xr:uid="{00000000-0005-0000-0000-0000D1960000}"/>
    <cellStyle name="Normal 3 2 2 2 4 2 2 4 3" xfId="39632" xr:uid="{00000000-0005-0000-0000-0000D2960000}"/>
    <cellStyle name="Normal 3 2 2 2 4 2 2 4 4" xfId="24417" xr:uid="{00000000-0005-0000-0000-0000D3960000}"/>
    <cellStyle name="Normal 3 2 2 2 4 2 2 4 5" xfId="50807" xr:uid="{00000000-0005-0000-0000-0000D4960000}"/>
    <cellStyle name="Normal 3 2 2 2 4 2 2 5" xfId="12475" xr:uid="{00000000-0005-0000-0000-0000D5960000}"/>
    <cellStyle name="Normal 3 2 2 2 4 2 2 5 2" xfId="33220" xr:uid="{00000000-0005-0000-0000-0000D6960000}"/>
    <cellStyle name="Normal 3 2 2 2 4 2 2 5 3" xfId="41117" xr:uid="{00000000-0005-0000-0000-0000D7960000}"/>
    <cellStyle name="Normal 3 2 2 2 4 2 2 6" xfId="26804" xr:uid="{00000000-0005-0000-0000-0000D8960000}"/>
    <cellStyle name="Normal 3 2 2 2 4 2 2 7" xfId="34704" xr:uid="{00000000-0005-0000-0000-0000D9960000}"/>
    <cellStyle name="Normal 3 2 2 2 4 2 2 8" xfId="19966" xr:uid="{00000000-0005-0000-0000-0000DA960000}"/>
    <cellStyle name="Normal 3 2 2 2 4 2 2 9" xfId="42625" xr:uid="{00000000-0005-0000-0000-0000DB960000}"/>
    <cellStyle name="Normal 3 2 2 2 4 2 3" xfId="4954" xr:uid="{00000000-0005-0000-0000-0000DC960000}"/>
    <cellStyle name="Normal 3 2 2 2 4 2 3 2" xfId="14932" xr:uid="{00000000-0005-0000-0000-0000DD960000}"/>
    <cellStyle name="Normal 3 2 2 2 4 2 3 2 2" xfId="28143" xr:uid="{00000000-0005-0000-0000-0000DE960000}"/>
    <cellStyle name="Normal 3 2 2 2 4 2 3 3" xfId="36038" xr:uid="{00000000-0005-0000-0000-0000DF960000}"/>
    <cellStyle name="Normal 3 2 2 2 4 2 3 4" xfId="20827" xr:uid="{00000000-0005-0000-0000-0000E0960000}"/>
    <cellStyle name="Normal 3 2 2 2 4 2 3 5" xfId="46154" xr:uid="{00000000-0005-0000-0000-0000E1960000}"/>
    <cellStyle name="Normal 3 2 2 2 4 2 4" xfId="8443" xr:uid="{00000000-0005-0000-0000-0000E2960000}"/>
    <cellStyle name="Normal 3 2 2 2 4 2 4 2" xfId="17410" xr:uid="{00000000-0005-0000-0000-0000E3960000}"/>
    <cellStyle name="Normal 3 2 2 2 4 2 4 2 2" xfId="29627" xr:uid="{00000000-0005-0000-0000-0000E4960000}"/>
    <cellStyle name="Normal 3 2 2 2 4 2 4 3" xfId="37523" xr:uid="{00000000-0005-0000-0000-0000E5960000}"/>
    <cellStyle name="Normal 3 2 2 2 4 2 4 4" xfId="22310" xr:uid="{00000000-0005-0000-0000-0000E6960000}"/>
    <cellStyle name="Normal 3 2 2 2 4 2 4 5" xfId="48635" xr:uid="{00000000-0005-0000-0000-0000E7960000}"/>
    <cellStyle name="Normal 3 2 2 2 4 2 5" xfId="9830" xr:uid="{00000000-0005-0000-0000-0000E8960000}"/>
    <cellStyle name="Normal 3 2 2 2 4 2 5 2" xfId="31112" xr:uid="{00000000-0005-0000-0000-0000E9960000}"/>
    <cellStyle name="Normal 3 2 2 2 4 2 5 3" xfId="39009" xr:uid="{00000000-0005-0000-0000-0000EA960000}"/>
    <cellStyle name="Normal 3 2 2 2 4 2 5 4" xfId="23794" xr:uid="{00000000-0005-0000-0000-0000EB960000}"/>
    <cellStyle name="Normal 3 2 2 2 4 2 5 5" xfId="50278" xr:uid="{00000000-0005-0000-0000-0000EC960000}"/>
    <cellStyle name="Normal 3 2 2 2 4 2 6" xfId="12096" xr:uid="{00000000-0005-0000-0000-0000ED960000}"/>
    <cellStyle name="Normal 3 2 2 2 4 2 6 2" xfId="32597" xr:uid="{00000000-0005-0000-0000-0000EE960000}"/>
    <cellStyle name="Normal 3 2 2 2 4 2 6 3" xfId="40494" xr:uid="{00000000-0005-0000-0000-0000EF960000}"/>
    <cellStyle name="Normal 3 2 2 2 4 2 7" xfId="26181" xr:uid="{00000000-0005-0000-0000-0000F0960000}"/>
    <cellStyle name="Normal 3 2 2 2 4 2 8" xfId="34081" xr:uid="{00000000-0005-0000-0000-0000F1960000}"/>
    <cellStyle name="Normal 3 2 2 2 4 2 9" xfId="19343" xr:uid="{00000000-0005-0000-0000-0000F2960000}"/>
    <cellStyle name="Normal 3 2 2 2 4 3" xfId="2425" xr:uid="{00000000-0005-0000-0000-0000F3960000}"/>
    <cellStyle name="Normal 3 2 2 2 4 3 2" xfId="6226" xr:uid="{00000000-0005-0000-0000-0000F4960000}"/>
    <cellStyle name="Normal 3 2 2 2 4 3 2 2" xfId="28765" xr:uid="{00000000-0005-0000-0000-0000F5960000}"/>
    <cellStyle name="Normal 3 2 2 2 4 3 2 2 2" xfId="51483" xr:uid="{00000000-0005-0000-0000-0000F6960000}"/>
    <cellStyle name="Normal 3 2 2 2 4 3 2 3" xfId="36660" xr:uid="{00000000-0005-0000-0000-0000F7960000}"/>
    <cellStyle name="Normal 3 2 2 2 4 3 2 3 2" xfId="51237" xr:uid="{00000000-0005-0000-0000-0000F8960000}"/>
    <cellStyle name="Normal 3 2 2 2 4 3 2 4" xfId="21449" xr:uid="{00000000-0005-0000-0000-0000F9960000}"/>
    <cellStyle name="Normal 3 2 2 2 4 3 3" xfId="7593" xr:uid="{00000000-0005-0000-0000-0000FA960000}"/>
    <cellStyle name="Normal 3 2 2 2 4 3 3 2" xfId="16568" xr:uid="{00000000-0005-0000-0000-0000FB960000}"/>
    <cellStyle name="Normal 3 2 2 2 4 3 3 2 2" xfId="30249" xr:uid="{00000000-0005-0000-0000-0000FC960000}"/>
    <cellStyle name="Normal 3 2 2 2 4 3 3 3" xfId="38145" xr:uid="{00000000-0005-0000-0000-0000FD960000}"/>
    <cellStyle name="Normal 3 2 2 2 4 3 3 4" xfId="22932" xr:uid="{00000000-0005-0000-0000-0000FE960000}"/>
    <cellStyle name="Normal 3 2 2 2 4 3 3 5" xfId="47793" xr:uid="{00000000-0005-0000-0000-0000FF960000}"/>
    <cellStyle name="Normal 3 2 2 2 4 3 4" xfId="8971" xr:uid="{00000000-0005-0000-0000-000000970000}"/>
    <cellStyle name="Normal 3 2 2 2 4 3 4 2" xfId="17937" xr:uid="{00000000-0005-0000-0000-000001970000}"/>
    <cellStyle name="Normal 3 2 2 2 4 3 4 2 2" xfId="31734" xr:uid="{00000000-0005-0000-0000-000002970000}"/>
    <cellStyle name="Normal 3 2 2 2 4 3 4 3" xfId="39631" xr:uid="{00000000-0005-0000-0000-000003970000}"/>
    <cellStyle name="Normal 3 2 2 2 4 3 4 4" xfId="24416" xr:uid="{00000000-0005-0000-0000-000004970000}"/>
    <cellStyle name="Normal 3 2 2 2 4 3 4 5" xfId="49163" xr:uid="{00000000-0005-0000-0000-000005970000}"/>
    <cellStyle name="Normal 3 2 2 2 4 3 5" xfId="11515" xr:uid="{00000000-0005-0000-0000-000006970000}"/>
    <cellStyle name="Normal 3 2 2 2 4 3 5 2" xfId="33219" xr:uid="{00000000-0005-0000-0000-000007970000}"/>
    <cellStyle name="Normal 3 2 2 2 4 3 5 3" xfId="41116" xr:uid="{00000000-0005-0000-0000-000008970000}"/>
    <cellStyle name="Normal 3 2 2 2 4 3 5 4" xfId="25444" xr:uid="{00000000-0005-0000-0000-000009970000}"/>
    <cellStyle name="Normal 3 2 2 2 4 3 5 5" xfId="50806" xr:uid="{00000000-0005-0000-0000-00000A970000}"/>
    <cellStyle name="Normal 3 2 2 2 4 3 6" xfId="26803" xr:uid="{00000000-0005-0000-0000-00000B970000}"/>
    <cellStyle name="Normal 3 2 2 2 4 3 7" xfId="34703" xr:uid="{00000000-0005-0000-0000-00000C970000}"/>
    <cellStyle name="Normal 3 2 2 2 4 3 8" xfId="19965" xr:uid="{00000000-0005-0000-0000-00000D970000}"/>
    <cellStyle name="Normal 3 2 2 2 4 3 9" xfId="42624" xr:uid="{00000000-0005-0000-0000-00000E970000}"/>
    <cellStyle name="Normal 3 2 2 2 4 4" xfId="1740" xr:uid="{00000000-0005-0000-0000-00000F970000}"/>
    <cellStyle name="Normal 3 2 2 2 4 4 2" xfId="4114" xr:uid="{00000000-0005-0000-0000-000010970000}"/>
    <cellStyle name="Normal 3 2 2 2 4 4 2 2" xfId="14095" xr:uid="{00000000-0005-0000-0000-000011970000}"/>
    <cellStyle name="Normal 3 2 2 2 4 4 2 3" xfId="27824" xr:uid="{00000000-0005-0000-0000-000012970000}"/>
    <cellStyle name="Normal 3 2 2 2 4 4 2 4" xfId="45317" xr:uid="{00000000-0005-0000-0000-000013970000}"/>
    <cellStyle name="Normal 3 2 2 2 4 4 3" xfId="11516" xr:uid="{00000000-0005-0000-0000-000014970000}"/>
    <cellStyle name="Normal 3 2 2 2 4 4 3 2" xfId="35719" xr:uid="{00000000-0005-0000-0000-000015970000}"/>
    <cellStyle name="Normal 3 2 2 2 4 4 4" xfId="20508" xr:uid="{00000000-0005-0000-0000-000016970000}"/>
    <cellStyle name="Normal 3 2 2 2 4 4 5" xfId="43546" xr:uid="{00000000-0005-0000-0000-000017970000}"/>
    <cellStyle name="Normal 3 2 2 2 4 5" xfId="2950" xr:uid="{00000000-0005-0000-0000-000018970000}"/>
    <cellStyle name="Normal 3 2 2 2 4 5 2" xfId="12934" xr:uid="{00000000-0005-0000-0000-000019970000}"/>
    <cellStyle name="Normal 3 2 2 2 4 5 2 2" xfId="29308" xr:uid="{00000000-0005-0000-0000-00001A970000}"/>
    <cellStyle name="Normal 3 2 2 2 4 5 3" xfId="37204" xr:uid="{00000000-0005-0000-0000-00001B970000}"/>
    <cellStyle name="Normal 3 2 2 2 4 5 4" xfId="21992" xr:uid="{00000000-0005-0000-0000-00001C970000}"/>
    <cellStyle name="Normal 3 2 2 2 4 5 5" xfId="44155" xr:uid="{00000000-0005-0000-0000-00001D970000}"/>
    <cellStyle name="Normal 3 2 2 2 4 6" xfId="8289" xr:uid="{00000000-0005-0000-0000-00001E970000}"/>
    <cellStyle name="Normal 3 2 2 2 4 6 2" xfId="17256" xr:uid="{00000000-0005-0000-0000-00001F970000}"/>
    <cellStyle name="Normal 3 2 2 2 4 6 2 2" xfId="30793" xr:uid="{00000000-0005-0000-0000-000020970000}"/>
    <cellStyle name="Normal 3 2 2 2 4 6 3" xfId="38690" xr:uid="{00000000-0005-0000-0000-000021970000}"/>
    <cellStyle name="Normal 3 2 2 2 4 6 4" xfId="23476" xr:uid="{00000000-0005-0000-0000-000022970000}"/>
    <cellStyle name="Normal 3 2 2 2 4 6 5" xfId="48481" xr:uid="{00000000-0005-0000-0000-000023970000}"/>
    <cellStyle name="Normal 3 2 2 2 4 7" xfId="11517" xr:uid="{00000000-0005-0000-0000-000024970000}"/>
    <cellStyle name="Normal 3 2 2 2 4 7 2" xfId="32278" xr:uid="{00000000-0005-0000-0000-000025970000}"/>
    <cellStyle name="Normal 3 2 2 2 4 7 3" xfId="40175" xr:uid="{00000000-0005-0000-0000-000026970000}"/>
    <cellStyle name="Normal 3 2 2 2 4 7 4" xfId="24909" xr:uid="{00000000-0005-0000-0000-000027970000}"/>
    <cellStyle name="Normal 3 2 2 2 4 7 5" xfId="50124" xr:uid="{00000000-0005-0000-0000-000028970000}"/>
    <cellStyle name="Normal 3 2 2 2 4 8" xfId="25863" xr:uid="{00000000-0005-0000-0000-000029970000}"/>
    <cellStyle name="Normal 3 2 2 2 4 9" xfId="33762" xr:uid="{00000000-0005-0000-0000-00002A970000}"/>
    <cellStyle name="Normal 3 2 2 2 5" xfId="1772" xr:uid="{00000000-0005-0000-0000-00002B970000}"/>
    <cellStyle name="Normal 3 2 2 2 5 10" xfId="41973" xr:uid="{00000000-0005-0000-0000-00002C970000}"/>
    <cellStyle name="Normal 3 2 2 2 5 2" xfId="2427" xr:uid="{00000000-0005-0000-0000-00002D970000}"/>
    <cellStyle name="Normal 3 2 2 2 5 2 2" xfId="7595" xr:uid="{00000000-0005-0000-0000-00002E970000}"/>
    <cellStyle name="Normal 3 2 2 2 5 2 2 2" xfId="16570" xr:uid="{00000000-0005-0000-0000-00002F970000}"/>
    <cellStyle name="Normal 3 2 2 2 5 2 2 2 2" xfId="28767" xr:uid="{00000000-0005-0000-0000-000030970000}"/>
    <cellStyle name="Normal 3 2 2 2 5 2 2 3" xfId="36662" xr:uid="{00000000-0005-0000-0000-000031970000}"/>
    <cellStyle name="Normal 3 2 2 2 5 2 2 4" xfId="21451" xr:uid="{00000000-0005-0000-0000-000032970000}"/>
    <cellStyle name="Normal 3 2 2 2 5 2 2 5" xfId="47795" xr:uid="{00000000-0005-0000-0000-000033970000}"/>
    <cellStyle name="Normal 3 2 2 2 5 2 3" xfId="8973" xr:uid="{00000000-0005-0000-0000-000034970000}"/>
    <cellStyle name="Normal 3 2 2 2 5 2 3 2" xfId="17939" xr:uid="{00000000-0005-0000-0000-000035970000}"/>
    <cellStyle name="Normal 3 2 2 2 5 2 3 2 2" xfId="30251" xr:uid="{00000000-0005-0000-0000-000036970000}"/>
    <cellStyle name="Normal 3 2 2 2 5 2 3 3" xfId="38147" xr:uid="{00000000-0005-0000-0000-000037970000}"/>
    <cellStyle name="Normal 3 2 2 2 5 2 3 4" xfId="22934" xr:uid="{00000000-0005-0000-0000-000038970000}"/>
    <cellStyle name="Normal 3 2 2 2 5 2 3 5" xfId="49165" xr:uid="{00000000-0005-0000-0000-000039970000}"/>
    <cellStyle name="Normal 3 2 2 2 5 2 4" xfId="9831" xr:uid="{00000000-0005-0000-0000-00003A970000}"/>
    <cellStyle name="Normal 3 2 2 2 5 2 4 2" xfId="31736" xr:uid="{00000000-0005-0000-0000-00003B970000}"/>
    <cellStyle name="Normal 3 2 2 2 5 2 4 3" xfId="39633" xr:uid="{00000000-0005-0000-0000-00003C970000}"/>
    <cellStyle name="Normal 3 2 2 2 5 2 4 4" xfId="24418" xr:uid="{00000000-0005-0000-0000-00003D970000}"/>
    <cellStyle name="Normal 3 2 2 2 5 2 4 5" xfId="50808" xr:uid="{00000000-0005-0000-0000-00003E970000}"/>
    <cellStyle name="Normal 3 2 2 2 5 2 5" xfId="12476" xr:uid="{00000000-0005-0000-0000-00003F970000}"/>
    <cellStyle name="Normal 3 2 2 2 5 2 5 2" xfId="33221" xr:uid="{00000000-0005-0000-0000-000040970000}"/>
    <cellStyle name="Normal 3 2 2 2 5 2 5 3" xfId="41118" xr:uid="{00000000-0005-0000-0000-000041970000}"/>
    <cellStyle name="Normal 3 2 2 2 5 2 6" xfId="26805" xr:uid="{00000000-0005-0000-0000-000042970000}"/>
    <cellStyle name="Normal 3 2 2 2 5 2 7" xfId="34705" xr:uid="{00000000-0005-0000-0000-000043970000}"/>
    <cellStyle name="Normal 3 2 2 2 5 2 8" xfId="19967" xr:uid="{00000000-0005-0000-0000-000044970000}"/>
    <cellStyle name="Normal 3 2 2 2 5 2 9" xfId="42626" xr:uid="{00000000-0005-0000-0000-000045970000}"/>
    <cellStyle name="Normal 3 2 2 2 5 3" xfId="4675" xr:uid="{00000000-0005-0000-0000-000046970000}"/>
    <cellStyle name="Normal 3 2 2 2 5 3 2" xfId="14653" xr:uid="{00000000-0005-0000-0000-000047970000}"/>
    <cellStyle name="Normal 3 2 2 2 5 3 2 2" xfId="27931" xr:uid="{00000000-0005-0000-0000-000048970000}"/>
    <cellStyle name="Normal 3 2 2 2 5 3 3" xfId="35826" xr:uid="{00000000-0005-0000-0000-000049970000}"/>
    <cellStyle name="Normal 3 2 2 2 5 3 4" xfId="20615" xr:uid="{00000000-0005-0000-0000-00004A970000}"/>
    <cellStyle name="Normal 3 2 2 2 5 3 5" xfId="45875" xr:uid="{00000000-0005-0000-0000-00004B970000}"/>
    <cellStyle name="Normal 3 2 2 2 5 4" xfId="8320" xr:uid="{00000000-0005-0000-0000-00004C970000}"/>
    <cellStyle name="Normal 3 2 2 2 5 4 2" xfId="17287" xr:uid="{00000000-0005-0000-0000-00004D970000}"/>
    <cellStyle name="Normal 3 2 2 2 5 4 2 2" xfId="29415" xr:uid="{00000000-0005-0000-0000-00004E970000}"/>
    <cellStyle name="Normal 3 2 2 2 5 4 3" xfId="37311" xr:uid="{00000000-0005-0000-0000-00004F970000}"/>
    <cellStyle name="Normal 3 2 2 2 5 4 4" xfId="22099" xr:uid="{00000000-0005-0000-0000-000050970000}"/>
    <cellStyle name="Normal 3 2 2 2 5 4 5" xfId="48512" xr:uid="{00000000-0005-0000-0000-000051970000}"/>
    <cellStyle name="Normal 3 2 2 2 5 5" xfId="9832" xr:uid="{00000000-0005-0000-0000-000052970000}"/>
    <cellStyle name="Normal 3 2 2 2 5 5 2" xfId="30900" xr:uid="{00000000-0005-0000-0000-000053970000}"/>
    <cellStyle name="Normal 3 2 2 2 5 5 3" xfId="38797" xr:uid="{00000000-0005-0000-0000-000054970000}"/>
    <cellStyle name="Normal 3 2 2 2 5 5 4" xfId="23583" xr:uid="{00000000-0005-0000-0000-000055970000}"/>
    <cellStyle name="Normal 3 2 2 2 5 5 5" xfId="50155" xr:uid="{00000000-0005-0000-0000-000056970000}"/>
    <cellStyle name="Normal 3 2 2 2 5 6" xfId="12081" xr:uid="{00000000-0005-0000-0000-000057970000}"/>
    <cellStyle name="Normal 3 2 2 2 5 6 2" xfId="32385" xr:uid="{00000000-0005-0000-0000-000058970000}"/>
    <cellStyle name="Normal 3 2 2 2 5 6 3" xfId="40282" xr:uid="{00000000-0005-0000-0000-000059970000}"/>
    <cellStyle name="Normal 3 2 2 2 5 7" xfId="25969" xr:uid="{00000000-0005-0000-0000-00005A970000}"/>
    <cellStyle name="Normal 3 2 2 2 5 8" xfId="33869" xr:uid="{00000000-0005-0000-0000-00005B970000}"/>
    <cellStyle name="Normal 3 2 2 2 5 9" xfId="19131" xr:uid="{00000000-0005-0000-0000-00005C970000}"/>
    <cellStyle name="Normal 3 2 2 2 6" xfId="2420" xr:uid="{00000000-0005-0000-0000-00005D970000}"/>
    <cellStyle name="Normal 3 2 2 2 6 2" xfId="5273" xr:uid="{00000000-0005-0000-0000-00005E970000}"/>
    <cellStyle name="Normal 3 2 2 2 6 2 2" xfId="15250" xr:uid="{00000000-0005-0000-0000-00005F970000}"/>
    <cellStyle name="Normal 3 2 2 2 6 2 2 2" xfId="28760" xr:uid="{00000000-0005-0000-0000-000060970000}"/>
    <cellStyle name="Normal 3 2 2 2 6 2 3" xfId="36655" xr:uid="{00000000-0005-0000-0000-000061970000}"/>
    <cellStyle name="Normal 3 2 2 2 6 2 4" xfId="21444" xr:uid="{00000000-0005-0000-0000-000062970000}"/>
    <cellStyle name="Normal 3 2 2 2 6 2 5" xfId="46473" xr:uid="{00000000-0005-0000-0000-000063970000}"/>
    <cellStyle name="Normal 3 2 2 2 6 3" xfId="8966" xr:uid="{00000000-0005-0000-0000-000064970000}"/>
    <cellStyle name="Normal 3 2 2 2 6 3 2" xfId="17932" xr:uid="{00000000-0005-0000-0000-000065970000}"/>
    <cellStyle name="Normal 3 2 2 2 6 3 2 2" xfId="30244" xr:uid="{00000000-0005-0000-0000-000066970000}"/>
    <cellStyle name="Normal 3 2 2 2 6 3 3" xfId="38140" xr:uid="{00000000-0005-0000-0000-000067970000}"/>
    <cellStyle name="Normal 3 2 2 2 6 3 4" xfId="22927" xr:uid="{00000000-0005-0000-0000-000068970000}"/>
    <cellStyle name="Normal 3 2 2 2 6 3 5" xfId="49158" xr:uid="{00000000-0005-0000-0000-000069970000}"/>
    <cellStyle name="Normal 3 2 2 2 6 4" xfId="9833" xr:uid="{00000000-0005-0000-0000-00006A970000}"/>
    <cellStyle name="Normal 3 2 2 2 6 4 2" xfId="31729" xr:uid="{00000000-0005-0000-0000-00006B970000}"/>
    <cellStyle name="Normal 3 2 2 2 6 4 3" xfId="39626" xr:uid="{00000000-0005-0000-0000-00006C970000}"/>
    <cellStyle name="Normal 3 2 2 2 6 4 4" xfId="24411" xr:uid="{00000000-0005-0000-0000-00006D970000}"/>
    <cellStyle name="Normal 3 2 2 2 6 4 5" xfId="50801" xr:uid="{00000000-0005-0000-0000-00006E970000}"/>
    <cellStyle name="Normal 3 2 2 2 6 5" xfId="12470" xr:uid="{00000000-0005-0000-0000-00006F970000}"/>
    <cellStyle name="Normal 3 2 2 2 6 5 2" xfId="33214" xr:uid="{00000000-0005-0000-0000-000070970000}"/>
    <cellStyle name="Normal 3 2 2 2 6 5 3" xfId="41111" xr:uid="{00000000-0005-0000-0000-000071970000}"/>
    <cellStyle name="Normal 3 2 2 2 6 6" xfId="26798" xr:uid="{00000000-0005-0000-0000-000072970000}"/>
    <cellStyle name="Normal 3 2 2 2 6 7" xfId="34698" xr:uid="{00000000-0005-0000-0000-000073970000}"/>
    <cellStyle name="Normal 3 2 2 2 6 8" xfId="19960" xr:uid="{00000000-0005-0000-0000-000074970000}"/>
    <cellStyle name="Normal 3 2 2 2 6 9" xfId="42619" xr:uid="{00000000-0005-0000-0000-000075970000}"/>
    <cellStyle name="Normal 3 2 2 2 7" xfId="1154" xr:uid="{00000000-0005-0000-0000-000076970000}"/>
    <cellStyle name="Normal 3 2 2 2 7 2" xfId="4379" xr:uid="{00000000-0005-0000-0000-000077970000}"/>
    <cellStyle name="Normal 3 2 2 2 7 2 2" xfId="14359" xr:uid="{00000000-0005-0000-0000-000078970000}"/>
    <cellStyle name="Normal 3 2 2 2 7 2 3" xfId="27128" xr:uid="{00000000-0005-0000-0000-000079970000}"/>
    <cellStyle name="Normal 3 2 2 2 7 2 4" xfId="45581" xr:uid="{00000000-0005-0000-0000-00007A970000}"/>
    <cellStyle name="Normal 3 2 2 2 7 3" xfId="11518" xr:uid="{00000000-0005-0000-0000-00007B970000}"/>
    <cellStyle name="Normal 3 2 2 2 7 3 2" xfId="35023" xr:uid="{00000000-0005-0000-0000-00007C970000}"/>
    <cellStyle name="Normal 3 2 2 2 7 4" xfId="18821" xr:uid="{00000000-0005-0000-0000-00007D970000}"/>
    <cellStyle name="Normal 3 2 2 2 7 5" xfId="43027" xr:uid="{00000000-0005-0000-0000-00007E970000}"/>
    <cellStyle name="Normal 3 2 2 2 8" xfId="5943" xr:uid="{00000000-0005-0000-0000-00007F970000}"/>
    <cellStyle name="Normal 3 2 2 2 8 2" xfId="27621" xr:uid="{00000000-0005-0000-0000-000080970000}"/>
    <cellStyle name="Normal 3 2 2 2 8 2 2" xfId="51429" xr:uid="{00000000-0005-0000-0000-000081970000}"/>
    <cellStyle name="Normal 3 2 2 2 8 3" xfId="35516" xr:uid="{00000000-0005-0000-0000-000082970000}"/>
    <cellStyle name="Normal 3 2 2 2 8 3 2" xfId="51146" xr:uid="{00000000-0005-0000-0000-000083970000}"/>
    <cellStyle name="Normal 3 2 2 2 8 4" xfId="20305" xr:uid="{00000000-0005-0000-0000-000084970000}"/>
    <cellStyle name="Normal 3 2 2 2 9" xfId="6503" xr:uid="{00000000-0005-0000-0000-000085970000}"/>
    <cellStyle name="Normal 3 2 2 2 9 2" xfId="15485" xr:uid="{00000000-0005-0000-0000-000086970000}"/>
    <cellStyle name="Normal 3 2 2 2 9 2 2" xfId="29105" xr:uid="{00000000-0005-0000-0000-000087970000}"/>
    <cellStyle name="Normal 3 2 2 2 9 3" xfId="37001" xr:uid="{00000000-0005-0000-0000-000088970000}"/>
    <cellStyle name="Normal 3 2 2 2 9 4" xfId="21789" xr:uid="{00000000-0005-0000-0000-000089970000}"/>
    <cellStyle name="Normal 3 2 2 2 9 5" xfId="46708" xr:uid="{00000000-0005-0000-0000-00008A970000}"/>
    <cellStyle name="Normal 3 2 2 3" xfId="117" xr:uid="{00000000-0005-0000-0000-00008B970000}"/>
    <cellStyle name="Normal 3 2 2 3 10" xfId="2849" xr:uid="{00000000-0005-0000-0000-00008C970000}"/>
    <cellStyle name="Normal 3 2 2 3 10 2" xfId="12833" xr:uid="{00000000-0005-0000-0000-00008D970000}"/>
    <cellStyle name="Normal 3 2 2 3 10 3" xfId="33765" xr:uid="{00000000-0005-0000-0000-00008E970000}"/>
    <cellStyle name="Normal 3 2 2 3 10 4" xfId="44054" xr:uid="{00000000-0005-0000-0000-00008F970000}"/>
    <cellStyle name="Normal 3 2 2 3 11" xfId="7781" xr:uid="{00000000-0005-0000-0000-000090970000}"/>
    <cellStyle name="Normal 3 2 2 3 11 2" xfId="16748" xr:uid="{00000000-0005-0000-0000-000091970000}"/>
    <cellStyle name="Normal 3 2 2 3 11 3" xfId="47973" xr:uid="{00000000-0005-0000-0000-000092970000}"/>
    <cellStyle name="Normal 3 2 2 3 12" xfId="11519" xr:uid="{00000000-0005-0000-0000-000093970000}"/>
    <cellStyle name="Normal 3 2 2 3 12 2" xfId="49616" xr:uid="{00000000-0005-0000-0000-000094970000}"/>
    <cellStyle name="Normal 3 2 2 3 13" xfId="18415" xr:uid="{00000000-0005-0000-0000-000095970000}"/>
    <cellStyle name="Normal 3 2 2 3 14" xfId="41434" xr:uid="{00000000-0005-0000-0000-000096970000}"/>
    <cellStyle name="Normal 3 2 2 3 2" xfId="225" xr:uid="{00000000-0005-0000-0000-000097970000}"/>
    <cellStyle name="Normal 3 2 2 3 2 10" xfId="41599" xr:uid="{00000000-0005-0000-0000-000098970000}"/>
    <cellStyle name="Normal 3 2 2 3 2 2" xfId="693" xr:uid="{00000000-0005-0000-0000-000099970000}"/>
    <cellStyle name="Normal 3 2 2 3 2 2 2" xfId="2428" xr:uid="{00000000-0005-0000-0000-00009A970000}"/>
    <cellStyle name="Normal 3 2 2 3 2 2 2 2" xfId="5074" xr:uid="{00000000-0005-0000-0000-00009B970000}"/>
    <cellStyle name="Normal 3 2 2 3 2 2 2 2 2" xfId="15052" xr:uid="{00000000-0005-0000-0000-00009C970000}"/>
    <cellStyle name="Normal 3 2 2 3 2 2 2 2 3" xfId="28769" xr:uid="{00000000-0005-0000-0000-00009D970000}"/>
    <cellStyle name="Normal 3 2 2 3 2 2 2 2 4" xfId="46274" xr:uid="{00000000-0005-0000-0000-00009E970000}"/>
    <cellStyle name="Normal 3 2 2 3 2 2 2 3" xfId="11520" xr:uid="{00000000-0005-0000-0000-00009F970000}"/>
    <cellStyle name="Normal 3 2 2 3 2 2 2 3 2" xfId="36664" xr:uid="{00000000-0005-0000-0000-0000A0970000}"/>
    <cellStyle name="Normal 3 2 2 3 2 2 2 4" xfId="21453" xr:uid="{00000000-0005-0000-0000-0000A1970000}"/>
    <cellStyle name="Normal 3 2 2 3 2 2 2 5" xfId="43773" xr:uid="{00000000-0005-0000-0000-0000A2970000}"/>
    <cellStyle name="Normal 3 2 2 3 2 2 3" xfId="3667" xr:uid="{00000000-0005-0000-0000-0000A3970000}"/>
    <cellStyle name="Normal 3 2 2 3 2 2 3 2" xfId="13651" xr:uid="{00000000-0005-0000-0000-0000A4970000}"/>
    <cellStyle name="Normal 3 2 2 3 2 2 3 2 2" xfId="30253" xr:uid="{00000000-0005-0000-0000-0000A5970000}"/>
    <cellStyle name="Normal 3 2 2 3 2 2 3 3" xfId="38149" xr:uid="{00000000-0005-0000-0000-0000A6970000}"/>
    <cellStyle name="Normal 3 2 2 3 2 2 3 4" xfId="22936" xr:uid="{00000000-0005-0000-0000-0000A7970000}"/>
    <cellStyle name="Normal 3 2 2 3 2 2 3 5" xfId="44872" xr:uid="{00000000-0005-0000-0000-0000A8970000}"/>
    <cellStyle name="Normal 3 2 2 3 2 2 4" xfId="8974" xr:uid="{00000000-0005-0000-0000-0000A9970000}"/>
    <cellStyle name="Normal 3 2 2 3 2 2 4 2" xfId="17940" xr:uid="{00000000-0005-0000-0000-0000AA970000}"/>
    <cellStyle name="Normal 3 2 2 3 2 2 4 2 2" xfId="31738" xr:uid="{00000000-0005-0000-0000-0000AB970000}"/>
    <cellStyle name="Normal 3 2 2 3 2 2 4 3" xfId="39635" xr:uid="{00000000-0005-0000-0000-0000AC970000}"/>
    <cellStyle name="Normal 3 2 2 3 2 2 4 4" xfId="24420" xr:uid="{00000000-0005-0000-0000-0000AD970000}"/>
    <cellStyle name="Normal 3 2 2 3 2 2 4 5" xfId="49166" xr:uid="{00000000-0005-0000-0000-0000AE970000}"/>
    <cellStyle name="Normal 3 2 2 3 2 2 5" xfId="11521" xr:uid="{00000000-0005-0000-0000-0000AF970000}"/>
    <cellStyle name="Normal 3 2 2 3 2 2 5 2" xfId="33223" xr:uid="{00000000-0005-0000-0000-0000B0970000}"/>
    <cellStyle name="Normal 3 2 2 3 2 2 5 3" xfId="41120" xr:uid="{00000000-0005-0000-0000-0000B1970000}"/>
    <cellStyle name="Normal 3 2 2 3 2 2 5 4" xfId="25446" xr:uid="{00000000-0005-0000-0000-0000B2970000}"/>
    <cellStyle name="Normal 3 2 2 3 2 2 5 5" xfId="50809" xr:uid="{00000000-0005-0000-0000-0000B3970000}"/>
    <cellStyle name="Normal 3 2 2 3 2 2 6" xfId="26807" xr:uid="{00000000-0005-0000-0000-0000B4970000}"/>
    <cellStyle name="Normal 3 2 2 3 2 2 7" xfId="34707" xr:uid="{00000000-0005-0000-0000-0000B5970000}"/>
    <cellStyle name="Normal 3 2 2 3 2 2 8" xfId="19969" xr:uid="{00000000-0005-0000-0000-0000B6970000}"/>
    <cellStyle name="Normal 3 2 2 3 2 2 9" xfId="42627" xr:uid="{00000000-0005-0000-0000-0000B7970000}"/>
    <cellStyle name="Normal 3 2 2 3 2 3" xfId="1384" xr:uid="{00000000-0005-0000-0000-0000B8970000}"/>
    <cellStyle name="Normal 3 2 2 3 2 3 2" xfId="6736" xr:uid="{00000000-0005-0000-0000-0000B9970000}"/>
    <cellStyle name="Normal 3 2 2 3 2 3 2 2" xfId="15714" xr:uid="{00000000-0005-0000-0000-0000BA970000}"/>
    <cellStyle name="Normal 3 2 2 3 2 3 2 3" xfId="28144" xr:uid="{00000000-0005-0000-0000-0000BB970000}"/>
    <cellStyle name="Normal 3 2 2 3 2 3 2 4" xfId="46938" xr:uid="{00000000-0005-0000-0000-0000BC970000}"/>
    <cellStyle name="Normal 3 2 2 3 2 3 3" xfId="11522" xr:uid="{00000000-0005-0000-0000-0000BD970000}"/>
    <cellStyle name="Normal 3 2 2 3 2 3 3 2" xfId="36039" xr:uid="{00000000-0005-0000-0000-0000BE970000}"/>
    <cellStyle name="Normal 3 2 2 3 2 3 4" xfId="20828" xr:uid="{00000000-0005-0000-0000-0000BF970000}"/>
    <cellStyle name="Normal 3 2 2 3 2 3 5" xfId="43256" xr:uid="{00000000-0005-0000-0000-0000C0970000}"/>
    <cellStyle name="Normal 3 2 2 3 2 4" xfId="4235" xr:uid="{00000000-0005-0000-0000-0000C1970000}"/>
    <cellStyle name="Normal 3 2 2 3 2 4 2" xfId="14215" xr:uid="{00000000-0005-0000-0000-0000C2970000}"/>
    <cellStyle name="Normal 3 2 2 3 2 4 2 2" xfId="29628" xr:uid="{00000000-0005-0000-0000-0000C3970000}"/>
    <cellStyle name="Normal 3 2 2 3 2 4 3" xfId="37524" xr:uid="{00000000-0005-0000-0000-0000C4970000}"/>
    <cellStyle name="Normal 3 2 2 3 2 4 4" xfId="22311" xr:uid="{00000000-0005-0000-0000-0000C5970000}"/>
    <cellStyle name="Normal 3 2 2 3 2 4 5" xfId="45437" xr:uid="{00000000-0005-0000-0000-0000C6970000}"/>
    <cellStyle name="Normal 3 2 2 3 2 5" xfId="7272" xr:uid="{00000000-0005-0000-0000-0000C7970000}"/>
    <cellStyle name="Normal 3 2 2 3 2 5 2" xfId="16248" xr:uid="{00000000-0005-0000-0000-0000C8970000}"/>
    <cellStyle name="Normal 3 2 2 3 2 5 2 2" xfId="31113" xr:uid="{00000000-0005-0000-0000-0000C9970000}"/>
    <cellStyle name="Normal 3 2 2 3 2 5 3" xfId="39010" xr:uid="{00000000-0005-0000-0000-0000CA970000}"/>
    <cellStyle name="Normal 3 2 2 3 2 5 4" xfId="23795" xr:uid="{00000000-0005-0000-0000-0000CB970000}"/>
    <cellStyle name="Normal 3 2 2 3 2 5 5" xfId="47473" xr:uid="{00000000-0005-0000-0000-0000CC970000}"/>
    <cellStyle name="Normal 3 2 2 3 2 6" xfId="3180" xr:uid="{00000000-0005-0000-0000-0000CD970000}"/>
    <cellStyle name="Normal 3 2 2 3 2 6 2" xfId="13164" xr:uid="{00000000-0005-0000-0000-0000CE970000}"/>
    <cellStyle name="Normal 3 2 2 3 2 6 2 2" xfId="32598" xr:uid="{00000000-0005-0000-0000-0000CF970000}"/>
    <cellStyle name="Normal 3 2 2 3 2 6 3" xfId="40495" xr:uid="{00000000-0005-0000-0000-0000D0970000}"/>
    <cellStyle name="Normal 3 2 2 3 2 6 4" xfId="25201" xr:uid="{00000000-0005-0000-0000-0000D1970000}"/>
    <cellStyle name="Normal 3 2 2 3 2 6 5" xfId="44385" xr:uid="{00000000-0005-0000-0000-0000D2970000}"/>
    <cellStyle name="Normal 3 2 2 3 2 7" xfId="7946" xr:uid="{00000000-0005-0000-0000-0000D3970000}"/>
    <cellStyle name="Normal 3 2 2 3 2 7 2" xfId="16913" xr:uid="{00000000-0005-0000-0000-0000D4970000}"/>
    <cellStyle name="Normal 3 2 2 3 2 7 3" xfId="26182" xr:uid="{00000000-0005-0000-0000-0000D5970000}"/>
    <cellStyle name="Normal 3 2 2 3 2 7 4" xfId="48138" xr:uid="{00000000-0005-0000-0000-0000D6970000}"/>
    <cellStyle name="Normal 3 2 2 3 2 8" xfId="11523" xr:uid="{00000000-0005-0000-0000-0000D7970000}"/>
    <cellStyle name="Normal 3 2 2 3 2 8 2" xfId="34082" xr:uid="{00000000-0005-0000-0000-0000D8970000}"/>
    <cellStyle name="Normal 3 2 2 3 2 8 3" xfId="49781" xr:uid="{00000000-0005-0000-0000-0000D9970000}"/>
    <cellStyle name="Normal 3 2 2 3 2 9" xfId="19344" xr:uid="{00000000-0005-0000-0000-0000DA970000}"/>
    <cellStyle name="Normal 3 2 2 3 3" xfId="333" xr:uid="{00000000-0005-0000-0000-0000DB970000}"/>
    <cellStyle name="Normal 3 2 2 3 3 2" xfId="867" xr:uid="{00000000-0005-0000-0000-0000DC970000}"/>
    <cellStyle name="Normal 3 2 2 3 3 2 2" xfId="2685" xr:uid="{00000000-0005-0000-0000-0000DD970000}"/>
    <cellStyle name="Normal 3 2 2 3 3 2 2 2" xfId="6910" xr:uid="{00000000-0005-0000-0000-0000DE970000}"/>
    <cellStyle name="Normal 3 2 2 3 3 2 2 2 2" xfId="15888" xr:uid="{00000000-0005-0000-0000-0000DF970000}"/>
    <cellStyle name="Normal 3 2 2 3 3 2 2 2 3" xfId="47112" xr:uid="{00000000-0005-0000-0000-0000E0970000}"/>
    <cellStyle name="Normal 3 2 2 3 3 2 2 3" xfId="11524" xr:uid="{00000000-0005-0000-0000-0000E1970000}"/>
    <cellStyle name="Normal 3 2 2 3 3 2 2 4" xfId="28768" xr:uid="{00000000-0005-0000-0000-0000E2970000}"/>
    <cellStyle name="Normal 3 2 2 3 3 2 2 5" xfId="43895" xr:uid="{00000000-0005-0000-0000-0000E3970000}"/>
    <cellStyle name="Normal 3 2 2 3 3 2 3" xfId="3668" xr:uid="{00000000-0005-0000-0000-0000E4970000}"/>
    <cellStyle name="Normal 3 2 2 3 3 2 3 2" xfId="13652" xr:uid="{00000000-0005-0000-0000-0000E5970000}"/>
    <cellStyle name="Normal 3 2 2 3 3 2 3 3" xfId="36663" xr:uid="{00000000-0005-0000-0000-0000E6970000}"/>
    <cellStyle name="Normal 3 2 2 3 3 2 3 4" xfId="44873" xr:uid="{00000000-0005-0000-0000-0000E7970000}"/>
    <cellStyle name="Normal 3 2 2 3 3 2 4" xfId="11525" xr:uid="{00000000-0005-0000-0000-0000E8970000}"/>
    <cellStyle name="Normal 3 2 2 3 3 2 5" xfId="21452" xr:uid="{00000000-0005-0000-0000-0000E9970000}"/>
    <cellStyle name="Normal 3 2 2 3 3 2 6" xfId="42941" xr:uid="{00000000-0005-0000-0000-0000EA970000}"/>
    <cellStyle name="Normal 3 2 2 3 3 3" xfId="1558" xr:uid="{00000000-0005-0000-0000-0000EB970000}"/>
    <cellStyle name="Normal 3 2 2 3 3 3 2" xfId="4795" xr:uid="{00000000-0005-0000-0000-0000EC970000}"/>
    <cellStyle name="Normal 3 2 2 3 3 3 2 2" xfId="14773" xr:uid="{00000000-0005-0000-0000-0000ED970000}"/>
    <cellStyle name="Normal 3 2 2 3 3 3 2 3" xfId="30252" xr:uid="{00000000-0005-0000-0000-0000EE970000}"/>
    <cellStyle name="Normal 3 2 2 3 3 3 2 4" xfId="45995" xr:uid="{00000000-0005-0000-0000-0000EF970000}"/>
    <cellStyle name="Normal 3 2 2 3 3 3 3" xfId="11526" xr:uid="{00000000-0005-0000-0000-0000F0970000}"/>
    <cellStyle name="Normal 3 2 2 3 3 3 3 2" xfId="38148" xr:uid="{00000000-0005-0000-0000-0000F1970000}"/>
    <cellStyle name="Normal 3 2 2 3 3 3 4" xfId="22935" xr:uid="{00000000-0005-0000-0000-0000F2970000}"/>
    <cellStyle name="Normal 3 2 2 3 3 3 5" xfId="43430" xr:uid="{00000000-0005-0000-0000-0000F3970000}"/>
    <cellStyle name="Normal 3 2 2 3 3 4" xfId="7446" xr:uid="{00000000-0005-0000-0000-0000F4970000}"/>
    <cellStyle name="Normal 3 2 2 3 3 4 2" xfId="16421" xr:uid="{00000000-0005-0000-0000-0000F5970000}"/>
    <cellStyle name="Normal 3 2 2 3 3 4 2 2" xfId="31737" xr:uid="{00000000-0005-0000-0000-0000F6970000}"/>
    <cellStyle name="Normal 3 2 2 3 3 4 3" xfId="39634" xr:uid="{00000000-0005-0000-0000-0000F7970000}"/>
    <cellStyle name="Normal 3 2 2 3 3 4 4" xfId="24419" xr:uid="{00000000-0005-0000-0000-0000F8970000}"/>
    <cellStyle name="Normal 3 2 2 3 3 4 5" xfId="47646" xr:uid="{00000000-0005-0000-0000-0000F9970000}"/>
    <cellStyle name="Normal 3 2 2 3 3 5" xfId="3354" xr:uid="{00000000-0005-0000-0000-0000FA970000}"/>
    <cellStyle name="Normal 3 2 2 3 3 5 2" xfId="13338" xr:uid="{00000000-0005-0000-0000-0000FB970000}"/>
    <cellStyle name="Normal 3 2 2 3 3 5 2 2" xfId="33222" xr:uid="{00000000-0005-0000-0000-0000FC970000}"/>
    <cellStyle name="Normal 3 2 2 3 3 5 3" xfId="41119" xr:uid="{00000000-0005-0000-0000-0000FD970000}"/>
    <cellStyle name="Normal 3 2 2 3 3 5 4" xfId="25445" xr:uid="{00000000-0005-0000-0000-0000FE970000}"/>
    <cellStyle name="Normal 3 2 2 3 3 5 5" xfId="44559" xr:uid="{00000000-0005-0000-0000-0000FF970000}"/>
    <cellStyle name="Normal 3 2 2 3 3 6" xfId="8120" xr:uid="{00000000-0005-0000-0000-000000980000}"/>
    <cellStyle name="Normal 3 2 2 3 3 6 2" xfId="17087" xr:uid="{00000000-0005-0000-0000-000001980000}"/>
    <cellStyle name="Normal 3 2 2 3 3 6 3" xfId="26806" xr:uid="{00000000-0005-0000-0000-000002980000}"/>
    <cellStyle name="Normal 3 2 2 3 3 6 4" xfId="48312" xr:uid="{00000000-0005-0000-0000-000003980000}"/>
    <cellStyle name="Normal 3 2 2 3 3 7" xfId="11527" xr:uid="{00000000-0005-0000-0000-000004980000}"/>
    <cellStyle name="Normal 3 2 2 3 3 7 2" xfId="34706" xr:uid="{00000000-0005-0000-0000-000005980000}"/>
    <cellStyle name="Normal 3 2 2 3 3 7 3" xfId="49955" xr:uid="{00000000-0005-0000-0000-000006980000}"/>
    <cellStyle name="Normal 3 2 2 3 3 8" xfId="19968" xr:uid="{00000000-0005-0000-0000-000007980000}"/>
    <cellStyle name="Normal 3 2 2 3 3 9" xfId="41773" xr:uid="{00000000-0005-0000-0000-000008980000}"/>
    <cellStyle name="Normal 3 2 2 3 4" xfId="527" xr:uid="{00000000-0005-0000-0000-000009980000}"/>
    <cellStyle name="Normal 3 2 2 3 4 2" xfId="2638" xr:uid="{00000000-0005-0000-0000-00000A980000}"/>
    <cellStyle name="Normal 3 2 2 3 4 2 2" xfId="5228" xr:uid="{00000000-0005-0000-0000-00000B980000}"/>
    <cellStyle name="Normal 3 2 2 3 4 2 2 2" xfId="15205" xr:uid="{00000000-0005-0000-0000-00000C980000}"/>
    <cellStyle name="Normal 3 2 2 3 4 2 2 3" xfId="46428" xr:uid="{00000000-0005-0000-0000-00000D980000}"/>
    <cellStyle name="Normal 3 2 2 3 4 2 3" xfId="11528" xr:uid="{00000000-0005-0000-0000-00000E980000}"/>
    <cellStyle name="Normal 3 2 2 3 4 2 4" xfId="27305" xr:uid="{00000000-0005-0000-0000-00000F980000}"/>
    <cellStyle name="Normal 3 2 2 3 4 2 5" xfId="43848" xr:uid="{00000000-0005-0000-0000-000010980000}"/>
    <cellStyle name="Normal 3 2 2 3 4 3" xfId="3015" xr:uid="{00000000-0005-0000-0000-000011980000}"/>
    <cellStyle name="Normal 3 2 2 3 4 3 2" xfId="12999" xr:uid="{00000000-0005-0000-0000-000012980000}"/>
    <cellStyle name="Normal 3 2 2 3 4 3 3" xfId="35200" xr:uid="{00000000-0005-0000-0000-000013980000}"/>
    <cellStyle name="Normal 3 2 2 3 4 3 4" xfId="44220" xr:uid="{00000000-0005-0000-0000-000014980000}"/>
    <cellStyle name="Normal 3 2 2 3 4 4" xfId="9234" xr:uid="{00000000-0005-0000-0000-000015980000}"/>
    <cellStyle name="Normal 3 2 2 3 4 4 2" xfId="18200" xr:uid="{00000000-0005-0000-0000-000016980000}"/>
    <cellStyle name="Normal 3 2 2 3 4 4 3" xfId="49426" xr:uid="{00000000-0005-0000-0000-000017980000}"/>
    <cellStyle name="Normal 3 2 2 3 4 5" xfId="11529" xr:uid="{00000000-0005-0000-0000-000018980000}"/>
    <cellStyle name="Normal 3 2 2 3 4 5 2" xfId="51069" xr:uid="{00000000-0005-0000-0000-000019980000}"/>
    <cellStyle name="Normal 3 2 2 3 4 6" xfId="19027" xr:uid="{00000000-0005-0000-0000-00001A980000}"/>
    <cellStyle name="Normal 3 2 2 3 4 7" xfId="42887" xr:uid="{00000000-0005-0000-0000-00001B980000}"/>
    <cellStyle name="Normal 3 2 2 3 5" xfId="1219" xr:uid="{00000000-0005-0000-0000-00001C980000}"/>
    <cellStyle name="Normal 3 2 2 3 5 2" xfId="4416" xr:uid="{00000000-0005-0000-0000-00001D980000}"/>
    <cellStyle name="Normal 3 2 2 3 5 2 2" xfId="14395" xr:uid="{00000000-0005-0000-0000-00001E980000}"/>
    <cellStyle name="Normal 3 2 2 3 5 2 3" xfId="27827" xr:uid="{00000000-0005-0000-0000-00001F980000}"/>
    <cellStyle name="Normal 3 2 2 3 5 2 4" xfId="45617" xr:uid="{00000000-0005-0000-0000-000020980000}"/>
    <cellStyle name="Normal 3 2 2 3 5 3" xfId="11530" xr:uid="{00000000-0005-0000-0000-000021980000}"/>
    <cellStyle name="Normal 3 2 2 3 5 3 2" xfId="35722" xr:uid="{00000000-0005-0000-0000-000022980000}"/>
    <cellStyle name="Normal 3 2 2 3 5 4" xfId="20511" xr:uid="{00000000-0005-0000-0000-000023980000}"/>
    <cellStyle name="Normal 3 2 2 3 5 5" xfId="43091" xr:uid="{00000000-0005-0000-0000-000024980000}"/>
    <cellStyle name="Normal 3 2 2 3 6" xfId="6109" xr:uid="{00000000-0005-0000-0000-000025980000}"/>
    <cellStyle name="Normal 3 2 2 3 6 2" xfId="29311" xr:uid="{00000000-0005-0000-0000-000026980000}"/>
    <cellStyle name="Normal 3 2 2 3 6 2 2" xfId="51470" xr:uid="{00000000-0005-0000-0000-000027980000}"/>
    <cellStyle name="Normal 3 2 2 3 6 3" xfId="37207" xr:uid="{00000000-0005-0000-0000-000028980000}"/>
    <cellStyle name="Normal 3 2 2 3 6 3 2" xfId="51297" xr:uid="{00000000-0005-0000-0000-000029980000}"/>
    <cellStyle name="Normal 3 2 2 3 6 4" xfId="21995" xr:uid="{00000000-0005-0000-0000-00002A980000}"/>
    <cellStyle name="Normal 3 2 2 3 7" xfId="6570" xr:uid="{00000000-0005-0000-0000-00002B980000}"/>
    <cellStyle name="Normal 3 2 2 3 7 2" xfId="15550" xr:uid="{00000000-0005-0000-0000-00002C980000}"/>
    <cellStyle name="Normal 3 2 2 3 7 2 2" xfId="30796" xr:uid="{00000000-0005-0000-0000-00002D980000}"/>
    <cellStyle name="Normal 3 2 2 3 7 3" xfId="38693" xr:uid="{00000000-0005-0000-0000-00002E980000}"/>
    <cellStyle name="Normal 3 2 2 3 7 4" xfId="23479" xr:uid="{00000000-0005-0000-0000-00002F980000}"/>
    <cellStyle name="Normal 3 2 2 3 7 5" xfId="46773" xr:uid="{00000000-0005-0000-0000-000030980000}"/>
    <cellStyle name="Normal 3 2 2 3 8" xfId="3954" xr:uid="{00000000-0005-0000-0000-000031980000}"/>
    <cellStyle name="Normal 3 2 2 3 8 2" xfId="13936" xr:uid="{00000000-0005-0000-0000-000032980000}"/>
    <cellStyle name="Normal 3 2 2 3 8 2 2" xfId="32281" xr:uid="{00000000-0005-0000-0000-000033980000}"/>
    <cellStyle name="Normal 3 2 2 3 8 3" xfId="40178" xr:uid="{00000000-0005-0000-0000-000034980000}"/>
    <cellStyle name="Normal 3 2 2 3 8 4" xfId="24912" xr:uid="{00000000-0005-0000-0000-000035980000}"/>
    <cellStyle name="Normal 3 2 2 3 8 5" xfId="45158" xr:uid="{00000000-0005-0000-0000-000036980000}"/>
    <cellStyle name="Normal 3 2 2 3 9" xfId="7107" xr:uid="{00000000-0005-0000-0000-000037980000}"/>
    <cellStyle name="Normal 3 2 2 3 9 2" xfId="16084" xr:uid="{00000000-0005-0000-0000-000038980000}"/>
    <cellStyle name="Normal 3 2 2 3 9 3" xfId="25866" xr:uid="{00000000-0005-0000-0000-000039980000}"/>
    <cellStyle name="Normal 3 2 2 3 9 4" xfId="47309" xr:uid="{00000000-0005-0000-0000-00003A980000}"/>
    <cellStyle name="Normal 3 2 2 4" xfId="179" xr:uid="{00000000-0005-0000-0000-00003B980000}"/>
    <cellStyle name="Normal 3 2 2 4 10" xfId="7944" xr:uid="{00000000-0005-0000-0000-00003C980000}"/>
    <cellStyle name="Normal 3 2 2 4 10 2" xfId="16911" xr:uid="{00000000-0005-0000-0000-00003D980000}"/>
    <cellStyle name="Normal 3 2 2 4 10 3" xfId="33766" xr:uid="{00000000-0005-0000-0000-00003E980000}"/>
    <cellStyle name="Normal 3 2 2 4 10 4" xfId="48136" xr:uid="{00000000-0005-0000-0000-00003F980000}"/>
    <cellStyle name="Normal 3 2 2 4 11" xfId="11531" xr:uid="{00000000-0005-0000-0000-000040980000}"/>
    <cellStyle name="Normal 3 2 2 4 11 2" xfId="49779" xr:uid="{00000000-0005-0000-0000-000041980000}"/>
    <cellStyle name="Normal 3 2 2 4 12" xfId="18561" xr:uid="{00000000-0005-0000-0000-000042980000}"/>
    <cellStyle name="Normal 3 2 2 4 13" xfId="41597" xr:uid="{00000000-0005-0000-0000-000043980000}"/>
    <cellStyle name="Normal 3 2 2 4 2" xfId="691" xr:uid="{00000000-0005-0000-0000-000044980000}"/>
    <cellStyle name="Normal 3 2 2 4 2 10" xfId="42097" xr:uid="{00000000-0005-0000-0000-000045980000}"/>
    <cellStyle name="Normal 3 2 2 4 2 2" xfId="2430" xr:uid="{00000000-0005-0000-0000-000046980000}"/>
    <cellStyle name="Normal 3 2 2 4 2 2 2" xfId="4994" xr:uid="{00000000-0005-0000-0000-000047980000}"/>
    <cellStyle name="Normal 3 2 2 4 2 2 2 2" xfId="14972" xr:uid="{00000000-0005-0000-0000-000048980000}"/>
    <cellStyle name="Normal 3 2 2 4 2 2 2 2 2" xfId="28771" xr:uid="{00000000-0005-0000-0000-000049980000}"/>
    <cellStyle name="Normal 3 2 2 4 2 2 2 3" xfId="36666" xr:uid="{00000000-0005-0000-0000-00004A980000}"/>
    <cellStyle name="Normal 3 2 2 4 2 2 2 4" xfId="21455" xr:uid="{00000000-0005-0000-0000-00004B980000}"/>
    <cellStyle name="Normal 3 2 2 4 2 2 2 5" xfId="46194" xr:uid="{00000000-0005-0000-0000-00004C980000}"/>
    <cellStyle name="Normal 3 2 2 4 2 2 3" xfId="8976" xr:uid="{00000000-0005-0000-0000-00004D980000}"/>
    <cellStyle name="Normal 3 2 2 4 2 2 3 2" xfId="17942" xr:uid="{00000000-0005-0000-0000-00004E980000}"/>
    <cellStyle name="Normal 3 2 2 4 2 2 3 2 2" xfId="30255" xr:uid="{00000000-0005-0000-0000-00004F980000}"/>
    <cellStyle name="Normal 3 2 2 4 2 2 3 3" xfId="38151" xr:uid="{00000000-0005-0000-0000-000050980000}"/>
    <cellStyle name="Normal 3 2 2 4 2 2 3 4" xfId="22938" xr:uid="{00000000-0005-0000-0000-000051980000}"/>
    <cellStyle name="Normal 3 2 2 4 2 2 3 5" xfId="49168" xr:uid="{00000000-0005-0000-0000-000052980000}"/>
    <cellStyle name="Normal 3 2 2 4 2 2 4" xfId="9834" xr:uid="{00000000-0005-0000-0000-000053980000}"/>
    <cellStyle name="Normal 3 2 2 4 2 2 4 2" xfId="31740" xr:uid="{00000000-0005-0000-0000-000054980000}"/>
    <cellStyle name="Normal 3 2 2 4 2 2 4 3" xfId="39637" xr:uid="{00000000-0005-0000-0000-000055980000}"/>
    <cellStyle name="Normal 3 2 2 4 2 2 4 4" xfId="24422" xr:uid="{00000000-0005-0000-0000-000056980000}"/>
    <cellStyle name="Normal 3 2 2 4 2 2 4 5" xfId="50811" xr:uid="{00000000-0005-0000-0000-000057980000}"/>
    <cellStyle name="Normal 3 2 2 4 2 2 5" xfId="12478" xr:uid="{00000000-0005-0000-0000-000058980000}"/>
    <cellStyle name="Normal 3 2 2 4 2 2 5 2" xfId="33225" xr:uid="{00000000-0005-0000-0000-000059980000}"/>
    <cellStyle name="Normal 3 2 2 4 2 2 5 3" xfId="41122" xr:uid="{00000000-0005-0000-0000-00005A980000}"/>
    <cellStyle name="Normal 3 2 2 4 2 2 6" xfId="26809" xr:uid="{00000000-0005-0000-0000-00005B980000}"/>
    <cellStyle name="Normal 3 2 2 4 2 2 7" xfId="34709" xr:uid="{00000000-0005-0000-0000-00005C980000}"/>
    <cellStyle name="Normal 3 2 2 4 2 2 8" xfId="19971" xr:uid="{00000000-0005-0000-0000-00005D980000}"/>
    <cellStyle name="Normal 3 2 2 4 2 2 9" xfId="42629" xr:uid="{00000000-0005-0000-0000-00005E980000}"/>
    <cellStyle name="Normal 3 2 2 4 2 3" xfId="1896" xr:uid="{00000000-0005-0000-0000-00005F980000}"/>
    <cellStyle name="Normal 3 2 2 4 2 3 2" xfId="4155" xr:uid="{00000000-0005-0000-0000-000060980000}"/>
    <cellStyle name="Normal 3 2 2 4 2 3 2 2" xfId="14135" xr:uid="{00000000-0005-0000-0000-000061980000}"/>
    <cellStyle name="Normal 3 2 2 4 2 3 2 3" xfId="28145" xr:uid="{00000000-0005-0000-0000-000062980000}"/>
    <cellStyle name="Normal 3 2 2 4 2 3 2 4" xfId="45357" xr:uid="{00000000-0005-0000-0000-000063980000}"/>
    <cellStyle name="Normal 3 2 2 4 2 3 3" xfId="11532" xr:uid="{00000000-0005-0000-0000-000064980000}"/>
    <cellStyle name="Normal 3 2 2 4 2 3 3 2" xfId="36040" xr:uid="{00000000-0005-0000-0000-000065980000}"/>
    <cellStyle name="Normal 3 2 2 4 2 3 4" xfId="20829" xr:uid="{00000000-0005-0000-0000-000066980000}"/>
    <cellStyle name="Normal 3 2 2 4 2 3 5" xfId="43667" xr:uid="{00000000-0005-0000-0000-000067980000}"/>
    <cellStyle name="Normal 3 2 2 4 2 4" xfId="3669" xr:uid="{00000000-0005-0000-0000-000068980000}"/>
    <cellStyle name="Normal 3 2 2 4 2 4 2" xfId="13653" xr:uid="{00000000-0005-0000-0000-000069980000}"/>
    <cellStyle name="Normal 3 2 2 4 2 4 2 2" xfId="29629" xr:uid="{00000000-0005-0000-0000-00006A980000}"/>
    <cellStyle name="Normal 3 2 2 4 2 4 3" xfId="37525" xr:uid="{00000000-0005-0000-0000-00006B980000}"/>
    <cellStyle name="Normal 3 2 2 4 2 4 4" xfId="22312" xr:uid="{00000000-0005-0000-0000-00006C980000}"/>
    <cellStyle name="Normal 3 2 2 4 2 4 5" xfId="44874" xr:uid="{00000000-0005-0000-0000-00006D980000}"/>
    <cellStyle name="Normal 3 2 2 4 2 5" xfId="8444" xr:uid="{00000000-0005-0000-0000-00006E980000}"/>
    <cellStyle name="Normal 3 2 2 4 2 5 2" xfId="17411" xr:uid="{00000000-0005-0000-0000-00006F980000}"/>
    <cellStyle name="Normal 3 2 2 4 2 5 2 2" xfId="31114" xr:uid="{00000000-0005-0000-0000-000070980000}"/>
    <cellStyle name="Normal 3 2 2 4 2 5 3" xfId="39011" xr:uid="{00000000-0005-0000-0000-000071980000}"/>
    <cellStyle name="Normal 3 2 2 4 2 5 4" xfId="23796" xr:uid="{00000000-0005-0000-0000-000072980000}"/>
    <cellStyle name="Normal 3 2 2 4 2 5 5" xfId="48636" xr:uid="{00000000-0005-0000-0000-000073980000}"/>
    <cellStyle name="Normal 3 2 2 4 2 6" xfId="11533" xr:uid="{00000000-0005-0000-0000-000074980000}"/>
    <cellStyle name="Normal 3 2 2 4 2 6 2" xfId="32599" xr:uid="{00000000-0005-0000-0000-000075980000}"/>
    <cellStyle name="Normal 3 2 2 4 2 6 3" xfId="40496" xr:uid="{00000000-0005-0000-0000-000076980000}"/>
    <cellStyle name="Normal 3 2 2 4 2 6 4" xfId="25202" xr:uid="{00000000-0005-0000-0000-000077980000}"/>
    <cellStyle name="Normal 3 2 2 4 2 6 5" xfId="50279" xr:uid="{00000000-0005-0000-0000-000078980000}"/>
    <cellStyle name="Normal 3 2 2 4 2 7" xfId="26183" xr:uid="{00000000-0005-0000-0000-000079980000}"/>
    <cellStyle name="Normal 3 2 2 4 2 8" xfId="34083" xr:uid="{00000000-0005-0000-0000-00007A980000}"/>
    <cellStyle name="Normal 3 2 2 4 2 9" xfId="19345" xr:uid="{00000000-0005-0000-0000-00007B980000}"/>
    <cellStyle name="Normal 3 2 2 4 3" xfId="2429" xr:uid="{00000000-0005-0000-0000-00007C980000}"/>
    <cellStyle name="Normal 3 2 2 4 3 2" xfId="4715" xr:uid="{00000000-0005-0000-0000-00007D980000}"/>
    <cellStyle name="Normal 3 2 2 4 3 2 2" xfId="14693" xr:uid="{00000000-0005-0000-0000-00007E980000}"/>
    <cellStyle name="Normal 3 2 2 4 3 2 2 2" xfId="28770" xr:uid="{00000000-0005-0000-0000-00007F980000}"/>
    <cellStyle name="Normal 3 2 2 4 3 2 3" xfId="36665" xr:uid="{00000000-0005-0000-0000-000080980000}"/>
    <cellStyle name="Normal 3 2 2 4 3 2 4" xfId="21454" xr:uid="{00000000-0005-0000-0000-000081980000}"/>
    <cellStyle name="Normal 3 2 2 4 3 2 5" xfId="45915" xr:uid="{00000000-0005-0000-0000-000082980000}"/>
    <cellStyle name="Normal 3 2 2 4 3 3" xfId="8975" xr:uid="{00000000-0005-0000-0000-000083980000}"/>
    <cellStyle name="Normal 3 2 2 4 3 3 2" xfId="17941" xr:uid="{00000000-0005-0000-0000-000084980000}"/>
    <cellStyle name="Normal 3 2 2 4 3 3 2 2" xfId="30254" xr:uid="{00000000-0005-0000-0000-000085980000}"/>
    <cellStyle name="Normal 3 2 2 4 3 3 3" xfId="38150" xr:uid="{00000000-0005-0000-0000-000086980000}"/>
    <cellStyle name="Normal 3 2 2 4 3 3 4" xfId="22937" xr:uid="{00000000-0005-0000-0000-000087980000}"/>
    <cellStyle name="Normal 3 2 2 4 3 3 5" xfId="49167" xr:uid="{00000000-0005-0000-0000-000088980000}"/>
    <cellStyle name="Normal 3 2 2 4 3 4" xfId="9835" xr:uid="{00000000-0005-0000-0000-000089980000}"/>
    <cellStyle name="Normal 3 2 2 4 3 4 2" xfId="31739" xr:uid="{00000000-0005-0000-0000-00008A980000}"/>
    <cellStyle name="Normal 3 2 2 4 3 4 3" xfId="39636" xr:uid="{00000000-0005-0000-0000-00008B980000}"/>
    <cellStyle name="Normal 3 2 2 4 3 4 4" xfId="24421" xr:uid="{00000000-0005-0000-0000-00008C980000}"/>
    <cellStyle name="Normal 3 2 2 4 3 4 5" xfId="50810" xr:uid="{00000000-0005-0000-0000-00008D980000}"/>
    <cellStyle name="Normal 3 2 2 4 3 5" xfId="12477" xr:uid="{00000000-0005-0000-0000-00008E980000}"/>
    <cellStyle name="Normal 3 2 2 4 3 5 2" xfId="33224" xr:uid="{00000000-0005-0000-0000-00008F980000}"/>
    <cellStyle name="Normal 3 2 2 4 3 5 3" xfId="41121" xr:uid="{00000000-0005-0000-0000-000090980000}"/>
    <cellStyle name="Normal 3 2 2 4 3 6" xfId="26808" xr:uid="{00000000-0005-0000-0000-000091980000}"/>
    <cellStyle name="Normal 3 2 2 4 3 7" xfId="34708" xr:uid="{00000000-0005-0000-0000-000092980000}"/>
    <cellStyle name="Normal 3 2 2 4 3 8" xfId="19970" xr:uid="{00000000-0005-0000-0000-000093980000}"/>
    <cellStyle name="Normal 3 2 2 4 3 9" xfId="42628" xr:uid="{00000000-0005-0000-0000-000094980000}"/>
    <cellStyle name="Normal 3 2 2 4 4" xfId="1382" xr:uid="{00000000-0005-0000-0000-000095980000}"/>
    <cellStyle name="Normal 3 2 2 4 4 2" xfId="4574" xr:uid="{00000000-0005-0000-0000-000096980000}"/>
    <cellStyle name="Normal 3 2 2 4 4 2 2" xfId="14552" xr:uid="{00000000-0005-0000-0000-000097980000}"/>
    <cellStyle name="Normal 3 2 2 4 4 2 3" xfId="27306" xr:uid="{00000000-0005-0000-0000-000098980000}"/>
    <cellStyle name="Normal 3 2 2 4 4 2 4" xfId="45774" xr:uid="{00000000-0005-0000-0000-000099980000}"/>
    <cellStyle name="Normal 3 2 2 4 4 3" xfId="11534" xr:uid="{00000000-0005-0000-0000-00009A980000}"/>
    <cellStyle name="Normal 3 2 2 4 4 3 2" xfId="35201" xr:uid="{00000000-0005-0000-0000-00009B980000}"/>
    <cellStyle name="Normal 3 2 2 4 4 4" xfId="19028" xr:uid="{00000000-0005-0000-0000-00009C980000}"/>
    <cellStyle name="Normal 3 2 2 4 4 5" xfId="43254" xr:uid="{00000000-0005-0000-0000-00009D980000}"/>
    <cellStyle name="Normal 3 2 2 4 5" xfId="5569" xr:uid="{00000000-0005-0000-0000-00009E980000}"/>
    <cellStyle name="Normal 3 2 2 4 5 2" xfId="15330" xr:uid="{00000000-0005-0000-0000-00009F980000}"/>
    <cellStyle name="Normal 3 2 2 4 5 2 2" xfId="27828" xr:uid="{00000000-0005-0000-0000-0000A0980000}"/>
    <cellStyle name="Normal 3 2 2 4 5 3" xfId="35723" xr:uid="{00000000-0005-0000-0000-0000A1980000}"/>
    <cellStyle name="Normal 3 2 2 4 5 4" xfId="20512" xr:uid="{00000000-0005-0000-0000-0000A2980000}"/>
    <cellStyle name="Normal 3 2 2 4 5 5" xfId="46553" xr:uid="{00000000-0005-0000-0000-0000A3980000}"/>
    <cellStyle name="Normal 3 2 2 4 6" xfId="6734" xr:uid="{00000000-0005-0000-0000-0000A4980000}"/>
    <cellStyle name="Normal 3 2 2 4 6 2" xfId="15712" xr:uid="{00000000-0005-0000-0000-0000A5980000}"/>
    <cellStyle name="Normal 3 2 2 4 6 2 2" xfId="29312" xr:uid="{00000000-0005-0000-0000-0000A6980000}"/>
    <cellStyle name="Normal 3 2 2 4 6 3" xfId="37208" xr:uid="{00000000-0005-0000-0000-0000A7980000}"/>
    <cellStyle name="Normal 3 2 2 4 6 4" xfId="21996" xr:uid="{00000000-0005-0000-0000-0000A8980000}"/>
    <cellStyle name="Normal 3 2 2 4 6 5" xfId="46936" xr:uid="{00000000-0005-0000-0000-0000A9980000}"/>
    <cellStyle name="Normal 3 2 2 4 7" xfId="3874" xr:uid="{00000000-0005-0000-0000-0000AA980000}"/>
    <cellStyle name="Normal 3 2 2 4 7 2" xfId="13856" xr:uid="{00000000-0005-0000-0000-0000AB980000}"/>
    <cellStyle name="Normal 3 2 2 4 7 2 2" xfId="30797" xr:uid="{00000000-0005-0000-0000-0000AC980000}"/>
    <cellStyle name="Normal 3 2 2 4 7 3" xfId="38694" xr:uid="{00000000-0005-0000-0000-0000AD980000}"/>
    <cellStyle name="Normal 3 2 2 4 7 4" xfId="23480" xr:uid="{00000000-0005-0000-0000-0000AE980000}"/>
    <cellStyle name="Normal 3 2 2 4 7 5" xfId="45078" xr:uid="{00000000-0005-0000-0000-0000AF980000}"/>
    <cellStyle name="Normal 3 2 2 4 8" xfId="7270" xr:uid="{00000000-0005-0000-0000-0000B0980000}"/>
    <cellStyle name="Normal 3 2 2 4 8 2" xfId="16246" xr:uid="{00000000-0005-0000-0000-0000B1980000}"/>
    <cellStyle name="Normal 3 2 2 4 8 2 2" xfId="32282" xr:uid="{00000000-0005-0000-0000-0000B2980000}"/>
    <cellStyle name="Normal 3 2 2 4 8 3" xfId="40179" xr:uid="{00000000-0005-0000-0000-0000B3980000}"/>
    <cellStyle name="Normal 3 2 2 4 8 4" xfId="24913" xr:uid="{00000000-0005-0000-0000-0000B4980000}"/>
    <cellStyle name="Normal 3 2 2 4 8 5" xfId="47471" xr:uid="{00000000-0005-0000-0000-0000B5980000}"/>
    <cellStyle name="Normal 3 2 2 4 9" xfId="3178" xr:uid="{00000000-0005-0000-0000-0000B6980000}"/>
    <cellStyle name="Normal 3 2 2 4 9 2" xfId="13162" xr:uid="{00000000-0005-0000-0000-0000B7980000}"/>
    <cellStyle name="Normal 3 2 2 4 9 3" xfId="25867" xr:uid="{00000000-0005-0000-0000-0000B8980000}"/>
    <cellStyle name="Normal 3 2 2 4 9 4" xfId="44383" xr:uid="{00000000-0005-0000-0000-0000B9980000}"/>
    <cellStyle name="Normal 3 2 2 5" xfId="287" xr:uid="{00000000-0005-0000-0000-0000BA980000}"/>
    <cellStyle name="Normal 3 2 2 5 10" xfId="19023" xr:uid="{00000000-0005-0000-0000-0000BB980000}"/>
    <cellStyle name="Normal 3 2 2 5 11" xfId="41771" xr:uid="{00000000-0005-0000-0000-0000BC980000}"/>
    <cellStyle name="Normal 3 2 2 5 2" xfId="865" xr:uid="{00000000-0005-0000-0000-0000BD980000}"/>
    <cellStyle name="Normal 3 2 2 5 2 10" xfId="42098" xr:uid="{00000000-0005-0000-0000-0000BE980000}"/>
    <cellStyle name="Normal 3 2 2 5 2 2" xfId="2432" xr:uid="{00000000-0005-0000-0000-0000BF980000}"/>
    <cellStyle name="Normal 3 2 2 5 2 2 2" xfId="4895" xr:uid="{00000000-0005-0000-0000-0000C0980000}"/>
    <cellStyle name="Normal 3 2 2 5 2 2 2 2" xfId="14873" xr:uid="{00000000-0005-0000-0000-0000C1980000}"/>
    <cellStyle name="Normal 3 2 2 5 2 2 2 2 2" xfId="28773" xr:uid="{00000000-0005-0000-0000-0000C2980000}"/>
    <cellStyle name="Normal 3 2 2 5 2 2 2 3" xfId="36668" xr:uid="{00000000-0005-0000-0000-0000C3980000}"/>
    <cellStyle name="Normal 3 2 2 5 2 2 2 4" xfId="21457" xr:uid="{00000000-0005-0000-0000-0000C4980000}"/>
    <cellStyle name="Normal 3 2 2 5 2 2 2 5" xfId="46095" xr:uid="{00000000-0005-0000-0000-0000C5980000}"/>
    <cellStyle name="Normal 3 2 2 5 2 2 3" xfId="8978" xr:uid="{00000000-0005-0000-0000-0000C6980000}"/>
    <cellStyle name="Normal 3 2 2 5 2 2 3 2" xfId="17944" xr:uid="{00000000-0005-0000-0000-0000C7980000}"/>
    <cellStyle name="Normal 3 2 2 5 2 2 3 2 2" xfId="30257" xr:uid="{00000000-0005-0000-0000-0000C8980000}"/>
    <cellStyle name="Normal 3 2 2 5 2 2 3 3" xfId="38153" xr:uid="{00000000-0005-0000-0000-0000C9980000}"/>
    <cellStyle name="Normal 3 2 2 5 2 2 3 4" xfId="22940" xr:uid="{00000000-0005-0000-0000-0000CA980000}"/>
    <cellStyle name="Normal 3 2 2 5 2 2 3 5" xfId="49170" xr:uid="{00000000-0005-0000-0000-0000CB980000}"/>
    <cellStyle name="Normal 3 2 2 5 2 2 4" xfId="9836" xr:uid="{00000000-0005-0000-0000-0000CC980000}"/>
    <cellStyle name="Normal 3 2 2 5 2 2 4 2" xfId="31742" xr:uid="{00000000-0005-0000-0000-0000CD980000}"/>
    <cellStyle name="Normal 3 2 2 5 2 2 4 3" xfId="39639" xr:uid="{00000000-0005-0000-0000-0000CE980000}"/>
    <cellStyle name="Normal 3 2 2 5 2 2 4 4" xfId="24424" xr:uid="{00000000-0005-0000-0000-0000CF980000}"/>
    <cellStyle name="Normal 3 2 2 5 2 2 4 5" xfId="50813" xr:uid="{00000000-0005-0000-0000-0000D0980000}"/>
    <cellStyle name="Normal 3 2 2 5 2 2 5" xfId="12480" xr:uid="{00000000-0005-0000-0000-0000D1980000}"/>
    <cellStyle name="Normal 3 2 2 5 2 2 5 2" xfId="33227" xr:uid="{00000000-0005-0000-0000-0000D2980000}"/>
    <cellStyle name="Normal 3 2 2 5 2 2 5 3" xfId="41124" xr:uid="{00000000-0005-0000-0000-0000D3980000}"/>
    <cellStyle name="Normal 3 2 2 5 2 2 6" xfId="26811" xr:uid="{00000000-0005-0000-0000-0000D4980000}"/>
    <cellStyle name="Normal 3 2 2 5 2 2 7" xfId="34711" xr:uid="{00000000-0005-0000-0000-0000D5980000}"/>
    <cellStyle name="Normal 3 2 2 5 2 2 8" xfId="19973" xr:uid="{00000000-0005-0000-0000-0000D6980000}"/>
    <cellStyle name="Normal 3 2 2 5 2 2 9" xfId="42631" xr:uid="{00000000-0005-0000-0000-0000D7980000}"/>
    <cellStyle name="Normal 3 2 2 5 2 3" xfId="1897" xr:uid="{00000000-0005-0000-0000-0000D8980000}"/>
    <cellStyle name="Normal 3 2 2 5 2 3 2" xfId="11535" xr:uid="{00000000-0005-0000-0000-0000D9980000}"/>
    <cellStyle name="Normal 3 2 2 5 2 3 2 2" xfId="28146" xr:uid="{00000000-0005-0000-0000-0000DA980000}"/>
    <cellStyle name="Normal 3 2 2 5 2 3 3" xfId="36041" xr:uid="{00000000-0005-0000-0000-0000DB980000}"/>
    <cellStyle name="Normal 3 2 2 5 2 3 4" xfId="20830" xr:uid="{00000000-0005-0000-0000-0000DC980000}"/>
    <cellStyle name="Normal 3 2 2 5 2 3 5" xfId="43668" xr:uid="{00000000-0005-0000-0000-0000DD980000}"/>
    <cellStyle name="Normal 3 2 2 5 2 4" xfId="3670" xr:uid="{00000000-0005-0000-0000-0000DE980000}"/>
    <cellStyle name="Normal 3 2 2 5 2 4 2" xfId="13654" xr:uid="{00000000-0005-0000-0000-0000DF980000}"/>
    <cellStyle name="Normal 3 2 2 5 2 4 2 2" xfId="29630" xr:uid="{00000000-0005-0000-0000-0000E0980000}"/>
    <cellStyle name="Normal 3 2 2 5 2 4 3" xfId="37526" xr:uid="{00000000-0005-0000-0000-0000E1980000}"/>
    <cellStyle name="Normal 3 2 2 5 2 4 4" xfId="22313" xr:uid="{00000000-0005-0000-0000-0000E2980000}"/>
    <cellStyle name="Normal 3 2 2 5 2 4 5" xfId="44875" xr:uid="{00000000-0005-0000-0000-0000E3980000}"/>
    <cellStyle name="Normal 3 2 2 5 2 5" xfId="8445" xr:uid="{00000000-0005-0000-0000-0000E4980000}"/>
    <cellStyle name="Normal 3 2 2 5 2 5 2" xfId="17412" xr:uid="{00000000-0005-0000-0000-0000E5980000}"/>
    <cellStyle name="Normal 3 2 2 5 2 5 2 2" xfId="31115" xr:uid="{00000000-0005-0000-0000-0000E6980000}"/>
    <cellStyle name="Normal 3 2 2 5 2 5 3" xfId="39012" xr:uid="{00000000-0005-0000-0000-0000E7980000}"/>
    <cellStyle name="Normal 3 2 2 5 2 5 4" xfId="23797" xr:uid="{00000000-0005-0000-0000-0000E8980000}"/>
    <cellStyle name="Normal 3 2 2 5 2 5 5" xfId="48637" xr:uid="{00000000-0005-0000-0000-0000E9980000}"/>
    <cellStyle name="Normal 3 2 2 5 2 6" xfId="11536" xr:uid="{00000000-0005-0000-0000-0000EA980000}"/>
    <cellStyle name="Normal 3 2 2 5 2 6 2" xfId="32600" xr:uid="{00000000-0005-0000-0000-0000EB980000}"/>
    <cellStyle name="Normal 3 2 2 5 2 6 3" xfId="40497" xr:uid="{00000000-0005-0000-0000-0000EC980000}"/>
    <cellStyle name="Normal 3 2 2 5 2 6 4" xfId="25203" xr:uid="{00000000-0005-0000-0000-0000ED980000}"/>
    <cellStyle name="Normal 3 2 2 5 2 6 5" xfId="50280" xr:uid="{00000000-0005-0000-0000-0000EE980000}"/>
    <cellStyle name="Normal 3 2 2 5 2 7" xfId="26184" xr:uid="{00000000-0005-0000-0000-0000EF980000}"/>
    <cellStyle name="Normal 3 2 2 5 2 8" xfId="34084" xr:uid="{00000000-0005-0000-0000-0000F0980000}"/>
    <cellStyle name="Normal 3 2 2 5 2 9" xfId="19346" xr:uid="{00000000-0005-0000-0000-0000F1980000}"/>
    <cellStyle name="Normal 3 2 2 5 3" xfId="2431" xr:uid="{00000000-0005-0000-0000-0000F2980000}"/>
    <cellStyle name="Normal 3 2 2 5 3 2" xfId="6908" xr:uid="{00000000-0005-0000-0000-0000F3980000}"/>
    <cellStyle name="Normal 3 2 2 5 3 2 2" xfId="15886" xr:uid="{00000000-0005-0000-0000-0000F4980000}"/>
    <cellStyle name="Normal 3 2 2 5 3 2 2 2" xfId="28772" xr:uid="{00000000-0005-0000-0000-0000F5980000}"/>
    <cellStyle name="Normal 3 2 2 5 3 2 3" xfId="36667" xr:uid="{00000000-0005-0000-0000-0000F6980000}"/>
    <cellStyle name="Normal 3 2 2 5 3 2 4" xfId="21456" xr:uid="{00000000-0005-0000-0000-0000F7980000}"/>
    <cellStyle name="Normal 3 2 2 5 3 2 5" xfId="47110" xr:uid="{00000000-0005-0000-0000-0000F8980000}"/>
    <cellStyle name="Normal 3 2 2 5 3 3" xfId="8977" xr:uid="{00000000-0005-0000-0000-0000F9980000}"/>
    <cellStyle name="Normal 3 2 2 5 3 3 2" xfId="17943" xr:uid="{00000000-0005-0000-0000-0000FA980000}"/>
    <cellStyle name="Normal 3 2 2 5 3 3 2 2" xfId="30256" xr:uid="{00000000-0005-0000-0000-0000FB980000}"/>
    <cellStyle name="Normal 3 2 2 5 3 3 3" xfId="38152" xr:uid="{00000000-0005-0000-0000-0000FC980000}"/>
    <cellStyle name="Normal 3 2 2 5 3 3 4" xfId="22939" xr:uid="{00000000-0005-0000-0000-0000FD980000}"/>
    <cellStyle name="Normal 3 2 2 5 3 3 5" xfId="49169" xr:uid="{00000000-0005-0000-0000-0000FE980000}"/>
    <cellStyle name="Normal 3 2 2 5 3 4" xfId="9837" xr:uid="{00000000-0005-0000-0000-0000FF980000}"/>
    <cellStyle name="Normal 3 2 2 5 3 4 2" xfId="31741" xr:uid="{00000000-0005-0000-0000-000000990000}"/>
    <cellStyle name="Normal 3 2 2 5 3 4 3" xfId="39638" xr:uid="{00000000-0005-0000-0000-000001990000}"/>
    <cellStyle name="Normal 3 2 2 5 3 4 4" xfId="24423" xr:uid="{00000000-0005-0000-0000-000002990000}"/>
    <cellStyle name="Normal 3 2 2 5 3 4 5" xfId="50812" xr:uid="{00000000-0005-0000-0000-000003990000}"/>
    <cellStyle name="Normal 3 2 2 5 3 5" xfId="12479" xr:uid="{00000000-0005-0000-0000-000004990000}"/>
    <cellStyle name="Normal 3 2 2 5 3 5 2" xfId="33226" xr:uid="{00000000-0005-0000-0000-000005990000}"/>
    <cellStyle name="Normal 3 2 2 5 3 5 3" xfId="41123" xr:uid="{00000000-0005-0000-0000-000006990000}"/>
    <cellStyle name="Normal 3 2 2 5 3 6" xfId="26810" xr:uid="{00000000-0005-0000-0000-000007990000}"/>
    <cellStyle name="Normal 3 2 2 5 3 7" xfId="34710" xr:uid="{00000000-0005-0000-0000-000008990000}"/>
    <cellStyle name="Normal 3 2 2 5 3 8" xfId="19972" xr:uid="{00000000-0005-0000-0000-000009990000}"/>
    <cellStyle name="Normal 3 2 2 5 3 9" xfId="42630" xr:uid="{00000000-0005-0000-0000-00000A990000}"/>
    <cellStyle name="Normal 3 2 2 5 4" xfId="1556" xr:uid="{00000000-0005-0000-0000-00000B990000}"/>
    <cellStyle name="Normal 3 2 2 5 4 2" xfId="4055" xr:uid="{00000000-0005-0000-0000-00000C990000}"/>
    <cellStyle name="Normal 3 2 2 5 4 2 2" xfId="14036" xr:uid="{00000000-0005-0000-0000-00000D990000}"/>
    <cellStyle name="Normal 3 2 2 5 4 2 3" xfId="27823" xr:uid="{00000000-0005-0000-0000-00000E990000}"/>
    <cellStyle name="Normal 3 2 2 5 4 2 4" xfId="45258" xr:uid="{00000000-0005-0000-0000-00000F990000}"/>
    <cellStyle name="Normal 3 2 2 5 4 3" xfId="11537" xr:uid="{00000000-0005-0000-0000-000010990000}"/>
    <cellStyle name="Normal 3 2 2 5 4 3 2" xfId="35718" xr:uid="{00000000-0005-0000-0000-000011990000}"/>
    <cellStyle name="Normal 3 2 2 5 4 4" xfId="20507" xr:uid="{00000000-0005-0000-0000-000012990000}"/>
    <cellStyle name="Normal 3 2 2 5 4 5" xfId="43428" xr:uid="{00000000-0005-0000-0000-000013990000}"/>
    <cellStyle name="Normal 3 2 2 5 5" xfId="7444" xr:uid="{00000000-0005-0000-0000-000014990000}"/>
    <cellStyle name="Normal 3 2 2 5 5 2" xfId="16419" xr:uid="{00000000-0005-0000-0000-000015990000}"/>
    <cellStyle name="Normal 3 2 2 5 5 2 2" xfId="29307" xr:uid="{00000000-0005-0000-0000-000016990000}"/>
    <cellStyle name="Normal 3 2 2 5 5 3" xfId="37203" xr:uid="{00000000-0005-0000-0000-000017990000}"/>
    <cellStyle name="Normal 3 2 2 5 5 4" xfId="21991" xr:uid="{00000000-0005-0000-0000-000018990000}"/>
    <cellStyle name="Normal 3 2 2 5 5 5" xfId="47644" xr:uid="{00000000-0005-0000-0000-000019990000}"/>
    <cellStyle name="Normal 3 2 2 5 6" xfId="3352" xr:uid="{00000000-0005-0000-0000-00001A990000}"/>
    <cellStyle name="Normal 3 2 2 5 6 2" xfId="13336" xr:uid="{00000000-0005-0000-0000-00001B990000}"/>
    <cellStyle name="Normal 3 2 2 5 6 2 2" xfId="30792" xr:uid="{00000000-0005-0000-0000-00001C990000}"/>
    <cellStyle name="Normal 3 2 2 5 6 3" xfId="38689" xr:uid="{00000000-0005-0000-0000-00001D990000}"/>
    <cellStyle name="Normal 3 2 2 5 6 4" xfId="23475" xr:uid="{00000000-0005-0000-0000-00001E990000}"/>
    <cellStyle name="Normal 3 2 2 5 6 5" xfId="44557" xr:uid="{00000000-0005-0000-0000-00001F990000}"/>
    <cellStyle name="Normal 3 2 2 5 7" xfId="8118" xr:uid="{00000000-0005-0000-0000-000020990000}"/>
    <cellStyle name="Normal 3 2 2 5 7 2" xfId="17085" xr:uid="{00000000-0005-0000-0000-000021990000}"/>
    <cellStyle name="Normal 3 2 2 5 7 2 2" xfId="32277" xr:uid="{00000000-0005-0000-0000-000022990000}"/>
    <cellStyle name="Normal 3 2 2 5 7 3" xfId="40174" xr:uid="{00000000-0005-0000-0000-000023990000}"/>
    <cellStyle name="Normal 3 2 2 5 7 4" xfId="24908" xr:uid="{00000000-0005-0000-0000-000024990000}"/>
    <cellStyle name="Normal 3 2 2 5 7 5" xfId="48310" xr:uid="{00000000-0005-0000-0000-000025990000}"/>
    <cellStyle name="Normal 3 2 2 5 8" xfId="11538" xr:uid="{00000000-0005-0000-0000-000026990000}"/>
    <cellStyle name="Normal 3 2 2 5 8 2" xfId="25862" xr:uid="{00000000-0005-0000-0000-000027990000}"/>
    <cellStyle name="Normal 3 2 2 5 8 3" xfId="49953" xr:uid="{00000000-0005-0000-0000-000028990000}"/>
    <cellStyle name="Normal 3 2 2 5 9" xfId="33761" xr:uid="{00000000-0005-0000-0000-000029990000}"/>
    <cellStyle name="Normal 3 2 2 6" xfId="409" xr:uid="{00000000-0005-0000-0000-00002A990000}"/>
    <cellStyle name="Normal 3 2 2 6 10" xfId="41972" xr:uid="{00000000-0005-0000-0000-00002B990000}"/>
    <cellStyle name="Normal 3 2 2 6 2" xfId="2433" xr:uid="{00000000-0005-0000-0000-00002C990000}"/>
    <cellStyle name="Normal 3 2 2 6 2 2" xfId="4616" xr:uid="{00000000-0005-0000-0000-00002D990000}"/>
    <cellStyle name="Normal 3 2 2 6 2 2 2" xfId="14594" xr:uid="{00000000-0005-0000-0000-00002E990000}"/>
    <cellStyle name="Normal 3 2 2 6 2 2 2 2" xfId="28774" xr:uid="{00000000-0005-0000-0000-00002F990000}"/>
    <cellStyle name="Normal 3 2 2 6 2 2 3" xfId="36669" xr:uid="{00000000-0005-0000-0000-000030990000}"/>
    <cellStyle name="Normal 3 2 2 6 2 2 4" xfId="21458" xr:uid="{00000000-0005-0000-0000-000031990000}"/>
    <cellStyle name="Normal 3 2 2 6 2 2 5" xfId="45816" xr:uid="{00000000-0005-0000-0000-000032990000}"/>
    <cellStyle name="Normal 3 2 2 6 2 3" xfId="8979" xr:uid="{00000000-0005-0000-0000-000033990000}"/>
    <cellStyle name="Normal 3 2 2 6 2 3 2" xfId="17945" xr:uid="{00000000-0005-0000-0000-000034990000}"/>
    <cellStyle name="Normal 3 2 2 6 2 3 2 2" xfId="30258" xr:uid="{00000000-0005-0000-0000-000035990000}"/>
    <cellStyle name="Normal 3 2 2 6 2 3 3" xfId="38154" xr:uid="{00000000-0005-0000-0000-000036990000}"/>
    <cellStyle name="Normal 3 2 2 6 2 3 4" xfId="22941" xr:uid="{00000000-0005-0000-0000-000037990000}"/>
    <cellStyle name="Normal 3 2 2 6 2 3 5" xfId="49171" xr:uid="{00000000-0005-0000-0000-000038990000}"/>
    <cellStyle name="Normal 3 2 2 6 2 4" xfId="9838" xr:uid="{00000000-0005-0000-0000-000039990000}"/>
    <cellStyle name="Normal 3 2 2 6 2 4 2" xfId="31743" xr:uid="{00000000-0005-0000-0000-00003A990000}"/>
    <cellStyle name="Normal 3 2 2 6 2 4 3" xfId="39640" xr:uid="{00000000-0005-0000-0000-00003B990000}"/>
    <cellStyle name="Normal 3 2 2 6 2 4 4" xfId="24425" xr:uid="{00000000-0005-0000-0000-00003C990000}"/>
    <cellStyle name="Normal 3 2 2 6 2 4 5" xfId="50814" xr:uid="{00000000-0005-0000-0000-00003D990000}"/>
    <cellStyle name="Normal 3 2 2 6 2 5" xfId="12481" xr:uid="{00000000-0005-0000-0000-00003E990000}"/>
    <cellStyle name="Normal 3 2 2 6 2 5 2" xfId="33228" xr:uid="{00000000-0005-0000-0000-00003F990000}"/>
    <cellStyle name="Normal 3 2 2 6 2 5 3" xfId="41125" xr:uid="{00000000-0005-0000-0000-000040990000}"/>
    <cellStyle name="Normal 3 2 2 6 2 6" xfId="26812" xr:uid="{00000000-0005-0000-0000-000041990000}"/>
    <cellStyle name="Normal 3 2 2 6 2 7" xfId="34712" xr:uid="{00000000-0005-0000-0000-000042990000}"/>
    <cellStyle name="Normal 3 2 2 6 2 8" xfId="19974" xr:uid="{00000000-0005-0000-0000-000043990000}"/>
    <cellStyle name="Normal 3 2 2 6 2 9" xfId="42632" xr:uid="{00000000-0005-0000-0000-000044990000}"/>
    <cellStyle name="Normal 3 2 2 6 3" xfId="1771" xr:uid="{00000000-0005-0000-0000-000045990000}"/>
    <cellStyle name="Normal 3 2 2 6 3 2" xfId="11539" xr:uid="{00000000-0005-0000-0000-000046990000}"/>
    <cellStyle name="Normal 3 2 2 6 3 2 2" xfId="27930" xr:uid="{00000000-0005-0000-0000-000047990000}"/>
    <cellStyle name="Normal 3 2 2 6 3 3" xfId="35825" xr:uid="{00000000-0005-0000-0000-000048990000}"/>
    <cellStyle name="Normal 3 2 2 6 3 4" xfId="20614" xr:uid="{00000000-0005-0000-0000-000049990000}"/>
    <cellStyle name="Normal 3 2 2 6 3 5" xfId="43563" xr:uid="{00000000-0005-0000-0000-00004A990000}"/>
    <cellStyle name="Normal 3 2 2 6 4" xfId="2903" xr:uid="{00000000-0005-0000-0000-00004B990000}"/>
    <cellStyle name="Normal 3 2 2 6 4 2" xfId="12887" xr:uid="{00000000-0005-0000-0000-00004C990000}"/>
    <cellStyle name="Normal 3 2 2 6 4 2 2" xfId="29414" xr:uid="{00000000-0005-0000-0000-00004D990000}"/>
    <cellStyle name="Normal 3 2 2 6 4 3" xfId="37310" xr:uid="{00000000-0005-0000-0000-00004E990000}"/>
    <cellStyle name="Normal 3 2 2 6 4 4" xfId="22098" xr:uid="{00000000-0005-0000-0000-00004F990000}"/>
    <cellStyle name="Normal 3 2 2 6 4 5" xfId="44108" xr:uid="{00000000-0005-0000-0000-000050990000}"/>
    <cellStyle name="Normal 3 2 2 6 5" xfId="8319" xr:uid="{00000000-0005-0000-0000-000051990000}"/>
    <cellStyle name="Normal 3 2 2 6 5 2" xfId="17286" xr:uid="{00000000-0005-0000-0000-000052990000}"/>
    <cellStyle name="Normal 3 2 2 6 5 2 2" xfId="30899" xr:uid="{00000000-0005-0000-0000-000053990000}"/>
    <cellStyle name="Normal 3 2 2 6 5 3" xfId="38796" xr:uid="{00000000-0005-0000-0000-000054990000}"/>
    <cellStyle name="Normal 3 2 2 6 5 4" xfId="23582" xr:uid="{00000000-0005-0000-0000-000055990000}"/>
    <cellStyle name="Normal 3 2 2 6 5 5" xfId="48511" xr:uid="{00000000-0005-0000-0000-000056990000}"/>
    <cellStyle name="Normal 3 2 2 6 6" xfId="11540" xr:uid="{00000000-0005-0000-0000-000057990000}"/>
    <cellStyle name="Normal 3 2 2 6 6 2" xfId="32384" xr:uid="{00000000-0005-0000-0000-000058990000}"/>
    <cellStyle name="Normal 3 2 2 6 6 3" xfId="40281" xr:uid="{00000000-0005-0000-0000-000059990000}"/>
    <cellStyle name="Normal 3 2 2 6 6 4" xfId="25003" xr:uid="{00000000-0005-0000-0000-00005A990000}"/>
    <cellStyle name="Normal 3 2 2 6 6 5" xfId="50154" xr:uid="{00000000-0005-0000-0000-00005B990000}"/>
    <cellStyle name="Normal 3 2 2 6 7" xfId="25968" xr:uid="{00000000-0005-0000-0000-00005C990000}"/>
    <cellStyle name="Normal 3 2 2 6 8" xfId="33868" xr:uid="{00000000-0005-0000-0000-00005D990000}"/>
    <cellStyle name="Normal 3 2 2 6 9" xfId="19130" xr:uid="{00000000-0005-0000-0000-00005E990000}"/>
    <cellStyle name="Normal 3 2 2 7" xfId="1683" xr:uid="{00000000-0005-0000-0000-00005F990000}"/>
    <cellStyle name="Normal 3 2 2 7 10" xfId="41894" xr:uid="{00000000-0005-0000-0000-000060990000}"/>
    <cellStyle name="Normal 3 2 2 7 2" xfId="2434" xr:uid="{00000000-0005-0000-0000-000061990000}"/>
    <cellStyle name="Normal 3 2 2 7 2 2" xfId="7596" xr:uid="{00000000-0005-0000-0000-000062990000}"/>
    <cellStyle name="Normal 3 2 2 7 2 2 2" xfId="16571" xr:uid="{00000000-0005-0000-0000-000063990000}"/>
    <cellStyle name="Normal 3 2 2 7 2 2 2 2" xfId="28775" xr:uid="{00000000-0005-0000-0000-000064990000}"/>
    <cellStyle name="Normal 3 2 2 7 2 2 3" xfId="36670" xr:uid="{00000000-0005-0000-0000-000065990000}"/>
    <cellStyle name="Normal 3 2 2 7 2 2 4" xfId="21459" xr:uid="{00000000-0005-0000-0000-000066990000}"/>
    <cellStyle name="Normal 3 2 2 7 2 2 5" xfId="47796" xr:uid="{00000000-0005-0000-0000-000067990000}"/>
    <cellStyle name="Normal 3 2 2 7 2 3" xfId="8980" xr:uid="{00000000-0005-0000-0000-000068990000}"/>
    <cellStyle name="Normal 3 2 2 7 2 3 2" xfId="17946" xr:uid="{00000000-0005-0000-0000-000069990000}"/>
    <cellStyle name="Normal 3 2 2 7 2 3 2 2" xfId="30259" xr:uid="{00000000-0005-0000-0000-00006A990000}"/>
    <cellStyle name="Normal 3 2 2 7 2 3 3" xfId="38155" xr:uid="{00000000-0005-0000-0000-00006B990000}"/>
    <cellStyle name="Normal 3 2 2 7 2 3 4" xfId="22942" xr:uid="{00000000-0005-0000-0000-00006C990000}"/>
    <cellStyle name="Normal 3 2 2 7 2 3 5" xfId="49172" xr:uid="{00000000-0005-0000-0000-00006D990000}"/>
    <cellStyle name="Normal 3 2 2 7 2 4" xfId="9839" xr:uid="{00000000-0005-0000-0000-00006E990000}"/>
    <cellStyle name="Normal 3 2 2 7 2 4 2" xfId="31744" xr:uid="{00000000-0005-0000-0000-00006F990000}"/>
    <cellStyle name="Normal 3 2 2 7 2 4 3" xfId="39641" xr:uid="{00000000-0005-0000-0000-000070990000}"/>
    <cellStyle name="Normal 3 2 2 7 2 4 4" xfId="24426" xr:uid="{00000000-0005-0000-0000-000071990000}"/>
    <cellStyle name="Normal 3 2 2 7 2 4 5" xfId="50815" xr:uid="{00000000-0005-0000-0000-000072990000}"/>
    <cellStyle name="Normal 3 2 2 7 2 5" xfId="12482" xr:uid="{00000000-0005-0000-0000-000073990000}"/>
    <cellStyle name="Normal 3 2 2 7 2 5 2" xfId="33229" xr:uid="{00000000-0005-0000-0000-000074990000}"/>
    <cellStyle name="Normal 3 2 2 7 2 5 3" xfId="41126" xr:uid="{00000000-0005-0000-0000-000075990000}"/>
    <cellStyle name="Normal 3 2 2 7 2 6" xfId="26813" xr:uid="{00000000-0005-0000-0000-000076990000}"/>
    <cellStyle name="Normal 3 2 2 7 2 7" xfId="34713" xr:uid="{00000000-0005-0000-0000-000077990000}"/>
    <cellStyle name="Normal 3 2 2 7 2 8" xfId="19975" xr:uid="{00000000-0005-0000-0000-000078990000}"/>
    <cellStyle name="Normal 3 2 2 7 2 9" xfId="42633" xr:uid="{00000000-0005-0000-0000-000079990000}"/>
    <cellStyle name="Normal 3 2 2 7 3" xfId="5198" xr:uid="{00000000-0005-0000-0000-00007A990000}"/>
    <cellStyle name="Normal 3 2 2 7 3 2" xfId="15175" xr:uid="{00000000-0005-0000-0000-00007B990000}"/>
    <cellStyle name="Normal 3 2 2 7 3 2 2" xfId="27589" xr:uid="{00000000-0005-0000-0000-00007C990000}"/>
    <cellStyle name="Normal 3 2 2 7 3 3" xfId="35484" xr:uid="{00000000-0005-0000-0000-00007D990000}"/>
    <cellStyle name="Normal 3 2 2 7 3 4" xfId="20273" xr:uid="{00000000-0005-0000-0000-00007E990000}"/>
    <cellStyle name="Normal 3 2 2 7 3 5" xfId="46398" xr:uid="{00000000-0005-0000-0000-00007F990000}"/>
    <cellStyle name="Normal 3 2 2 7 4" xfId="8241" xr:uid="{00000000-0005-0000-0000-000080990000}"/>
    <cellStyle name="Normal 3 2 2 7 4 2" xfId="17208" xr:uid="{00000000-0005-0000-0000-000081990000}"/>
    <cellStyle name="Normal 3 2 2 7 4 2 2" xfId="29073" xr:uid="{00000000-0005-0000-0000-000082990000}"/>
    <cellStyle name="Normal 3 2 2 7 4 3" xfId="36969" xr:uid="{00000000-0005-0000-0000-000083990000}"/>
    <cellStyle name="Normal 3 2 2 7 4 4" xfId="21757" xr:uid="{00000000-0005-0000-0000-000084990000}"/>
    <cellStyle name="Normal 3 2 2 7 4 5" xfId="48433" xr:uid="{00000000-0005-0000-0000-000085990000}"/>
    <cellStyle name="Normal 3 2 2 7 5" xfId="9840" xr:uid="{00000000-0005-0000-0000-000086990000}"/>
    <cellStyle name="Normal 3 2 2 7 5 2" xfId="30558" xr:uid="{00000000-0005-0000-0000-000087990000}"/>
    <cellStyle name="Normal 3 2 2 7 5 3" xfId="38455" xr:uid="{00000000-0005-0000-0000-000088990000}"/>
    <cellStyle name="Normal 3 2 2 7 5 4" xfId="23241" xr:uid="{00000000-0005-0000-0000-000089990000}"/>
    <cellStyle name="Normal 3 2 2 7 5 5" xfId="50076" xr:uid="{00000000-0005-0000-0000-00008A990000}"/>
    <cellStyle name="Normal 3 2 2 7 6" xfId="12063" xr:uid="{00000000-0005-0000-0000-00008B990000}"/>
    <cellStyle name="Normal 3 2 2 7 6 2" xfId="32043" xr:uid="{00000000-0005-0000-0000-00008C990000}"/>
    <cellStyle name="Normal 3 2 2 7 6 3" xfId="39940" xr:uid="{00000000-0005-0000-0000-00008D990000}"/>
    <cellStyle name="Normal 3 2 2 7 7" xfId="25628" xr:uid="{00000000-0005-0000-0000-00008E990000}"/>
    <cellStyle name="Normal 3 2 2 7 8" xfId="33527" xr:uid="{00000000-0005-0000-0000-00008F990000}"/>
    <cellStyle name="Normal 3 2 2 7 9" xfId="18789" xr:uid="{00000000-0005-0000-0000-000090990000}"/>
    <cellStyle name="Normal 3 2 2 8" xfId="1651" xr:uid="{00000000-0005-0000-0000-000091990000}"/>
    <cellStyle name="Normal 3 2 2 8 10" xfId="41862" xr:uid="{00000000-0005-0000-0000-000092990000}"/>
    <cellStyle name="Normal 3 2 2 8 2" xfId="2435" xr:uid="{00000000-0005-0000-0000-000093990000}"/>
    <cellStyle name="Normal 3 2 2 8 2 2" xfId="7597" xr:uid="{00000000-0005-0000-0000-000094990000}"/>
    <cellStyle name="Normal 3 2 2 8 2 2 2" xfId="16572" xr:uid="{00000000-0005-0000-0000-000095990000}"/>
    <cellStyle name="Normal 3 2 2 8 2 2 2 2" xfId="28776" xr:uid="{00000000-0005-0000-0000-000096990000}"/>
    <cellStyle name="Normal 3 2 2 8 2 2 3" xfId="36671" xr:uid="{00000000-0005-0000-0000-000097990000}"/>
    <cellStyle name="Normal 3 2 2 8 2 2 4" xfId="21460" xr:uid="{00000000-0005-0000-0000-000098990000}"/>
    <cellStyle name="Normal 3 2 2 8 2 2 5" xfId="47797" xr:uid="{00000000-0005-0000-0000-000099990000}"/>
    <cellStyle name="Normal 3 2 2 8 2 3" xfId="8981" xr:uid="{00000000-0005-0000-0000-00009A990000}"/>
    <cellStyle name="Normal 3 2 2 8 2 3 2" xfId="17947" xr:uid="{00000000-0005-0000-0000-00009B990000}"/>
    <cellStyle name="Normal 3 2 2 8 2 3 2 2" xfId="30260" xr:uid="{00000000-0005-0000-0000-00009C990000}"/>
    <cellStyle name="Normal 3 2 2 8 2 3 3" xfId="38156" xr:uid="{00000000-0005-0000-0000-00009D990000}"/>
    <cellStyle name="Normal 3 2 2 8 2 3 4" xfId="22943" xr:uid="{00000000-0005-0000-0000-00009E990000}"/>
    <cellStyle name="Normal 3 2 2 8 2 3 5" xfId="49173" xr:uid="{00000000-0005-0000-0000-00009F990000}"/>
    <cellStyle name="Normal 3 2 2 8 2 4" xfId="9841" xr:uid="{00000000-0005-0000-0000-0000A0990000}"/>
    <cellStyle name="Normal 3 2 2 8 2 4 2" xfId="31745" xr:uid="{00000000-0005-0000-0000-0000A1990000}"/>
    <cellStyle name="Normal 3 2 2 8 2 4 3" xfId="39642" xr:uid="{00000000-0005-0000-0000-0000A2990000}"/>
    <cellStyle name="Normal 3 2 2 8 2 4 4" xfId="24427" xr:uid="{00000000-0005-0000-0000-0000A3990000}"/>
    <cellStyle name="Normal 3 2 2 8 2 4 5" xfId="50816" xr:uid="{00000000-0005-0000-0000-0000A4990000}"/>
    <cellStyle name="Normal 3 2 2 8 2 5" xfId="12483" xr:uid="{00000000-0005-0000-0000-0000A5990000}"/>
    <cellStyle name="Normal 3 2 2 8 2 5 2" xfId="33230" xr:uid="{00000000-0005-0000-0000-0000A6990000}"/>
    <cellStyle name="Normal 3 2 2 8 2 5 3" xfId="41127" xr:uid="{00000000-0005-0000-0000-0000A7990000}"/>
    <cellStyle name="Normal 3 2 2 8 2 6" xfId="26814" xr:uid="{00000000-0005-0000-0000-0000A8990000}"/>
    <cellStyle name="Normal 3 2 2 8 2 7" xfId="34714" xr:uid="{00000000-0005-0000-0000-0000A9990000}"/>
    <cellStyle name="Normal 3 2 2 8 2 8" xfId="19976" xr:uid="{00000000-0005-0000-0000-0000AA990000}"/>
    <cellStyle name="Normal 3 2 2 8 2 9" xfId="42634" xr:uid="{00000000-0005-0000-0000-0000AB990000}"/>
    <cellStyle name="Normal 3 2 2 8 3" xfId="4335" xr:uid="{00000000-0005-0000-0000-0000AC990000}"/>
    <cellStyle name="Normal 3 2 2 8 3 2" xfId="14315" xr:uid="{00000000-0005-0000-0000-0000AD990000}"/>
    <cellStyle name="Normal 3 2 2 8 3 2 2" xfId="27556" xr:uid="{00000000-0005-0000-0000-0000AE990000}"/>
    <cellStyle name="Normal 3 2 2 8 3 3" xfId="35451" xr:uid="{00000000-0005-0000-0000-0000AF990000}"/>
    <cellStyle name="Normal 3 2 2 8 3 4" xfId="20241" xr:uid="{00000000-0005-0000-0000-0000B0990000}"/>
    <cellStyle name="Normal 3 2 2 8 3 5" xfId="45537" xr:uid="{00000000-0005-0000-0000-0000B1990000}"/>
    <cellStyle name="Normal 3 2 2 8 4" xfId="8209" xr:uid="{00000000-0005-0000-0000-0000B2990000}"/>
    <cellStyle name="Normal 3 2 2 8 4 2" xfId="17176" xr:uid="{00000000-0005-0000-0000-0000B3990000}"/>
    <cellStyle name="Normal 3 2 2 8 4 2 2" xfId="29040" xr:uid="{00000000-0005-0000-0000-0000B4990000}"/>
    <cellStyle name="Normal 3 2 2 8 4 3" xfId="36936" xr:uid="{00000000-0005-0000-0000-0000B5990000}"/>
    <cellStyle name="Normal 3 2 2 8 4 4" xfId="21725" xr:uid="{00000000-0005-0000-0000-0000B6990000}"/>
    <cellStyle name="Normal 3 2 2 8 4 5" xfId="48401" xr:uid="{00000000-0005-0000-0000-0000B7990000}"/>
    <cellStyle name="Normal 3 2 2 8 5" xfId="9842" xr:uid="{00000000-0005-0000-0000-0000B8990000}"/>
    <cellStyle name="Normal 3 2 2 8 5 2" xfId="30525" xr:uid="{00000000-0005-0000-0000-0000B9990000}"/>
    <cellStyle name="Normal 3 2 2 8 5 3" xfId="38422" xr:uid="{00000000-0005-0000-0000-0000BA990000}"/>
    <cellStyle name="Normal 3 2 2 8 5 4" xfId="23209" xr:uid="{00000000-0005-0000-0000-0000BB990000}"/>
    <cellStyle name="Normal 3 2 2 8 5 5" xfId="50044" xr:uid="{00000000-0005-0000-0000-0000BC990000}"/>
    <cellStyle name="Normal 3 2 2 8 6" xfId="12046" xr:uid="{00000000-0005-0000-0000-0000BD990000}"/>
    <cellStyle name="Normal 3 2 2 8 6 2" xfId="32010" xr:uid="{00000000-0005-0000-0000-0000BE990000}"/>
    <cellStyle name="Normal 3 2 2 8 6 3" xfId="39907" xr:uid="{00000000-0005-0000-0000-0000BF990000}"/>
    <cellStyle name="Normal 3 2 2 8 7" xfId="25595" xr:uid="{00000000-0005-0000-0000-0000C0990000}"/>
    <cellStyle name="Normal 3 2 2 8 8" xfId="33494" xr:uid="{00000000-0005-0000-0000-0000C1990000}"/>
    <cellStyle name="Normal 3 2 2 8 9" xfId="18756" xr:uid="{00000000-0005-0000-0000-0000C2990000}"/>
    <cellStyle name="Normal 3 2 2 9" xfId="2419" xr:uid="{00000000-0005-0000-0000-0000C3990000}"/>
    <cellStyle name="Normal 3 2 2 9 2" xfId="5303" xr:uid="{00000000-0005-0000-0000-0000C4990000}"/>
    <cellStyle name="Normal 3 2 2 9 2 2" xfId="15280" xr:uid="{00000000-0005-0000-0000-0000C5990000}"/>
    <cellStyle name="Normal 3 2 2 9 2 2 2" xfId="28759" xr:uid="{00000000-0005-0000-0000-0000C6990000}"/>
    <cellStyle name="Normal 3 2 2 9 2 3" xfId="36654" xr:uid="{00000000-0005-0000-0000-0000C7990000}"/>
    <cellStyle name="Normal 3 2 2 9 2 4" xfId="21443" xr:uid="{00000000-0005-0000-0000-0000C8990000}"/>
    <cellStyle name="Normal 3 2 2 9 2 5" xfId="46503" xr:uid="{00000000-0005-0000-0000-0000C9990000}"/>
    <cellStyle name="Normal 3 2 2 9 3" xfId="8965" xr:uid="{00000000-0005-0000-0000-0000CA990000}"/>
    <cellStyle name="Normal 3 2 2 9 3 2" xfId="17931" xr:uid="{00000000-0005-0000-0000-0000CB990000}"/>
    <cellStyle name="Normal 3 2 2 9 3 2 2" xfId="30243" xr:uid="{00000000-0005-0000-0000-0000CC990000}"/>
    <cellStyle name="Normal 3 2 2 9 3 3" xfId="38139" xr:uid="{00000000-0005-0000-0000-0000CD990000}"/>
    <cellStyle name="Normal 3 2 2 9 3 4" xfId="22926" xr:uid="{00000000-0005-0000-0000-0000CE990000}"/>
    <cellStyle name="Normal 3 2 2 9 3 5" xfId="49157" xr:uid="{00000000-0005-0000-0000-0000CF990000}"/>
    <cellStyle name="Normal 3 2 2 9 4" xfId="9843" xr:uid="{00000000-0005-0000-0000-0000D0990000}"/>
    <cellStyle name="Normal 3 2 2 9 4 2" xfId="31728" xr:uid="{00000000-0005-0000-0000-0000D1990000}"/>
    <cellStyle name="Normal 3 2 2 9 4 3" xfId="39625" xr:uid="{00000000-0005-0000-0000-0000D2990000}"/>
    <cellStyle name="Normal 3 2 2 9 4 4" xfId="24410" xr:uid="{00000000-0005-0000-0000-0000D3990000}"/>
    <cellStyle name="Normal 3 2 2 9 4 5" xfId="50800" xr:uid="{00000000-0005-0000-0000-0000D4990000}"/>
    <cellStyle name="Normal 3 2 2 9 5" xfId="12469" xr:uid="{00000000-0005-0000-0000-0000D5990000}"/>
    <cellStyle name="Normal 3 2 2 9 5 2" xfId="33213" xr:uid="{00000000-0005-0000-0000-0000D6990000}"/>
    <cellStyle name="Normal 3 2 2 9 5 3" xfId="41110" xr:uid="{00000000-0005-0000-0000-0000D7990000}"/>
    <cellStyle name="Normal 3 2 2 9 6" xfId="26797" xr:uid="{00000000-0005-0000-0000-0000D8990000}"/>
    <cellStyle name="Normal 3 2 2 9 7" xfId="34697" xr:uid="{00000000-0005-0000-0000-0000D9990000}"/>
    <cellStyle name="Normal 3 2 2 9 8" xfId="19959" xr:uid="{00000000-0005-0000-0000-0000DA990000}"/>
    <cellStyle name="Normal 3 2 2 9 9" xfId="42618" xr:uid="{00000000-0005-0000-0000-0000DB990000}"/>
    <cellStyle name="Normal 3 2 20" xfId="18243" xr:uid="{00000000-0005-0000-0000-0000DC990000}"/>
    <cellStyle name="Normal 3 2 21" xfId="41301" xr:uid="{00000000-0005-0000-0000-0000DD990000}"/>
    <cellStyle name="Normal 3 2 3" xfId="102" xr:uid="{00000000-0005-0000-0000-0000DE990000}"/>
    <cellStyle name="Normal 3 2 3 10" xfId="3817" xr:uid="{00000000-0005-0000-0000-0000DF990000}"/>
    <cellStyle name="Normal 3 2 3 10 2" xfId="13800" xr:uid="{00000000-0005-0000-0000-0000E0990000}"/>
    <cellStyle name="Normal 3 2 3 10 2 2" xfId="27494" xr:uid="{00000000-0005-0000-0000-0000E1990000}"/>
    <cellStyle name="Normal 3 2 3 10 3" xfId="35389" xr:uid="{00000000-0005-0000-0000-0000E2990000}"/>
    <cellStyle name="Normal 3 2 3 10 4" xfId="20179" xr:uid="{00000000-0005-0000-0000-0000E3990000}"/>
    <cellStyle name="Normal 3 2 3 10 5" xfId="45022" xr:uid="{00000000-0005-0000-0000-0000E4990000}"/>
    <cellStyle name="Normal 3 2 3 11" xfId="6979" xr:uid="{00000000-0005-0000-0000-0000E5990000}"/>
    <cellStyle name="Normal 3 2 3 11 2" xfId="15957" xr:uid="{00000000-0005-0000-0000-0000E6990000}"/>
    <cellStyle name="Normal 3 2 3 11 2 2" xfId="28978" xr:uid="{00000000-0005-0000-0000-0000E7990000}"/>
    <cellStyle name="Normal 3 2 3 11 3" xfId="36874" xr:uid="{00000000-0005-0000-0000-0000E8990000}"/>
    <cellStyle name="Normal 3 2 3 11 4" xfId="21663" xr:uid="{00000000-0005-0000-0000-0000E9990000}"/>
    <cellStyle name="Normal 3 2 3 11 5" xfId="47181" xr:uid="{00000000-0005-0000-0000-0000EA990000}"/>
    <cellStyle name="Normal 3 2 3 12" xfId="2804" xr:uid="{00000000-0005-0000-0000-0000EB990000}"/>
    <cellStyle name="Normal 3 2 3 12 2" xfId="12788" xr:uid="{00000000-0005-0000-0000-0000EC990000}"/>
    <cellStyle name="Normal 3 2 3 12 2 2" xfId="30463" xr:uid="{00000000-0005-0000-0000-0000ED990000}"/>
    <cellStyle name="Normal 3 2 3 12 3" xfId="38360" xr:uid="{00000000-0005-0000-0000-0000EE990000}"/>
    <cellStyle name="Normal 3 2 3 12 4" xfId="23147" xr:uid="{00000000-0005-0000-0000-0000EF990000}"/>
    <cellStyle name="Normal 3 2 3 12 5" xfId="44009" xr:uid="{00000000-0005-0000-0000-0000F0990000}"/>
    <cellStyle name="Normal 3 2 3 13" xfId="7653" xr:uid="{00000000-0005-0000-0000-0000F1990000}"/>
    <cellStyle name="Normal 3 2 3 13 2" xfId="16620" xr:uid="{00000000-0005-0000-0000-0000F2990000}"/>
    <cellStyle name="Normal 3 2 3 13 2 2" xfId="31948" xr:uid="{00000000-0005-0000-0000-0000F3990000}"/>
    <cellStyle name="Normal 3 2 3 13 3" xfId="39845" xr:uid="{00000000-0005-0000-0000-0000F4990000}"/>
    <cellStyle name="Normal 3 2 3 13 4" xfId="24630" xr:uid="{00000000-0005-0000-0000-0000F5990000}"/>
    <cellStyle name="Normal 3 2 3 13 5" xfId="47845" xr:uid="{00000000-0005-0000-0000-0000F6990000}"/>
    <cellStyle name="Normal 3 2 3 14" xfId="11541" xr:uid="{00000000-0005-0000-0000-0000F7990000}"/>
    <cellStyle name="Normal 3 2 3 14 2" xfId="25533" xr:uid="{00000000-0005-0000-0000-0000F8990000}"/>
    <cellStyle name="Normal 3 2 3 14 3" xfId="49488" xr:uid="{00000000-0005-0000-0000-0000F9990000}"/>
    <cellStyle name="Normal 3 2 3 15" xfId="33432" xr:uid="{00000000-0005-0000-0000-0000FA990000}"/>
    <cellStyle name="Normal 3 2 3 16" xfId="18248" xr:uid="{00000000-0005-0000-0000-0000FB990000}"/>
    <cellStyle name="Normal 3 2 3 17" xfId="41306" xr:uid="{00000000-0005-0000-0000-0000FC990000}"/>
    <cellStyle name="Normal 3 2 3 2" xfId="210" xr:uid="{00000000-0005-0000-0000-0000FD990000}"/>
    <cellStyle name="Normal 3 2 3 2 10" xfId="2864" xr:uid="{00000000-0005-0000-0000-0000FE990000}"/>
    <cellStyle name="Normal 3 2 3 2 10 2" xfId="12848" xr:uid="{00000000-0005-0000-0000-0000FF990000}"/>
    <cellStyle name="Normal 3 2 3 2 10 3" xfId="33768" xr:uid="{00000000-0005-0000-0000-0000009A0000}"/>
    <cellStyle name="Normal 3 2 3 2 10 4" xfId="44069" xr:uid="{00000000-0005-0000-0000-0000019A0000}"/>
    <cellStyle name="Normal 3 2 3 2 11" xfId="7731" xr:uid="{00000000-0005-0000-0000-0000029A0000}"/>
    <cellStyle name="Normal 3 2 3 2 11 2" xfId="16698" xr:uid="{00000000-0005-0000-0000-0000039A0000}"/>
    <cellStyle name="Normal 3 2 3 2 11 3" xfId="47923" xr:uid="{00000000-0005-0000-0000-0000049A0000}"/>
    <cellStyle name="Normal 3 2 3 2 12" xfId="11542" xr:uid="{00000000-0005-0000-0000-0000059A0000}"/>
    <cellStyle name="Normal 3 2 3 2 12 2" xfId="49566" xr:uid="{00000000-0005-0000-0000-0000069A0000}"/>
    <cellStyle name="Normal 3 2 3 2 13" xfId="18354" xr:uid="{00000000-0005-0000-0000-0000079A0000}"/>
    <cellStyle name="Normal 3 2 3 2 14" xfId="41384" xr:uid="{00000000-0005-0000-0000-0000089A0000}"/>
    <cellStyle name="Normal 3 2 3 2 2" xfId="695" xr:uid="{00000000-0005-0000-0000-0000099A0000}"/>
    <cellStyle name="Normal 3 2 3 2 2 10" xfId="18488" xr:uid="{00000000-0005-0000-0000-00000A9A0000}"/>
    <cellStyle name="Normal 3 2 3 2 2 11" xfId="41601" xr:uid="{00000000-0005-0000-0000-00000B9A0000}"/>
    <cellStyle name="Normal 3 2 3 2 2 2" xfId="1025" xr:uid="{00000000-0005-0000-0000-00000C9A0000}"/>
    <cellStyle name="Normal 3 2 3 2 2 2 2" xfId="2437" xr:uid="{00000000-0005-0000-0000-00000D9A0000}"/>
    <cellStyle name="Normal 3 2 3 2 2 2 2 2" xfId="5117" xr:uid="{00000000-0005-0000-0000-00000E9A0000}"/>
    <cellStyle name="Normal 3 2 3 2 2 2 2 2 2" xfId="15095" xr:uid="{00000000-0005-0000-0000-00000F9A0000}"/>
    <cellStyle name="Normal 3 2 3 2 2 2 2 2 3" xfId="28779" xr:uid="{00000000-0005-0000-0000-0000109A0000}"/>
    <cellStyle name="Normal 3 2 3 2 2 2 2 2 4" xfId="46317" xr:uid="{00000000-0005-0000-0000-0000119A0000}"/>
    <cellStyle name="Normal 3 2 3 2 2 2 2 3" xfId="11543" xr:uid="{00000000-0005-0000-0000-0000129A0000}"/>
    <cellStyle name="Normal 3 2 3 2 2 2 2 3 2" xfId="36674" xr:uid="{00000000-0005-0000-0000-0000139A0000}"/>
    <cellStyle name="Normal 3 2 3 2 2 2 2 4" xfId="21463" xr:uid="{00000000-0005-0000-0000-0000149A0000}"/>
    <cellStyle name="Normal 3 2 3 2 2 2 2 5" xfId="43774" xr:uid="{00000000-0005-0000-0000-0000159A0000}"/>
    <cellStyle name="Normal 3 2 3 2 2 2 3" xfId="3671" xr:uid="{00000000-0005-0000-0000-0000169A0000}"/>
    <cellStyle name="Normal 3 2 3 2 2 2 3 2" xfId="13655" xr:uid="{00000000-0005-0000-0000-0000179A0000}"/>
    <cellStyle name="Normal 3 2 3 2 2 2 3 2 2" xfId="30263" xr:uid="{00000000-0005-0000-0000-0000189A0000}"/>
    <cellStyle name="Normal 3 2 3 2 2 2 3 3" xfId="38159" xr:uid="{00000000-0005-0000-0000-0000199A0000}"/>
    <cellStyle name="Normal 3 2 3 2 2 2 3 4" xfId="22946" xr:uid="{00000000-0005-0000-0000-00001A9A0000}"/>
    <cellStyle name="Normal 3 2 3 2 2 2 3 5" xfId="44876" xr:uid="{00000000-0005-0000-0000-00001B9A0000}"/>
    <cellStyle name="Normal 3 2 3 2 2 2 4" xfId="8983" xr:uid="{00000000-0005-0000-0000-00001C9A0000}"/>
    <cellStyle name="Normal 3 2 3 2 2 2 4 2" xfId="17949" xr:uid="{00000000-0005-0000-0000-00001D9A0000}"/>
    <cellStyle name="Normal 3 2 3 2 2 2 4 2 2" xfId="31748" xr:uid="{00000000-0005-0000-0000-00001E9A0000}"/>
    <cellStyle name="Normal 3 2 3 2 2 2 4 3" xfId="39645" xr:uid="{00000000-0005-0000-0000-00001F9A0000}"/>
    <cellStyle name="Normal 3 2 3 2 2 2 4 4" xfId="24430" xr:uid="{00000000-0005-0000-0000-0000209A0000}"/>
    <cellStyle name="Normal 3 2 3 2 2 2 4 5" xfId="49175" xr:uid="{00000000-0005-0000-0000-0000219A0000}"/>
    <cellStyle name="Normal 3 2 3 2 2 2 5" xfId="11544" xr:uid="{00000000-0005-0000-0000-0000229A0000}"/>
    <cellStyle name="Normal 3 2 3 2 2 2 5 2" xfId="33233" xr:uid="{00000000-0005-0000-0000-0000239A0000}"/>
    <cellStyle name="Normal 3 2 3 2 2 2 5 3" xfId="41130" xr:uid="{00000000-0005-0000-0000-0000249A0000}"/>
    <cellStyle name="Normal 3 2 3 2 2 2 5 4" xfId="25449" xr:uid="{00000000-0005-0000-0000-0000259A0000}"/>
    <cellStyle name="Normal 3 2 3 2 2 2 5 5" xfId="50818" xr:uid="{00000000-0005-0000-0000-0000269A0000}"/>
    <cellStyle name="Normal 3 2 3 2 2 2 6" xfId="26817" xr:uid="{00000000-0005-0000-0000-0000279A0000}"/>
    <cellStyle name="Normal 3 2 3 2 2 2 7" xfId="34717" xr:uid="{00000000-0005-0000-0000-0000289A0000}"/>
    <cellStyle name="Normal 3 2 3 2 2 2 8" xfId="19979" xr:uid="{00000000-0005-0000-0000-0000299A0000}"/>
    <cellStyle name="Normal 3 2 3 2 2 2 9" xfId="42636" xr:uid="{00000000-0005-0000-0000-00002A9A0000}"/>
    <cellStyle name="Normal 3 2 3 2 2 3" xfId="1386" xr:uid="{00000000-0005-0000-0000-00002B9A0000}"/>
    <cellStyle name="Normal 3 2 3 2 2 3 2" xfId="6738" xr:uid="{00000000-0005-0000-0000-00002C9A0000}"/>
    <cellStyle name="Normal 3 2 3 2 2 3 2 2" xfId="15716" xr:uid="{00000000-0005-0000-0000-00002D9A0000}"/>
    <cellStyle name="Normal 3 2 3 2 2 3 2 3" xfId="27417" xr:uid="{00000000-0005-0000-0000-00002E9A0000}"/>
    <cellStyle name="Normal 3 2 3 2 2 3 2 4" xfId="46940" xr:uid="{00000000-0005-0000-0000-00002F9A0000}"/>
    <cellStyle name="Normal 3 2 3 2 2 3 3" xfId="11545" xr:uid="{00000000-0005-0000-0000-0000309A0000}"/>
    <cellStyle name="Normal 3 2 3 2 2 3 3 2" xfId="35312" xr:uid="{00000000-0005-0000-0000-0000319A0000}"/>
    <cellStyle name="Normal 3 2 3 2 2 3 4" xfId="19347" xr:uid="{00000000-0005-0000-0000-0000329A0000}"/>
    <cellStyle name="Normal 3 2 3 2 2 3 5" xfId="43258" xr:uid="{00000000-0005-0000-0000-0000339A0000}"/>
    <cellStyle name="Normal 3 2 3 2 2 4" xfId="4278" xr:uid="{00000000-0005-0000-0000-0000349A0000}"/>
    <cellStyle name="Normal 3 2 3 2 2 4 2" xfId="14258" xr:uid="{00000000-0005-0000-0000-0000359A0000}"/>
    <cellStyle name="Normal 3 2 3 2 2 4 2 2" xfId="28147" xr:uid="{00000000-0005-0000-0000-0000369A0000}"/>
    <cellStyle name="Normal 3 2 3 2 2 4 3" xfId="36042" xr:uid="{00000000-0005-0000-0000-0000379A0000}"/>
    <cellStyle name="Normal 3 2 3 2 2 4 4" xfId="20831" xr:uid="{00000000-0005-0000-0000-0000389A0000}"/>
    <cellStyle name="Normal 3 2 3 2 2 4 5" xfId="45480" xr:uid="{00000000-0005-0000-0000-0000399A0000}"/>
    <cellStyle name="Normal 3 2 3 2 2 5" xfId="7274" xr:uid="{00000000-0005-0000-0000-00003A9A0000}"/>
    <cellStyle name="Normal 3 2 3 2 2 5 2" xfId="16250" xr:uid="{00000000-0005-0000-0000-00003B9A0000}"/>
    <cellStyle name="Normal 3 2 3 2 2 5 2 2" xfId="29631" xr:uid="{00000000-0005-0000-0000-00003C9A0000}"/>
    <cellStyle name="Normal 3 2 3 2 2 5 3" xfId="37527" xr:uid="{00000000-0005-0000-0000-00003D9A0000}"/>
    <cellStyle name="Normal 3 2 3 2 2 5 4" xfId="22314" xr:uid="{00000000-0005-0000-0000-00003E9A0000}"/>
    <cellStyle name="Normal 3 2 3 2 2 5 5" xfId="47475" xr:uid="{00000000-0005-0000-0000-00003F9A0000}"/>
    <cellStyle name="Normal 3 2 3 2 2 6" xfId="3182" xr:uid="{00000000-0005-0000-0000-0000409A0000}"/>
    <cellStyle name="Normal 3 2 3 2 2 6 2" xfId="13166" xr:uid="{00000000-0005-0000-0000-0000419A0000}"/>
    <cellStyle name="Normal 3 2 3 2 2 6 2 2" xfId="31116" xr:uid="{00000000-0005-0000-0000-0000429A0000}"/>
    <cellStyle name="Normal 3 2 3 2 2 6 3" xfId="39013" xr:uid="{00000000-0005-0000-0000-0000439A0000}"/>
    <cellStyle name="Normal 3 2 3 2 2 6 4" xfId="23798" xr:uid="{00000000-0005-0000-0000-0000449A0000}"/>
    <cellStyle name="Normal 3 2 3 2 2 6 5" xfId="44387" xr:uid="{00000000-0005-0000-0000-0000459A0000}"/>
    <cellStyle name="Normal 3 2 3 2 2 7" xfId="7948" xr:uid="{00000000-0005-0000-0000-0000469A0000}"/>
    <cellStyle name="Normal 3 2 3 2 2 7 2" xfId="16915" xr:uid="{00000000-0005-0000-0000-0000479A0000}"/>
    <cellStyle name="Normal 3 2 3 2 2 7 2 2" xfId="32601" xr:uid="{00000000-0005-0000-0000-0000489A0000}"/>
    <cellStyle name="Normal 3 2 3 2 2 7 3" xfId="40498" xr:uid="{00000000-0005-0000-0000-0000499A0000}"/>
    <cellStyle name="Normal 3 2 3 2 2 7 4" xfId="25204" xr:uid="{00000000-0005-0000-0000-00004A9A0000}"/>
    <cellStyle name="Normal 3 2 3 2 2 7 5" xfId="48140" xr:uid="{00000000-0005-0000-0000-00004B9A0000}"/>
    <cellStyle name="Normal 3 2 3 2 2 8" xfId="11546" xr:uid="{00000000-0005-0000-0000-00004C9A0000}"/>
    <cellStyle name="Normal 3 2 3 2 2 8 2" xfId="26185" xr:uid="{00000000-0005-0000-0000-00004D9A0000}"/>
    <cellStyle name="Normal 3 2 3 2 2 8 3" xfId="49783" xr:uid="{00000000-0005-0000-0000-00004E9A0000}"/>
    <cellStyle name="Normal 3 2 3 2 2 9" xfId="34085" xr:uid="{00000000-0005-0000-0000-00004F9A0000}"/>
    <cellStyle name="Normal 3 2 3 2 3" xfId="869" xr:uid="{00000000-0005-0000-0000-0000509A0000}"/>
    <cellStyle name="Normal 3 2 3 2 3 10" xfId="41775" xr:uid="{00000000-0005-0000-0000-0000519A0000}"/>
    <cellStyle name="Normal 3 2 3 2 3 2" xfId="1026" xr:uid="{00000000-0005-0000-0000-0000529A0000}"/>
    <cellStyle name="Normal 3 2 3 2 3 2 2" xfId="2733" xr:uid="{00000000-0005-0000-0000-0000539A0000}"/>
    <cellStyle name="Normal 3 2 3 2 3 2 2 2" xfId="6912" xr:uid="{00000000-0005-0000-0000-0000549A0000}"/>
    <cellStyle name="Normal 3 2 3 2 3 2 2 2 2" xfId="15890" xr:uid="{00000000-0005-0000-0000-0000559A0000}"/>
    <cellStyle name="Normal 3 2 3 2 3 2 2 2 3" xfId="47114" xr:uid="{00000000-0005-0000-0000-0000569A0000}"/>
    <cellStyle name="Normal 3 2 3 2 3 2 2 3" xfId="11547" xr:uid="{00000000-0005-0000-0000-0000579A0000}"/>
    <cellStyle name="Normal 3 2 3 2 3 2 2 4" xfId="27457" xr:uid="{00000000-0005-0000-0000-0000589A0000}"/>
    <cellStyle name="Normal 3 2 3 2 3 2 2 5" xfId="43941" xr:uid="{00000000-0005-0000-0000-0000599A0000}"/>
    <cellStyle name="Normal 3 2 3 2 3 2 3" xfId="3672" xr:uid="{00000000-0005-0000-0000-00005A9A0000}"/>
    <cellStyle name="Normal 3 2 3 2 3 2 3 2" xfId="13656" xr:uid="{00000000-0005-0000-0000-00005B9A0000}"/>
    <cellStyle name="Normal 3 2 3 2 3 2 3 3" xfId="35352" xr:uid="{00000000-0005-0000-0000-00005C9A0000}"/>
    <cellStyle name="Normal 3 2 3 2 3 2 3 4" xfId="44877" xr:uid="{00000000-0005-0000-0000-00005D9A0000}"/>
    <cellStyle name="Normal 3 2 3 2 3 2 4" xfId="9235" xr:uid="{00000000-0005-0000-0000-00005E9A0000}"/>
    <cellStyle name="Normal 3 2 3 2 3 2 4 2" xfId="18201" xr:uid="{00000000-0005-0000-0000-00005F9A0000}"/>
    <cellStyle name="Normal 3 2 3 2 3 2 4 3" xfId="49427" xr:uid="{00000000-0005-0000-0000-0000609A0000}"/>
    <cellStyle name="Normal 3 2 3 2 3 2 5" xfId="11548" xr:uid="{00000000-0005-0000-0000-0000619A0000}"/>
    <cellStyle name="Normal 3 2 3 2 3 2 5 2" xfId="51070" xr:uid="{00000000-0005-0000-0000-0000629A0000}"/>
    <cellStyle name="Normal 3 2 3 2 3 2 6" xfId="19978" xr:uid="{00000000-0005-0000-0000-0000639A0000}"/>
    <cellStyle name="Normal 3 2 3 2 3 2 7" xfId="42888" xr:uid="{00000000-0005-0000-0000-0000649A0000}"/>
    <cellStyle name="Normal 3 2 3 2 3 3" xfId="1560" xr:uid="{00000000-0005-0000-0000-0000659A0000}"/>
    <cellStyle name="Normal 3 2 3 2 3 3 2" xfId="4838" xr:uid="{00000000-0005-0000-0000-0000669A0000}"/>
    <cellStyle name="Normal 3 2 3 2 3 3 2 2" xfId="14816" xr:uid="{00000000-0005-0000-0000-0000679A0000}"/>
    <cellStyle name="Normal 3 2 3 2 3 3 2 3" xfId="28778" xr:uid="{00000000-0005-0000-0000-0000689A0000}"/>
    <cellStyle name="Normal 3 2 3 2 3 3 2 4" xfId="46038" xr:uid="{00000000-0005-0000-0000-0000699A0000}"/>
    <cellStyle name="Normal 3 2 3 2 3 3 3" xfId="11549" xr:uid="{00000000-0005-0000-0000-00006A9A0000}"/>
    <cellStyle name="Normal 3 2 3 2 3 3 3 2" xfId="36673" xr:uid="{00000000-0005-0000-0000-00006B9A0000}"/>
    <cellStyle name="Normal 3 2 3 2 3 3 4" xfId="21462" xr:uid="{00000000-0005-0000-0000-00006C9A0000}"/>
    <cellStyle name="Normal 3 2 3 2 3 3 5" xfId="43432" xr:uid="{00000000-0005-0000-0000-00006D9A0000}"/>
    <cellStyle name="Normal 3 2 3 2 3 4" xfId="7448" xr:uid="{00000000-0005-0000-0000-00006E9A0000}"/>
    <cellStyle name="Normal 3 2 3 2 3 4 2" xfId="16423" xr:uid="{00000000-0005-0000-0000-00006F9A0000}"/>
    <cellStyle name="Normal 3 2 3 2 3 4 2 2" xfId="30262" xr:uid="{00000000-0005-0000-0000-0000709A0000}"/>
    <cellStyle name="Normal 3 2 3 2 3 4 3" xfId="38158" xr:uid="{00000000-0005-0000-0000-0000719A0000}"/>
    <cellStyle name="Normal 3 2 3 2 3 4 4" xfId="22945" xr:uid="{00000000-0005-0000-0000-0000729A0000}"/>
    <cellStyle name="Normal 3 2 3 2 3 4 5" xfId="47648" xr:uid="{00000000-0005-0000-0000-0000739A0000}"/>
    <cellStyle name="Normal 3 2 3 2 3 5" xfId="3356" xr:uid="{00000000-0005-0000-0000-0000749A0000}"/>
    <cellStyle name="Normal 3 2 3 2 3 5 2" xfId="13340" xr:uid="{00000000-0005-0000-0000-0000759A0000}"/>
    <cellStyle name="Normal 3 2 3 2 3 5 2 2" xfId="31747" xr:uid="{00000000-0005-0000-0000-0000769A0000}"/>
    <cellStyle name="Normal 3 2 3 2 3 5 3" xfId="39644" xr:uid="{00000000-0005-0000-0000-0000779A0000}"/>
    <cellStyle name="Normal 3 2 3 2 3 5 4" xfId="24429" xr:uid="{00000000-0005-0000-0000-0000789A0000}"/>
    <cellStyle name="Normal 3 2 3 2 3 5 5" xfId="44561" xr:uid="{00000000-0005-0000-0000-0000799A0000}"/>
    <cellStyle name="Normal 3 2 3 2 3 6" xfId="8122" xr:uid="{00000000-0005-0000-0000-00007A9A0000}"/>
    <cellStyle name="Normal 3 2 3 2 3 6 2" xfId="17089" xr:uid="{00000000-0005-0000-0000-00007B9A0000}"/>
    <cellStyle name="Normal 3 2 3 2 3 6 2 2" xfId="33232" xr:uid="{00000000-0005-0000-0000-00007C9A0000}"/>
    <cellStyle name="Normal 3 2 3 2 3 6 3" xfId="41129" xr:uid="{00000000-0005-0000-0000-00007D9A0000}"/>
    <cellStyle name="Normal 3 2 3 2 3 6 4" xfId="25448" xr:uid="{00000000-0005-0000-0000-00007E9A0000}"/>
    <cellStyle name="Normal 3 2 3 2 3 6 5" xfId="48314" xr:uid="{00000000-0005-0000-0000-00007F9A0000}"/>
    <cellStyle name="Normal 3 2 3 2 3 7" xfId="11550" xr:uid="{00000000-0005-0000-0000-0000809A0000}"/>
    <cellStyle name="Normal 3 2 3 2 3 7 2" xfId="26816" xr:uid="{00000000-0005-0000-0000-0000819A0000}"/>
    <cellStyle name="Normal 3 2 3 2 3 7 3" xfId="49957" xr:uid="{00000000-0005-0000-0000-0000829A0000}"/>
    <cellStyle name="Normal 3 2 3 2 3 8" xfId="34716" xr:uid="{00000000-0005-0000-0000-0000839A0000}"/>
    <cellStyle name="Normal 3 2 3 2 3 9" xfId="18592" xr:uid="{00000000-0005-0000-0000-0000849A0000}"/>
    <cellStyle name="Normal 3 2 3 2 4" xfId="475" xr:uid="{00000000-0005-0000-0000-0000859A0000}"/>
    <cellStyle name="Normal 3 2 3 2 4 2" xfId="2603" xr:uid="{00000000-0005-0000-0000-0000869A0000}"/>
    <cellStyle name="Normal 3 2 3 2 4 2 2" xfId="5258" xr:uid="{00000000-0005-0000-0000-0000879A0000}"/>
    <cellStyle name="Normal 3 2 3 2 4 2 2 2" xfId="15235" xr:uid="{00000000-0005-0000-0000-0000889A0000}"/>
    <cellStyle name="Normal 3 2 3 2 4 2 2 3" xfId="46458" xr:uid="{00000000-0005-0000-0000-0000899A0000}"/>
    <cellStyle name="Normal 3 2 3 2 4 2 3" xfId="11551" xr:uid="{00000000-0005-0000-0000-00008A9A0000}"/>
    <cellStyle name="Normal 3 2 3 2 4 2 4" xfId="27308" xr:uid="{00000000-0005-0000-0000-00008B9A0000}"/>
    <cellStyle name="Normal 3 2 3 2 4 2 5" xfId="43813" xr:uid="{00000000-0005-0000-0000-00008C9A0000}"/>
    <cellStyle name="Normal 3 2 3 2 4 3" xfId="2965" xr:uid="{00000000-0005-0000-0000-00008D9A0000}"/>
    <cellStyle name="Normal 3 2 3 2 4 3 2" xfId="12949" xr:uid="{00000000-0005-0000-0000-00008E9A0000}"/>
    <cellStyle name="Normal 3 2 3 2 4 3 3" xfId="35203" xr:uid="{00000000-0005-0000-0000-00008F9A0000}"/>
    <cellStyle name="Normal 3 2 3 2 4 3 4" xfId="44170" xr:uid="{00000000-0005-0000-0000-0000909A0000}"/>
    <cellStyle name="Normal 3 2 3 2 4 4" xfId="9236" xr:uid="{00000000-0005-0000-0000-0000919A0000}"/>
    <cellStyle name="Normal 3 2 3 2 4 4 2" xfId="18202" xr:uid="{00000000-0005-0000-0000-0000929A0000}"/>
    <cellStyle name="Normal 3 2 3 2 4 4 3" xfId="49428" xr:uid="{00000000-0005-0000-0000-0000939A0000}"/>
    <cellStyle name="Normal 3 2 3 2 4 5" xfId="11552" xr:uid="{00000000-0005-0000-0000-0000949A0000}"/>
    <cellStyle name="Normal 3 2 3 2 4 5 2" xfId="51071" xr:uid="{00000000-0005-0000-0000-0000959A0000}"/>
    <cellStyle name="Normal 3 2 3 2 4 6" xfId="19030" xr:uid="{00000000-0005-0000-0000-0000969A0000}"/>
    <cellStyle name="Normal 3 2 3 2 4 7" xfId="42889" xr:uid="{00000000-0005-0000-0000-0000979A0000}"/>
    <cellStyle name="Normal 3 2 3 2 5" xfId="1169" xr:uid="{00000000-0005-0000-0000-0000989A0000}"/>
    <cellStyle name="Normal 3 2 3 2 5 2" xfId="4459" xr:uid="{00000000-0005-0000-0000-0000999A0000}"/>
    <cellStyle name="Normal 3 2 3 2 5 2 2" xfId="14438" xr:uid="{00000000-0005-0000-0000-00009A9A0000}"/>
    <cellStyle name="Normal 3 2 3 2 5 2 3" xfId="27830" xr:uid="{00000000-0005-0000-0000-00009B9A0000}"/>
    <cellStyle name="Normal 3 2 3 2 5 2 4" xfId="45660" xr:uid="{00000000-0005-0000-0000-00009C9A0000}"/>
    <cellStyle name="Normal 3 2 3 2 5 3" xfId="11553" xr:uid="{00000000-0005-0000-0000-00009D9A0000}"/>
    <cellStyle name="Normal 3 2 3 2 5 3 2" xfId="35725" xr:uid="{00000000-0005-0000-0000-00009E9A0000}"/>
    <cellStyle name="Normal 3 2 3 2 5 4" xfId="20514" xr:uid="{00000000-0005-0000-0000-00009F9A0000}"/>
    <cellStyle name="Normal 3 2 3 2 5 5" xfId="43042" xr:uid="{00000000-0005-0000-0000-0000A09A0000}"/>
    <cellStyle name="Normal 3 2 3 2 6" xfId="6108" xr:uid="{00000000-0005-0000-0000-0000A19A0000}"/>
    <cellStyle name="Normal 3 2 3 2 6 2" xfId="29314" xr:uid="{00000000-0005-0000-0000-0000A29A0000}"/>
    <cellStyle name="Normal 3 2 3 2 6 2 2" xfId="51469" xr:uid="{00000000-0005-0000-0000-0000A39A0000}"/>
    <cellStyle name="Normal 3 2 3 2 6 3" xfId="37210" xr:uid="{00000000-0005-0000-0000-0000A49A0000}"/>
    <cellStyle name="Normal 3 2 3 2 6 3 2" xfId="51298" xr:uid="{00000000-0005-0000-0000-0000A59A0000}"/>
    <cellStyle name="Normal 3 2 3 2 6 4" xfId="21998" xr:uid="{00000000-0005-0000-0000-0000A69A0000}"/>
    <cellStyle name="Normal 3 2 3 2 7" xfId="6518" xr:uid="{00000000-0005-0000-0000-0000A79A0000}"/>
    <cellStyle name="Normal 3 2 3 2 7 2" xfId="15500" xr:uid="{00000000-0005-0000-0000-0000A89A0000}"/>
    <cellStyle name="Normal 3 2 3 2 7 2 2" xfId="30799" xr:uid="{00000000-0005-0000-0000-0000A99A0000}"/>
    <cellStyle name="Normal 3 2 3 2 7 3" xfId="38696" xr:uid="{00000000-0005-0000-0000-0000AA9A0000}"/>
    <cellStyle name="Normal 3 2 3 2 7 4" xfId="23482" xr:uid="{00000000-0005-0000-0000-0000AB9A0000}"/>
    <cellStyle name="Normal 3 2 3 2 7 5" xfId="46723" xr:uid="{00000000-0005-0000-0000-0000AC9A0000}"/>
    <cellStyle name="Normal 3 2 3 2 8" xfId="3998" xr:uid="{00000000-0005-0000-0000-0000AD9A0000}"/>
    <cellStyle name="Normal 3 2 3 2 8 2" xfId="13979" xr:uid="{00000000-0005-0000-0000-0000AE9A0000}"/>
    <cellStyle name="Normal 3 2 3 2 8 2 2" xfId="32284" xr:uid="{00000000-0005-0000-0000-0000AF9A0000}"/>
    <cellStyle name="Normal 3 2 3 2 8 3" xfId="40181" xr:uid="{00000000-0005-0000-0000-0000B09A0000}"/>
    <cellStyle name="Normal 3 2 3 2 8 4" xfId="24915" xr:uid="{00000000-0005-0000-0000-0000B19A0000}"/>
    <cellStyle name="Normal 3 2 3 2 8 5" xfId="45201" xr:uid="{00000000-0005-0000-0000-0000B29A0000}"/>
    <cellStyle name="Normal 3 2 3 2 9" xfId="7057" xr:uid="{00000000-0005-0000-0000-0000B39A0000}"/>
    <cellStyle name="Normal 3 2 3 2 9 2" xfId="16034" xr:uid="{00000000-0005-0000-0000-0000B49A0000}"/>
    <cellStyle name="Normal 3 2 3 2 9 3" xfId="25869" xr:uid="{00000000-0005-0000-0000-0000B59A0000}"/>
    <cellStyle name="Normal 3 2 3 2 9 4" xfId="47259" xr:uid="{00000000-0005-0000-0000-0000B69A0000}"/>
    <cellStyle name="Normal 3 2 3 3" xfId="318" xr:uid="{00000000-0005-0000-0000-0000B79A0000}"/>
    <cellStyle name="Normal 3 2 3 3 10" xfId="7796" xr:uid="{00000000-0005-0000-0000-0000B89A0000}"/>
    <cellStyle name="Normal 3 2 3 3 10 2" xfId="16763" xr:uid="{00000000-0005-0000-0000-0000B99A0000}"/>
    <cellStyle name="Normal 3 2 3 3 10 3" xfId="33769" xr:uid="{00000000-0005-0000-0000-0000BA9A0000}"/>
    <cellStyle name="Normal 3 2 3 3 10 4" xfId="47988" xr:uid="{00000000-0005-0000-0000-0000BB9A0000}"/>
    <cellStyle name="Normal 3 2 3 3 11" xfId="11554" xr:uid="{00000000-0005-0000-0000-0000BC9A0000}"/>
    <cellStyle name="Normal 3 2 3 3 11 2" xfId="49631" xr:uid="{00000000-0005-0000-0000-0000BD9A0000}"/>
    <cellStyle name="Normal 3 2 3 3 12" xfId="18402" xr:uid="{00000000-0005-0000-0000-0000BE9A0000}"/>
    <cellStyle name="Normal 3 2 3 3 13" xfId="41449" xr:uid="{00000000-0005-0000-0000-0000BF9A0000}"/>
    <cellStyle name="Normal 3 2 3 3 2" xfId="696" xr:uid="{00000000-0005-0000-0000-0000C09A0000}"/>
    <cellStyle name="Normal 3 2 3 3 2 10" xfId="41602" xr:uid="{00000000-0005-0000-0000-0000C19A0000}"/>
    <cellStyle name="Normal 3 2 3 3 2 2" xfId="2438" xr:uid="{00000000-0005-0000-0000-0000C29A0000}"/>
    <cellStyle name="Normal 3 2 3 3 2 2 2" xfId="5022" xr:uid="{00000000-0005-0000-0000-0000C39A0000}"/>
    <cellStyle name="Normal 3 2 3 3 2 2 2 2" xfId="15000" xr:uid="{00000000-0005-0000-0000-0000C49A0000}"/>
    <cellStyle name="Normal 3 2 3 3 2 2 2 2 2" xfId="28781" xr:uid="{00000000-0005-0000-0000-0000C59A0000}"/>
    <cellStyle name="Normal 3 2 3 3 2 2 2 3" xfId="36676" xr:uid="{00000000-0005-0000-0000-0000C69A0000}"/>
    <cellStyle name="Normal 3 2 3 3 2 2 2 4" xfId="21465" xr:uid="{00000000-0005-0000-0000-0000C79A0000}"/>
    <cellStyle name="Normal 3 2 3 3 2 2 2 5" xfId="46222" xr:uid="{00000000-0005-0000-0000-0000C89A0000}"/>
    <cellStyle name="Normal 3 2 3 3 2 2 3" xfId="8984" xr:uid="{00000000-0005-0000-0000-0000C99A0000}"/>
    <cellStyle name="Normal 3 2 3 3 2 2 3 2" xfId="17950" xr:uid="{00000000-0005-0000-0000-0000CA9A0000}"/>
    <cellStyle name="Normal 3 2 3 3 2 2 3 2 2" xfId="30265" xr:uid="{00000000-0005-0000-0000-0000CB9A0000}"/>
    <cellStyle name="Normal 3 2 3 3 2 2 3 3" xfId="38161" xr:uid="{00000000-0005-0000-0000-0000CC9A0000}"/>
    <cellStyle name="Normal 3 2 3 3 2 2 3 4" xfId="22948" xr:uid="{00000000-0005-0000-0000-0000CD9A0000}"/>
    <cellStyle name="Normal 3 2 3 3 2 2 3 5" xfId="49176" xr:uid="{00000000-0005-0000-0000-0000CE9A0000}"/>
    <cellStyle name="Normal 3 2 3 3 2 2 4" xfId="9844" xr:uid="{00000000-0005-0000-0000-0000CF9A0000}"/>
    <cellStyle name="Normal 3 2 3 3 2 2 4 2" xfId="31750" xr:uid="{00000000-0005-0000-0000-0000D09A0000}"/>
    <cellStyle name="Normal 3 2 3 3 2 2 4 3" xfId="39647" xr:uid="{00000000-0005-0000-0000-0000D19A0000}"/>
    <cellStyle name="Normal 3 2 3 3 2 2 4 4" xfId="24432" xr:uid="{00000000-0005-0000-0000-0000D29A0000}"/>
    <cellStyle name="Normal 3 2 3 3 2 2 4 5" xfId="50819" xr:uid="{00000000-0005-0000-0000-0000D39A0000}"/>
    <cellStyle name="Normal 3 2 3 3 2 2 5" xfId="12484" xr:uid="{00000000-0005-0000-0000-0000D49A0000}"/>
    <cellStyle name="Normal 3 2 3 3 2 2 5 2" xfId="33235" xr:uid="{00000000-0005-0000-0000-0000D59A0000}"/>
    <cellStyle name="Normal 3 2 3 3 2 2 5 3" xfId="41132" xr:uid="{00000000-0005-0000-0000-0000D69A0000}"/>
    <cellStyle name="Normal 3 2 3 3 2 2 6" xfId="26819" xr:uid="{00000000-0005-0000-0000-0000D79A0000}"/>
    <cellStyle name="Normal 3 2 3 3 2 2 7" xfId="34719" xr:uid="{00000000-0005-0000-0000-0000D89A0000}"/>
    <cellStyle name="Normal 3 2 3 3 2 2 8" xfId="19981" xr:uid="{00000000-0005-0000-0000-0000D99A0000}"/>
    <cellStyle name="Normal 3 2 3 3 2 2 9" xfId="42637" xr:uid="{00000000-0005-0000-0000-0000DA9A0000}"/>
    <cellStyle name="Normal 3 2 3 3 2 3" xfId="1387" xr:uid="{00000000-0005-0000-0000-0000DB9A0000}"/>
    <cellStyle name="Normal 3 2 3 3 2 3 2" xfId="6739" xr:uid="{00000000-0005-0000-0000-0000DC9A0000}"/>
    <cellStyle name="Normal 3 2 3 3 2 3 2 2" xfId="15717" xr:uid="{00000000-0005-0000-0000-0000DD9A0000}"/>
    <cellStyle name="Normal 3 2 3 3 2 3 2 3" xfId="28148" xr:uid="{00000000-0005-0000-0000-0000DE9A0000}"/>
    <cellStyle name="Normal 3 2 3 3 2 3 2 4" xfId="46941" xr:uid="{00000000-0005-0000-0000-0000DF9A0000}"/>
    <cellStyle name="Normal 3 2 3 3 2 3 3" xfId="11555" xr:uid="{00000000-0005-0000-0000-0000E09A0000}"/>
    <cellStyle name="Normal 3 2 3 3 2 3 3 2" xfId="36043" xr:uid="{00000000-0005-0000-0000-0000E19A0000}"/>
    <cellStyle name="Normal 3 2 3 3 2 3 4" xfId="20832" xr:uid="{00000000-0005-0000-0000-0000E29A0000}"/>
    <cellStyle name="Normal 3 2 3 3 2 3 5" xfId="43259" xr:uid="{00000000-0005-0000-0000-0000E39A0000}"/>
    <cellStyle name="Normal 3 2 3 3 2 4" xfId="4183" xr:uid="{00000000-0005-0000-0000-0000E49A0000}"/>
    <cellStyle name="Normal 3 2 3 3 2 4 2" xfId="14163" xr:uid="{00000000-0005-0000-0000-0000E59A0000}"/>
    <cellStyle name="Normal 3 2 3 3 2 4 2 2" xfId="29632" xr:uid="{00000000-0005-0000-0000-0000E69A0000}"/>
    <cellStyle name="Normal 3 2 3 3 2 4 3" xfId="37528" xr:uid="{00000000-0005-0000-0000-0000E79A0000}"/>
    <cellStyle name="Normal 3 2 3 3 2 4 4" xfId="22315" xr:uid="{00000000-0005-0000-0000-0000E89A0000}"/>
    <cellStyle name="Normal 3 2 3 3 2 4 5" xfId="45385" xr:uid="{00000000-0005-0000-0000-0000E99A0000}"/>
    <cellStyle name="Normal 3 2 3 3 2 5" xfId="7275" xr:uid="{00000000-0005-0000-0000-0000EA9A0000}"/>
    <cellStyle name="Normal 3 2 3 3 2 5 2" xfId="16251" xr:uid="{00000000-0005-0000-0000-0000EB9A0000}"/>
    <cellStyle name="Normal 3 2 3 3 2 5 2 2" xfId="31117" xr:uid="{00000000-0005-0000-0000-0000EC9A0000}"/>
    <cellStyle name="Normal 3 2 3 3 2 5 3" xfId="39014" xr:uid="{00000000-0005-0000-0000-0000ED9A0000}"/>
    <cellStyle name="Normal 3 2 3 3 2 5 4" xfId="23799" xr:uid="{00000000-0005-0000-0000-0000EE9A0000}"/>
    <cellStyle name="Normal 3 2 3 3 2 5 5" xfId="47476" xr:uid="{00000000-0005-0000-0000-0000EF9A0000}"/>
    <cellStyle name="Normal 3 2 3 3 2 6" xfId="3183" xr:uid="{00000000-0005-0000-0000-0000F09A0000}"/>
    <cellStyle name="Normal 3 2 3 3 2 6 2" xfId="13167" xr:uid="{00000000-0005-0000-0000-0000F19A0000}"/>
    <cellStyle name="Normal 3 2 3 3 2 6 2 2" xfId="32602" xr:uid="{00000000-0005-0000-0000-0000F29A0000}"/>
    <cellStyle name="Normal 3 2 3 3 2 6 3" xfId="40499" xr:uid="{00000000-0005-0000-0000-0000F39A0000}"/>
    <cellStyle name="Normal 3 2 3 3 2 6 4" xfId="25205" xr:uid="{00000000-0005-0000-0000-0000F49A0000}"/>
    <cellStyle name="Normal 3 2 3 3 2 6 5" xfId="44388" xr:uid="{00000000-0005-0000-0000-0000F59A0000}"/>
    <cellStyle name="Normal 3 2 3 3 2 7" xfId="7949" xr:uid="{00000000-0005-0000-0000-0000F69A0000}"/>
    <cellStyle name="Normal 3 2 3 3 2 7 2" xfId="16916" xr:uid="{00000000-0005-0000-0000-0000F79A0000}"/>
    <cellStyle name="Normal 3 2 3 3 2 7 3" xfId="26186" xr:uid="{00000000-0005-0000-0000-0000F89A0000}"/>
    <cellStyle name="Normal 3 2 3 3 2 7 4" xfId="48141" xr:uid="{00000000-0005-0000-0000-0000F99A0000}"/>
    <cellStyle name="Normal 3 2 3 3 2 8" xfId="11556" xr:uid="{00000000-0005-0000-0000-0000FA9A0000}"/>
    <cellStyle name="Normal 3 2 3 3 2 8 2" xfId="34086" xr:uid="{00000000-0005-0000-0000-0000FB9A0000}"/>
    <cellStyle name="Normal 3 2 3 3 2 8 3" xfId="49784" xr:uid="{00000000-0005-0000-0000-0000FC9A0000}"/>
    <cellStyle name="Normal 3 2 3 3 2 9" xfId="19348" xr:uid="{00000000-0005-0000-0000-0000FD9A0000}"/>
    <cellStyle name="Normal 3 2 3 3 3" xfId="870" xr:uid="{00000000-0005-0000-0000-0000FE9A0000}"/>
    <cellStyle name="Normal 3 2 3 3 3 2" xfId="1561" xr:uid="{00000000-0005-0000-0000-0000FF9A0000}"/>
    <cellStyle name="Normal 3 2 3 3 3 2 2" xfId="6913" xr:uid="{00000000-0005-0000-0000-0000009B0000}"/>
    <cellStyle name="Normal 3 2 3 3 3 2 2 2" xfId="15891" xr:uid="{00000000-0005-0000-0000-0000019B0000}"/>
    <cellStyle name="Normal 3 2 3 3 3 2 2 3" xfId="28780" xr:uid="{00000000-0005-0000-0000-0000029B0000}"/>
    <cellStyle name="Normal 3 2 3 3 3 2 2 4" xfId="47115" xr:uid="{00000000-0005-0000-0000-0000039B0000}"/>
    <cellStyle name="Normal 3 2 3 3 3 2 3" xfId="11557" xr:uid="{00000000-0005-0000-0000-0000049B0000}"/>
    <cellStyle name="Normal 3 2 3 3 3 2 3 2" xfId="36675" xr:uid="{00000000-0005-0000-0000-0000059B0000}"/>
    <cellStyle name="Normal 3 2 3 3 3 2 4" xfId="21464" xr:uid="{00000000-0005-0000-0000-0000069B0000}"/>
    <cellStyle name="Normal 3 2 3 3 3 2 5" xfId="43433" xr:uid="{00000000-0005-0000-0000-0000079B0000}"/>
    <cellStyle name="Normal 3 2 3 3 3 3" xfId="4743" xr:uid="{00000000-0005-0000-0000-0000089B0000}"/>
    <cellStyle name="Normal 3 2 3 3 3 3 2" xfId="14721" xr:uid="{00000000-0005-0000-0000-0000099B0000}"/>
    <cellStyle name="Normal 3 2 3 3 3 3 2 2" xfId="30264" xr:uid="{00000000-0005-0000-0000-00000A9B0000}"/>
    <cellStyle name="Normal 3 2 3 3 3 3 3" xfId="38160" xr:uid="{00000000-0005-0000-0000-00000B9B0000}"/>
    <cellStyle name="Normal 3 2 3 3 3 3 4" xfId="22947" xr:uid="{00000000-0005-0000-0000-00000C9B0000}"/>
    <cellStyle name="Normal 3 2 3 3 3 3 5" xfId="45943" xr:uid="{00000000-0005-0000-0000-00000D9B0000}"/>
    <cellStyle name="Normal 3 2 3 3 3 4" xfId="7449" xr:uid="{00000000-0005-0000-0000-00000E9B0000}"/>
    <cellStyle name="Normal 3 2 3 3 3 4 2" xfId="16424" xr:uid="{00000000-0005-0000-0000-00000F9B0000}"/>
    <cellStyle name="Normal 3 2 3 3 3 4 2 2" xfId="31749" xr:uid="{00000000-0005-0000-0000-0000109B0000}"/>
    <cellStyle name="Normal 3 2 3 3 3 4 3" xfId="39646" xr:uid="{00000000-0005-0000-0000-0000119B0000}"/>
    <cellStyle name="Normal 3 2 3 3 3 4 4" xfId="24431" xr:uid="{00000000-0005-0000-0000-0000129B0000}"/>
    <cellStyle name="Normal 3 2 3 3 3 4 5" xfId="47649" xr:uid="{00000000-0005-0000-0000-0000139B0000}"/>
    <cellStyle name="Normal 3 2 3 3 3 5" xfId="3357" xr:uid="{00000000-0005-0000-0000-0000149B0000}"/>
    <cellStyle name="Normal 3 2 3 3 3 5 2" xfId="13341" xr:uid="{00000000-0005-0000-0000-0000159B0000}"/>
    <cellStyle name="Normal 3 2 3 3 3 5 2 2" xfId="33234" xr:uid="{00000000-0005-0000-0000-0000169B0000}"/>
    <cellStyle name="Normal 3 2 3 3 3 5 3" xfId="41131" xr:uid="{00000000-0005-0000-0000-0000179B0000}"/>
    <cellStyle name="Normal 3 2 3 3 3 5 4" xfId="25450" xr:uid="{00000000-0005-0000-0000-0000189B0000}"/>
    <cellStyle name="Normal 3 2 3 3 3 5 5" xfId="44562" xr:uid="{00000000-0005-0000-0000-0000199B0000}"/>
    <cellStyle name="Normal 3 2 3 3 3 6" xfId="8123" xr:uid="{00000000-0005-0000-0000-00001A9B0000}"/>
    <cellStyle name="Normal 3 2 3 3 3 6 2" xfId="17090" xr:uid="{00000000-0005-0000-0000-00001B9B0000}"/>
    <cellStyle name="Normal 3 2 3 3 3 6 3" xfId="26818" xr:uid="{00000000-0005-0000-0000-00001C9B0000}"/>
    <cellStyle name="Normal 3 2 3 3 3 6 4" xfId="48315" xr:uid="{00000000-0005-0000-0000-00001D9B0000}"/>
    <cellStyle name="Normal 3 2 3 3 3 7" xfId="11558" xr:uid="{00000000-0005-0000-0000-00001E9B0000}"/>
    <cellStyle name="Normal 3 2 3 3 3 7 2" xfId="34718" xr:uid="{00000000-0005-0000-0000-00001F9B0000}"/>
    <cellStyle name="Normal 3 2 3 3 3 7 3" xfId="49958" xr:uid="{00000000-0005-0000-0000-0000209B0000}"/>
    <cellStyle name="Normal 3 2 3 3 3 8" xfId="19980" xr:uid="{00000000-0005-0000-0000-0000219B0000}"/>
    <cellStyle name="Normal 3 2 3 3 3 9" xfId="41776" xr:uid="{00000000-0005-0000-0000-0000229B0000}"/>
    <cellStyle name="Normal 3 2 3 3 4" xfId="542" xr:uid="{00000000-0005-0000-0000-0000239B0000}"/>
    <cellStyle name="Normal 3 2 3 3 4 2" xfId="2653" xr:uid="{00000000-0005-0000-0000-0000249B0000}"/>
    <cellStyle name="Normal 3 2 3 3 4 2 2" xfId="4575" xr:uid="{00000000-0005-0000-0000-0000259B0000}"/>
    <cellStyle name="Normal 3 2 3 3 4 2 2 2" xfId="14553" xr:uid="{00000000-0005-0000-0000-0000269B0000}"/>
    <cellStyle name="Normal 3 2 3 3 4 2 2 3" xfId="45775" xr:uid="{00000000-0005-0000-0000-0000279B0000}"/>
    <cellStyle name="Normal 3 2 3 3 4 2 3" xfId="11559" xr:uid="{00000000-0005-0000-0000-0000289B0000}"/>
    <cellStyle name="Normal 3 2 3 3 4 2 4" xfId="27309" xr:uid="{00000000-0005-0000-0000-0000299B0000}"/>
    <cellStyle name="Normal 3 2 3 3 4 2 5" xfId="43863" xr:uid="{00000000-0005-0000-0000-00002A9B0000}"/>
    <cellStyle name="Normal 3 2 3 3 4 3" xfId="3673" xr:uid="{00000000-0005-0000-0000-00002B9B0000}"/>
    <cellStyle name="Normal 3 2 3 3 4 3 2" xfId="13657" xr:uid="{00000000-0005-0000-0000-00002C9B0000}"/>
    <cellStyle name="Normal 3 2 3 3 4 3 3" xfId="35204" xr:uid="{00000000-0005-0000-0000-00002D9B0000}"/>
    <cellStyle name="Normal 3 2 3 3 4 3 4" xfId="44878" xr:uid="{00000000-0005-0000-0000-00002E9B0000}"/>
    <cellStyle name="Normal 3 2 3 3 4 4" xfId="9237" xr:uid="{00000000-0005-0000-0000-00002F9B0000}"/>
    <cellStyle name="Normal 3 2 3 3 4 4 2" xfId="18203" xr:uid="{00000000-0005-0000-0000-0000309B0000}"/>
    <cellStyle name="Normal 3 2 3 3 4 4 3" xfId="49429" xr:uid="{00000000-0005-0000-0000-0000319B0000}"/>
    <cellStyle name="Normal 3 2 3 3 4 5" xfId="11560" xr:uid="{00000000-0005-0000-0000-0000329B0000}"/>
    <cellStyle name="Normal 3 2 3 3 4 5 2" xfId="51072" xr:uid="{00000000-0005-0000-0000-0000339B0000}"/>
    <cellStyle name="Normal 3 2 3 3 4 6" xfId="19031" xr:uid="{00000000-0005-0000-0000-0000349B0000}"/>
    <cellStyle name="Normal 3 2 3 3 4 7" xfId="42890" xr:uid="{00000000-0005-0000-0000-0000359B0000}"/>
    <cellStyle name="Normal 3 2 3 3 5" xfId="1234" xr:uid="{00000000-0005-0000-0000-0000369B0000}"/>
    <cellStyle name="Normal 3 2 3 3 5 2" xfId="6254" xr:uid="{00000000-0005-0000-0000-0000379B0000}"/>
    <cellStyle name="Normal 3 2 3 3 5 2 2" xfId="27831" xr:uid="{00000000-0005-0000-0000-0000389B0000}"/>
    <cellStyle name="Normal 3 2 3 3 5 3" xfId="11561" xr:uid="{00000000-0005-0000-0000-0000399B0000}"/>
    <cellStyle name="Normal 3 2 3 3 5 3 2" xfId="35726" xr:uid="{00000000-0005-0000-0000-00003A9B0000}"/>
    <cellStyle name="Normal 3 2 3 3 5 4" xfId="20515" xr:uid="{00000000-0005-0000-0000-00003B9B0000}"/>
    <cellStyle name="Normal 3 2 3 3 5 5" xfId="43106" xr:uid="{00000000-0005-0000-0000-00003C9B0000}"/>
    <cellStyle name="Normal 3 2 3 3 6" xfId="6585" xr:uid="{00000000-0005-0000-0000-00003D9B0000}"/>
    <cellStyle name="Normal 3 2 3 3 6 2" xfId="15565" xr:uid="{00000000-0005-0000-0000-00003E9B0000}"/>
    <cellStyle name="Normal 3 2 3 3 6 2 2" xfId="29315" xr:uid="{00000000-0005-0000-0000-00003F9B0000}"/>
    <cellStyle name="Normal 3 2 3 3 6 3" xfId="37211" xr:uid="{00000000-0005-0000-0000-0000409B0000}"/>
    <cellStyle name="Normal 3 2 3 3 6 4" xfId="21999" xr:uid="{00000000-0005-0000-0000-0000419B0000}"/>
    <cellStyle name="Normal 3 2 3 3 6 5" xfId="46788" xr:uid="{00000000-0005-0000-0000-0000429B0000}"/>
    <cellStyle name="Normal 3 2 3 3 7" xfId="3902" xr:uid="{00000000-0005-0000-0000-0000439B0000}"/>
    <cellStyle name="Normal 3 2 3 3 7 2" xfId="13884" xr:uid="{00000000-0005-0000-0000-0000449B0000}"/>
    <cellStyle name="Normal 3 2 3 3 7 2 2" xfId="30800" xr:uid="{00000000-0005-0000-0000-0000459B0000}"/>
    <cellStyle name="Normal 3 2 3 3 7 3" xfId="38697" xr:uid="{00000000-0005-0000-0000-0000469B0000}"/>
    <cellStyle name="Normal 3 2 3 3 7 4" xfId="23483" xr:uid="{00000000-0005-0000-0000-0000479B0000}"/>
    <cellStyle name="Normal 3 2 3 3 7 5" xfId="45106" xr:uid="{00000000-0005-0000-0000-0000489B0000}"/>
    <cellStyle name="Normal 3 2 3 3 8" xfId="7122" xr:uid="{00000000-0005-0000-0000-0000499B0000}"/>
    <cellStyle name="Normal 3 2 3 3 8 2" xfId="16099" xr:uid="{00000000-0005-0000-0000-00004A9B0000}"/>
    <cellStyle name="Normal 3 2 3 3 8 2 2" xfId="32285" xr:uid="{00000000-0005-0000-0000-00004B9B0000}"/>
    <cellStyle name="Normal 3 2 3 3 8 3" xfId="40182" xr:uid="{00000000-0005-0000-0000-00004C9B0000}"/>
    <cellStyle name="Normal 3 2 3 3 8 4" xfId="24916" xr:uid="{00000000-0005-0000-0000-00004D9B0000}"/>
    <cellStyle name="Normal 3 2 3 3 8 5" xfId="47324" xr:uid="{00000000-0005-0000-0000-00004E9B0000}"/>
    <cellStyle name="Normal 3 2 3 3 9" xfId="3030" xr:uid="{00000000-0005-0000-0000-00004F9B0000}"/>
    <cellStyle name="Normal 3 2 3 3 9 2" xfId="13014" xr:uid="{00000000-0005-0000-0000-0000509B0000}"/>
    <cellStyle name="Normal 3 2 3 3 9 3" xfId="25870" xr:uid="{00000000-0005-0000-0000-0000519B0000}"/>
    <cellStyle name="Normal 3 2 3 3 9 4" xfId="44235" xr:uid="{00000000-0005-0000-0000-0000529B0000}"/>
    <cellStyle name="Normal 3 2 3 4" xfId="694" xr:uid="{00000000-0005-0000-0000-0000539B0000}"/>
    <cellStyle name="Normal 3 2 3 4 10" xfId="33767" xr:uid="{00000000-0005-0000-0000-0000549B0000}"/>
    <cellStyle name="Normal 3 2 3 4 11" xfId="18546" xr:uid="{00000000-0005-0000-0000-0000559B0000}"/>
    <cellStyle name="Normal 3 2 3 4 12" xfId="41600" xr:uid="{00000000-0005-0000-0000-0000569B0000}"/>
    <cellStyle name="Normal 3 2 3 4 2" xfId="1027" xr:uid="{00000000-0005-0000-0000-0000579B0000}"/>
    <cellStyle name="Normal 3 2 3 4 2 10" xfId="42099" xr:uid="{00000000-0005-0000-0000-0000589B0000}"/>
    <cellStyle name="Normal 3 2 3 4 2 2" xfId="2440" xr:uid="{00000000-0005-0000-0000-0000599B0000}"/>
    <cellStyle name="Normal 3 2 3 4 2 2 2" xfId="4938" xr:uid="{00000000-0005-0000-0000-00005A9B0000}"/>
    <cellStyle name="Normal 3 2 3 4 2 2 2 2" xfId="14916" xr:uid="{00000000-0005-0000-0000-00005B9B0000}"/>
    <cellStyle name="Normal 3 2 3 4 2 2 2 2 2" xfId="28783" xr:uid="{00000000-0005-0000-0000-00005C9B0000}"/>
    <cellStyle name="Normal 3 2 3 4 2 2 2 3" xfId="36678" xr:uid="{00000000-0005-0000-0000-00005D9B0000}"/>
    <cellStyle name="Normal 3 2 3 4 2 2 2 4" xfId="21467" xr:uid="{00000000-0005-0000-0000-00005E9B0000}"/>
    <cellStyle name="Normal 3 2 3 4 2 2 2 5" xfId="46138" xr:uid="{00000000-0005-0000-0000-00005F9B0000}"/>
    <cellStyle name="Normal 3 2 3 4 2 2 3" xfId="8986" xr:uid="{00000000-0005-0000-0000-0000609B0000}"/>
    <cellStyle name="Normal 3 2 3 4 2 2 3 2" xfId="17952" xr:uid="{00000000-0005-0000-0000-0000619B0000}"/>
    <cellStyle name="Normal 3 2 3 4 2 2 3 2 2" xfId="30267" xr:uid="{00000000-0005-0000-0000-0000629B0000}"/>
    <cellStyle name="Normal 3 2 3 4 2 2 3 3" xfId="38163" xr:uid="{00000000-0005-0000-0000-0000639B0000}"/>
    <cellStyle name="Normal 3 2 3 4 2 2 3 4" xfId="22950" xr:uid="{00000000-0005-0000-0000-0000649B0000}"/>
    <cellStyle name="Normal 3 2 3 4 2 2 3 5" xfId="49178" xr:uid="{00000000-0005-0000-0000-0000659B0000}"/>
    <cellStyle name="Normal 3 2 3 4 2 2 4" xfId="9845" xr:uid="{00000000-0005-0000-0000-0000669B0000}"/>
    <cellStyle name="Normal 3 2 3 4 2 2 4 2" xfId="31752" xr:uid="{00000000-0005-0000-0000-0000679B0000}"/>
    <cellStyle name="Normal 3 2 3 4 2 2 4 3" xfId="39649" xr:uid="{00000000-0005-0000-0000-0000689B0000}"/>
    <cellStyle name="Normal 3 2 3 4 2 2 4 4" xfId="24434" xr:uid="{00000000-0005-0000-0000-0000699B0000}"/>
    <cellStyle name="Normal 3 2 3 4 2 2 4 5" xfId="50821" xr:uid="{00000000-0005-0000-0000-00006A9B0000}"/>
    <cellStyle name="Normal 3 2 3 4 2 2 5" xfId="12486" xr:uid="{00000000-0005-0000-0000-00006B9B0000}"/>
    <cellStyle name="Normal 3 2 3 4 2 2 5 2" xfId="33237" xr:uid="{00000000-0005-0000-0000-00006C9B0000}"/>
    <cellStyle name="Normal 3 2 3 4 2 2 5 3" xfId="41134" xr:uid="{00000000-0005-0000-0000-00006D9B0000}"/>
    <cellStyle name="Normal 3 2 3 4 2 2 6" xfId="26821" xr:uid="{00000000-0005-0000-0000-00006E9B0000}"/>
    <cellStyle name="Normal 3 2 3 4 2 2 7" xfId="34721" xr:uid="{00000000-0005-0000-0000-00006F9B0000}"/>
    <cellStyle name="Normal 3 2 3 4 2 2 8" xfId="19983" xr:uid="{00000000-0005-0000-0000-0000709B0000}"/>
    <cellStyle name="Normal 3 2 3 4 2 2 9" xfId="42639" xr:uid="{00000000-0005-0000-0000-0000719B0000}"/>
    <cellStyle name="Normal 3 2 3 4 2 3" xfId="1898" xr:uid="{00000000-0005-0000-0000-0000729B0000}"/>
    <cellStyle name="Normal 3 2 3 4 2 3 2" xfId="11562" xr:uid="{00000000-0005-0000-0000-0000739B0000}"/>
    <cellStyle name="Normal 3 2 3 4 2 3 2 2" xfId="28149" xr:uid="{00000000-0005-0000-0000-0000749B0000}"/>
    <cellStyle name="Normal 3 2 3 4 2 3 3" xfId="36044" xr:uid="{00000000-0005-0000-0000-0000759B0000}"/>
    <cellStyle name="Normal 3 2 3 4 2 3 4" xfId="20833" xr:uid="{00000000-0005-0000-0000-0000769B0000}"/>
    <cellStyle name="Normal 3 2 3 4 2 3 5" xfId="43669" xr:uid="{00000000-0005-0000-0000-0000779B0000}"/>
    <cellStyle name="Normal 3 2 3 4 2 4" xfId="3674" xr:uid="{00000000-0005-0000-0000-0000789B0000}"/>
    <cellStyle name="Normal 3 2 3 4 2 4 2" xfId="13658" xr:uid="{00000000-0005-0000-0000-0000799B0000}"/>
    <cellStyle name="Normal 3 2 3 4 2 4 2 2" xfId="29633" xr:uid="{00000000-0005-0000-0000-00007A9B0000}"/>
    <cellStyle name="Normal 3 2 3 4 2 4 3" xfId="37529" xr:uid="{00000000-0005-0000-0000-00007B9B0000}"/>
    <cellStyle name="Normal 3 2 3 4 2 4 4" xfId="22316" xr:uid="{00000000-0005-0000-0000-00007C9B0000}"/>
    <cellStyle name="Normal 3 2 3 4 2 4 5" xfId="44879" xr:uid="{00000000-0005-0000-0000-00007D9B0000}"/>
    <cellStyle name="Normal 3 2 3 4 2 5" xfId="8446" xr:uid="{00000000-0005-0000-0000-00007E9B0000}"/>
    <cellStyle name="Normal 3 2 3 4 2 5 2" xfId="17413" xr:uid="{00000000-0005-0000-0000-00007F9B0000}"/>
    <cellStyle name="Normal 3 2 3 4 2 5 2 2" xfId="31118" xr:uid="{00000000-0005-0000-0000-0000809B0000}"/>
    <cellStyle name="Normal 3 2 3 4 2 5 3" xfId="39015" xr:uid="{00000000-0005-0000-0000-0000819B0000}"/>
    <cellStyle name="Normal 3 2 3 4 2 5 4" xfId="23800" xr:uid="{00000000-0005-0000-0000-0000829B0000}"/>
    <cellStyle name="Normal 3 2 3 4 2 5 5" xfId="48638" xr:uid="{00000000-0005-0000-0000-0000839B0000}"/>
    <cellStyle name="Normal 3 2 3 4 2 6" xfId="11563" xr:uid="{00000000-0005-0000-0000-0000849B0000}"/>
    <cellStyle name="Normal 3 2 3 4 2 6 2" xfId="32603" xr:uid="{00000000-0005-0000-0000-0000859B0000}"/>
    <cellStyle name="Normal 3 2 3 4 2 6 3" xfId="40500" xr:uid="{00000000-0005-0000-0000-0000869B0000}"/>
    <cellStyle name="Normal 3 2 3 4 2 6 4" xfId="25206" xr:uid="{00000000-0005-0000-0000-0000879B0000}"/>
    <cellStyle name="Normal 3 2 3 4 2 6 5" xfId="50281" xr:uid="{00000000-0005-0000-0000-0000889B0000}"/>
    <cellStyle name="Normal 3 2 3 4 2 7" xfId="26187" xr:uid="{00000000-0005-0000-0000-0000899B0000}"/>
    <cellStyle name="Normal 3 2 3 4 2 8" xfId="34087" xr:uid="{00000000-0005-0000-0000-00008A9B0000}"/>
    <cellStyle name="Normal 3 2 3 4 2 9" xfId="19349" xr:uid="{00000000-0005-0000-0000-00008B9B0000}"/>
    <cellStyle name="Normal 3 2 3 4 3" xfId="2439" xr:uid="{00000000-0005-0000-0000-00008C9B0000}"/>
    <cellStyle name="Normal 3 2 3 4 3 2" xfId="6737" xr:uid="{00000000-0005-0000-0000-00008D9B0000}"/>
    <cellStyle name="Normal 3 2 3 4 3 2 2" xfId="15715" xr:uid="{00000000-0005-0000-0000-00008E9B0000}"/>
    <cellStyle name="Normal 3 2 3 4 3 2 2 2" xfId="28782" xr:uid="{00000000-0005-0000-0000-00008F9B0000}"/>
    <cellStyle name="Normal 3 2 3 4 3 2 3" xfId="36677" xr:uid="{00000000-0005-0000-0000-0000909B0000}"/>
    <cellStyle name="Normal 3 2 3 4 3 2 4" xfId="21466" xr:uid="{00000000-0005-0000-0000-0000919B0000}"/>
    <cellStyle name="Normal 3 2 3 4 3 2 5" xfId="46939" xr:uid="{00000000-0005-0000-0000-0000929B0000}"/>
    <cellStyle name="Normal 3 2 3 4 3 3" xfId="8985" xr:uid="{00000000-0005-0000-0000-0000939B0000}"/>
    <cellStyle name="Normal 3 2 3 4 3 3 2" xfId="17951" xr:uid="{00000000-0005-0000-0000-0000949B0000}"/>
    <cellStyle name="Normal 3 2 3 4 3 3 2 2" xfId="30266" xr:uid="{00000000-0005-0000-0000-0000959B0000}"/>
    <cellStyle name="Normal 3 2 3 4 3 3 3" xfId="38162" xr:uid="{00000000-0005-0000-0000-0000969B0000}"/>
    <cellStyle name="Normal 3 2 3 4 3 3 4" xfId="22949" xr:uid="{00000000-0005-0000-0000-0000979B0000}"/>
    <cellStyle name="Normal 3 2 3 4 3 3 5" xfId="49177" xr:uid="{00000000-0005-0000-0000-0000989B0000}"/>
    <cellStyle name="Normal 3 2 3 4 3 4" xfId="9846" xr:uid="{00000000-0005-0000-0000-0000999B0000}"/>
    <cellStyle name="Normal 3 2 3 4 3 4 2" xfId="31751" xr:uid="{00000000-0005-0000-0000-00009A9B0000}"/>
    <cellStyle name="Normal 3 2 3 4 3 4 3" xfId="39648" xr:uid="{00000000-0005-0000-0000-00009B9B0000}"/>
    <cellStyle name="Normal 3 2 3 4 3 4 4" xfId="24433" xr:uid="{00000000-0005-0000-0000-00009C9B0000}"/>
    <cellStyle name="Normal 3 2 3 4 3 4 5" xfId="50820" xr:uid="{00000000-0005-0000-0000-00009D9B0000}"/>
    <cellStyle name="Normal 3 2 3 4 3 5" xfId="12485" xr:uid="{00000000-0005-0000-0000-00009E9B0000}"/>
    <cellStyle name="Normal 3 2 3 4 3 5 2" xfId="33236" xr:uid="{00000000-0005-0000-0000-00009F9B0000}"/>
    <cellStyle name="Normal 3 2 3 4 3 5 3" xfId="41133" xr:uid="{00000000-0005-0000-0000-0000A09B0000}"/>
    <cellStyle name="Normal 3 2 3 4 3 6" xfId="26820" xr:uid="{00000000-0005-0000-0000-0000A19B0000}"/>
    <cellStyle name="Normal 3 2 3 4 3 7" xfId="34720" xr:uid="{00000000-0005-0000-0000-0000A29B0000}"/>
    <cellStyle name="Normal 3 2 3 4 3 8" xfId="19982" xr:uid="{00000000-0005-0000-0000-0000A39B0000}"/>
    <cellStyle name="Normal 3 2 3 4 3 9" xfId="42638" xr:uid="{00000000-0005-0000-0000-0000A49B0000}"/>
    <cellStyle name="Normal 3 2 3 4 4" xfId="1385" xr:uid="{00000000-0005-0000-0000-0000A59B0000}"/>
    <cellStyle name="Normal 3 2 3 4 4 2" xfId="4098" xr:uid="{00000000-0005-0000-0000-0000A69B0000}"/>
    <cellStyle name="Normal 3 2 3 4 4 2 2" xfId="14079" xr:uid="{00000000-0005-0000-0000-0000A79B0000}"/>
    <cellStyle name="Normal 3 2 3 4 4 2 3" xfId="27307" xr:uid="{00000000-0005-0000-0000-0000A89B0000}"/>
    <cellStyle name="Normal 3 2 3 4 4 2 4" xfId="45301" xr:uid="{00000000-0005-0000-0000-0000A99B0000}"/>
    <cellStyle name="Normal 3 2 3 4 4 3" xfId="11564" xr:uid="{00000000-0005-0000-0000-0000AA9B0000}"/>
    <cellStyle name="Normal 3 2 3 4 4 3 2" xfId="35202" xr:uid="{00000000-0005-0000-0000-0000AB9B0000}"/>
    <cellStyle name="Normal 3 2 3 4 4 4" xfId="19029" xr:uid="{00000000-0005-0000-0000-0000AC9B0000}"/>
    <cellStyle name="Normal 3 2 3 4 4 5" xfId="43257" xr:uid="{00000000-0005-0000-0000-0000AD9B0000}"/>
    <cellStyle name="Normal 3 2 3 4 5" xfId="7273" xr:uid="{00000000-0005-0000-0000-0000AE9B0000}"/>
    <cellStyle name="Normal 3 2 3 4 5 2" xfId="16249" xr:uid="{00000000-0005-0000-0000-0000AF9B0000}"/>
    <cellStyle name="Normal 3 2 3 4 5 2 2" xfId="27829" xr:uid="{00000000-0005-0000-0000-0000B09B0000}"/>
    <cellStyle name="Normal 3 2 3 4 5 3" xfId="35724" xr:uid="{00000000-0005-0000-0000-0000B19B0000}"/>
    <cellStyle name="Normal 3 2 3 4 5 4" xfId="20513" xr:uid="{00000000-0005-0000-0000-0000B29B0000}"/>
    <cellStyle name="Normal 3 2 3 4 5 5" xfId="47474" xr:uid="{00000000-0005-0000-0000-0000B39B0000}"/>
    <cellStyle name="Normal 3 2 3 4 6" xfId="3181" xr:uid="{00000000-0005-0000-0000-0000B49B0000}"/>
    <cellStyle name="Normal 3 2 3 4 6 2" xfId="13165" xr:uid="{00000000-0005-0000-0000-0000B59B0000}"/>
    <cellStyle name="Normal 3 2 3 4 6 2 2" xfId="29313" xr:uid="{00000000-0005-0000-0000-0000B69B0000}"/>
    <cellStyle name="Normal 3 2 3 4 6 3" xfId="37209" xr:uid="{00000000-0005-0000-0000-0000B79B0000}"/>
    <cellStyle name="Normal 3 2 3 4 6 4" xfId="21997" xr:uid="{00000000-0005-0000-0000-0000B89B0000}"/>
    <cellStyle name="Normal 3 2 3 4 6 5" xfId="44386" xr:uid="{00000000-0005-0000-0000-0000B99B0000}"/>
    <cellStyle name="Normal 3 2 3 4 7" xfId="7947" xr:uid="{00000000-0005-0000-0000-0000BA9B0000}"/>
    <cellStyle name="Normal 3 2 3 4 7 2" xfId="16914" xr:uid="{00000000-0005-0000-0000-0000BB9B0000}"/>
    <cellStyle name="Normal 3 2 3 4 7 2 2" xfId="30798" xr:uid="{00000000-0005-0000-0000-0000BC9B0000}"/>
    <cellStyle name="Normal 3 2 3 4 7 3" xfId="38695" xr:uid="{00000000-0005-0000-0000-0000BD9B0000}"/>
    <cellStyle name="Normal 3 2 3 4 7 4" xfId="23481" xr:uid="{00000000-0005-0000-0000-0000BE9B0000}"/>
    <cellStyle name="Normal 3 2 3 4 7 5" xfId="48139" xr:uid="{00000000-0005-0000-0000-0000BF9B0000}"/>
    <cellStyle name="Normal 3 2 3 4 8" xfId="11565" xr:uid="{00000000-0005-0000-0000-0000C09B0000}"/>
    <cellStyle name="Normal 3 2 3 4 8 2" xfId="32283" xr:uid="{00000000-0005-0000-0000-0000C19B0000}"/>
    <cellStyle name="Normal 3 2 3 4 8 3" xfId="40180" xr:uid="{00000000-0005-0000-0000-0000C29B0000}"/>
    <cellStyle name="Normal 3 2 3 4 8 4" xfId="24914" xr:uid="{00000000-0005-0000-0000-0000C39B0000}"/>
    <cellStyle name="Normal 3 2 3 4 8 5" xfId="49782" xr:uid="{00000000-0005-0000-0000-0000C49B0000}"/>
    <cellStyle name="Normal 3 2 3 4 9" xfId="25868" xr:uid="{00000000-0005-0000-0000-0000C59B0000}"/>
    <cellStyle name="Normal 3 2 3 5" xfId="868" xr:uid="{00000000-0005-0000-0000-0000C69B0000}"/>
    <cellStyle name="Normal 3 2 3 5 10" xfId="41774" xr:uid="{00000000-0005-0000-0000-0000C79B0000}"/>
    <cellStyle name="Normal 3 2 3 5 2" xfId="2441" xr:uid="{00000000-0005-0000-0000-0000C89B0000}"/>
    <cellStyle name="Normal 3 2 3 5 2 2" xfId="6911" xr:uid="{00000000-0005-0000-0000-0000C99B0000}"/>
    <cellStyle name="Normal 3 2 3 5 2 2 2" xfId="15889" xr:uid="{00000000-0005-0000-0000-0000CA9B0000}"/>
    <cellStyle name="Normal 3 2 3 5 2 2 2 2" xfId="28784" xr:uid="{00000000-0005-0000-0000-0000CB9B0000}"/>
    <cellStyle name="Normal 3 2 3 5 2 2 3" xfId="36679" xr:uid="{00000000-0005-0000-0000-0000CC9B0000}"/>
    <cellStyle name="Normal 3 2 3 5 2 2 4" xfId="21468" xr:uid="{00000000-0005-0000-0000-0000CD9B0000}"/>
    <cellStyle name="Normal 3 2 3 5 2 2 5" xfId="47113" xr:uid="{00000000-0005-0000-0000-0000CE9B0000}"/>
    <cellStyle name="Normal 3 2 3 5 2 3" xfId="8987" xr:uid="{00000000-0005-0000-0000-0000CF9B0000}"/>
    <cellStyle name="Normal 3 2 3 5 2 3 2" xfId="17953" xr:uid="{00000000-0005-0000-0000-0000D09B0000}"/>
    <cellStyle name="Normal 3 2 3 5 2 3 2 2" xfId="30268" xr:uid="{00000000-0005-0000-0000-0000D19B0000}"/>
    <cellStyle name="Normal 3 2 3 5 2 3 3" xfId="38164" xr:uid="{00000000-0005-0000-0000-0000D29B0000}"/>
    <cellStyle name="Normal 3 2 3 5 2 3 4" xfId="22951" xr:uid="{00000000-0005-0000-0000-0000D39B0000}"/>
    <cellStyle name="Normal 3 2 3 5 2 3 5" xfId="49179" xr:uid="{00000000-0005-0000-0000-0000D49B0000}"/>
    <cellStyle name="Normal 3 2 3 5 2 4" xfId="9847" xr:uid="{00000000-0005-0000-0000-0000D59B0000}"/>
    <cellStyle name="Normal 3 2 3 5 2 4 2" xfId="31753" xr:uid="{00000000-0005-0000-0000-0000D69B0000}"/>
    <cellStyle name="Normal 3 2 3 5 2 4 3" xfId="39650" xr:uid="{00000000-0005-0000-0000-0000D79B0000}"/>
    <cellStyle name="Normal 3 2 3 5 2 4 4" xfId="24435" xr:uid="{00000000-0005-0000-0000-0000D89B0000}"/>
    <cellStyle name="Normal 3 2 3 5 2 4 5" xfId="50822" xr:uid="{00000000-0005-0000-0000-0000D99B0000}"/>
    <cellStyle name="Normal 3 2 3 5 2 5" xfId="12487" xr:uid="{00000000-0005-0000-0000-0000DA9B0000}"/>
    <cellStyle name="Normal 3 2 3 5 2 5 2" xfId="33238" xr:uid="{00000000-0005-0000-0000-0000DB9B0000}"/>
    <cellStyle name="Normal 3 2 3 5 2 5 3" xfId="41135" xr:uid="{00000000-0005-0000-0000-0000DC9B0000}"/>
    <cellStyle name="Normal 3 2 3 5 2 6" xfId="26822" xr:uid="{00000000-0005-0000-0000-0000DD9B0000}"/>
    <cellStyle name="Normal 3 2 3 5 2 7" xfId="34722" xr:uid="{00000000-0005-0000-0000-0000DE9B0000}"/>
    <cellStyle name="Normal 3 2 3 5 2 8" xfId="19984" xr:uid="{00000000-0005-0000-0000-0000DF9B0000}"/>
    <cellStyle name="Normal 3 2 3 5 2 9" xfId="42640" xr:uid="{00000000-0005-0000-0000-0000E09B0000}"/>
    <cellStyle name="Normal 3 2 3 5 3" xfId="1559" xr:uid="{00000000-0005-0000-0000-0000E19B0000}"/>
    <cellStyle name="Normal 3 2 3 5 3 2" xfId="4659" xr:uid="{00000000-0005-0000-0000-0000E29B0000}"/>
    <cellStyle name="Normal 3 2 3 5 3 2 2" xfId="14637" xr:uid="{00000000-0005-0000-0000-0000E39B0000}"/>
    <cellStyle name="Normal 3 2 3 5 3 2 3" xfId="27932" xr:uid="{00000000-0005-0000-0000-0000E49B0000}"/>
    <cellStyle name="Normal 3 2 3 5 3 2 4" xfId="45859" xr:uid="{00000000-0005-0000-0000-0000E59B0000}"/>
    <cellStyle name="Normal 3 2 3 5 3 3" xfId="11566" xr:uid="{00000000-0005-0000-0000-0000E69B0000}"/>
    <cellStyle name="Normal 3 2 3 5 3 3 2" xfId="35827" xr:uid="{00000000-0005-0000-0000-0000E79B0000}"/>
    <cellStyle name="Normal 3 2 3 5 3 4" xfId="20616" xr:uid="{00000000-0005-0000-0000-0000E89B0000}"/>
    <cellStyle name="Normal 3 2 3 5 3 5" xfId="43431" xr:uid="{00000000-0005-0000-0000-0000E99B0000}"/>
    <cellStyle name="Normal 3 2 3 5 4" xfId="7447" xr:uid="{00000000-0005-0000-0000-0000EA9B0000}"/>
    <cellStyle name="Normal 3 2 3 5 4 2" xfId="16422" xr:uid="{00000000-0005-0000-0000-0000EB9B0000}"/>
    <cellStyle name="Normal 3 2 3 5 4 2 2" xfId="29416" xr:uid="{00000000-0005-0000-0000-0000EC9B0000}"/>
    <cellStyle name="Normal 3 2 3 5 4 3" xfId="37312" xr:uid="{00000000-0005-0000-0000-0000ED9B0000}"/>
    <cellStyle name="Normal 3 2 3 5 4 4" xfId="22100" xr:uid="{00000000-0005-0000-0000-0000EE9B0000}"/>
    <cellStyle name="Normal 3 2 3 5 4 5" xfId="47647" xr:uid="{00000000-0005-0000-0000-0000EF9B0000}"/>
    <cellStyle name="Normal 3 2 3 5 5" xfId="3355" xr:uid="{00000000-0005-0000-0000-0000F09B0000}"/>
    <cellStyle name="Normal 3 2 3 5 5 2" xfId="13339" xr:uid="{00000000-0005-0000-0000-0000F19B0000}"/>
    <cellStyle name="Normal 3 2 3 5 5 2 2" xfId="30901" xr:uid="{00000000-0005-0000-0000-0000F29B0000}"/>
    <cellStyle name="Normal 3 2 3 5 5 3" xfId="38798" xr:uid="{00000000-0005-0000-0000-0000F39B0000}"/>
    <cellStyle name="Normal 3 2 3 5 5 4" xfId="23584" xr:uid="{00000000-0005-0000-0000-0000F49B0000}"/>
    <cellStyle name="Normal 3 2 3 5 5 5" xfId="44560" xr:uid="{00000000-0005-0000-0000-0000F59B0000}"/>
    <cellStyle name="Normal 3 2 3 5 6" xfId="8121" xr:uid="{00000000-0005-0000-0000-0000F69B0000}"/>
    <cellStyle name="Normal 3 2 3 5 6 2" xfId="17088" xr:uid="{00000000-0005-0000-0000-0000F79B0000}"/>
    <cellStyle name="Normal 3 2 3 5 6 2 2" xfId="32386" xr:uid="{00000000-0005-0000-0000-0000F89B0000}"/>
    <cellStyle name="Normal 3 2 3 5 6 3" xfId="40283" xr:uid="{00000000-0005-0000-0000-0000F99B0000}"/>
    <cellStyle name="Normal 3 2 3 5 6 4" xfId="25004" xr:uid="{00000000-0005-0000-0000-0000FA9B0000}"/>
    <cellStyle name="Normal 3 2 3 5 6 5" xfId="48313" xr:uid="{00000000-0005-0000-0000-0000FB9B0000}"/>
    <cellStyle name="Normal 3 2 3 5 7" xfId="11567" xr:uid="{00000000-0005-0000-0000-0000FC9B0000}"/>
    <cellStyle name="Normal 3 2 3 5 7 2" xfId="25970" xr:uid="{00000000-0005-0000-0000-0000FD9B0000}"/>
    <cellStyle name="Normal 3 2 3 5 7 3" xfId="49956" xr:uid="{00000000-0005-0000-0000-0000FE9B0000}"/>
    <cellStyle name="Normal 3 2 3 5 8" xfId="33870" xr:uid="{00000000-0005-0000-0000-0000FF9B0000}"/>
    <cellStyle name="Normal 3 2 3 5 9" xfId="19132" xr:uid="{00000000-0005-0000-0000-0000009C0000}"/>
    <cellStyle name="Normal 3 2 3 6" xfId="393" xr:uid="{00000000-0005-0000-0000-0000019C0000}"/>
    <cellStyle name="Normal 3 2 3 6 10" xfId="41911" xr:uid="{00000000-0005-0000-0000-0000029C0000}"/>
    <cellStyle name="Normal 3 2 3 6 2" xfId="2442" xr:uid="{00000000-0005-0000-0000-0000039C0000}"/>
    <cellStyle name="Normal 3 2 3 6 2 2" xfId="5183" xr:uid="{00000000-0005-0000-0000-0000049C0000}"/>
    <cellStyle name="Normal 3 2 3 6 2 2 2" xfId="15160" xr:uid="{00000000-0005-0000-0000-0000059C0000}"/>
    <cellStyle name="Normal 3 2 3 6 2 2 2 2" xfId="28785" xr:uid="{00000000-0005-0000-0000-0000069C0000}"/>
    <cellStyle name="Normal 3 2 3 6 2 2 3" xfId="36680" xr:uid="{00000000-0005-0000-0000-0000079C0000}"/>
    <cellStyle name="Normal 3 2 3 6 2 2 4" xfId="21469" xr:uid="{00000000-0005-0000-0000-0000089C0000}"/>
    <cellStyle name="Normal 3 2 3 6 2 2 5" xfId="46383" xr:uid="{00000000-0005-0000-0000-0000099C0000}"/>
    <cellStyle name="Normal 3 2 3 6 2 3" xfId="8988" xr:uid="{00000000-0005-0000-0000-00000A9C0000}"/>
    <cellStyle name="Normal 3 2 3 6 2 3 2" xfId="17954" xr:uid="{00000000-0005-0000-0000-00000B9C0000}"/>
    <cellStyle name="Normal 3 2 3 6 2 3 2 2" xfId="30269" xr:uid="{00000000-0005-0000-0000-00000C9C0000}"/>
    <cellStyle name="Normal 3 2 3 6 2 3 3" xfId="38165" xr:uid="{00000000-0005-0000-0000-00000D9C0000}"/>
    <cellStyle name="Normal 3 2 3 6 2 3 4" xfId="22952" xr:uid="{00000000-0005-0000-0000-00000E9C0000}"/>
    <cellStyle name="Normal 3 2 3 6 2 3 5" xfId="49180" xr:uid="{00000000-0005-0000-0000-00000F9C0000}"/>
    <cellStyle name="Normal 3 2 3 6 2 4" xfId="9848" xr:uid="{00000000-0005-0000-0000-0000109C0000}"/>
    <cellStyle name="Normal 3 2 3 6 2 4 2" xfId="31754" xr:uid="{00000000-0005-0000-0000-0000119C0000}"/>
    <cellStyle name="Normal 3 2 3 6 2 4 3" xfId="39651" xr:uid="{00000000-0005-0000-0000-0000129C0000}"/>
    <cellStyle name="Normal 3 2 3 6 2 4 4" xfId="24436" xr:uid="{00000000-0005-0000-0000-0000139C0000}"/>
    <cellStyle name="Normal 3 2 3 6 2 4 5" xfId="50823" xr:uid="{00000000-0005-0000-0000-0000149C0000}"/>
    <cellStyle name="Normal 3 2 3 6 2 5" xfId="12488" xr:uid="{00000000-0005-0000-0000-0000159C0000}"/>
    <cellStyle name="Normal 3 2 3 6 2 5 2" xfId="33239" xr:uid="{00000000-0005-0000-0000-0000169C0000}"/>
    <cellStyle name="Normal 3 2 3 6 2 5 3" xfId="41136" xr:uid="{00000000-0005-0000-0000-0000179C0000}"/>
    <cellStyle name="Normal 3 2 3 6 2 6" xfId="26823" xr:uid="{00000000-0005-0000-0000-0000189C0000}"/>
    <cellStyle name="Normal 3 2 3 6 2 7" xfId="34723" xr:uid="{00000000-0005-0000-0000-0000199C0000}"/>
    <cellStyle name="Normal 3 2 3 6 2 8" xfId="19985" xr:uid="{00000000-0005-0000-0000-00001A9C0000}"/>
    <cellStyle name="Normal 3 2 3 6 2 9" xfId="42641" xr:uid="{00000000-0005-0000-0000-00001B9C0000}"/>
    <cellStyle name="Normal 3 2 3 6 3" xfId="1700" xr:uid="{00000000-0005-0000-0000-00001C9C0000}"/>
    <cellStyle name="Normal 3 2 3 6 3 2" xfId="11568" xr:uid="{00000000-0005-0000-0000-00001D9C0000}"/>
    <cellStyle name="Normal 3 2 3 6 3 2 2" xfId="27606" xr:uid="{00000000-0005-0000-0000-00001E9C0000}"/>
    <cellStyle name="Normal 3 2 3 6 3 3" xfId="35501" xr:uid="{00000000-0005-0000-0000-00001F9C0000}"/>
    <cellStyle name="Normal 3 2 3 6 3 4" xfId="20290" xr:uid="{00000000-0005-0000-0000-0000209C0000}"/>
    <cellStyle name="Normal 3 2 3 6 3 5" xfId="43519" xr:uid="{00000000-0005-0000-0000-0000219C0000}"/>
    <cellStyle name="Normal 3 2 3 6 4" xfId="2887" xr:uid="{00000000-0005-0000-0000-0000229C0000}"/>
    <cellStyle name="Normal 3 2 3 6 4 2" xfId="12871" xr:uid="{00000000-0005-0000-0000-0000239C0000}"/>
    <cellStyle name="Normal 3 2 3 6 4 2 2" xfId="29090" xr:uid="{00000000-0005-0000-0000-0000249C0000}"/>
    <cellStyle name="Normal 3 2 3 6 4 3" xfId="36986" xr:uid="{00000000-0005-0000-0000-0000259C0000}"/>
    <cellStyle name="Normal 3 2 3 6 4 4" xfId="21774" xr:uid="{00000000-0005-0000-0000-0000269C0000}"/>
    <cellStyle name="Normal 3 2 3 6 4 5" xfId="44092" xr:uid="{00000000-0005-0000-0000-0000279C0000}"/>
    <cellStyle name="Normal 3 2 3 6 5" xfId="8258" xr:uid="{00000000-0005-0000-0000-0000289C0000}"/>
    <cellStyle name="Normal 3 2 3 6 5 2" xfId="17225" xr:uid="{00000000-0005-0000-0000-0000299C0000}"/>
    <cellStyle name="Normal 3 2 3 6 5 2 2" xfId="30575" xr:uid="{00000000-0005-0000-0000-00002A9C0000}"/>
    <cellStyle name="Normal 3 2 3 6 5 3" xfId="38472" xr:uid="{00000000-0005-0000-0000-00002B9C0000}"/>
    <cellStyle name="Normal 3 2 3 6 5 4" xfId="23258" xr:uid="{00000000-0005-0000-0000-00002C9C0000}"/>
    <cellStyle name="Normal 3 2 3 6 5 5" xfId="48450" xr:uid="{00000000-0005-0000-0000-00002D9C0000}"/>
    <cellStyle name="Normal 3 2 3 6 6" xfId="11569" xr:uid="{00000000-0005-0000-0000-00002E9C0000}"/>
    <cellStyle name="Normal 3 2 3 6 6 2" xfId="32060" xr:uid="{00000000-0005-0000-0000-00002F9C0000}"/>
    <cellStyle name="Normal 3 2 3 6 6 3" xfId="39957" xr:uid="{00000000-0005-0000-0000-0000309C0000}"/>
    <cellStyle name="Normal 3 2 3 6 6 4" xfId="24693" xr:uid="{00000000-0005-0000-0000-0000319C0000}"/>
    <cellStyle name="Normal 3 2 3 6 6 5" xfId="50093" xr:uid="{00000000-0005-0000-0000-0000329C0000}"/>
    <cellStyle name="Normal 3 2 3 6 7" xfId="25645" xr:uid="{00000000-0005-0000-0000-0000339C0000}"/>
    <cellStyle name="Normal 3 2 3 6 8" xfId="33544" xr:uid="{00000000-0005-0000-0000-0000349C0000}"/>
    <cellStyle name="Normal 3 2 3 6 9" xfId="18806" xr:uid="{00000000-0005-0000-0000-0000359C0000}"/>
    <cellStyle name="Normal 3 2 3 7" xfId="1636" xr:uid="{00000000-0005-0000-0000-0000369C0000}"/>
    <cellStyle name="Normal 3 2 3 7 10" xfId="41847" xr:uid="{00000000-0005-0000-0000-0000379C0000}"/>
    <cellStyle name="Normal 3 2 3 7 2" xfId="2443" xr:uid="{00000000-0005-0000-0000-0000389C0000}"/>
    <cellStyle name="Normal 3 2 3 7 2 2" xfId="7599" xr:uid="{00000000-0005-0000-0000-0000399C0000}"/>
    <cellStyle name="Normal 3 2 3 7 2 2 2" xfId="16574" xr:uid="{00000000-0005-0000-0000-00003A9C0000}"/>
    <cellStyle name="Normal 3 2 3 7 2 2 2 2" xfId="28786" xr:uid="{00000000-0005-0000-0000-00003B9C0000}"/>
    <cellStyle name="Normal 3 2 3 7 2 2 3" xfId="36681" xr:uid="{00000000-0005-0000-0000-00003C9C0000}"/>
    <cellStyle name="Normal 3 2 3 7 2 2 4" xfId="21470" xr:uid="{00000000-0005-0000-0000-00003D9C0000}"/>
    <cellStyle name="Normal 3 2 3 7 2 2 5" xfId="47799" xr:uid="{00000000-0005-0000-0000-00003E9C0000}"/>
    <cellStyle name="Normal 3 2 3 7 2 3" xfId="8989" xr:uid="{00000000-0005-0000-0000-00003F9C0000}"/>
    <cellStyle name="Normal 3 2 3 7 2 3 2" xfId="17955" xr:uid="{00000000-0005-0000-0000-0000409C0000}"/>
    <cellStyle name="Normal 3 2 3 7 2 3 2 2" xfId="30270" xr:uid="{00000000-0005-0000-0000-0000419C0000}"/>
    <cellStyle name="Normal 3 2 3 7 2 3 3" xfId="38166" xr:uid="{00000000-0005-0000-0000-0000429C0000}"/>
    <cellStyle name="Normal 3 2 3 7 2 3 4" xfId="22953" xr:uid="{00000000-0005-0000-0000-0000439C0000}"/>
    <cellStyle name="Normal 3 2 3 7 2 3 5" xfId="49181" xr:uid="{00000000-0005-0000-0000-0000449C0000}"/>
    <cellStyle name="Normal 3 2 3 7 2 4" xfId="9849" xr:uid="{00000000-0005-0000-0000-0000459C0000}"/>
    <cellStyle name="Normal 3 2 3 7 2 4 2" xfId="31755" xr:uid="{00000000-0005-0000-0000-0000469C0000}"/>
    <cellStyle name="Normal 3 2 3 7 2 4 3" xfId="39652" xr:uid="{00000000-0005-0000-0000-0000479C0000}"/>
    <cellStyle name="Normal 3 2 3 7 2 4 4" xfId="24437" xr:uid="{00000000-0005-0000-0000-0000489C0000}"/>
    <cellStyle name="Normal 3 2 3 7 2 4 5" xfId="50824" xr:uid="{00000000-0005-0000-0000-0000499C0000}"/>
    <cellStyle name="Normal 3 2 3 7 2 5" xfId="12489" xr:uid="{00000000-0005-0000-0000-00004A9C0000}"/>
    <cellStyle name="Normal 3 2 3 7 2 5 2" xfId="33240" xr:uid="{00000000-0005-0000-0000-00004B9C0000}"/>
    <cellStyle name="Normal 3 2 3 7 2 5 3" xfId="41137" xr:uid="{00000000-0005-0000-0000-00004C9C0000}"/>
    <cellStyle name="Normal 3 2 3 7 2 6" xfId="26824" xr:uid="{00000000-0005-0000-0000-00004D9C0000}"/>
    <cellStyle name="Normal 3 2 3 7 2 7" xfId="34724" xr:uid="{00000000-0005-0000-0000-00004E9C0000}"/>
    <cellStyle name="Normal 3 2 3 7 2 8" xfId="19986" xr:uid="{00000000-0005-0000-0000-00004F9C0000}"/>
    <cellStyle name="Normal 3 2 3 7 2 9" xfId="42642" xr:uid="{00000000-0005-0000-0000-0000509C0000}"/>
    <cellStyle name="Normal 3 2 3 7 3" xfId="4363" xr:uid="{00000000-0005-0000-0000-0000519C0000}"/>
    <cellStyle name="Normal 3 2 3 7 3 2" xfId="14343" xr:uid="{00000000-0005-0000-0000-0000529C0000}"/>
    <cellStyle name="Normal 3 2 3 7 3 2 2" xfId="27541" xr:uid="{00000000-0005-0000-0000-0000539C0000}"/>
    <cellStyle name="Normal 3 2 3 7 3 3" xfId="35436" xr:uid="{00000000-0005-0000-0000-0000549C0000}"/>
    <cellStyle name="Normal 3 2 3 7 3 4" xfId="20226" xr:uid="{00000000-0005-0000-0000-0000559C0000}"/>
    <cellStyle name="Normal 3 2 3 7 3 5" xfId="45565" xr:uid="{00000000-0005-0000-0000-0000569C0000}"/>
    <cellStyle name="Normal 3 2 3 7 4" xfId="8194" xr:uid="{00000000-0005-0000-0000-0000579C0000}"/>
    <cellStyle name="Normal 3 2 3 7 4 2" xfId="17161" xr:uid="{00000000-0005-0000-0000-0000589C0000}"/>
    <cellStyle name="Normal 3 2 3 7 4 2 2" xfId="29025" xr:uid="{00000000-0005-0000-0000-0000599C0000}"/>
    <cellStyle name="Normal 3 2 3 7 4 3" xfId="36921" xr:uid="{00000000-0005-0000-0000-00005A9C0000}"/>
    <cellStyle name="Normal 3 2 3 7 4 4" xfId="21710" xr:uid="{00000000-0005-0000-0000-00005B9C0000}"/>
    <cellStyle name="Normal 3 2 3 7 4 5" xfId="48386" xr:uid="{00000000-0005-0000-0000-00005C9C0000}"/>
    <cellStyle name="Normal 3 2 3 7 5" xfId="9850" xr:uid="{00000000-0005-0000-0000-00005D9C0000}"/>
    <cellStyle name="Normal 3 2 3 7 5 2" xfId="30510" xr:uid="{00000000-0005-0000-0000-00005E9C0000}"/>
    <cellStyle name="Normal 3 2 3 7 5 3" xfId="38407" xr:uid="{00000000-0005-0000-0000-00005F9C0000}"/>
    <cellStyle name="Normal 3 2 3 7 5 4" xfId="23194" xr:uid="{00000000-0005-0000-0000-0000609C0000}"/>
    <cellStyle name="Normal 3 2 3 7 5 5" xfId="50029" xr:uid="{00000000-0005-0000-0000-0000619C0000}"/>
    <cellStyle name="Normal 3 2 3 7 6" xfId="12031" xr:uid="{00000000-0005-0000-0000-0000629C0000}"/>
    <cellStyle name="Normal 3 2 3 7 6 2" xfId="31995" xr:uid="{00000000-0005-0000-0000-0000639C0000}"/>
    <cellStyle name="Normal 3 2 3 7 6 3" xfId="39892" xr:uid="{00000000-0005-0000-0000-0000649C0000}"/>
    <cellStyle name="Normal 3 2 3 7 7" xfId="25580" xr:uid="{00000000-0005-0000-0000-0000659C0000}"/>
    <cellStyle name="Normal 3 2 3 7 8" xfId="33479" xr:uid="{00000000-0005-0000-0000-0000669C0000}"/>
    <cellStyle name="Normal 3 2 3 7 9" xfId="18741" xr:uid="{00000000-0005-0000-0000-0000679C0000}"/>
    <cellStyle name="Normal 3 2 3 8" xfId="2436" xr:uid="{00000000-0005-0000-0000-0000689C0000}"/>
    <cellStyle name="Normal 3 2 3 8 2" xfId="5716" xr:uid="{00000000-0005-0000-0000-0000699C0000}"/>
    <cellStyle name="Normal 3 2 3 8 2 2" xfId="28777" xr:uid="{00000000-0005-0000-0000-00006A9C0000}"/>
    <cellStyle name="Normal 3 2 3 8 2 2 2" xfId="51383" xr:uid="{00000000-0005-0000-0000-00006B9C0000}"/>
    <cellStyle name="Normal 3 2 3 8 2 3" xfId="36672" xr:uid="{00000000-0005-0000-0000-00006C9C0000}"/>
    <cellStyle name="Normal 3 2 3 8 2 3 2" xfId="51238" xr:uid="{00000000-0005-0000-0000-00006D9C0000}"/>
    <cellStyle name="Normal 3 2 3 8 2 4" xfId="21461" xr:uid="{00000000-0005-0000-0000-00006E9C0000}"/>
    <cellStyle name="Normal 3 2 3 8 3" xfId="7598" xr:uid="{00000000-0005-0000-0000-00006F9C0000}"/>
    <cellStyle name="Normal 3 2 3 8 3 2" xfId="16573" xr:uid="{00000000-0005-0000-0000-0000709C0000}"/>
    <cellStyle name="Normal 3 2 3 8 3 2 2" xfId="30261" xr:uid="{00000000-0005-0000-0000-0000719C0000}"/>
    <cellStyle name="Normal 3 2 3 8 3 3" xfId="38157" xr:uid="{00000000-0005-0000-0000-0000729C0000}"/>
    <cellStyle name="Normal 3 2 3 8 3 4" xfId="22944" xr:uid="{00000000-0005-0000-0000-0000739C0000}"/>
    <cellStyle name="Normal 3 2 3 8 3 5" xfId="47798" xr:uid="{00000000-0005-0000-0000-0000749C0000}"/>
    <cellStyle name="Normal 3 2 3 8 4" xfId="8982" xr:uid="{00000000-0005-0000-0000-0000759C0000}"/>
    <cellStyle name="Normal 3 2 3 8 4 2" xfId="17948" xr:uid="{00000000-0005-0000-0000-0000769C0000}"/>
    <cellStyle name="Normal 3 2 3 8 4 2 2" xfId="31746" xr:uid="{00000000-0005-0000-0000-0000779C0000}"/>
    <cellStyle name="Normal 3 2 3 8 4 3" xfId="39643" xr:uid="{00000000-0005-0000-0000-0000789C0000}"/>
    <cellStyle name="Normal 3 2 3 8 4 4" xfId="24428" xr:uid="{00000000-0005-0000-0000-0000799C0000}"/>
    <cellStyle name="Normal 3 2 3 8 4 5" xfId="49174" xr:uid="{00000000-0005-0000-0000-00007A9C0000}"/>
    <cellStyle name="Normal 3 2 3 8 5" xfId="11570" xr:uid="{00000000-0005-0000-0000-00007B9C0000}"/>
    <cellStyle name="Normal 3 2 3 8 5 2" xfId="33231" xr:uid="{00000000-0005-0000-0000-00007C9C0000}"/>
    <cellStyle name="Normal 3 2 3 8 5 3" xfId="41128" xr:uid="{00000000-0005-0000-0000-00007D9C0000}"/>
    <cellStyle name="Normal 3 2 3 8 5 4" xfId="25447" xr:uid="{00000000-0005-0000-0000-00007E9C0000}"/>
    <cellStyle name="Normal 3 2 3 8 5 5" xfId="50817" xr:uid="{00000000-0005-0000-0000-00007F9C0000}"/>
    <cellStyle name="Normal 3 2 3 8 6" xfId="26815" xr:uid="{00000000-0005-0000-0000-0000809C0000}"/>
    <cellStyle name="Normal 3 2 3 8 7" xfId="34715" xr:uid="{00000000-0005-0000-0000-0000819C0000}"/>
    <cellStyle name="Normal 3 2 3 8 8" xfId="19977" xr:uid="{00000000-0005-0000-0000-0000829C0000}"/>
    <cellStyle name="Normal 3 2 3 8 9" xfId="42635" xr:uid="{00000000-0005-0000-0000-0000839C0000}"/>
    <cellStyle name="Normal 3 2 3 9" xfId="1091" xr:uid="{00000000-0005-0000-0000-0000849C0000}"/>
    <cellStyle name="Normal 3 2 3 9 2" xfId="6440" xr:uid="{00000000-0005-0000-0000-0000859C0000}"/>
    <cellStyle name="Normal 3 2 3 9 2 2" xfId="15422" xr:uid="{00000000-0005-0000-0000-0000869C0000}"/>
    <cellStyle name="Normal 3 2 3 9 2 3" xfId="27066" xr:uid="{00000000-0005-0000-0000-0000879C0000}"/>
    <cellStyle name="Normal 3 2 3 9 2 4" xfId="46645" xr:uid="{00000000-0005-0000-0000-0000889C0000}"/>
    <cellStyle name="Normal 3 2 3 9 3" xfId="11571" xr:uid="{00000000-0005-0000-0000-0000899C0000}"/>
    <cellStyle name="Normal 3 2 3 9 3 2" xfId="34961" xr:uid="{00000000-0005-0000-0000-00008A9C0000}"/>
    <cellStyle name="Normal 3 2 3 9 4" xfId="18694" xr:uid="{00000000-0005-0000-0000-00008B9C0000}"/>
    <cellStyle name="Normal 3 2 3 9 5" xfId="42964" xr:uid="{00000000-0005-0000-0000-00008C9C0000}"/>
    <cellStyle name="Normal 3 2 4" xfId="133" xr:uid="{00000000-0005-0000-0000-00008D9C0000}"/>
    <cellStyle name="Normal 3 2 4 10" xfId="3818" xr:uid="{00000000-0005-0000-0000-00008E9C0000}"/>
    <cellStyle name="Normal 3 2 4 10 2" xfId="13801" xr:uid="{00000000-0005-0000-0000-00008F9C0000}"/>
    <cellStyle name="Normal 3 2 4 10 2 2" xfId="32286" xr:uid="{00000000-0005-0000-0000-0000909C0000}"/>
    <cellStyle name="Normal 3 2 4 10 3" xfId="40183" xr:uid="{00000000-0005-0000-0000-0000919C0000}"/>
    <cellStyle name="Normal 3 2 4 10 4" xfId="24917" xr:uid="{00000000-0005-0000-0000-0000929C0000}"/>
    <cellStyle name="Normal 3 2 4 10 5" xfId="45023" xr:uid="{00000000-0005-0000-0000-0000939C0000}"/>
    <cellStyle name="Normal 3 2 4 11" xfId="6980" xr:uid="{00000000-0005-0000-0000-0000949C0000}"/>
    <cellStyle name="Normal 3 2 4 11 2" xfId="15958" xr:uid="{00000000-0005-0000-0000-0000959C0000}"/>
    <cellStyle name="Normal 3 2 4 11 3" xfId="25871" xr:uid="{00000000-0005-0000-0000-0000969C0000}"/>
    <cellStyle name="Normal 3 2 4 11 4" xfId="47182" xr:uid="{00000000-0005-0000-0000-0000979C0000}"/>
    <cellStyle name="Normal 3 2 4 12" xfId="2789" xr:uid="{00000000-0005-0000-0000-0000989C0000}"/>
    <cellStyle name="Normal 3 2 4 12 2" xfId="12773" xr:uid="{00000000-0005-0000-0000-0000999C0000}"/>
    <cellStyle name="Normal 3 2 4 12 3" xfId="33770" xr:uid="{00000000-0005-0000-0000-00009A9C0000}"/>
    <cellStyle name="Normal 3 2 4 12 4" xfId="43994" xr:uid="{00000000-0005-0000-0000-00009B9C0000}"/>
    <cellStyle name="Normal 3 2 4 13" xfId="7654" xr:uid="{00000000-0005-0000-0000-00009C9C0000}"/>
    <cellStyle name="Normal 3 2 4 13 2" xfId="16621" xr:uid="{00000000-0005-0000-0000-00009D9C0000}"/>
    <cellStyle name="Normal 3 2 4 13 3" xfId="47846" xr:uid="{00000000-0005-0000-0000-00009E9C0000}"/>
    <cellStyle name="Normal 3 2 4 14" xfId="11572" xr:uid="{00000000-0005-0000-0000-00009F9C0000}"/>
    <cellStyle name="Normal 3 2 4 14 2" xfId="49489" xr:uid="{00000000-0005-0000-0000-0000A09C0000}"/>
    <cellStyle name="Normal 3 2 4 15" xfId="18249" xr:uid="{00000000-0005-0000-0000-0000A19C0000}"/>
    <cellStyle name="Normal 3 2 4 16" xfId="41307" xr:uid="{00000000-0005-0000-0000-0000A29C0000}"/>
    <cellStyle name="Normal 3 2 4 2" xfId="241" xr:uid="{00000000-0005-0000-0000-0000A39C0000}"/>
    <cellStyle name="Normal 3 2 4 2 10" xfId="11573" xr:uid="{00000000-0005-0000-0000-0000A49C0000}"/>
    <cellStyle name="Normal 3 2 4 2 10 2" xfId="33771" xr:uid="{00000000-0005-0000-0000-0000A59C0000}"/>
    <cellStyle name="Normal 3 2 4 2 10 3" xfId="49582" xr:uid="{00000000-0005-0000-0000-0000A69C0000}"/>
    <cellStyle name="Normal 3 2 4 2 11" xfId="18489" xr:uid="{00000000-0005-0000-0000-0000A79C0000}"/>
    <cellStyle name="Normal 3 2 4 2 12" xfId="41400" xr:uid="{00000000-0005-0000-0000-0000A89C0000}"/>
    <cellStyle name="Normal 3 2 4 2 2" xfId="698" xr:uid="{00000000-0005-0000-0000-0000A99C0000}"/>
    <cellStyle name="Normal 3 2 4 2 2 10" xfId="41604" xr:uid="{00000000-0005-0000-0000-0000AA9C0000}"/>
    <cellStyle name="Normal 3 2 4 2 2 2" xfId="2444" xr:uid="{00000000-0005-0000-0000-0000AB9C0000}"/>
    <cellStyle name="Normal 3 2 4 2 2 2 2" xfId="5118" xr:uid="{00000000-0005-0000-0000-0000AC9C0000}"/>
    <cellStyle name="Normal 3 2 4 2 2 2 2 2" xfId="15096" xr:uid="{00000000-0005-0000-0000-0000AD9C0000}"/>
    <cellStyle name="Normal 3 2 4 2 2 2 2 2 2" xfId="28789" xr:uid="{00000000-0005-0000-0000-0000AE9C0000}"/>
    <cellStyle name="Normal 3 2 4 2 2 2 2 3" xfId="36684" xr:uid="{00000000-0005-0000-0000-0000AF9C0000}"/>
    <cellStyle name="Normal 3 2 4 2 2 2 2 4" xfId="21473" xr:uid="{00000000-0005-0000-0000-0000B09C0000}"/>
    <cellStyle name="Normal 3 2 4 2 2 2 2 5" xfId="46318" xr:uid="{00000000-0005-0000-0000-0000B19C0000}"/>
    <cellStyle name="Normal 3 2 4 2 2 2 3" xfId="8990" xr:uid="{00000000-0005-0000-0000-0000B29C0000}"/>
    <cellStyle name="Normal 3 2 4 2 2 2 3 2" xfId="17956" xr:uid="{00000000-0005-0000-0000-0000B39C0000}"/>
    <cellStyle name="Normal 3 2 4 2 2 2 3 2 2" xfId="30273" xr:uid="{00000000-0005-0000-0000-0000B49C0000}"/>
    <cellStyle name="Normal 3 2 4 2 2 2 3 3" xfId="38169" xr:uid="{00000000-0005-0000-0000-0000B59C0000}"/>
    <cellStyle name="Normal 3 2 4 2 2 2 3 4" xfId="22956" xr:uid="{00000000-0005-0000-0000-0000B69C0000}"/>
    <cellStyle name="Normal 3 2 4 2 2 2 3 5" xfId="49182" xr:uid="{00000000-0005-0000-0000-0000B79C0000}"/>
    <cellStyle name="Normal 3 2 4 2 2 2 4" xfId="9851" xr:uid="{00000000-0005-0000-0000-0000B89C0000}"/>
    <cellStyle name="Normal 3 2 4 2 2 2 4 2" xfId="31758" xr:uid="{00000000-0005-0000-0000-0000B99C0000}"/>
    <cellStyle name="Normal 3 2 4 2 2 2 4 3" xfId="39655" xr:uid="{00000000-0005-0000-0000-0000BA9C0000}"/>
    <cellStyle name="Normal 3 2 4 2 2 2 4 4" xfId="24440" xr:uid="{00000000-0005-0000-0000-0000BB9C0000}"/>
    <cellStyle name="Normal 3 2 4 2 2 2 4 5" xfId="50825" xr:uid="{00000000-0005-0000-0000-0000BC9C0000}"/>
    <cellStyle name="Normal 3 2 4 2 2 2 5" xfId="12490" xr:uid="{00000000-0005-0000-0000-0000BD9C0000}"/>
    <cellStyle name="Normal 3 2 4 2 2 2 5 2" xfId="33243" xr:uid="{00000000-0005-0000-0000-0000BE9C0000}"/>
    <cellStyle name="Normal 3 2 4 2 2 2 5 3" xfId="41140" xr:uid="{00000000-0005-0000-0000-0000BF9C0000}"/>
    <cellStyle name="Normal 3 2 4 2 2 2 6" xfId="26827" xr:uid="{00000000-0005-0000-0000-0000C09C0000}"/>
    <cellStyle name="Normal 3 2 4 2 2 2 7" xfId="34727" xr:uid="{00000000-0005-0000-0000-0000C19C0000}"/>
    <cellStyle name="Normal 3 2 4 2 2 2 8" xfId="19989" xr:uid="{00000000-0005-0000-0000-0000C29C0000}"/>
    <cellStyle name="Normal 3 2 4 2 2 2 9" xfId="42643" xr:uid="{00000000-0005-0000-0000-0000C39C0000}"/>
    <cellStyle name="Normal 3 2 4 2 2 3" xfId="1389" xr:uid="{00000000-0005-0000-0000-0000C49C0000}"/>
    <cellStyle name="Normal 3 2 4 2 2 3 2" xfId="6741" xr:uid="{00000000-0005-0000-0000-0000C59C0000}"/>
    <cellStyle name="Normal 3 2 4 2 2 3 2 2" xfId="15719" xr:uid="{00000000-0005-0000-0000-0000C69C0000}"/>
    <cellStyle name="Normal 3 2 4 2 2 3 2 3" xfId="28151" xr:uid="{00000000-0005-0000-0000-0000C79C0000}"/>
    <cellStyle name="Normal 3 2 4 2 2 3 2 4" xfId="46943" xr:uid="{00000000-0005-0000-0000-0000C89C0000}"/>
    <cellStyle name="Normal 3 2 4 2 2 3 3" xfId="11574" xr:uid="{00000000-0005-0000-0000-0000C99C0000}"/>
    <cellStyle name="Normal 3 2 4 2 2 3 3 2" xfId="36046" xr:uid="{00000000-0005-0000-0000-0000CA9C0000}"/>
    <cellStyle name="Normal 3 2 4 2 2 3 4" xfId="20835" xr:uid="{00000000-0005-0000-0000-0000CB9C0000}"/>
    <cellStyle name="Normal 3 2 4 2 2 3 5" xfId="43261" xr:uid="{00000000-0005-0000-0000-0000CC9C0000}"/>
    <cellStyle name="Normal 3 2 4 2 2 4" xfId="4279" xr:uid="{00000000-0005-0000-0000-0000CD9C0000}"/>
    <cellStyle name="Normal 3 2 4 2 2 4 2" xfId="14259" xr:uid="{00000000-0005-0000-0000-0000CE9C0000}"/>
    <cellStyle name="Normal 3 2 4 2 2 4 2 2" xfId="29635" xr:uid="{00000000-0005-0000-0000-0000CF9C0000}"/>
    <cellStyle name="Normal 3 2 4 2 2 4 3" xfId="37531" xr:uid="{00000000-0005-0000-0000-0000D09C0000}"/>
    <cellStyle name="Normal 3 2 4 2 2 4 4" xfId="22318" xr:uid="{00000000-0005-0000-0000-0000D19C0000}"/>
    <cellStyle name="Normal 3 2 4 2 2 4 5" xfId="45481" xr:uid="{00000000-0005-0000-0000-0000D29C0000}"/>
    <cellStyle name="Normal 3 2 4 2 2 5" xfId="7277" xr:uid="{00000000-0005-0000-0000-0000D39C0000}"/>
    <cellStyle name="Normal 3 2 4 2 2 5 2" xfId="16253" xr:uid="{00000000-0005-0000-0000-0000D49C0000}"/>
    <cellStyle name="Normal 3 2 4 2 2 5 2 2" xfId="31120" xr:uid="{00000000-0005-0000-0000-0000D59C0000}"/>
    <cellStyle name="Normal 3 2 4 2 2 5 3" xfId="39017" xr:uid="{00000000-0005-0000-0000-0000D69C0000}"/>
    <cellStyle name="Normal 3 2 4 2 2 5 4" xfId="23802" xr:uid="{00000000-0005-0000-0000-0000D79C0000}"/>
    <cellStyle name="Normal 3 2 4 2 2 5 5" xfId="47478" xr:uid="{00000000-0005-0000-0000-0000D89C0000}"/>
    <cellStyle name="Normal 3 2 4 2 2 6" xfId="3185" xr:uid="{00000000-0005-0000-0000-0000D99C0000}"/>
    <cellStyle name="Normal 3 2 4 2 2 6 2" xfId="13169" xr:uid="{00000000-0005-0000-0000-0000DA9C0000}"/>
    <cellStyle name="Normal 3 2 4 2 2 6 2 2" xfId="32605" xr:uid="{00000000-0005-0000-0000-0000DB9C0000}"/>
    <cellStyle name="Normal 3 2 4 2 2 6 3" xfId="40502" xr:uid="{00000000-0005-0000-0000-0000DC9C0000}"/>
    <cellStyle name="Normal 3 2 4 2 2 6 4" xfId="25208" xr:uid="{00000000-0005-0000-0000-0000DD9C0000}"/>
    <cellStyle name="Normal 3 2 4 2 2 6 5" xfId="44390" xr:uid="{00000000-0005-0000-0000-0000DE9C0000}"/>
    <cellStyle name="Normal 3 2 4 2 2 7" xfId="7951" xr:uid="{00000000-0005-0000-0000-0000DF9C0000}"/>
    <cellStyle name="Normal 3 2 4 2 2 7 2" xfId="16918" xr:uid="{00000000-0005-0000-0000-0000E09C0000}"/>
    <cellStyle name="Normal 3 2 4 2 2 7 3" xfId="26189" xr:uid="{00000000-0005-0000-0000-0000E19C0000}"/>
    <cellStyle name="Normal 3 2 4 2 2 7 4" xfId="48143" xr:uid="{00000000-0005-0000-0000-0000E29C0000}"/>
    <cellStyle name="Normal 3 2 4 2 2 8" xfId="11575" xr:uid="{00000000-0005-0000-0000-0000E39C0000}"/>
    <cellStyle name="Normal 3 2 4 2 2 8 2" xfId="34089" xr:uid="{00000000-0005-0000-0000-0000E49C0000}"/>
    <cellStyle name="Normal 3 2 4 2 2 8 3" xfId="49786" xr:uid="{00000000-0005-0000-0000-0000E59C0000}"/>
    <cellStyle name="Normal 3 2 4 2 2 9" xfId="19351" xr:uid="{00000000-0005-0000-0000-0000E69C0000}"/>
    <cellStyle name="Normal 3 2 4 2 3" xfId="872" xr:uid="{00000000-0005-0000-0000-0000E79C0000}"/>
    <cellStyle name="Normal 3 2 4 2 3 2" xfId="1563" xr:uid="{00000000-0005-0000-0000-0000E89C0000}"/>
    <cellStyle name="Normal 3 2 4 2 3 2 2" xfId="6915" xr:uid="{00000000-0005-0000-0000-0000E99C0000}"/>
    <cellStyle name="Normal 3 2 4 2 3 2 2 2" xfId="15893" xr:uid="{00000000-0005-0000-0000-0000EA9C0000}"/>
    <cellStyle name="Normal 3 2 4 2 3 2 2 3" xfId="28788" xr:uid="{00000000-0005-0000-0000-0000EB9C0000}"/>
    <cellStyle name="Normal 3 2 4 2 3 2 2 4" xfId="47117" xr:uid="{00000000-0005-0000-0000-0000EC9C0000}"/>
    <cellStyle name="Normal 3 2 4 2 3 2 3" xfId="11576" xr:uid="{00000000-0005-0000-0000-0000ED9C0000}"/>
    <cellStyle name="Normal 3 2 4 2 3 2 3 2" xfId="36683" xr:uid="{00000000-0005-0000-0000-0000EE9C0000}"/>
    <cellStyle name="Normal 3 2 4 2 3 2 4" xfId="21472" xr:uid="{00000000-0005-0000-0000-0000EF9C0000}"/>
    <cellStyle name="Normal 3 2 4 2 3 2 5" xfId="43435" xr:uid="{00000000-0005-0000-0000-0000F09C0000}"/>
    <cellStyle name="Normal 3 2 4 2 3 3" xfId="4839" xr:uid="{00000000-0005-0000-0000-0000F19C0000}"/>
    <cellStyle name="Normal 3 2 4 2 3 3 2" xfId="14817" xr:uid="{00000000-0005-0000-0000-0000F29C0000}"/>
    <cellStyle name="Normal 3 2 4 2 3 3 2 2" xfId="30272" xr:uid="{00000000-0005-0000-0000-0000F39C0000}"/>
    <cellStyle name="Normal 3 2 4 2 3 3 3" xfId="38168" xr:uid="{00000000-0005-0000-0000-0000F49C0000}"/>
    <cellStyle name="Normal 3 2 4 2 3 3 4" xfId="22955" xr:uid="{00000000-0005-0000-0000-0000F59C0000}"/>
    <cellStyle name="Normal 3 2 4 2 3 3 5" xfId="46039" xr:uid="{00000000-0005-0000-0000-0000F69C0000}"/>
    <cellStyle name="Normal 3 2 4 2 3 4" xfId="7451" xr:uid="{00000000-0005-0000-0000-0000F79C0000}"/>
    <cellStyle name="Normal 3 2 4 2 3 4 2" xfId="16426" xr:uid="{00000000-0005-0000-0000-0000F89C0000}"/>
    <cellStyle name="Normal 3 2 4 2 3 4 2 2" xfId="31757" xr:uid="{00000000-0005-0000-0000-0000F99C0000}"/>
    <cellStyle name="Normal 3 2 4 2 3 4 3" xfId="39654" xr:uid="{00000000-0005-0000-0000-0000FA9C0000}"/>
    <cellStyle name="Normal 3 2 4 2 3 4 4" xfId="24439" xr:uid="{00000000-0005-0000-0000-0000FB9C0000}"/>
    <cellStyle name="Normal 3 2 4 2 3 4 5" xfId="47651" xr:uid="{00000000-0005-0000-0000-0000FC9C0000}"/>
    <cellStyle name="Normal 3 2 4 2 3 5" xfId="3359" xr:uid="{00000000-0005-0000-0000-0000FD9C0000}"/>
    <cellStyle name="Normal 3 2 4 2 3 5 2" xfId="13343" xr:uid="{00000000-0005-0000-0000-0000FE9C0000}"/>
    <cellStyle name="Normal 3 2 4 2 3 5 2 2" xfId="33242" xr:uid="{00000000-0005-0000-0000-0000FF9C0000}"/>
    <cellStyle name="Normal 3 2 4 2 3 5 3" xfId="41139" xr:uid="{00000000-0005-0000-0000-0000009D0000}"/>
    <cellStyle name="Normal 3 2 4 2 3 5 4" xfId="25452" xr:uid="{00000000-0005-0000-0000-0000019D0000}"/>
    <cellStyle name="Normal 3 2 4 2 3 5 5" xfId="44564" xr:uid="{00000000-0005-0000-0000-0000029D0000}"/>
    <cellStyle name="Normal 3 2 4 2 3 6" xfId="8125" xr:uid="{00000000-0005-0000-0000-0000039D0000}"/>
    <cellStyle name="Normal 3 2 4 2 3 6 2" xfId="17092" xr:uid="{00000000-0005-0000-0000-0000049D0000}"/>
    <cellStyle name="Normal 3 2 4 2 3 6 3" xfId="26826" xr:uid="{00000000-0005-0000-0000-0000059D0000}"/>
    <cellStyle name="Normal 3 2 4 2 3 6 4" xfId="48317" xr:uid="{00000000-0005-0000-0000-0000069D0000}"/>
    <cellStyle name="Normal 3 2 4 2 3 7" xfId="11577" xr:uid="{00000000-0005-0000-0000-0000079D0000}"/>
    <cellStyle name="Normal 3 2 4 2 3 7 2" xfId="34726" xr:uid="{00000000-0005-0000-0000-0000089D0000}"/>
    <cellStyle name="Normal 3 2 4 2 3 7 3" xfId="49960" xr:uid="{00000000-0005-0000-0000-0000099D0000}"/>
    <cellStyle name="Normal 3 2 4 2 3 8" xfId="19988" xr:uid="{00000000-0005-0000-0000-00000A9D0000}"/>
    <cellStyle name="Normal 3 2 4 2 3 9" xfId="41778" xr:uid="{00000000-0005-0000-0000-00000B9D0000}"/>
    <cellStyle name="Normal 3 2 4 2 4" xfId="491" xr:uid="{00000000-0005-0000-0000-00000C9D0000}"/>
    <cellStyle name="Normal 3 2 4 2 4 2" xfId="2606" xr:uid="{00000000-0005-0000-0000-00000D9D0000}"/>
    <cellStyle name="Normal 3 2 4 2 4 2 2" xfId="4460" xr:uid="{00000000-0005-0000-0000-00000E9D0000}"/>
    <cellStyle name="Normal 3 2 4 2 4 2 2 2" xfId="14439" xr:uid="{00000000-0005-0000-0000-00000F9D0000}"/>
    <cellStyle name="Normal 3 2 4 2 4 2 2 3" xfId="45661" xr:uid="{00000000-0005-0000-0000-0000109D0000}"/>
    <cellStyle name="Normal 3 2 4 2 4 2 3" xfId="11578" xr:uid="{00000000-0005-0000-0000-0000119D0000}"/>
    <cellStyle name="Normal 3 2 4 2 4 2 4" xfId="27311" xr:uid="{00000000-0005-0000-0000-0000129D0000}"/>
    <cellStyle name="Normal 3 2 4 2 4 2 5" xfId="43816" xr:uid="{00000000-0005-0000-0000-0000139D0000}"/>
    <cellStyle name="Normal 3 2 4 2 4 3" xfId="3675" xr:uid="{00000000-0005-0000-0000-0000149D0000}"/>
    <cellStyle name="Normal 3 2 4 2 4 3 2" xfId="13659" xr:uid="{00000000-0005-0000-0000-0000159D0000}"/>
    <cellStyle name="Normal 3 2 4 2 4 3 3" xfId="35206" xr:uid="{00000000-0005-0000-0000-0000169D0000}"/>
    <cellStyle name="Normal 3 2 4 2 4 3 4" xfId="44880" xr:uid="{00000000-0005-0000-0000-0000179D0000}"/>
    <cellStyle name="Normal 3 2 4 2 4 4" xfId="9238" xr:uid="{00000000-0005-0000-0000-0000189D0000}"/>
    <cellStyle name="Normal 3 2 4 2 4 4 2" xfId="18204" xr:uid="{00000000-0005-0000-0000-0000199D0000}"/>
    <cellStyle name="Normal 3 2 4 2 4 4 3" xfId="49430" xr:uid="{00000000-0005-0000-0000-00001A9D0000}"/>
    <cellStyle name="Normal 3 2 4 2 4 5" xfId="11579" xr:uid="{00000000-0005-0000-0000-00001B9D0000}"/>
    <cellStyle name="Normal 3 2 4 2 4 5 2" xfId="51073" xr:uid="{00000000-0005-0000-0000-00001C9D0000}"/>
    <cellStyle name="Normal 3 2 4 2 4 6" xfId="19033" xr:uid="{00000000-0005-0000-0000-00001D9D0000}"/>
    <cellStyle name="Normal 3 2 4 2 4 7" xfId="42891" xr:uid="{00000000-0005-0000-0000-00001E9D0000}"/>
    <cellStyle name="Normal 3 2 4 2 5" xfId="1185" xr:uid="{00000000-0005-0000-0000-00001F9D0000}"/>
    <cellStyle name="Normal 3 2 4 2 5 2" xfId="6534" xr:uid="{00000000-0005-0000-0000-0000209D0000}"/>
    <cellStyle name="Normal 3 2 4 2 5 2 2" xfId="15516" xr:uid="{00000000-0005-0000-0000-0000219D0000}"/>
    <cellStyle name="Normal 3 2 4 2 5 2 3" xfId="27833" xr:uid="{00000000-0005-0000-0000-0000229D0000}"/>
    <cellStyle name="Normal 3 2 4 2 5 2 4" xfId="46739" xr:uid="{00000000-0005-0000-0000-0000239D0000}"/>
    <cellStyle name="Normal 3 2 4 2 5 3" xfId="11580" xr:uid="{00000000-0005-0000-0000-0000249D0000}"/>
    <cellStyle name="Normal 3 2 4 2 5 3 2" xfId="35728" xr:uid="{00000000-0005-0000-0000-0000259D0000}"/>
    <cellStyle name="Normal 3 2 4 2 5 4" xfId="20517" xr:uid="{00000000-0005-0000-0000-0000269D0000}"/>
    <cellStyle name="Normal 3 2 4 2 5 5" xfId="43058" xr:uid="{00000000-0005-0000-0000-0000279D0000}"/>
    <cellStyle name="Normal 3 2 4 2 6" xfId="3999" xr:uid="{00000000-0005-0000-0000-0000289D0000}"/>
    <cellStyle name="Normal 3 2 4 2 6 2" xfId="13980" xr:uid="{00000000-0005-0000-0000-0000299D0000}"/>
    <cellStyle name="Normal 3 2 4 2 6 2 2" xfId="29317" xr:uid="{00000000-0005-0000-0000-00002A9D0000}"/>
    <cellStyle name="Normal 3 2 4 2 6 3" xfId="37213" xr:uid="{00000000-0005-0000-0000-00002B9D0000}"/>
    <cellStyle name="Normal 3 2 4 2 6 4" xfId="22001" xr:uid="{00000000-0005-0000-0000-00002C9D0000}"/>
    <cellStyle name="Normal 3 2 4 2 6 5" xfId="45202" xr:uid="{00000000-0005-0000-0000-00002D9D0000}"/>
    <cellStyle name="Normal 3 2 4 2 7" xfId="7073" xr:uid="{00000000-0005-0000-0000-00002E9D0000}"/>
    <cellStyle name="Normal 3 2 4 2 7 2" xfId="16050" xr:uid="{00000000-0005-0000-0000-00002F9D0000}"/>
    <cellStyle name="Normal 3 2 4 2 7 2 2" xfId="30802" xr:uid="{00000000-0005-0000-0000-0000309D0000}"/>
    <cellStyle name="Normal 3 2 4 2 7 3" xfId="38699" xr:uid="{00000000-0005-0000-0000-0000319D0000}"/>
    <cellStyle name="Normal 3 2 4 2 7 4" xfId="23485" xr:uid="{00000000-0005-0000-0000-0000329D0000}"/>
    <cellStyle name="Normal 3 2 4 2 7 5" xfId="47275" xr:uid="{00000000-0005-0000-0000-0000339D0000}"/>
    <cellStyle name="Normal 3 2 4 2 8" xfId="2981" xr:uid="{00000000-0005-0000-0000-0000349D0000}"/>
    <cellStyle name="Normal 3 2 4 2 8 2" xfId="12965" xr:uid="{00000000-0005-0000-0000-0000359D0000}"/>
    <cellStyle name="Normal 3 2 4 2 8 2 2" xfId="32287" xr:uid="{00000000-0005-0000-0000-0000369D0000}"/>
    <cellStyle name="Normal 3 2 4 2 8 3" xfId="40184" xr:uid="{00000000-0005-0000-0000-0000379D0000}"/>
    <cellStyle name="Normal 3 2 4 2 8 4" xfId="24918" xr:uid="{00000000-0005-0000-0000-0000389D0000}"/>
    <cellStyle name="Normal 3 2 4 2 8 5" xfId="44186" xr:uid="{00000000-0005-0000-0000-0000399D0000}"/>
    <cellStyle name="Normal 3 2 4 2 9" xfId="7747" xr:uid="{00000000-0005-0000-0000-00003A9D0000}"/>
    <cellStyle name="Normal 3 2 4 2 9 2" xfId="16714" xr:uid="{00000000-0005-0000-0000-00003B9D0000}"/>
    <cellStyle name="Normal 3 2 4 2 9 3" xfId="25872" xr:uid="{00000000-0005-0000-0000-00003C9D0000}"/>
    <cellStyle name="Normal 3 2 4 2 9 4" xfId="47939" xr:uid="{00000000-0005-0000-0000-00003D9D0000}"/>
    <cellStyle name="Normal 3 2 4 3" xfId="349" xr:uid="{00000000-0005-0000-0000-00003E9D0000}"/>
    <cellStyle name="Normal 3 2 4 3 10" xfId="11581" xr:uid="{00000000-0005-0000-0000-00003F9D0000}"/>
    <cellStyle name="Normal 3 2 4 3 10 2" xfId="33772" xr:uid="{00000000-0005-0000-0000-0000409D0000}"/>
    <cellStyle name="Normal 3 2 4 3 10 3" xfId="49647" xr:uid="{00000000-0005-0000-0000-0000419D0000}"/>
    <cellStyle name="Normal 3 2 4 3 11" xfId="18593" xr:uid="{00000000-0005-0000-0000-0000429D0000}"/>
    <cellStyle name="Normal 3 2 4 3 12" xfId="41465" xr:uid="{00000000-0005-0000-0000-0000439D0000}"/>
    <cellStyle name="Normal 3 2 4 3 2" xfId="699" xr:uid="{00000000-0005-0000-0000-0000449D0000}"/>
    <cellStyle name="Normal 3 2 4 3 2 10" xfId="41605" xr:uid="{00000000-0005-0000-0000-0000459D0000}"/>
    <cellStyle name="Normal 3 2 4 3 2 2" xfId="2445" xr:uid="{00000000-0005-0000-0000-0000469D0000}"/>
    <cellStyle name="Normal 3 2 4 3 2 2 2" xfId="5023" xr:uid="{00000000-0005-0000-0000-0000479D0000}"/>
    <cellStyle name="Normal 3 2 4 3 2 2 2 2" xfId="15001" xr:uid="{00000000-0005-0000-0000-0000489D0000}"/>
    <cellStyle name="Normal 3 2 4 3 2 2 2 2 2" xfId="28791" xr:uid="{00000000-0005-0000-0000-0000499D0000}"/>
    <cellStyle name="Normal 3 2 4 3 2 2 2 3" xfId="36686" xr:uid="{00000000-0005-0000-0000-00004A9D0000}"/>
    <cellStyle name="Normal 3 2 4 3 2 2 2 4" xfId="21475" xr:uid="{00000000-0005-0000-0000-00004B9D0000}"/>
    <cellStyle name="Normal 3 2 4 3 2 2 2 5" xfId="46223" xr:uid="{00000000-0005-0000-0000-00004C9D0000}"/>
    <cellStyle name="Normal 3 2 4 3 2 2 3" xfId="8991" xr:uid="{00000000-0005-0000-0000-00004D9D0000}"/>
    <cellStyle name="Normal 3 2 4 3 2 2 3 2" xfId="17957" xr:uid="{00000000-0005-0000-0000-00004E9D0000}"/>
    <cellStyle name="Normal 3 2 4 3 2 2 3 2 2" xfId="30275" xr:uid="{00000000-0005-0000-0000-00004F9D0000}"/>
    <cellStyle name="Normal 3 2 4 3 2 2 3 3" xfId="38171" xr:uid="{00000000-0005-0000-0000-0000509D0000}"/>
    <cellStyle name="Normal 3 2 4 3 2 2 3 4" xfId="22958" xr:uid="{00000000-0005-0000-0000-0000519D0000}"/>
    <cellStyle name="Normal 3 2 4 3 2 2 3 5" xfId="49183" xr:uid="{00000000-0005-0000-0000-0000529D0000}"/>
    <cellStyle name="Normal 3 2 4 3 2 2 4" xfId="9852" xr:uid="{00000000-0005-0000-0000-0000539D0000}"/>
    <cellStyle name="Normal 3 2 4 3 2 2 4 2" xfId="31760" xr:uid="{00000000-0005-0000-0000-0000549D0000}"/>
    <cellStyle name="Normal 3 2 4 3 2 2 4 3" xfId="39657" xr:uid="{00000000-0005-0000-0000-0000559D0000}"/>
    <cellStyle name="Normal 3 2 4 3 2 2 4 4" xfId="24442" xr:uid="{00000000-0005-0000-0000-0000569D0000}"/>
    <cellStyle name="Normal 3 2 4 3 2 2 4 5" xfId="50826" xr:uid="{00000000-0005-0000-0000-0000579D0000}"/>
    <cellStyle name="Normal 3 2 4 3 2 2 5" xfId="12491" xr:uid="{00000000-0005-0000-0000-0000589D0000}"/>
    <cellStyle name="Normal 3 2 4 3 2 2 5 2" xfId="33245" xr:uid="{00000000-0005-0000-0000-0000599D0000}"/>
    <cellStyle name="Normal 3 2 4 3 2 2 5 3" xfId="41142" xr:uid="{00000000-0005-0000-0000-00005A9D0000}"/>
    <cellStyle name="Normal 3 2 4 3 2 2 6" xfId="26829" xr:uid="{00000000-0005-0000-0000-00005B9D0000}"/>
    <cellStyle name="Normal 3 2 4 3 2 2 7" xfId="34729" xr:uid="{00000000-0005-0000-0000-00005C9D0000}"/>
    <cellStyle name="Normal 3 2 4 3 2 2 8" xfId="19991" xr:uid="{00000000-0005-0000-0000-00005D9D0000}"/>
    <cellStyle name="Normal 3 2 4 3 2 2 9" xfId="42644" xr:uid="{00000000-0005-0000-0000-00005E9D0000}"/>
    <cellStyle name="Normal 3 2 4 3 2 3" xfId="1390" xr:uid="{00000000-0005-0000-0000-00005F9D0000}"/>
    <cellStyle name="Normal 3 2 4 3 2 3 2" xfId="6742" xr:uid="{00000000-0005-0000-0000-0000609D0000}"/>
    <cellStyle name="Normal 3 2 4 3 2 3 2 2" xfId="15720" xr:uid="{00000000-0005-0000-0000-0000619D0000}"/>
    <cellStyle name="Normal 3 2 4 3 2 3 2 3" xfId="28152" xr:uid="{00000000-0005-0000-0000-0000629D0000}"/>
    <cellStyle name="Normal 3 2 4 3 2 3 2 4" xfId="46944" xr:uid="{00000000-0005-0000-0000-0000639D0000}"/>
    <cellStyle name="Normal 3 2 4 3 2 3 3" xfId="11582" xr:uid="{00000000-0005-0000-0000-0000649D0000}"/>
    <cellStyle name="Normal 3 2 4 3 2 3 3 2" xfId="36047" xr:uid="{00000000-0005-0000-0000-0000659D0000}"/>
    <cellStyle name="Normal 3 2 4 3 2 3 4" xfId="20836" xr:uid="{00000000-0005-0000-0000-0000669D0000}"/>
    <cellStyle name="Normal 3 2 4 3 2 3 5" xfId="43262" xr:uid="{00000000-0005-0000-0000-0000679D0000}"/>
    <cellStyle name="Normal 3 2 4 3 2 4" xfId="4184" xr:uid="{00000000-0005-0000-0000-0000689D0000}"/>
    <cellStyle name="Normal 3 2 4 3 2 4 2" xfId="14164" xr:uid="{00000000-0005-0000-0000-0000699D0000}"/>
    <cellStyle name="Normal 3 2 4 3 2 4 2 2" xfId="29636" xr:uid="{00000000-0005-0000-0000-00006A9D0000}"/>
    <cellStyle name="Normal 3 2 4 3 2 4 3" xfId="37532" xr:uid="{00000000-0005-0000-0000-00006B9D0000}"/>
    <cellStyle name="Normal 3 2 4 3 2 4 4" xfId="22319" xr:uid="{00000000-0005-0000-0000-00006C9D0000}"/>
    <cellStyle name="Normal 3 2 4 3 2 4 5" xfId="45386" xr:uid="{00000000-0005-0000-0000-00006D9D0000}"/>
    <cellStyle name="Normal 3 2 4 3 2 5" xfId="7278" xr:uid="{00000000-0005-0000-0000-00006E9D0000}"/>
    <cellStyle name="Normal 3 2 4 3 2 5 2" xfId="16254" xr:uid="{00000000-0005-0000-0000-00006F9D0000}"/>
    <cellStyle name="Normal 3 2 4 3 2 5 2 2" xfId="31121" xr:uid="{00000000-0005-0000-0000-0000709D0000}"/>
    <cellStyle name="Normal 3 2 4 3 2 5 3" xfId="39018" xr:uid="{00000000-0005-0000-0000-0000719D0000}"/>
    <cellStyle name="Normal 3 2 4 3 2 5 4" xfId="23803" xr:uid="{00000000-0005-0000-0000-0000729D0000}"/>
    <cellStyle name="Normal 3 2 4 3 2 5 5" xfId="47479" xr:uid="{00000000-0005-0000-0000-0000739D0000}"/>
    <cellStyle name="Normal 3 2 4 3 2 6" xfId="3186" xr:uid="{00000000-0005-0000-0000-0000749D0000}"/>
    <cellStyle name="Normal 3 2 4 3 2 6 2" xfId="13170" xr:uid="{00000000-0005-0000-0000-0000759D0000}"/>
    <cellStyle name="Normal 3 2 4 3 2 6 2 2" xfId="32606" xr:uid="{00000000-0005-0000-0000-0000769D0000}"/>
    <cellStyle name="Normal 3 2 4 3 2 6 3" xfId="40503" xr:uid="{00000000-0005-0000-0000-0000779D0000}"/>
    <cellStyle name="Normal 3 2 4 3 2 6 4" xfId="25209" xr:uid="{00000000-0005-0000-0000-0000789D0000}"/>
    <cellStyle name="Normal 3 2 4 3 2 6 5" xfId="44391" xr:uid="{00000000-0005-0000-0000-0000799D0000}"/>
    <cellStyle name="Normal 3 2 4 3 2 7" xfId="7952" xr:uid="{00000000-0005-0000-0000-00007A9D0000}"/>
    <cellStyle name="Normal 3 2 4 3 2 7 2" xfId="16919" xr:uid="{00000000-0005-0000-0000-00007B9D0000}"/>
    <cellStyle name="Normal 3 2 4 3 2 7 3" xfId="26190" xr:uid="{00000000-0005-0000-0000-00007C9D0000}"/>
    <cellStyle name="Normal 3 2 4 3 2 7 4" xfId="48144" xr:uid="{00000000-0005-0000-0000-00007D9D0000}"/>
    <cellStyle name="Normal 3 2 4 3 2 8" xfId="11583" xr:uid="{00000000-0005-0000-0000-00007E9D0000}"/>
    <cellStyle name="Normal 3 2 4 3 2 8 2" xfId="34090" xr:uid="{00000000-0005-0000-0000-00007F9D0000}"/>
    <cellStyle name="Normal 3 2 4 3 2 8 3" xfId="49787" xr:uid="{00000000-0005-0000-0000-0000809D0000}"/>
    <cellStyle name="Normal 3 2 4 3 2 9" xfId="19352" xr:uid="{00000000-0005-0000-0000-0000819D0000}"/>
    <cellStyle name="Normal 3 2 4 3 3" xfId="873" xr:uid="{00000000-0005-0000-0000-0000829D0000}"/>
    <cellStyle name="Normal 3 2 4 3 3 2" xfId="1564" xr:uid="{00000000-0005-0000-0000-0000839D0000}"/>
    <cellStyle name="Normal 3 2 4 3 3 2 2" xfId="6916" xr:uid="{00000000-0005-0000-0000-0000849D0000}"/>
    <cellStyle name="Normal 3 2 4 3 3 2 2 2" xfId="15894" xr:uid="{00000000-0005-0000-0000-0000859D0000}"/>
    <cellStyle name="Normal 3 2 4 3 3 2 2 3" xfId="28790" xr:uid="{00000000-0005-0000-0000-0000869D0000}"/>
    <cellStyle name="Normal 3 2 4 3 3 2 2 4" xfId="47118" xr:uid="{00000000-0005-0000-0000-0000879D0000}"/>
    <cellStyle name="Normal 3 2 4 3 3 2 3" xfId="11584" xr:uid="{00000000-0005-0000-0000-0000889D0000}"/>
    <cellStyle name="Normal 3 2 4 3 3 2 3 2" xfId="36685" xr:uid="{00000000-0005-0000-0000-0000899D0000}"/>
    <cellStyle name="Normal 3 2 4 3 3 2 4" xfId="21474" xr:uid="{00000000-0005-0000-0000-00008A9D0000}"/>
    <cellStyle name="Normal 3 2 4 3 3 2 5" xfId="43436" xr:uid="{00000000-0005-0000-0000-00008B9D0000}"/>
    <cellStyle name="Normal 3 2 4 3 3 3" xfId="4744" xr:uid="{00000000-0005-0000-0000-00008C9D0000}"/>
    <cellStyle name="Normal 3 2 4 3 3 3 2" xfId="14722" xr:uid="{00000000-0005-0000-0000-00008D9D0000}"/>
    <cellStyle name="Normal 3 2 4 3 3 3 2 2" xfId="30274" xr:uid="{00000000-0005-0000-0000-00008E9D0000}"/>
    <cellStyle name="Normal 3 2 4 3 3 3 3" xfId="38170" xr:uid="{00000000-0005-0000-0000-00008F9D0000}"/>
    <cellStyle name="Normal 3 2 4 3 3 3 4" xfId="22957" xr:uid="{00000000-0005-0000-0000-0000909D0000}"/>
    <cellStyle name="Normal 3 2 4 3 3 3 5" xfId="45944" xr:uid="{00000000-0005-0000-0000-0000919D0000}"/>
    <cellStyle name="Normal 3 2 4 3 3 4" xfId="7452" xr:uid="{00000000-0005-0000-0000-0000929D0000}"/>
    <cellStyle name="Normal 3 2 4 3 3 4 2" xfId="16427" xr:uid="{00000000-0005-0000-0000-0000939D0000}"/>
    <cellStyle name="Normal 3 2 4 3 3 4 2 2" xfId="31759" xr:uid="{00000000-0005-0000-0000-0000949D0000}"/>
    <cellStyle name="Normal 3 2 4 3 3 4 3" xfId="39656" xr:uid="{00000000-0005-0000-0000-0000959D0000}"/>
    <cellStyle name="Normal 3 2 4 3 3 4 4" xfId="24441" xr:uid="{00000000-0005-0000-0000-0000969D0000}"/>
    <cellStyle name="Normal 3 2 4 3 3 4 5" xfId="47652" xr:uid="{00000000-0005-0000-0000-0000979D0000}"/>
    <cellStyle name="Normal 3 2 4 3 3 5" xfId="3360" xr:uid="{00000000-0005-0000-0000-0000989D0000}"/>
    <cellStyle name="Normal 3 2 4 3 3 5 2" xfId="13344" xr:uid="{00000000-0005-0000-0000-0000999D0000}"/>
    <cellStyle name="Normal 3 2 4 3 3 5 2 2" xfId="33244" xr:uid="{00000000-0005-0000-0000-00009A9D0000}"/>
    <cellStyle name="Normal 3 2 4 3 3 5 3" xfId="41141" xr:uid="{00000000-0005-0000-0000-00009B9D0000}"/>
    <cellStyle name="Normal 3 2 4 3 3 5 4" xfId="25453" xr:uid="{00000000-0005-0000-0000-00009C9D0000}"/>
    <cellStyle name="Normal 3 2 4 3 3 5 5" xfId="44565" xr:uid="{00000000-0005-0000-0000-00009D9D0000}"/>
    <cellStyle name="Normal 3 2 4 3 3 6" xfId="8126" xr:uid="{00000000-0005-0000-0000-00009E9D0000}"/>
    <cellStyle name="Normal 3 2 4 3 3 6 2" xfId="17093" xr:uid="{00000000-0005-0000-0000-00009F9D0000}"/>
    <cellStyle name="Normal 3 2 4 3 3 6 3" xfId="26828" xr:uid="{00000000-0005-0000-0000-0000A09D0000}"/>
    <cellStyle name="Normal 3 2 4 3 3 6 4" xfId="48318" xr:uid="{00000000-0005-0000-0000-0000A19D0000}"/>
    <cellStyle name="Normal 3 2 4 3 3 7" xfId="11585" xr:uid="{00000000-0005-0000-0000-0000A29D0000}"/>
    <cellStyle name="Normal 3 2 4 3 3 7 2" xfId="34728" xr:uid="{00000000-0005-0000-0000-0000A39D0000}"/>
    <cellStyle name="Normal 3 2 4 3 3 7 3" xfId="49961" xr:uid="{00000000-0005-0000-0000-0000A49D0000}"/>
    <cellStyle name="Normal 3 2 4 3 3 8" xfId="19990" xr:uid="{00000000-0005-0000-0000-0000A59D0000}"/>
    <cellStyle name="Normal 3 2 4 3 3 9" xfId="41779" xr:uid="{00000000-0005-0000-0000-0000A69D0000}"/>
    <cellStyle name="Normal 3 2 4 3 4" xfId="558" xr:uid="{00000000-0005-0000-0000-0000A79D0000}"/>
    <cellStyle name="Normal 3 2 4 3 4 2" xfId="2669" xr:uid="{00000000-0005-0000-0000-0000A89D0000}"/>
    <cellStyle name="Normal 3 2 4 3 4 2 2" xfId="4576" xr:uid="{00000000-0005-0000-0000-0000A99D0000}"/>
    <cellStyle name="Normal 3 2 4 3 4 2 2 2" xfId="14554" xr:uid="{00000000-0005-0000-0000-0000AA9D0000}"/>
    <cellStyle name="Normal 3 2 4 3 4 2 2 3" xfId="45776" xr:uid="{00000000-0005-0000-0000-0000AB9D0000}"/>
    <cellStyle name="Normal 3 2 4 3 4 2 3" xfId="11586" xr:uid="{00000000-0005-0000-0000-0000AC9D0000}"/>
    <cellStyle name="Normal 3 2 4 3 4 2 4" xfId="27312" xr:uid="{00000000-0005-0000-0000-0000AD9D0000}"/>
    <cellStyle name="Normal 3 2 4 3 4 2 5" xfId="43879" xr:uid="{00000000-0005-0000-0000-0000AE9D0000}"/>
    <cellStyle name="Normal 3 2 4 3 4 3" xfId="3676" xr:uid="{00000000-0005-0000-0000-0000AF9D0000}"/>
    <cellStyle name="Normal 3 2 4 3 4 3 2" xfId="13660" xr:uid="{00000000-0005-0000-0000-0000B09D0000}"/>
    <cellStyle name="Normal 3 2 4 3 4 3 3" xfId="35207" xr:uid="{00000000-0005-0000-0000-0000B19D0000}"/>
    <cellStyle name="Normal 3 2 4 3 4 3 4" xfId="44881" xr:uid="{00000000-0005-0000-0000-0000B29D0000}"/>
    <cellStyle name="Normal 3 2 4 3 4 4" xfId="9239" xr:uid="{00000000-0005-0000-0000-0000B39D0000}"/>
    <cellStyle name="Normal 3 2 4 3 4 4 2" xfId="18205" xr:uid="{00000000-0005-0000-0000-0000B49D0000}"/>
    <cellStyle name="Normal 3 2 4 3 4 4 3" xfId="49431" xr:uid="{00000000-0005-0000-0000-0000B59D0000}"/>
    <cellStyle name="Normal 3 2 4 3 4 5" xfId="11587" xr:uid="{00000000-0005-0000-0000-0000B69D0000}"/>
    <cellStyle name="Normal 3 2 4 3 4 5 2" xfId="51074" xr:uid="{00000000-0005-0000-0000-0000B79D0000}"/>
    <cellStyle name="Normal 3 2 4 3 4 6" xfId="19034" xr:uid="{00000000-0005-0000-0000-0000B89D0000}"/>
    <cellStyle name="Normal 3 2 4 3 4 7" xfId="42892" xr:uid="{00000000-0005-0000-0000-0000B99D0000}"/>
    <cellStyle name="Normal 3 2 4 3 5" xfId="1250" xr:uid="{00000000-0005-0000-0000-0000BA9D0000}"/>
    <cellStyle name="Normal 3 2 4 3 5 2" xfId="6601" xr:uid="{00000000-0005-0000-0000-0000BB9D0000}"/>
    <cellStyle name="Normal 3 2 4 3 5 2 2" xfId="15581" xr:uid="{00000000-0005-0000-0000-0000BC9D0000}"/>
    <cellStyle name="Normal 3 2 4 3 5 2 3" xfId="27834" xr:uid="{00000000-0005-0000-0000-0000BD9D0000}"/>
    <cellStyle name="Normal 3 2 4 3 5 2 4" xfId="46804" xr:uid="{00000000-0005-0000-0000-0000BE9D0000}"/>
    <cellStyle name="Normal 3 2 4 3 5 3" xfId="11588" xr:uid="{00000000-0005-0000-0000-0000BF9D0000}"/>
    <cellStyle name="Normal 3 2 4 3 5 3 2" xfId="35729" xr:uid="{00000000-0005-0000-0000-0000C09D0000}"/>
    <cellStyle name="Normal 3 2 4 3 5 4" xfId="20518" xr:uid="{00000000-0005-0000-0000-0000C19D0000}"/>
    <cellStyle name="Normal 3 2 4 3 5 5" xfId="43122" xr:uid="{00000000-0005-0000-0000-0000C29D0000}"/>
    <cellStyle name="Normal 3 2 4 3 6" xfId="3903" xr:uid="{00000000-0005-0000-0000-0000C39D0000}"/>
    <cellStyle name="Normal 3 2 4 3 6 2" xfId="13885" xr:uid="{00000000-0005-0000-0000-0000C49D0000}"/>
    <cellStyle name="Normal 3 2 4 3 6 2 2" xfId="29318" xr:uid="{00000000-0005-0000-0000-0000C59D0000}"/>
    <cellStyle name="Normal 3 2 4 3 6 3" xfId="37214" xr:uid="{00000000-0005-0000-0000-0000C69D0000}"/>
    <cellStyle name="Normal 3 2 4 3 6 4" xfId="22002" xr:uid="{00000000-0005-0000-0000-0000C79D0000}"/>
    <cellStyle name="Normal 3 2 4 3 6 5" xfId="45107" xr:uid="{00000000-0005-0000-0000-0000C89D0000}"/>
    <cellStyle name="Normal 3 2 4 3 7" xfId="7138" xr:uid="{00000000-0005-0000-0000-0000C99D0000}"/>
    <cellStyle name="Normal 3 2 4 3 7 2" xfId="16115" xr:uid="{00000000-0005-0000-0000-0000CA9D0000}"/>
    <cellStyle name="Normal 3 2 4 3 7 2 2" xfId="30803" xr:uid="{00000000-0005-0000-0000-0000CB9D0000}"/>
    <cellStyle name="Normal 3 2 4 3 7 3" xfId="38700" xr:uid="{00000000-0005-0000-0000-0000CC9D0000}"/>
    <cellStyle name="Normal 3 2 4 3 7 4" xfId="23486" xr:uid="{00000000-0005-0000-0000-0000CD9D0000}"/>
    <cellStyle name="Normal 3 2 4 3 7 5" xfId="47340" xr:uid="{00000000-0005-0000-0000-0000CE9D0000}"/>
    <cellStyle name="Normal 3 2 4 3 8" xfId="3046" xr:uid="{00000000-0005-0000-0000-0000CF9D0000}"/>
    <cellStyle name="Normal 3 2 4 3 8 2" xfId="13030" xr:uid="{00000000-0005-0000-0000-0000D09D0000}"/>
    <cellStyle name="Normal 3 2 4 3 8 2 2" xfId="32288" xr:uid="{00000000-0005-0000-0000-0000D19D0000}"/>
    <cellStyle name="Normal 3 2 4 3 8 3" xfId="40185" xr:uid="{00000000-0005-0000-0000-0000D29D0000}"/>
    <cellStyle name="Normal 3 2 4 3 8 4" xfId="24919" xr:uid="{00000000-0005-0000-0000-0000D39D0000}"/>
    <cellStyle name="Normal 3 2 4 3 8 5" xfId="44251" xr:uid="{00000000-0005-0000-0000-0000D49D0000}"/>
    <cellStyle name="Normal 3 2 4 3 9" xfId="7812" xr:uid="{00000000-0005-0000-0000-0000D59D0000}"/>
    <cellStyle name="Normal 3 2 4 3 9 2" xfId="16779" xr:uid="{00000000-0005-0000-0000-0000D69D0000}"/>
    <cellStyle name="Normal 3 2 4 3 9 3" xfId="25873" xr:uid="{00000000-0005-0000-0000-0000D79D0000}"/>
    <cellStyle name="Normal 3 2 4 3 9 4" xfId="48004" xr:uid="{00000000-0005-0000-0000-0000D89D0000}"/>
    <cellStyle name="Normal 3 2 4 4" xfId="697" xr:uid="{00000000-0005-0000-0000-0000D99D0000}"/>
    <cellStyle name="Normal 3 2 4 4 10" xfId="41603" xr:uid="{00000000-0005-0000-0000-0000DA9D0000}"/>
    <cellStyle name="Normal 3 2 4 4 2" xfId="2446" xr:uid="{00000000-0005-0000-0000-0000DB9D0000}"/>
    <cellStyle name="Normal 3 2 4 4 2 2" xfId="4939" xr:uid="{00000000-0005-0000-0000-0000DC9D0000}"/>
    <cellStyle name="Normal 3 2 4 4 2 2 2" xfId="14917" xr:uid="{00000000-0005-0000-0000-0000DD9D0000}"/>
    <cellStyle name="Normal 3 2 4 4 2 2 2 2" xfId="28792" xr:uid="{00000000-0005-0000-0000-0000DE9D0000}"/>
    <cellStyle name="Normal 3 2 4 4 2 2 3" xfId="36687" xr:uid="{00000000-0005-0000-0000-0000DF9D0000}"/>
    <cellStyle name="Normal 3 2 4 4 2 2 4" xfId="21476" xr:uid="{00000000-0005-0000-0000-0000E09D0000}"/>
    <cellStyle name="Normal 3 2 4 4 2 2 5" xfId="46139" xr:uid="{00000000-0005-0000-0000-0000E19D0000}"/>
    <cellStyle name="Normal 3 2 4 4 2 3" xfId="8992" xr:uid="{00000000-0005-0000-0000-0000E29D0000}"/>
    <cellStyle name="Normal 3 2 4 4 2 3 2" xfId="17958" xr:uid="{00000000-0005-0000-0000-0000E39D0000}"/>
    <cellStyle name="Normal 3 2 4 4 2 3 2 2" xfId="30276" xr:uid="{00000000-0005-0000-0000-0000E49D0000}"/>
    <cellStyle name="Normal 3 2 4 4 2 3 3" xfId="38172" xr:uid="{00000000-0005-0000-0000-0000E59D0000}"/>
    <cellStyle name="Normal 3 2 4 4 2 3 4" xfId="22959" xr:uid="{00000000-0005-0000-0000-0000E69D0000}"/>
    <cellStyle name="Normal 3 2 4 4 2 3 5" xfId="49184" xr:uid="{00000000-0005-0000-0000-0000E79D0000}"/>
    <cellStyle name="Normal 3 2 4 4 2 4" xfId="9853" xr:uid="{00000000-0005-0000-0000-0000E89D0000}"/>
    <cellStyle name="Normal 3 2 4 4 2 4 2" xfId="31761" xr:uid="{00000000-0005-0000-0000-0000E99D0000}"/>
    <cellStyle name="Normal 3 2 4 4 2 4 3" xfId="39658" xr:uid="{00000000-0005-0000-0000-0000EA9D0000}"/>
    <cellStyle name="Normal 3 2 4 4 2 4 4" xfId="24443" xr:uid="{00000000-0005-0000-0000-0000EB9D0000}"/>
    <cellStyle name="Normal 3 2 4 4 2 4 5" xfId="50827" xr:uid="{00000000-0005-0000-0000-0000EC9D0000}"/>
    <cellStyle name="Normal 3 2 4 4 2 5" xfId="12492" xr:uid="{00000000-0005-0000-0000-0000ED9D0000}"/>
    <cellStyle name="Normal 3 2 4 4 2 5 2" xfId="33246" xr:uid="{00000000-0005-0000-0000-0000EE9D0000}"/>
    <cellStyle name="Normal 3 2 4 4 2 5 3" xfId="41143" xr:uid="{00000000-0005-0000-0000-0000EF9D0000}"/>
    <cellStyle name="Normal 3 2 4 4 2 6" xfId="26830" xr:uid="{00000000-0005-0000-0000-0000F09D0000}"/>
    <cellStyle name="Normal 3 2 4 4 2 7" xfId="34730" xr:uid="{00000000-0005-0000-0000-0000F19D0000}"/>
    <cellStyle name="Normal 3 2 4 4 2 8" xfId="19992" xr:uid="{00000000-0005-0000-0000-0000F29D0000}"/>
    <cellStyle name="Normal 3 2 4 4 2 9" xfId="42645" xr:uid="{00000000-0005-0000-0000-0000F39D0000}"/>
    <cellStyle name="Normal 3 2 4 4 3" xfId="1388" xr:uid="{00000000-0005-0000-0000-0000F49D0000}"/>
    <cellStyle name="Normal 3 2 4 4 3 2" xfId="6740" xr:uid="{00000000-0005-0000-0000-0000F59D0000}"/>
    <cellStyle name="Normal 3 2 4 4 3 2 2" xfId="15718" xr:uid="{00000000-0005-0000-0000-0000F69D0000}"/>
    <cellStyle name="Normal 3 2 4 4 3 2 3" xfId="28150" xr:uid="{00000000-0005-0000-0000-0000F79D0000}"/>
    <cellStyle name="Normal 3 2 4 4 3 2 4" xfId="46942" xr:uid="{00000000-0005-0000-0000-0000F89D0000}"/>
    <cellStyle name="Normal 3 2 4 4 3 3" xfId="11589" xr:uid="{00000000-0005-0000-0000-0000F99D0000}"/>
    <cellStyle name="Normal 3 2 4 4 3 3 2" xfId="36045" xr:uid="{00000000-0005-0000-0000-0000FA9D0000}"/>
    <cellStyle name="Normal 3 2 4 4 3 4" xfId="20834" xr:uid="{00000000-0005-0000-0000-0000FB9D0000}"/>
    <cellStyle name="Normal 3 2 4 4 3 5" xfId="43260" xr:uid="{00000000-0005-0000-0000-0000FC9D0000}"/>
    <cellStyle name="Normal 3 2 4 4 4" xfId="4099" xr:uid="{00000000-0005-0000-0000-0000FD9D0000}"/>
    <cellStyle name="Normal 3 2 4 4 4 2" xfId="14080" xr:uid="{00000000-0005-0000-0000-0000FE9D0000}"/>
    <cellStyle name="Normal 3 2 4 4 4 2 2" xfId="29634" xr:uid="{00000000-0005-0000-0000-0000FF9D0000}"/>
    <cellStyle name="Normal 3 2 4 4 4 3" xfId="37530" xr:uid="{00000000-0005-0000-0000-0000009E0000}"/>
    <cellStyle name="Normal 3 2 4 4 4 4" xfId="22317" xr:uid="{00000000-0005-0000-0000-0000019E0000}"/>
    <cellStyle name="Normal 3 2 4 4 4 5" xfId="45302" xr:uid="{00000000-0005-0000-0000-0000029E0000}"/>
    <cellStyle name="Normal 3 2 4 4 5" xfId="7276" xr:uid="{00000000-0005-0000-0000-0000039E0000}"/>
    <cellStyle name="Normal 3 2 4 4 5 2" xfId="16252" xr:uid="{00000000-0005-0000-0000-0000049E0000}"/>
    <cellStyle name="Normal 3 2 4 4 5 2 2" xfId="31119" xr:uid="{00000000-0005-0000-0000-0000059E0000}"/>
    <cellStyle name="Normal 3 2 4 4 5 3" xfId="39016" xr:uid="{00000000-0005-0000-0000-0000069E0000}"/>
    <cellStyle name="Normal 3 2 4 4 5 4" xfId="23801" xr:uid="{00000000-0005-0000-0000-0000079E0000}"/>
    <cellStyle name="Normal 3 2 4 4 5 5" xfId="47477" xr:uid="{00000000-0005-0000-0000-0000089E0000}"/>
    <cellStyle name="Normal 3 2 4 4 6" xfId="3184" xr:uid="{00000000-0005-0000-0000-0000099E0000}"/>
    <cellStyle name="Normal 3 2 4 4 6 2" xfId="13168" xr:uid="{00000000-0005-0000-0000-00000A9E0000}"/>
    <cellStyle name="Normal 3 2 4 4 6 2 2" xfId="32604" xr:uid="{00000000-0005-0000-0000-00000B9E0000}"/>
    <cellStyle name="Normal 3 2 4 4 6 3" xfId="40501" xr:uid="{00000000-0005-0000-0000-00000C9E0000}"/>
    <cellStyle name="Normal 3 2 4 4 6 4" xfId="25207" xr:uid="{00000000-0005-0000-0000-00000D9E0000}"/>
    <cellStyle name="Normal 3 2 4 4 6 5" xfId="44389" xr:uid="{00000000-0005-0000-0000-00000E9E0000}"/>
    <cellStyle name="Normal 3 2 4 4 7" xfId="7950" xr:uid="{00000000-0005-0000-0000-00000F9E0000}"/>
    <cellStyle name="Normal 3 2 4 4 7 2" xfId="16917" xr:uid="{00000000-0005-0000-0000-0000109E0000}"/>
    <cellStyle name="Normal 3 2 4 4 7 3" xfId="26188" xr:uid="{00000000-0005-0000-0000-0000119E0000}"/>
    <cellStyle name="Normal 3 2 4 4 7 4" xfId="48142" xr:uid="{00000000-0005-0000-0000-0000129E0000}"/>
    <cellStyle name="Normal 3 2 4 4 8" xfId="11590" xr:uid="{00000000-0005-0000-0000-0000139E0000}"/>
    <cellStyle name="Normal 3 2 4 4 8 2" xfId="34088" xr:uid="{00000000-0005-0000-0000-0000149E0000}"/>
    <cellStyle name="Normal 3 2 4 4 8 3" xfId="49785" xr:uid="{00000000-0005-0000-0000-0000159E0000}"/>
    <cellStyle name="Normal 3 2 4 4 9" xfId="19350" xr:uid="{00000000-0005-0000-0000-0000169E0000}"/>
    <cellStyle name="Normal 3 2 4 5" xfId="871" xr:uid="{00000000-0005-0000-0000-0000179E0000}"/>
    <cellStyle name="Normal 3 2 4 5 2" xfId="1562" xr:uid="{00000000-0005-0000-0000-0000189E0000}"/>
    <cellStyle name="Normal 3 2 4 5 2 2" xfId="6914" xr:uid="{00000000-0005-0000-0000-0000199E0000}"/>
    <cellStyle name="Normal 3 2 4 5 2 2 2" xfId="15892" xr:uid="{00000000-0005-0000-0000-00001A9E0000}"/>
    <cellStyle name="Normal 3 2 4 5 2 2 3" xfId="28787" xr:uid="{00000000-0005-0000-0000-00001B9E0000}"/>
    <cellStyle name="Normal 3 2 4 5 2 2 4" xfId="47116" xr:uid="{00000000-0005-0000-0000-00001C9E0000}"/>
    <cellStyle name="Normal 3 2 4 5 2 3" xfId="11591" xr:uid="{00000000-0005-0000-0000-00001D9E0000}"/>
    <cellStyle name="Normal 3 2 4 5 2 3 2" xfId="36682" xr:uid="{00000000-0005-0000-0000-00001E9E0000}"/>
    <cellStyle name="Normal 3 2 4 5 2 4" xfId="21471" xr:uid="{00000000-0005-0000-0000-00001F9E0000}"/>
    <cellStyle name="Normal 3 2 4 5 2 5" xfId="43434" xr:uid="{00000000-0005-0000-0000-0000209E0000}"/>
    <cellStyle name="Normal 3 2 4 5 3" xfId="4660" xr:uid="{00000000-0005-0000-0000-0000219E0000}"/>
    <cellStyle name="Normal 3 2 4 5 3 2" xfId="14638" xr:uid="{00000000-0005-0000-0000-0000229E0000}"/>
    <cellStyle name="Normal 3 2 4 5 3 2 2" xfId="30271" xr:uid="{00000000-0005-0000-0000-0000239E0000}"/>
    <cellStyle name="Normal 3 2 4 5 3 3" xfId="38167" xr:uid="{00000000-0005-0000-0000-0000249E0000}"/>
    <cellStyle name="Normal 3 2 4 5 3 4" xfId="22954" xr:uid="{00000000-0005-0000-0000-0000259E0000}"/>
    <cellStyle name="Normal 3 2 4 5 3 5" xfId="45860" xr:uid="{00000000-0005-0000-0000-0000269E0000}"/>
    <cellStyle name="Normal 3 2 4 5 4" xfId="7450" xr:uid="{00000000-0005-0000-0000-0000279E0000}"/>
    <cellStyle name="Normal 3 2 4 5 4 2" xfId="16425" xr:uid="{00000000-0005-0000-0000-0000289E0000}"/>
    <cellStyle name="Normal 3 2 4 5 4 2 2" xfId="31756" xr:uid="{00000000-0005-0000-0000-0000299E0000}"/>
    <cellStyle name="Normal 3 2 4 5 4 3" xfId="39653" xr:uid="{00000000-0005-0000-0000-00002A9E0000}"/>
    <cellStyle name="Normal 3 2 4 5 4 4" xfId="24438" xr:uid="{00000000-0005-0000-0000-00002B9E0000}"/>
    <cellStyle name="Normal 3 2 4 5 4 5" xfId="47650" xr:uid="{00000000-0005-0000-0000-00002C9E0000}"/>
    <cellStyle name="Normal 3 2 4 5 5" xfId="3358" xr:uid="{00000000-0005-0000-0000-00002D9E0000}"/>
    <cellStyle name="Normal 3 2 4 5 5 2" xfId="13342" xr:uid="{00000000-0005-0000-0000-00002E9E0000}"/>
    <cellStyle name="Normal 3 2 4 5 5 2 2" xfId="33241" xr:uid="{00000000-0005-0000-0000-00002F9E0000}"/>
    <cellStyle name="Normal 3 2 4 5 5 3" xfId="41138" xr:uid="{00000000-0005-0000-0000-0000309E0000}"/>
    <cellStyle name="Normal 3 2 4 5 5 4" xfId="25451" xr:uid="{00000000-0005-0000-0000-0000319E0000}"/>
    <cellStyle name="Normal 3 2 4 5 5 5" xfId="44563" xr:uid="{00000000-0005-0000-0000-0000329E0000}"/>
    <cellStyle name="Normal 3 2 4 5 6" xfId="8124" xr:uid="{00000000-0005-0000-0000-0000339E0000}"/>
    <cellStyle name="Normal 3 2 4 5 6 2" xfId="17091" xr:uid="{00000000-0005-0000-0000-0000349E0000}"/>
    <cellStyle name="Normal 3 2 4 5 6 3" xfId="26825" xr:uid="{00000000-0005-0000-0000-0000359E0000}"/>
    <cellStyle name="Normal 3 2 4 5 6 4" xfId="48316" xr:uid="{00000000-0005-0000-0000-0000369E0000}"/>
    <cellStyle name="Normal 3 2 4 5 7" xfId="11592" xr:uid="{00000000-0005-0000-0000-0000379E0000}"/>
    <cellStyle name="Normal 3 2 4 5 7 2" xfId="34725" xr:uid="{00000000-0005-0000-0000-0000389E0000}"/>
    <cellStyle name="Normal 3 2 4 5 7 3" xfId="49959" xr:uid="{00000000-0005-0000-0000-0000399E0000}"/>
    <cellStyle name="Normal 3 2 4 5 8" xfId="19987" xr:uid="{00000000-0005-0000-0000-00003A9E0000}"/>
    <cellStyle name="Normal 3 2 4 5 9" xfId="41777" xr:uid="{00000000-0005-0000-0000-00003B9E0000}"/>
    <cellStyle name="Normal 3 2 4 6" xfId="394" xr:uid="{00000000-0005-0000-0000-00003C9E0000}"/>
    <cellStyle name="Normal 3 2 4 6 2" xfId="2587" xr:uid="{00000000-0005-0000-0000-00003D9E0000}"/>
    <cellStyle name="Normal 3 2 4 6 2 2" xfId="5243" xr:uid="{00000000-0005-0000-0000-00003E9E0000}"/>
    <cellStyle name="Normal 3 2 4 6 2 2 2" xfId="15220" xr:uid="{00000000-0005-0000-0000-00003F9E0000}"/>
    <cellStyle name="Normal 3 2 4 6 2 2 3" xfId="46443" xr:uid="{00000000-0005-0000-0000-0000409E0000}"/>
    <cellStyle name="Normal 3 2 4 6 2 3" xfId="11593" xr:uid="{00000000-0005-0000-0000-0000419E0000}"/>
    <cellStyle name="Normal 3 2 4 6 2 4" xfId="27310" xr:uid="{00000000-0005-0000-0000-0000429E0000}"/>
    <cellStyle name="Normal 3 2 4 6 2 5" xfId="43797" xr:uid="{00000000-0005-0000-0000-0000439E0000}"/>
    <cellStyle name="Normal 3 2 4 6 3" xfId="2888" xr:uid="{00000000-0005-0000-0000-0000449E0000}"/>
    <cellStyle name="Normal 3 2 4 6 3 2" xfId="12872" xr:uid="{00000000-0005-0000-0000-0000459E0000}"/>
    <cellStyle name="Normal 3 2 4 6 3 3" xfId="35205" xr:uid="{00000000-0005-0000-0000-0000469E0000}"/>
    <cellStyle name="Normal 3 2 4 6 3 4" xfId="44093" xr:uid="{00000000-0005-0000-0000-0000479E0000}"/>
    <cellStyle name="Normal 3 2 4 6 4" xfId="9240" xr:uid="{00000000-0005-0000-0000-0000489E0000}"/>
    <cellStyle name="Normal 3 2 4 6 4 2" xfId="18206" xr:uid="{00000000-0005-0000-0000-0000499E0000}"/>
    <cellStyle name="Normal 3 2 4 6 4 3" xfId="49432" xr:uid="{00000000-0005-0000-0000-00004A9E0000}"/>
    <cellStyle name="Normal 3 2 4 6 5" xfId="11594" xr:uid="{00000000-0005-0000-0000-00004B9E0000}"/>
    <cellStyle name="Normal 3 2 4 6 5 2" xfId="51075" xr:uid="{00000000-0005-0000-0000-00004C9E0000}"/>
    <cellStyle name="Normal 3 2 4 6 6" xfId="19032" xr:uid="{00000000-0005-0000-0000-00004D9E0000}"/>
    <cellStyle name="Normal 3 2 4 6 7" xfId="42893" xr:uid="{00000000-0005-0000-0000-00004E9E0000}"/>
    <cellStyle name="Normal 3 2 4 7" xfId="1092" xr:uid="{00000000-0005-0000-0000-00004F9E0000}"/>
    <cellStyle name="Normal 3 2 4 7 2" xfId="4364" xr:uid="{00000000-0005-0000-0000-0000509E0000}"/>
    <cellStyle name="Normal 3 2 4 7 2 2" xfId="14344" xr:uid="{00000000-0005-0000-0000-0000519E0000}"/>
    <cellStyle name="Normal 3 2 4 7 2 3" xfId="27832" xr:uid="{00000000-0005-0000-0000-0000529E0000}"/>
    <cellStyle name="Normal 3 2 4 7 2 4" xfId="45566" xr:uid="{00000000-0005-0000-0000-0000539E0000}"/>
    <cellStyle name="Normal 3 2 4 7 3" xfId="11595" xr:uid="{00000000-0005-0000-0000-0000549E0000}"/>
    <cellStyle name="Normal 3 2 4 7 3 2" xfId="35727" xr:uid="{00000000-0005-0000-0000-0000559E0000}"/>
    <cellStyle name="Normal 3 2 4 7 4" xfId="20516" xr:uid="{00000000-0005-0000-0000-0000569E0000}"/>
    <cellStyle name="Normal 3 2 4 7 5" xfId="42965" xr:uid="{00000000-0005-0000-0000-0000579E0000}"/>
    <cellStyle name="Normal 3 2 4 8" xfId="5465" xr:uid="{00000000-0005-0000-0000-0000589E0000}"/>
    <cellStyle name="Normal 3 2 4 8 2" xfId="29316" xr:uid="{00000000-0005-0000-0000-0000599E0000}"/>
    <cellStyle name="Normal 3 2 4 8 2 2" xfId="51360" xr:uid="{00000000-0005-0000-0000-00005A9E0000}"/>
    <cellStyle name="Normal 3 2 4 8 3" xfId="37212" xr:uid="{00000000-0005-0000-0000-00005B9E0000}"/>
    <cellStyle name="Normal 3 2 4 8 3 2" xfId="51299" xr:uid="{00000000-0005-0000-0000-00005C9E0000}"/>
    <cellStyle name="Normal 3 2 4 8 4" xfId="22000" xr:uid="{00000000-0005-0000-0000-00005D9E0000}"/>
    <cellStyle name="Normal 3 2 4 9" xfId="6441" xr:uid="{00000000-0005-0000-0000-00005E9E0000}"/>
    <cellStyle name="Normal 3 2 4 9 2" xfId="15423" xr:uid="{00000000-0005-0000-0000-00005F9E0000}"/>
    <cellStyle name="Normal 3 2 4 9 2 2" xfId="30801" xr:uid="{00000000-0005-0000-0000-0000609E0000}"/>
    <cellStyle name="Normal 3 2 4 9 3" xfId="38698" xr:uid="{00000000-0005-0000-0000-0000619E0000}"/>
    <cellStyle name="Normal 3 2 4 9 4" xfId="23484" xr:uid="{00000000-0005-0000-0000-0000629E0000}"/>
    <cellStyle name="Normal 3 2 4 9 5" xfId="46646" xr:uid="{00000000-0005-0000-0000-0000639E0000}"/>
    <cellStyle name="Normal 3 2 5" xfId="87" xr:uid="{00000000-0005-0000-0000-0000649E0000}"/>
    <cellStyle name="Normal 3 2 5 10" xfId="2834" xr:uid="{00000000-0005-0000-0000-0000659E0000}"/>
    <cellStyle name="Normal 3 2 5 10 2" xfId="12818" xr:uid="{00000000-0005-0000-0000-0000669E0000}"/>
    <cellStyle name="Normal 3 2 5 10 3" xfId="25874" xr:uid="{00000000-0005-0000-0000-0000679E0000}"/>
    <cellStyle name="Normal 3 2 5 10 4" xfId="44039" xr:uid="{00000000-0005-0000-0000-0000689E0000}"/>
    <cellStyle name="Normal 3 2 5 11" xfId="7700" xr:uid="{00000000-0005-0000-0000-0000699E0000}"/>
    <cellStyle name="Normal 3 2 5 11 2" xfId="16667" xr:uid="{00000000-0005-0000-0000-00006A9E0000}"/>
    <cellStyle name="Normal 3 2 5 11 3" xfId="33773" xr:uid="{00000000-0005-0000-0000-00006B9E0000}"/>
    <cellStyle name="Normal 3 2 5 11 4" xfId="47892" xr:uid="{00000000-0005-0000-0000-00006C9E0000}"/>
    <cellStyle name="Normal 3 2 5 12" xfId="11596" xr:uid="{00000000-0005-0000-0000-00006D9E0000}"/>
    <cellStyle name="Normal 3 2 5 12 2" xfId="49535" xr:uid="{00000000-0005-0000-0000-00006E9E0000}"/>
    <cellStyle name="Normal 3 2 5 13" xfId="18295" xr:uid="{00000000-0005-0000-0000-00006F9E0000}"/>
    <cellStyle name="Normal 3 2 5 14" xfId="41353" xr:uid="{00000000-0005-0000-0000-0000709E0000}"/>
    <cellStyle name="Normal 3 2 5 2" xfId="195" xr:uid="{00000000-0005-0000-0000-0000719E0000}"/>
    <cellStyle name="Normal 3 2 5 2 10" xfId="11597" xr:uid="{00000000-0005-0000-0000-0000729E0000}"/>
    <cellStyle name="Normal 3 2 5 2 10 2" xfId="33774" xr:uid="{00000000-0005-0000-0000-0000739E0000}"/>
    <cellStyle name="Normal 3 2 5 2 10 3" xfId="49788" xr:uid="{00000000-0005-0000-0000-0000749E0000}"/>
    <cellStyle name="Normal 3 2 5 2 11" xfId="18490" xr:uid="{00000000-0005-0000-0000-0000759E0000}"/>
    <cellStyle name="Normal 3 2 5 2 12" xfId="41606" xr:uid="{00000000-0005-0000-0000-0000769E0000}"/>
    <cellStyle name="Normal 3 2 5 2 2" xfId="700" xr:uid="{00000000-0005-0000-0000-0000779E0000}"/>
    <cellStyle name="Normal 3 2 5 2 2 10" xfId="42100" xr:uid="{00000000-0005-0000-0000-0000789E0000}"/>
    <cellStyle name="Normal 3 2 5 2 2 2" xfId="2449" xr:uid="{00000000-0005-0000-0000-0000799E0000}"/>
    <cellStyle name="Normal 3 2 5 2 2 2 2" xfId="5101" xr:uid="{00000000-0005-0000-0000-00007A9E0000}"/>
    <cellStyle name="Normal 3 2 5 2 2 2 2 2" xfId="15079" xr:uid="{00000000-0005-0000-0000-00007B9E0000}"/>
    <cellStyle name="Normal 3 2 5 2 2 2 2 2 2" xfId="28795" xr:uid="{00000000-0005-0000-0000-00007C9E0000}"/>
    <cellStyle name="Normal 3 2 5 2 2 2 2 3" xfId="36690" xr:uid="{00000000-0005-0000-0000-00007D9E0000}"/>
    <cellStyle name="Normal 3 2 5 2 2 2 2 4" xfId="21479" xr:uid="{00000000-0005-0000-0000-00007E9E0000}"/>
    <cellStyle name="Normal 3 2 5 2 2 2 2 5" xfId="46301" xr:uid="{00000000-0005-0000-0000-00007F9E0000}"/>
    <cellStyle name="Normal 3 2 5 2 2 2 3" xfId="8995" xr:uid="{00000000-0005-0000-0000-0000809E0000}"/>
    <cellStyle name="Normal 3 2 5 2 2 2 3 2" xfId="17961" xr:uid="{00000000-0005-0000-0000-0000819E0000}"/>
    <cellStyle name="Normal 3 2 5 2 2 2 3 2 2" xfId="30279" xr:uid="{00000000-0005-0000-0000-0000829E0000}"/>
    <cellStyle name="Normal 3 2 5 2 2 2 3 3" xfId="38175" xr:uid="{00000000-0005-0000-0000-0000839E0000}"/>
    <cellStyle name="Normal 3 2 5 2 2 2 3 4" xfId="22962" xr:uid="{00000000-0005-0000-0000-0000849E0000}"/>
    <cellStyle name="Normal 3 2 5 2 2 2 3 5" xfId="49187" xr:uid="{00000000-0005-0000-0000-0000859E0000}"/>
    <cellStyle name="Normal 3 2 5 2 2 2 4" xfId="9854" xr:uid="{00000000-0005-0000-0000-0000869E0000}"/>
    <cellStyle name="Normal 3 2 5 2 2 2 4 2" xfId="31764" xr:uid="{00000000-0005-0000-0000-0000879E0000}"/>
    <cellStyle name="Normal 3 2 5 2 2 2 4 3" xfId="39661" xr:uid="{00000000-0005-0000-0000-0000889E0000}"/>
    <cellStyle name="Normal 3 2 5 2 2 2 4 4" xfId="24446" xr:uid="{00000000-0005-0000-0000-0000899E0000}"/>
    <cellStyle name="Normal 3 2 5 2 2 2 4 5" xfId="50830" xr:uid="{00000000-0005-0000-0000-00008A9E0000}"/>
    <cellStyle name="Normal 3 2 5 2 2 2 5" xfId="12494" xr:uid="{00000000-0005-0000-0000-00008B9E0000}"/>
    <cellStyle name="Normal 3 2 5 2 2 2 5 2" xfId="33249" xr:uid="{00000000-0005-0000-0000-00008C9E0000}"/>
    <cellStyle name="Normal 3 2 5 2 2 2 5 3" xfId="41146" xr:uid="{00000000-0005-0000-0000-00008D9E0000}"/>
    <cellStyle name="Normal 3 2 5 2 2 2 6" xfId="26833" xr:uid="{00000000-0005-0000-0000-00008E9E0000}"/>
    <cellStyle name="Normal 3 2 5 2 2 2 7" xfId="34733" xr:uid="{00000000-0005-0000-0000-00008F9E0000}"/>
    <cellStyle name="Normal 3 2 5 2 2 2 8" xfId="19995" xr:uid="{00000000-0005-0000-0000-0000909E0000}"/>
    <cellStyle name="Normal 3 2 5 2 2 2 9" xfId="42648" xr:uid="{00000000-0005-0000-0000-0000919E0000}"/>
    <cellStyle name="Normal 3 2 5 2 2 3" xfId="1899" xr:uid="{00000000-0005-0000-0000-0000929E0000}"/>
    <cellStyle name="Normal 3 2 5 2 2 3 2" xfId="4262" xr:uid="{00000000-0005-0000-0000-0000939E0000}"/>
    <cellStyle name="Normal 3 2 5 2 2 3 2 2" xfId="14242" xr:uid="{00000000-0005-0000-0000-0000949E0000}"/>
    <cellStyle name="Normal 3 2 5 2 2 3 2 3" xfId="28154" xr:uid="{00000000-0005-0000-0000-0000959E0000}"/>
    <cellStyle name="Normal 3 2 5 2 2 3 2 4" xfId="45464" xr:uid="{00000000-0005-0000-0000-0000969E0000}"/>
    <cellStyle name="Normal 3 2 5 2 2 3 3" xfId="11598" xr:uid="{00000000-0005-0000-0000-0000979E0000}"/>
    <cellStyle name="Normal 3 2 5 2 2 3 3 2" xfId="36049" xr:uid="{00000000-0005-0000-0000-0000989E0000}"/>
    <cellStyle name="Normal 3 2 5 2 2 3 4" xfId="20838" xr:uid="{00000000-0005-0000-0000-0000999E0000}"/>
    <cellStyle name="Normal 3 2 5 2 2 3 5" xfId="43670" xr:uid="{00000000-0005-0000-0000-00009A9E0000}"/>
    <cellStyle name="Normal 3 2 5 2 2 4" xfId="3677" xr:uid="{00000000-0005-0000-0000-00009B9E0000}"/>
    <cellStyle name="Normal 3 2 5 2 2 4 2" xfId="13661" xr:uid="{00000000-0005-0000-0000-00009C9E0000}"/>
    <cellStyle name="Normal 3 2 5 2 2 4 2 2" xfId="29638" xr:uid="{00000000-0005-0000-0000-00009D9E0000}"/>
    <cellStyle name="Normal 3 2 5 2 2 4 3" xfId="37534" xr:uid="{00000000-0005-0000-0000-00009E9E0000}"/>
    <cellStyle name="Normal 3 2 5 2 2 4 4" xfId="22321" xr:uid="{00000000-0005-0000-0000-00009F9E0000}"/>
    <cellStyle name="Normal 3 2 5 2 2 4 5" xfId="44882" xr:uid="{00000000-0005-0000-0000-0000A09E0000}"/>
    <cellStyle name="Normal 3 2 5 2 2 5" xfId="8447" xr:uid="{00000000-0005-0000-0000-0000A19E0000}"/>
    <cellStyle name="Normal 3 2 5 2 2 5 2" xfId="17414" xr:uid="{00000000-0005-0000-0000-0000A29E0000}"/>
    <cellStyle name="Normal 3 2 5 2 2 5 2 2" xfId="31123" xr:uid="{00000000-0005-0000-0000-0000A39E0000}"/>
    <cellStyle name="Normal 3 2 5 2 2 5 3" xfId="39020" xr:uid="{00000000-0005-0000-0000-0000A49E0000}"/>
    <cellStyle name="Normal 3 2 5 2 2 5 4" xfId="23805" xr:uid="{00000000-0005-0000-0000-0000A59E0000}"/>
    <cellStyle name="Normal 3 2 5 2 2 5 5" xfId="48639" xr:uid="{00000000-0005-0000-0000-0000A69E0000}"/>
    <cellStyle name="Normal 3 2 5 2 2 6" xfId="11599" xr:uid="{00000000-0005-0000-0000-0000A79E0000}"/>
    <cellStyle name="Normal 3 2 5 2 2 6 2" xfId="32608" xr:uid="{00000000-0005-0000-0000-0000A89E0000}"/>
    <cellStyle name="Normal 3 2 5 2 2 6 3" xfId="40505" xr:uid="{00000000-0005-0000-0000-0000A99E0000}"/>
    <cellStyle name="Normal 3 2 5 2 2 6 4" xfId="25211" xr:uid="{00000000-0005-0000-0000-0000AA9E0000}"/>
    <cellStyle name="Normal 3 2 5 2 2 6 5" xfId="50282" xr:uid="{00000000-0005-0000-0000-0000AB9E0000}"/>
    <cellStyle name="Normal 3 2 5 2 2 7" xfId="26192" xr:uid="{00000000-0005-0000-0000-0000AC9E0000}"/>
    <cellStyle name="Normal 3 2 5 2 2 8" xfId="34092" xr:uid="{00000000-0005-0000-0000-0000AD9E0000}"/>
    <cellStyle name="Normal 3 2 5 2 2 9" xfId="19354" xr:uid="{00000000-0005-0000-0000-0000AE9E0000}"/>
    <cellStyle name="Normal 3 2 5 2 3" xfId="2448" xr:uid="{00000000-0005-0000-0000-0000AF9E0000}"/>
    <cellStyle name="Normal 3 2 5 2 3 2" xfId="4822" xr:uid="{00000000-0005-0000-0000-0000B09E0000}"/>
    <cellStyle name="Normal 3 2 5 2 3 2 2" xfId="14800" xr:uid="{00000000-0005-0000-0000-0000B19E0000}"/>
    <cellStyle name="Normal 3 2 5 2 3 2 2 2" xfId="28794" xr:uid="{00000000-0005-0000-0000-0000B29E0000}"/>
    <cellStyle name="Normal 3 2 5 2 3 2 3" xfId="36689" xr:uid="{00000000-0005-0000-0000-0000B39E0000}"/>
    <cellStyle name="Normal 3 2 5 2 3 2 4" xfId="21478" xr:uid="{00000000-0005-0000-0000-0000B49E0000}"/>
    <cellStyle name="Normal 3 2 5 2 3 2 5" xfId="46022" xr:uid="{00000000-0005-0000-0000-0000B59E0000}"/>
    <cellStyle name="Normal 3 2 5 2 3 3" xfId="8994" xr:uid="{00000000-0005-0000-0000-0000B69E0000}"/>
    <cellStyle name="Normal 3 2 5 2 3 3 2" xfId="17960" xr:uid="{00000000-0005-0000-0000-0000B79E0000}"/>
    <cellStyle name="Normal 3 2 5 2 3 3 2 2" xfId="30278" xr:uid="{00000000-0005-0000-0000-0000B89E0000}"/>
    <cellStyle name="Normal 3 2 5 2 3 3 3" xfId="38174" xr:uid="{00000000-0005-0000-0000-0000B99E0000}"/>
    <cellStyle name="Normal 3 2 5 2 3 3 4" xfId="22961" xr:uid="{00000000-0005-0000-0000-0000BA9E0000}"/>
    <cellStyle name="Normal 3 2 5 2 3 3 5" xfId="49186" xr:uid="{00000000-0005-0000-0000-0000BB9E0000}"/>
    <cellStyle name="Normal 3 2 5 2 3 4" xfId="9855" xr:uid="{00000000-0005-0000-0000-0000BC9E0000}"/>
    <cellStyle name="Normal 3 2 5 2 3 4 2" xfId="31763" xr:uid="{00000000-0005-0000-0000-0000BD9E0000}"/>
    <cellStyle name="Normal 3 2 5 2 3 4 3" xfId="39660" xr:uid="{00000000-0005-0000-0000-0000BE9E0000}"/>
    <cellStyle name="Normal 3 2 5 2 3 4 4" xfId="24445" xr:uid="{00000000-0005-0000-0000-0000BF9E0000}"/>
    <cellStyle name="Normal 3 2 5 2 3 4 5" xfId="50829" xr:uid="{00000000-0005-0000-0000-0000C09E0000}"/>
    <cellStyle name="Normal 3 2 5 2 3 5" xfId="12493" xr:uid="{00000000-0005-0000-0000-0000C19E0000}"/>
    <cellStyle name="Normal 3 2 5 2 3 5 2" xfId="33248" xr:uid="{00000000-0005-0000-0000-0000C29E0000}"/>
    <cellStyle name="Normal 3 2 5 2 3 5 3" xfId="41145" xr:uid="{00000000-0005-0000-0000-0000C39E0000}"/>
    <cellStyle name="Normal 3 2 5 2 3 6" xfId="26832" xr:uid="{00000000-0005-0000-0000-0000C49E0000}"/>
    <cellStyle name="Normal 3 2 5 2 3 7" xfId="34732" xr:uid="{00000000-0005-0000-0000-0000C59E0000}"/>
    <cellStyle name="Normal 3 2 5 2 3 8" xfId="19994" xr:uid="{00000000-0005-0000-0000-0000C69E0000}"/>
    <cellStyle name="Normal 3 2 5 2 3 9" xfId="42647" xr:uid="{00000000-0005-0000-0000-0000C79E0000}"/>
    <cellStyle name="Normal 3 2 5 2 4" xfId="1391" xr:uid="{00000000-0005-0000-0000-0000C89E0000}"/>
    <cellStyle name="Normal 3 2 5 2 4 2" xfId="4577" xr:uid="{00000000-0005-0000-0000-0000C99E0000}"/>
    <cellStyle name="Normal 3 2 5 2 4 2 2" xfId="14555" xr:uid="{00000000-0005-0000-0000-0000CA9E0000}"/>
    <cellStyle name="Normal 3 2 5 2 4 2 3" xfId="27314" xr:uid="{00000000-0005-0000-0000-0000CB9E0000}"/>
    <cellStyle name="Normal 3 2 5 2 4 2 4" xfId="45777" xr:uid="{00000000-0005-0000-0000-0000CC9E0000}"/>
    <cellStyle name="Normal 3 2 5 2 4 3" xfId="11600" xr:uid="{00000000-0005-0000-0000-0000CD9E0000}"/>
    <cellStyle name="Normal 3 2 5 2 4 3 2" xfId="35209" xr:uid="{00000000-0005-0000-0000-0000CE9E0000}"/>
    <cellStyle name="Normal 3 2 5 2 4 4" xfId="19036" xr:uid="{00000000-0005-0000-0000-0000CF9E0000}"/>
    <cellStyle name="Normal 3 2 5 2 4 5" xfId="43263" xr:uid="{00000000-0005-0000-0000-0000D09E0000}"/>
    <cellStyle name="Normal 3 2 5 2 5" xfId="6743" xr:uid="{00000000-0005-0000-0000-0000D19E0000}"/>
    <cellStyle name="Normal 3 2 5 2 5 2" xfId="15721" xr:uid="{00000000-0005-0000-0000-0000D29E0000}"/>
    <cellStyle name="Normal 3 2 5 2 5 2 2" xfId="27836" xr:uid="{00000000-0005-0000-0000-0000D39E0000}"/>
    <cellStyle name="Normal 3 2 5 2 5 3" xfId="35731" xr:uid="{00000000-0005-0000-0000-0000D49E0000}"/>
    <cellStyle name="Normal 3 2 5 2 5 4" xfId="20520" xr:uid="{00000000-0005-0000-0000-0000D59E0000}"/>
    <cellStyle name="Normal 3 2 5 2 5 5" xfId="46945" xr:uid="{00000000-0005-0000-0000-0000D69E0000}"/>
    <cellStyle name="Normal 3 2 5 2 6" xfId="3982" xr:uid="{00000000-0005-0000-0000-0000D79E0000}"/>
    <cellStyle name="Normal 3 2 5 2 6 2" xfId="13963" xr:uid="{00000000-0005-0000-0000-0000D89E0000}"/>
    <cellStyle name="Normal 3 2 5 2 6 2 2" xfId="29320" xr:uid="{00000000-0005-0000-0000-0000D99E0000}"/>
    <cellStyle name="Normal 3 2 5 2 6 3" xfId="37216" xr:uid="{00000000-0005-0000-0000-0000DA9E0000}"/>
    <cellStyle name="Normal 3 2 5 2 6 4" xfId="22004" xr:uid="{00000000-0005-0000-0000-0000DB9E0000}"/>
    <cellStyle name="Normal 3 2 5 2 6 5" xfId="45185" xr:uid="{00000000-0005-0000-0000-0000DC9E0000}"/>
    <cellStyle name="Normal 3 2 5 2 7" xfId="7279" xr:uid="{00000000-0005-0000-0000-0000DD9E0000}"/>
    <cellStyle name="Normal 3 2 5 2 7 2" xfId="16255" xr:uid="{00000000-0005-0000-0000-0000DE9E0000}"/>
    <cellStyle name="Normal 3 2 5 2 7 2 2" xfId="30805" xr:uid="{00000000-0005-0000-0000-0000DF9E0000}"/>
    <cellStyle name="Normal 3 2 5 2 7 3" xfId="38702" xr:uid="{00000000-0005-0000-0000-0000E09E0000}"/>
    <cellStyle name="Normal 3 2 5 2 7 4" xfId="23488" xr:uid="{00000000-0005-0000-0000-0000E19E0000}"/>
    <cellStyle name="Normal 3 2 5 2 7 5" xfId="47480" xr:uid="{00000000-0005-0000-0000-0000E29E0000}"/>
    <cellStyle name="Normal 3 2 5 2 8" xfId="3187" xr:uid="{00000000-0005-0000-0000-0000E39E0000}"/>
    <cellStyle name="Normal 3 2 5 2 8 2" xfId="13171" xr:uid="{00000000-0005-0000-0000-0000E49E0000}"/>
    <cellStyle name="Normal 3 2 5 2 8 2 2" xfId="32290" xr:uid="{00000000-0005-0000-0000-0000E59E0000}"/>
    <cellStyle name="Normal 3 2 5 2 8 3" xfId="40187" xr:uid="{00000000-0005-0000-0000-0000E69E0000}"/>
    <cellStyle name="Normal 3 2 5 2 8 4" xfId="24921" xr:uid="{00000000-0005-0000-0000-0000E79E0000}"/>
    <cellStyle name="Normal 3 2 5 2 8 5" xfId="44392" xr:uid="{00000000-0005-0000-0000-0000E89E0000}"/>
    <cellStyle name="Normal 3 2 5 2 9" xfId="7953" xr:uid="{00000000-0005-0000-0000-0000E99E0000}"/>
    <cellStyle name="Normal 3 2 5 2 9 2" xfId="16920" xr:uid="{00000000-0005-0000-0000-0000EA9E0000}"/>
    <cellStyle name="Normal 3 2 5 2 9 3" xfId="25875" xr:uid="{00000000-0005-0000-0000-0000EB9E0000}"/>
    <cellStyle name="Normal 3 2 5 2 9 4" xfId="48145" xr:uid="{00000000-0005-0000-0000-0000EC9E0000}"/>
    <cellStyle name="Normal 3 2 5 3" xfId="303" xr:uid="{00000000-0005-0000-0000-0000ED9E0000}"/>
    <cellStyle name="Normal 3 2 5 3 10" xfId="18576" xr:uid="{00000000-0005-0000-0000-0000EE9E0000}"/>
    <cellStyle name="Normal 3 2 5 3 11" xfId="41780" xr:uid="{00000000-0005-0000-0000-0000EF9E0000}"/>
    <cellStyle name="Normal 3 2 5 3 2" xfId="874" xr:uid="{00000000-0005-0000-0000-0000F09E0000}"/>
    <cellStyle name="Normal 3 2 5 3 2 2" xfId="2450" xr:uid="{00000000-0005-0000-0000-0000F19E0000}"/>
    <cellStyle name="Normal 3 2 5 3 2 2 2" xfId="4922" xr:uid="{00000000-0005-0000-0000-0000F29E0000}"/>
    <cellStyle name="Normal 3 2 5 3 2 2 2 2" xfId="14900" xr:uid="{00000000-0005-0000-0000-0000F39E0000}"/>
    <cellStyle name="Normal 3 2 5 3 2 2 2 3" xfId="28796" xr:uid="{00000000-0005-0000-0000-0000F49E0000}"/>
    <cellStyle name="Normal 3 2 5 3 2 2 2 4" xfId="46122" xr:uid="{00000000-0005-0000-0000-0000F59E0000}"/>
    <cellStyle name="Normal 3 2 5 3 2 2 3" xfId="11601" xr:uid="{00000000-0005-0000-0000-0000F69E0000}"/>
    <cellStyle name="Normal 3 2 5 3 2 2 3 2" xfId="36691" xr:uid="{00000000-0005-0000-0000-0000F79E0000}"/>
    <cellStyle name="Normal 3 2 5 3 2 2 4" xfId="21480" xr:uid="{00000000-0005-0000-0000-0000F89E0000}"/>
    <cellStyle name="Normal 3 2 5 3 2 2 5" xfId="43776" xr:uid="{00000000-0005-0000-0000-0000F99E0000}"/>
    <cellStyle name="Normal 3 2 5 3 2 3" xfId="3678" xr:uid="{00000000-0005-0000-0000-0000FA9E0000}"/>
    <cellStyle name="Normal 3 2 5 3 2 3 2" xfId="13662" xr:uid="{00000000-0005-0000-0000-0000FB9E0000}"/>
    <cellStyle name="Normal 3 2 5 3 2 3 2 2" xfId="30280" xr:uid="{00000000-0005-0000-0000-0000FC9E0000}"/>
    <cellStyle name="Normal 3 2 5 3 2 3 3" xfId="38176" xr:uid="{00000000-0005-0000-0000-0000FD9E0000}"/>
    <cellStyle name="Normal 3 2 5 3 2 3 4" xfId="22963" xr:uid="{00000000-0005-0000-0000-0000FE9E0000}"/>
    <cellStyle name="Normal 3 2 5 3 2 3 5" xfId="44883" xr:uid="{00000000-0005-0000-0000-0000FF9E0000}"/>
    <cellStyle name="Normal 3 2 5 3 2 4" xfId="8996" xr:uid="{00000000-0005-0000-0000-0000009F0000}"/>
    <cellStyle name="Normal 3 2 5 3 2 4 2" xfId="17962" xr:uid="{00000000-0005-0000-0000-0000019F0000}"/>
    <cellStyle name="Normal 3 2 5 3 2 4 2 2" xfId="31765" xr:uid="{00000000-0005-0000-0000-0000029F0000}"/>
    <cellStyle name="Normal 3 2 5 3 2 4 3" xfId="39662" xr:uid="{00000000-0005-0000-0000-0000039F0000}"/>
    <cellStyle name="Normal 3 2 5 3 2 4 4" xfId="24447" xr:uid="{00000000-0005-0000-0000-0000049F0000}"/>
    <cellStyle name="Normal 3 2 5 3 2 4 5" xfId="49188" xr:uid="{00000000-0005-0000-0000-0000059F0000}"/>
    <cellStyle name="Normal 3 2 5 3 2 5" xfId="11602" xr:uid="{00000000-0005-0000-0000-0000069F0000}"/>
    <cellStyle name="Normal 3 2 5 3 2 5 2" xfId="33250" xr:uid="{00000000-0005-0000-0000-0000079F0000}"/>
    <cellStyle name="Normal 3 2 5 3 2 5 3" xfId="41147" xr:uid="{00000000-0005-0000-0000-0000089F0000}"/>
    <cellStyle name="Normal 3 2 5 3 2 5 4" xfId="25455" xr:uid="{00000000-0005-0000-0000-0000099F0000}"/>
    <cellStyle name="Normal 3 2 5 3 2 5 5" xfId="50831" xr:uid="{00000000-0005-0000-0000-00000A9F0000}"/>
    <cellStyle name="Normal 3 2 5 3 2 6" xfId="26834" xr:uid="{00000000-0005-0000-0000-00000B9F0000}"/>
    <cellStyle name="Normal 3 2 5 3 2 7" xfId="34734" xr:uid="{00000000-0005-0000-0000-00000C9F0000}"/>
    <cellStyle name="Normal 3 2 5 3 2 8" xfId="19996" xr:uid="{00000000-0005-0000-0000-00000D9F0000}"/>
    <cellStyle name="Normal 3 2 5 3 2 9" xfId="42649" xr:uid="{00000000-0005-0000-0000-00000E9F0000}"/>
    <cellStyle name="Normal 3 2 5 3 3" xfId="1565" xr:uid="{00000000-0005-0000-0000-00000F9F0000}"/>
    <cellStyle name="Normal 3 2 5 3 3 2" xfId="6917" xr:uid="{00000000-0005-0000-0000-0000109F0000}"/>
    <cellStyle name="Normal 3 2 5 3 3 2 2" xfId="15895" xr:uid="{00000000-0005-0000-0000-0000119F0000}"/>
    <cellStyle name="Normal 3 2 5 3 3 2 3" xfId="27418" xr:uid="{00000000-0005-0000-0000-0000129F0000}"/>
    <cellStyle name="Normal 3 2 5 3 3 2 4" xfId="47119" xr:uid="{00000000-0005-0000-0000-0000139F0000}"/>
    <cellStyle name="Normal 3 2 5 3 3 3" xfId="11603" xr:uid="{00000000-0005-0000-0000-0000149F0000}"/>
    <cellStyle name="Normal 3 2 5 3 3 3 2" xfId="35313" xr:uid="{00000000-0005-0000-0000-0000159F0000}"/>
    <cellStyle name="Normal 3 2 5 3 3 4" xfId="19353" xr:uid="{00000000-0005-0000-0000-0000169F0000}"/>
    <cellStyle name="Normal 3 2 5 3 3 5" xfId="43437" xr:uid="{00000000-0005-0000-0000-0000179F0000}"/>
    <cellStyle name="Normal 3 2 5 3 4" xfId="4082" xr:uid="{00000000-0005-0000-0000-0000189F0000}"/>
    <cellStyle name="Normal 3 2 5 3 4 2" xfId="14063" xr:uid="{00000000-0005-0000-0000-0000199F0000}"/>
    <cellStyle name="Normal 3 2 5 3 4 2 2" xfId="28153" xr:uid="{00000000-0005-0000-0000-00001A9F0000}"/>
    <cellStyle name="Normal 3 2 5 3 4 3" xfId="36048" xr:uid="{00000000-0005-0000-0000-00001B9F0000}"/>
    <cellStyle name="Normal 3 2 5 3 4 4" xfId="20837" xr:uid="{00000000-0005-0000-0000-00001C9F0000}"/>
    <cellStyle name="Normal 3 2 5 3 4 5" xfId="45285" xr:uid="{00000000-0005-0000-0000-00001D9F0000}"/>
    <cellStyle name="Normal 3 2 5 3 5" xfId="7453" xr:uid="{00000000-0005-0000-0000-00001E9F0000}"/>
    <cellStyle name="Normal 3 2 5 3 5 2" xfId="16428" xr:uid="{00000000-0005-0000-0000-00001F9F0000}"/>
    <cellStyle name="Normal 3 2 5 3 5 2 2" xfId="29637" xr:uid="{00000000-0005-0000-0000-0000209F0000}"/>
    <cellStyle name="Normal 3 2 5 3 5 3" xfId="37533" xr:uid="{00000000-0005-0000-0000-0000219F0000}"/>
    <cellStyle name="Normal 3 2 5 3 5 4" xfId="22320" xr:uid="{00000000-0005-0000-0000-0000229F0000}"/>
    <cellStyle name="Normal 3 2 5 3 5 5" xfId="47653" xr:uid="{00000000-0005-0000-0000-0000239F0000}"/>
    <cellStyle name="Normal 3 2 5 3 6" xfId="3361" xr:uid="{00000000-0005-0000-0000-0000249F0000}"/>
    <cellStyle name="Normal 3 2 5 3 6 2" xfId="13345" xr:uid="{00000000-0005-0000-0000-0000259F0000}"/>
    <cellStyle name="Normal 3 2 5 3 6 2 2" xfId="31122" xr:uid="{00000000-0005-0000-0000-0000269F0000}"/>
    <cellStyle name="Normal 3 2 5 3 6 3" xfId="39019" xr:uid="{00000000-0005-0000-0000-0000279F0000}"/>
    <cellStyle name="Normal 3 2 5 3 6 4" xfId="23804" xr:uid="{00000000-0005-0000-0000-0000289F0000}"/>
    <cellStyle name="Normal 3 2 5 3 6 5" xfId="44566" xr:uid="{00000000-0005-0000-0000-0000299F0000}"/>
    <cellStyle name="Normal 3 2 5 3 7" xfId="8127" xr:uid="{00000000-0005-0000-0000-00002A9F0000}"/>
    <cellStyle name="Normal 3 2 5 3 7 2" xfId="17094" xr:uid="{00000000-0005-0000-0000-00002B9F0000}"/>
    <cellStyle name="Normal 3 2 5 3 7 2 2" xfId="32607" xr:uid="{00000000-0005-0000-0000-00002C9F0000}"/>
    <cellStyle name="Normal 3 2 5 3 7 3" xfId="40504" xr:uid="{00000000-0005-0000-0000-00002D9F0000}"/>
    <cellStyle name="Normal 3 2 5 3 7 4" xfId="25210" xr:uid="{00000000-0005-0000-0000-00002E9F0000}"/>
    <cellStyle name="Normal 3 2 5 3 7 5" xfId="48319" xr:uid="{00000000-0005-0000-0000-00002F9F0000}"/>
    <cellStyle name="Normal 3 2 5 3 8" xfId="11604" xr:uid="{00000000-0005-0000-0000-0000309F0000}"/>
    <cellStyle name="Normal 3 2 5 3 8 2" xfId="26191" xr:uid="{00000000-0005-0000-0000-0000319F0000}"/>
    <cellStyle name="Normal 3 2 5 3 8 3" xfId="49962" xr:uid="{00000000-0005-0000-0000-0000329F0000}"/>
    <cellStyle name="Normal 3 2 5 3 9" xfId="34091" xr:uid="{00000000-0005-0000-0000-0000339F0000}"/>
    <cellStyle name="Normal 3 2 5 4" xfId="444" xr:uid="{00000000-0005-0000-0000-0000349F0000}"/>
    <cellStyle name="Normal 3 2 5 4 2" xfId="2447" xr:uid="{00000000-0005-0000-0000-0000359F0000}"/>
    <cellStyle name="Normal 3 2 5 4 2 2" xfId="4643" xr:uid="{00000000-0005-0000-0000-0000369F0000}"/>
    <cellStyle name="Normal 3 2 5 4 2 2 2" xfId="14621" xr:uid="{00000000-0005-0000-0000-0000379F0000}"/>
    <cellStyle name="Normal 3 2 5 4 2 2 3" xfId="28793" xr:uid="{00000000-0005-0000-0000-0000389F0000}"/>
    <cellStyle name="Normal 3 2 5 4 2 2 4" xfId="45843" xr:uid="{00000000-0005-0000-0000-0000399F0000}"/>
    <cellStyle name="Normal 3 2 5 4 2 3" xfId="11605" xr:uid="{00000000-0005-0000-0000-00003A9F0000}"/>
    <cellStyle name="Normal 3 2 5 4 2 3 2" xfId="36688" xr:uid="{00000000-0005-0000-0000-00003B9F0000}"/>
    <cellStyle name="Normal 3 2 5 4 2 4" xfId="21477" xr:uid="{00000000-0005-0000-0000-00003C9F0000}"/>
    <cellStyle name="Normal 3 2 5 4 2 5" xfId="43775" xr:uid="{00000000-0005-0000-0000-00003D9F0000}"/>
    <cellStyle name="Normal 3 2 5 4 3" xfId="2934" xr:uid="{00000000-0005-0000-0000-00003E9F0000}"/>
    <cellStyle name="Normal 3 2 5 4 3 2" xfId="12918" xr:uid="{00000000-0005-0000-0000-00003F9F0000}"/>
    <cellStyle name="Normal 3 2 5 4 3 2 2" xfId="30277" xr:uid="{00000000-0005-0000-0000-0000409F0000}"/>
    <cellStyle name="Normal 3 2 5 4 3 3" xfId="38173" xr:uid="{00000000-0005-0000-0000-0000419F0000}"/>
    <cellStyle name="Normal 3 2 5 4 3 4" xfId="22960" xr:uid="{00000000-0005-0000-0000-0000429F0000}"/>
    <cellStyle name="Normal 3 2 5 4 3 5" xfId="44139" xr:uid="{00000000-0005-0000-0000-0000439F0000}"/>
    <cellStyle name="Normal 3 2 5 4 4" xfId="8993" xr:uid="{00000000-0005-0000-0000-0000449F0000}"/>
    <cellStyle name="Normal 3 2 5 4 4 2" xfId="17959" xr:uid="{00000000-0005-0000-0000-0000459F0000}"/>
    <cellStyle name="Normal 3 2 5 4 4 2 2" xfId="31762" xr:uid="{00000000-0005-0000-0000-0000469F0000}"/>
    <cellStyle name="Normal 3 2 5 4 4 3" xfId="39659" xr:uid="{00000000-0005-0000-0000-0000479F0000}"/>
    <cellStyle name="Normal 3 2 5 4 4 4" xfId="24444" xr:uid="{00000000-0005-0000-0000-0000489F0000}"/>
    <cellStyle name="Normal 3 2 5 4 4 5" xfId="49185" xr:uid="{00000000-0005-0000-0000-0000499F0000}"/>
    <cellStyle name="Normal 3 2 5 4 5" xfId="11606" xr:uid="{00000000-0005-0000-0000-00004A9F0000}"/>
    <cellStyle name="Normal 3 2 5 4 5 2" xfId="33247" xr:uid="{00000000-0005-0000-0000-00004B9F0000}"/>
    <cellStyle name="Normal 3 2 5 4 5 3" xfId="41144" xr:uid="{00000000-0005-0000-0000-00004C9F0000}"/>
    <cellStyle name="Normal 3 2 5 4 5 4" xfId="25454" xr:uid="{00000000-0005-0000-0000-00004D9F0000}"/>
    <cellStyle name="Normal 3 2 5 4 5 5" xfId="50828" xr:uid="{00000000-0005-0000-0000-00004E9F0000}"/>
    <cellStyle name="Normal 3 2 5 4 6" xfId="26831" xr:uid="{00000000-0005-0000-0000-00004F9F0000}"/>
    <cellStyle name="Normal 3 2 5 4 7" xfId="34731" xr:uid="{00000000-0005-0000-0000-0000509F0000}"/>
    <cellStyle name="Normal 3 2 5 4 8" xfId="19993" xr:uid="{00000000-0005-0000-0000-0000519F0000}"/>
    <cellStyle name="Normal 3 2 5 4 9" xfId="42646" xr:uid="{00000000-0005-0000-0000-0000529F0000}"/>
    <cellStyle name="Normal 3 2 5 5" xfId="1138" xr:uid="{00000000-0005-0000-0000-0000539F0000}"/>
    <cellStyle name="Normal 3 2 5 5 2" xfId="5213" xr:uid="{00000000-0005-0000-0000-0000549F0000}"/>
    <cellStyle name="Normal 3 2 5 5 2 2" xfId="15190" xr:uid="{00000000-0005-0000-0000-0000559F0000}"/>
    <cellStyle name="Normal 3 2 5 5 2 3" xfId="27313" xr:uid="{00000000-0005-0000-0000-0000569F0000}"/>
    <cellStyle name="Normal 3 2 5 5 2 4" xfId="46413" xr:uid="{00000000-0005-0000-0000-0000579F0000}"/>
    <cellStyle name="Normal 3 2 5 5 3" xfId="11607" xr:uid="{00000000-0005-0000-0000-0000589F0000}"/>
    <cellStyle name="Normal 3 2 5 5 3 2" xfId="35208" xr:uid="{00000000-0005-0000-0000-0000599F0000}"/>
    <cellStyle name="Normal 3 2 5 5 4" xfId="19035" xr:uid="{00000000-0005-0000-0000-00005A9F0000}"/>
    <cellStyle name="Normal 3 2 5 5 5" xfId="43011" xr:uid="{00000000-0005-0000-0000-00005B9F0000}"/>
    <cellStyle name="Normal 3 2 5 6" xfId="4443" xr:uid="{00000000-0005-0000-0000-00005C9F0000}"/>
    <cellStyle name="Normal 3 2 5 6 2" xfId="14422" xr:uid="{00000000-0005-0000-0000-00005D9F0000}"/>
    <cellStyle name="Normal 3 2 5 6 2 2" xfId="27835" xr:uid="{00000000-0005-0000-0000-00005E9F0000}"/>
    <cellStyle name="Normal 3 2 5 6 3" xfId="35730" xr:uid="{00000000-0005-0000-0000-00005F9F0000}"/>
    <cellStyle name="Normal 3 2 5 6 4" xfId="20519" xr:uid="{00000000-0005-0000-0000-0000609F0000}"/>
    <cellStyle name="Normal 3 2 5 6 5" xfId="45644" xr:uid="{00000000-0005-0000-0000-0000619F0000}"/>
    <cellStyle name="Normal 3 2 5 7" xfId="6487" xr:uid="{00000000-0005-0000-0000-0000629F0000}"/>
    <cellStyle name="Normal 3 2 5 7 2" xfId="15469" xr:uid="{00000000-0005-0000-0000-0000639F0000}"/>
    <cellStyle name="Normal 3 2 5 7 2 2" xfId="29319" xr:uid="{00000000-0005-0000-0000-0000649F0000}"/>
    <cellStyle name="Normal 3 2 5 7 3" xfId="37215" xr:uid="{00000000-0005-0000-0000-0000659F0000}"/>
    <cellStyle name="Normal 3 2 5 7 4" xfId="22003" xr:uid="{00000000-0005-0000-0000-0000669F0000}"/>
    <cellStyle name="Normal 3 2 5 7 5" xfId="46692" xr:uid="{00000000-0005-0000-0000-0000679F0000}"/>
    <cellStyle name="Normal 3 2 5 8" xfId="3801" xr:uid="{00000000-0005-0000-0000-0000689F0000}"/>
    <cellStyle name="Normal 3 2 5 8 2" xfId="13784" xr:uid="{00000000-0005-0000-0000-0000699F0000}"/>
    <cellStyle name="Normal 3 2 5 8 2 2" xfId="30804" xr:uid="{00000000-0005-0000-0000-00006A9F0000}"/>
    <cellStyle name="Normal 3 2 5 8 3" xfId="38701" xr:uid="{00000000-0005-0000-0000-00006B9F0000}"/>
    <cellStyle name="Normal 3 2 5 8 4" xfId="23487" xr:uid="{00000000-0005-0000-0000-00006C9F0000}"/>
    <cellStyle name="Normal 3 2 5 8 5" xfId="45006" xr:uid="{00000000-0005-0000-0000-00006D9F0000}"/>
    <cellStyle name="Normal 3 2 5 9" xfId="7026" xr:uid="{00000000-0005-0000-0000-00006E9F0000}"/>
    <cellStyle name="Normal 3 2 5 9 2" xfId="16003" xr:uid="{00000000-0005-0000-0000-00006F9F0000}"/>
    <cellStyle name="Normal 3 2 5 9 2 2" xfId="32289" xr:uid="{00000000-0005-0000-0000-0000709F0000}"/>
    <cellStyle name="Normal 3 2 5 9 3" xfId="40186" xr:uid="{00000000-0005-0000-0000-0000719F0000}"/>
    <cellStyle name="Normal 3 2 5 9 4" xfId="24920" xr:uid="{00000000-0005-0000-0000-0000729F0000}"/>
    <cellStyle name="Normal 3 2 5 9 5" xfId="47228" xr:uid="{00000000-0005-0000-0000-0000739F0000}"/>
    <cellStyle name="Normal 3 2 6" xfId="164" xr:uid="{00000000-0005-0000-0000-0000749F0000}"/>
    <cellStyle name="Normal 3 2 6 10" xfId="11608" xr:uid="{00000000-0005-0000-0000-0000759F0000}"/>
    <cellStyle name="Normal 3 2 6 10 2" xfId="33775" xr:uid="{00000000-0005-0000-0000-0000769F0000}"/>
    <cellStyle name="Normal 3 2 6 10 3" xfId="49600" xr:uid="{00000000-0005-0000-0000-0000779F0000}"/>
    <cellStyle name="Normal 3 2 6 11" xfId="18300" xr:uid="{00000000-0005-0000-0000-0000789F0000}"/>
    <cellStyle name="Normal 3 2 6 12" xfId="41418" xr:uid="{00000000-0005-0000-0000-0000799F0000}"/>
    <cellStyle name="Normal 3 2 6 2" xfId="701" xr:uid="{00000000-0005-0000-0000-00007A9F0000}"/>
    <cellStyle name="Normal 3 2 6 2 10" xfId="18491" xr:uid="{00000000-0005-0000-0000-00007B9F0000}"/>
    <cellStyle name="Normal 3 2 6 2 11" xfId="41607" xr:uid="{00000000-0005-0000-0000-00007C9F0000}"/>
    <cellStyle name="Normal 3 2 6 2 2" xfId="1028" xr:uid="{00000000-0005-0000-0000-00007D9F0000}"/>
    <cellStyle name="Normal 3 2 6 2 2 2" xfId="2451" xr:uid="{00000000-0005-0000-0000-00007E9F0000}"/>
    <cellStyle name="Normal 3 2 6 2 2 2 2" xfId="5068" xr:uid="{00000000-0005-0000-0000-00007F9F0000}"/>
    <cellStyle name="Normal 3 2 6 2 2 2 2 2" xfId="15046" xr:uid="{00000000-0005-0000-0000-0000809F0000}"/>
    <cellStyle name="Normal 3 2 6 2 2 2 2 3" xfId="28798" xr:uid="{00000000-0005-0000-0000-0000819F0000}"/>
    <cellStyle name="Normal 3 2 6 2 2 2 2 4" xfId="46268" xr:uid="{00000000-0005-0000-0000-0000829F0000}"/>
    <cellStyle name="Normal 3 2 6 2 2 2 3" xfId="11609" xr:uid="{00000000-0005-0000-0000-0000839F0000}"/>
    <cellStyle name="Normal 3 2 6 2 2 2 3 2" xfId="36693" xr:uid="{00000000-0005-0000-0000-0000849F0000}"/>
    <cellStyle name="Normal 3 2 6 2 2 2 4" xfId="21482" xr:uid="{00000000-0005-0000-0000-0000859F0000}"/>
    <cellStyle name="Normal 3 2 6 2 2 2 5" xfId="43777" xr:uid="{00000000-0005-0000-0000-0000869F0000}"/>
    <cellStyle name="Normal 3 2 6 2 2 3" xfId="3679" xr:uid="{00000000-0005-0000-0000-0000879F0000}"/>
    <cellStyle name="Normal 3 2 6 2 2 3 2" xfId="13663" xr:uid="{00000000-0005-0000-0000-0000889F0000}"/>
    <cellStyle name="Normal 3 2 6 2 2 3 2 2" xfId="30282" xr:uid="{00000000-0005-0000-0000-0000899F0000}"/>
    <cellStyle name="Normal 3 2 6 2 2 3 3" xfId="38178" xr:uid="{00000000-0005-0000-0000-00008A9F0000}"/>
    <cellStyle name="Normal 3 2 6 2 2 3 4" xfId="22965" xr:uid="{00000000-0005-0000-0000-00008B9F0000}"/>
    <cellStyle name="Normal 3 2 6 2 2 3 5" xfId="44884" xr:uid="{00000000-0005-0000-0000-00008C9F0000}"/>
    <cellStyle name="Normal 3 2 6 2 2 4" xfId="8997" xr:uid="{00000000-0005-0000-0000-00008D9F0000}"/>
    <cellStyle name="Normal 3 2 6 2 2 4 2" xfId="17963" xr:uid="{00000000-0005-0000-0000-00008E9F0000}"/>
    <cellStyle name="Normal 3 2 6 2 2 4 2 2" xfId="31767" xr:uid="{00000000-0005-0000-0000-00008F9F0000}"/>
    <cellStyle name="Normal 3 2 6 2 2 4 3" xfId="39664" xr:uid="{00000000-0005-0000-0000-0000909F0000}"/>
    <cellStyle name="Normal 3 2 6 2 2 4 4" xfId="24449" xr:uid="{00000000-0005-0000-0000-0000919F0000}"/>
    <cellStyle name="Normal 3 2 6 2 2 4 5" xfId="49189" xr:uid="{00000000-0005-0000-0000-0000929F0000}"/>
    <cellStyle name="Normal 3 2 6 2 2 5" xfId="11610" xr:uid="{00000000-0005-0000-0000-0000939F0000}"/>
    <cellStyle name="Normal 3 2 6 2 2 5 2" xfId="33252" xr:uid="{00000000-0005-0000-0000-0000949F0000}"/>
    <cellStyle name="Normal 3 2 6 2 2 5 3" xfId="41149" xr:uid="{00000000-0005-0000-0000-0000959F0000}"/>
    <cellStyle name="Normal 3 2 6 2 2 5 4" xfId="25457" xr:uid="{00000000-0005-0000-0000-0000969F0000}"/>
    <cellStyle name="Normal 3 2 6 2 2 5 5" xfId="50832" xr:uid="{00000000-0005-0000-0000-0000979F0000}"/>
    <cellStyle name="Normal 3 2 6 2 2 6" xfId="26836" xr:uid="{00000000-0005-0000-0000-0000989F0000}"/>
    <cellStyle name="Normal 3 2 6 2 2 7" xfId="34736" xr:uid="{00000000-0005-0000-0000-0000999F0000}"/>
    <cellStyle name="Normal 3 2 6 2 2 8" xfId="19998" xr:uid="{00000000-0005-0000-0000-00009A9F0000}"/>
    <cellStyle name="Normal 3 2 6 2 2 9" xfId="42650" xr:uid="{00000000-0005-0000-0000-00009B9F0000}"/>
    <cellStyle name="Normal 3 2 6 2 3" xfId="1392" xr:uid="{00000000-0005-0000-0000-00009C9F0000}"/>
    <cellStyle name="Normal 3 2 6 2 3 2" xfId="6744" xr:uid="{00000000-0005-0000-0000-00009D9F0000}"/>
    <cellStyle name="Normal 3 2 6 2 3 2 2" xfId="15722" xr:uid="{00000000-0005-0000-0000-00009E9F0000}"/>
    <cellStyle name="Normal 3 2 6 2 3 2 3" xfId="27419" xr:uid="{00000000-0005-0000-0000-00009F9F0000}"/>
    <cellStyle name="Normal 3 2 6 2 3 2 4" xfId="46946" xr:uid="{00000000-0005-0000-0000-0000A09F0000}"/>
    <cellStyle name="Normal 3 2 6 2 3 3" xfId="11611" xr:uid="{00000000-0005-0000-0000-0000A19F0000}"/>
    <cellStyle name="Normal 3 2 6 2 3 3 2" xfId="35314" xr:uid="{00000000-0005-0000-0000-0000A29F0000}"/>
    <cellStyle name="Normal 3 2 6 2 3 4" xfId="19355" xr:uid="{00000000-0005-0000-0000-0000A39F0000}"/>
    <cellStyle name="Normal 3 2 6 2 3 5" xfId="43264" xr:uid="{00000000-0005-0000-0000-0000A49F0000}"/>
    <cellStyle name="Normal 3 2 6 2 4" xfId="4229" xr:uid="{00000000-0005-0000-0000-0000A59F0000}"/>
    <cellStyle name="Normal 3 2 6 2 4 2" xfId="14209" xr:uid="{00000000-0005-0000-0000-0000A69F0000}"/>
    <cellStyle name="Normal 3 2 6 2 4 2 2" xfId="28155" xr:uid="{00000000-0005-0000-0000-0000A79F0000}"/>
    <cellStyle name="Normal 3 2 6 2 4 3" xfId="36050" xr:uid="{00000000-0005-0000-0000-0000A89F0000}"/>
    <cellStyle name="Normal 3 2 6 2 4 4" xfId="20839" xr:uid="{00000000-0005-0000-0000-0000A99F0000}"/>
    <cellStyle name="Normal 3 2 6 2 4 5" xfId="45431" xr:uid="{00000000-0005-0000-0000-0000AA9F0000}"/>
    <cellStyle name="Normal 3 2 6 2 5" xfId="7280" xr:uid="{00000000-0005-0000-0000-0000AB9F0000}"/>
    <cellStyle name="Normal 3 2 6 2 5 2" xfId="16256" xr:uid="{00000000-0005-0000-0000-0000AC9F0000}"/>
    <cellStyle name="Normal 3 2 6 2 5 2 2" xfId="29639" xr:uid="{00000000-0005-0000-0000-0000AD9F0000}"/>
    <cellStyle name="Normal 3 2 6 2 5 3" xfId="37535" xr:uid="{00000000-0005-0000-0000-0000AE9F0000}"/>
    <cellStyle name="Normal 3 2 6 2 5 4" xfId="22322" xr:uid="{00000000-0005-0000-0000-0000AF9F0000}"/>
    <cellStyle name="Normal 3 2 6 2 5 5" xfId="47481" xr:uid="{00000000-0005-0000-0000-0000B09F0000}"/>
    <cellStyle name="Normal 3 2 6 2 6" xfId="3188" xr:uid="{00000000-0005-0000-0000-0000B19F0000}"/>
    <cellStyle name="Normal 3 2 6 2 6 2" xfId="13172" xr:uid="{00000000-0005-0000-0000-0000B29F0000}"/>
    <cellStyle name="Normal 3 2 6 2 6 2 2" xfId="31124" xr:uid="{00000000-0005-0000-0000-0000B39F0000}"/>
    <cellStyle name="Normal 3 2 6 2 6 3" xfId="39021" xr:uid="{00000000-0005-0000-0000-0000B49F0000}"/>
    <cellStyle name="Normal 3 2 6 2 6 4" xfId="23806" xr:uid="{00000000-0005-0000-0000-0000B59F0000}"/>
    <cellStyle name="Normal 3 2 6 2 6 5" xfId="44393" xr:uid="{00000000-0005-0000-0000-0000B69F0000}"/>
    <cellStyle name="Normal 3 2 6 2 7" xfId="7954" xr:uid="{00000000-0005-0000-0000-0000B79F0000}"/>
    <cellStyle name="Normal 3 2 6 2 7 2" xfId="16921" xr:uid="{00000000-0005-0000-0000-0000B89F0000}"/>
    <cellStyle name="Normal 3 2 6 2 7 2 2" xfId="32609" xr:uid="{00000000-0005-0000-0000-0000B99F0000}"/>
    <cellStyle name="Normal 3 2 6 2 7 3" xfId="40506" xr:uid="{00000000-0005-0000-0000-0000BA9F0000}"/>
    <cellStyle name="Normal 3 2 6 2 7 4" xfId="25212" xr:uid="{00000000-0005-0000-0000-0000BB9F0000}"/>
    <cellStyle name="Normal 3 2 6 2 7 5" xfId="48146" xr:uid="{00000000-0005-0000-0000-0000BC9F0000}"/>
    <cellStyle name="Normal 3 2 6 2 8" xfId="11612" xr:uid="{00000000-0005-0000-0000-0000BD9F0000}"/>
    <cellStyle name="Normal 3 2 6 2 8 2" xfId="26193" xr:uid="{00000000-0005-0000-0000-0000BE9F0000}"/>
    <cellStyle name="Normal 3 2 6 2 8 3" xfId="49789" xr:uid="{00000000-0005-0000-0000-0000BF9F0000}"/>
    <cellStyle name="Normal 3 2 6 2 9" xfId="34093" xr:uid="{00000000-0005-0000-0000-0000C09F0000}"/>
    <cellStyle name="Normal 3 2 6 3" xfId="875" xr:uid="{00000000-0005-0000-0000-0000C19F0000}"/>
    <cellStyle name="Normal 3 2 6 3 2" xfId="1566" xr:uid="{00000000-0005-0000-0000-0000C29F0000}"/>
    <cellStyle name="Normal 3 2 6 3 2 2" xfId="6918" xr:uid="{00000000-0005-0000-0000-0000C39F0000}"/>
    <cellStyle name="Normal 3 2 6 3 2 2 2" xfId="15896" xr:uid="{00000000-0005-0000-0000-0000C49F0000}"/>
    <cellStyle name="Normal 3 2 6 3 2 2 3" xfId="28797" xr:uid="{00000000-0005-0000-0000-0000C59F0000}"/>
    <cellStyle name="Normal 3 2 6 3 2 2 4" xfId="47120" xr:uid="{00000000-0005-0000-0000-0000C69F0000}"/>
    <cellStyle name="Normal 3 2 6 3 2 3" xfId="11613" xr:uid="{00000000-0005-0000-0000-0000C79F0000}"/>
    <cellStyle name="Normal 3 2 6 3 2 3 2" xfId="36692" xr:uid="{00000000-0005-0000-0000-0000C89F0000}"/>
    <cellStyle name="Normal 3 2 6 3 2 4" xfId="21481" xr:uid="{00000000-0005-0000-0000-0000C99F0000}"/>
    <cellStyle name="Normal 3 2 6 3 2 5" xfId="43438" xr:uid="{00000000-0005-0000-0000-0000CA9F0000}"/>
    <cellStyle name="Normal 3 2 6 3 3" xfId="4789" xr:uid="{00000000-0005-0000-0000-0000CB9F0000}"/>
    <cellStyle name="Normal 3 2 6 3 3 2" xfId="14767" xr:uid="{00000000-0005-0000-0000-0000CC9F0000}"/>
    <cellStyle name="Normal 3 2 6 3 3 2 2" xfId="30281" xr:uid="{00000000-0005-0000-0000-0000CD9F0000}"/>
    <cellStyle name="Normal 3 2 6 3 3 3" xfId="38177" xr:uid="{00000000-0005-0000-0000-0000CE9F0000}"/>
    <cellStyle name="Normal 3 2 6 3 3 4" xfId="22964" xr:uid="{00000000-0005-0000-0000-0000CF9F0000}"/>
    <cellStyle name="Normal 3 2 6 3 3 5" xfId="45989" xr:uid="{00000000-0005-0000-0000-0000D09F0000}"/>
    <cellStyle name="Normal 3 2 6 3 4" xfId="7454" xr:uid="{00000000-0005-0000-0000-0000D19F0000}"/>
    <cellStyle name="Normal 3 2 6 3 4 2" xfId="16429" xr:uid="{00000000-0005-0000-0000-0000D29F0000}"/>
    <cellStyle name="Normal 3 2 6 3 4 2 2" xfId="31766" xr:uid="{00000000-0005-0000-0000-0000D39F0000}"/>
    <cellStyle name="Normal 3 2 6 3 4 3" xfId="39663" xr:uid="{00000000-0005-0000-0000-0000D49F0000}"/>
    <cellStyle name="Normal 3 2 6 3 4 4" xfId="24448" xr:uid="{00000000-0005-0000-0000-0000D59F0000}"/>
    <cellStyle name="Normal 3 2 6 3 4 5" xfId="47654" xr:uid="{00000000-0005-0000-0000-0000D69F0000}"/>
    <cellStyle name="Normal 3 2 6 3 5" xfId="3362" xr:uid="{00000000-0005-0000-0000-0000D79F0000}"/>
    <cellStyle name="Normal 3 2 6 3 5 2" xfId="13346" xr:uid="{00000000-0005-0000-0000-0000D89F0000}"/>
    <cellStyle name="Normal 3 2 6 3 5 2 2" xfId="33251" xr:uid="{00000000-0005-0000-0000-0000D99F0000}"/>
    <cellStyle name="Normal 3 2 6 3 5 3" xfId="41148" xr:uid="{00000000-0005-0000-0000-0000DA9F0000}"/>
    <cellStyle name="Normal 3 2 6 3 5 4" xfId="25456" xr:uid="{00000000-0005-0000-0000-0000DB9F0000}"/>
    <cellStyle name="Normal 3 2 6 3 5 5" xfId="44567" xr:uid="{00000000-0005-0000-0000-0000DC9F0000}"/>
    <cellStyle name="Normal 3 2 6 3 6" xfId="8128" xr:uid="{00000000-0005-0000-0000-0000DD9F0000}"/>
    <cellStyle name="Normal 3 2 6 3 6 2" xfId="17095" xr:uid="{00000000-0005-0000-0000-0000DE9F0000}"/>
    <cellStyle name="Normal 3 2 6 3 6 3" xfId="26835" xr:uid="{00000000-0005-0000-0000-0000DF9F0000}"/>
    <cellStyle name="Normal 3 2 6 3 6 4" xfId="48320" xr:uid="{00000000-0005-0000-0000-0000E09F0000}"/>
    <cellStyle name="Normal 3 2 6 3 7" xfId="11614" xr:uid="{00000000-0005-0000-0000-0000E19F0000}"/>
    <cellStyle name="Normal 3 2 6 3 7 2" xfId="34735" xr:uid="{00000000-0005-0000-0000-0000E29F0000}"/>
    <cellStyle name="Normal 3 2 6 3 7 3" xfId="49963" xr:uid="{00000000-0005-0000-0000-0000E39F0000}"/>
    <cellStyle name="Normal 3 2 6 3 8" xfId="19997" xr:uid="{00000000-0005-0000-0000-0000E49F0000}"/>
    <cellStyle name="Normal 3 2 6 3 9" xfId="41781" xr:uid="{00000000-0005-0000-0000-0000E59F0000}"/>
    <cellStyle name="Normal 3 2 6 4" xfId="511" xr:uid="{00000000-0005-0000-0000-0000E69F0000}"/>
    <cellStyle name="Normal 3 2 6 4 2" xfId="2622" xr:uid="{00000000-0005-0000-0000-0000E79F0000}"/>
    <cellStyle name="Normal 3 2 6 4 2 2" xfId="4410" xr:uid="{00000000-0005-0000-0000-0000E89F0000}"/>
    <cellStyle name="Normal 3 2 6 4 2 2 2" xfId="14389" xr:uid="{00000000-0005-0000-0000-0000E99F0000}"/>
    <cellStyle name="Normal 3 2 6 4 2 2 3" xfId="45611" xr:uid="{00000000-0005-0000-0000-0000EA9F0000}"/>
    <cellStyle name="Normal 3 2 6 4 2 3" xfId="11615" xr:uid="{00000000-0005-0000-0000-0000EB9F0000}"/>
    <cellStyle name="Normal 3 2 6 4 2 4" xfId="27315" xr:uid="{00000000-0005-0000-0000-0000EC9F0000}"/>
    <cellStyle name="Normal 3 2 6 4 2 5" xfId="43832" xr:uid="{00000000-0005-0000-0000-0000ED9F0000}"/>
    <cellStyle name="Normal 3 2 6 4 3" xfId="3680" xr:uid="{00000000-0005-0000-0000-0000EE9F0000}"/>
    <cellStyle name="Normal 3 2 6 4 3 2" xfId="13664" xr:uid="{00000000-0005-0000-0000-0000EF9F0000}"/>
    <cellStyle name="Normal 3 2 6 4 3 3" xfId="35210" xr:uid="{00000000-0005-0000-0000-0000F09F0000}"/>
    <cellStyle name="Normal 3 2 6 4 3 4" xfId="44885" xr:uid="{00000000-0005-0000-0000-0000F19F0000}"/>
    <cellStyle name="Normal 3 2 6 4 4" xfId="9241" xr:uid="{00000000-0005-0000-0000-0000F29F0000}"/>
    <cellStyle name="Normal 3 2 6 4 4 2" xfId="18207" xr:uid="{00000000-0005-0000-0000-0000F39F0000}"/>
    <cellStyle name="Normal 3 2 6 4 4 3" xfId="49433" xr:uid="{00000000-0005-0000-0000-0000F49F0000}"/>
    <cellStyle name="Normal 3 2 6 4 5" xfId="11616" xr:uid="{00000000-0005-0000-0000-0000F59F0000}"/>
    <cellStyle name="Normal 3 2 6 4 5 2" xfId="51076" xr:uid="{00000000-0005-0000-0000-0000F69F0000}"/>
    <cellStyle name="Normal 3 2 6 4 6" xfId="19037" xr:uid="{00000000-0005-0000-0000-0000F79F0000}"/>
    <cellStyle name="Normal 3 2 6 4 7" xfId="42894" xr:uid="{00000000-0005-0000-0000-0000F89F0000}"/>
    <cellStyle name="Normal 3 2 6 5" xfId="1203" xr:uid="{00000000-0005-0000-0000-0000F99F0000}"/>
    <cellStyle name="Normal 3 2 6 5 2" xfId="6554" xr:uid="{00000000-0005-0000-0000-0000FA9F0000}"/>
    <cellStyle name="Normal 3 2 6 5 2 2" xfId="15534" xr:uid="{00000000-0005-0000-0000-0000FB9F0000}"/>
    <cellStyle name="Normal 3 2 6 5 2 3" xfId="27837" xr:uid="{00000000-0005-0000-0000-0000FC9F0000}"/>
    <cellStyle name="Normal 3 2 6 5 2 4" xfId="46757" xr:uid="{00000000-0005-0000-0000-0000FD9F0000}"/>
    <cellStyle name="Normal 3 2 6 5 3" xfId="11617" xr:uid="{00000000-0005-0000-0000-0000FE9F0000}"/>
    <cellStyle name="Normal 3 2 6 5 3 2" xfId="35732" xr:uid="{00000000-0005-0000-0000-0000FF9F0000}"/>
    <cellStyle name="Normal 3 2 6 5 4" xfId="20521" xr:uid="{00000000-0005-0000-0000-000000A00000}"/>
    <cellStyle name="Normal 3 2 6 5 5" xfId="43075" xr:uid="{00000000-0005-0000-0000-000001A00000}"/>
    <cellStyle name="Normal 3 2 6 6" xfId="3948" xr:uid="{00000000-0005-0000-0000-000002A00000}"/>
    <cellStyle name="Normal 3 2 6 6 2" xfId="13930" xr:uid="{00000000-0005-0000-0000-000003A00000}"/>
    <cellStyle name="Normal 3 2 6 6 2 2" xfId="29321" xr:uid="{00000000-0005-0000-0000-000004A00000}"/>
    <cellStyle name="Normal 3 2 6 6 3" xfId="37217" xr:uid="{00000000-0005-0000-0000-000005A00000}"/>
    <cellStyle name="Normal 3 2 6 6 4" xfId="22005" xr:uid="{00000000-0005-0000-0000-000006A00000}"/>
    <cellStyle name="Normal 3 2 6 6 5" xfId="45152" xr:uid="{00000000-0005-0000-0000-000007A00000}"/>
    <cellStyle name="Normal 3 2 6 7" xfId="7091" xr:uid="{00000000-0005-0000-0000-000008A00000}"/>
    <cellStyle name="Normal 3 2 6 7 2" xfId="16068" xr:uid="{00000000-0005-0000-0000-000009A00000}"/>
    <cellStyle name="Normal 3 2 6 7 2 2" xfId="30806" xr:uid="{00000000-0005-0000-0000-00000AA00000}"/>
    <cellStyle name="Normal 3 2 6 7 3" xfId="38703" xr:uid="{00000000-0005-0000-0000-00000BA00000}"/>
    <cellStyle name="Normal 3 2 6 7 4" xfId="23489" xr:uid="{00000000-0005-0000-0000-00000CA00000}"/>
    <cellStyle name="Normal 3 2 6 7 5" xfId="47293" xr:uid="{00000000-0005-0000-0000-00000DA00000}"/>
    <cellStyle name="Normal 3 2 6 8" xfId="2999" xr:uid="{00000000-0005-0000-0000-00000EA00000}"/>
    <cellStyle name="Normal 3 2 6 8 2" xfId="12983" xr:uid="{00000000-0005-0000-0000-00000FA00000}"/>
    <cellStyle name="Normal 3 2 6 8 2 2" xfId="32291" xr:uid="{00000000-0005-0000-0000-000010A00000}"/>
    <cellStyle name="Normal 3 2 6 8 3" xfId="40188" xr:uid="{00000000-0005-0000-0000-000011A00000}"/>
    <cellStyle name="Normal 3 2 6 8 4" xfId="24922" xr:uid="{00000000-0005-0000-0000-000012A00000}"/>
    <cellStyle name="Normal 3 2 6 8 5" xfId="44204" xr:uid="{00000000-0005-0000-0000-000013A00000}"/>
    <cellStyle name="Normal 3 2 6 9" xfId="7765" xr:uid="{00000000-0005-0000-0000-000014A00000}"/>
    <cellStyle name="Normal 3 2 6 9 2" xfId="16732" xr:uid="{00000000-0005-0000-0000-000015A00000}"/>
    <cellStyle name="Normal 3 2 6 9 3" xfId="25876" xr:uid="{00000000-0005-0000-0000-000016A00000}"/>
    <cellStyle name="Normal 3 2 6 9 4" xfId="47957" xr:uid="{00000000-0005-0000-0000-000017A00000}"/>
    <cellStyle name="Normal 3 2 7" xfId="272" xr:uid="{00000000-0005-0000-0000-000018A00000}"/>
    <cellStyle name="Normal 3 2 7 10" xfId="11618" xr:uid="{00000000-0005-0000-0000-000019A00000}"/>
    <cellStyle name="Normal 3 2 7 10 2" xfId="33776" xr:uid="{00000000-0005-0000-0000-00001AA00000}"/>
    <cellStyle name="Normal 3 2 7 10 3" xfId="49778" xr:uid="{00000000-0005-0000-0000-00001BA00000}"/>
    <cellStyle name="Normal 3 2 7 11" xfId="18318" xr:uid="{00000000-0005-0000-0000-00001CA00000}"/>
    <cellStyle name="Normal 3 2 7 12" xfId="41596" xr:uid="{00000000-0005-0000-0000-00001DA00000}"/>
    <cellStyle name="Normal 3 2 7 2" xfId="690" xr:uid="{00000000-0005-0000-0000-00001EA00000}"/>
    <cellStyle name="Normal 3 2 7 2 10" xfId="18492" xr:uid="{00000000-0005-0000-0000-00001FA00000}"/>
    <cellStyle name="Normal 3 2 7 2 11" xfId="42101" xr:uid="{00000000-0005-0000-0000-000020A00000}"/>
    <cellStyle name="Normal 3 2 7 2 2" xfId="2453" xr:uid="{00000000-0005-0000-0000-000021A00000}"/>
    <cellStyle name="Normal 3 2 7 2 2 2" xfId="4988" xr:uid="{00000000-0005-0000-0000-000022A00000}"/>
    <cellStyle name="Normal 3 2 7 2 2 2 2" xfId="14966" xr:uid="{00000000-0005-0000-0000-000023A00000}"/>
    <cellStyle name="Normal 3 2 7 2 2 2 2 2" xfId="28800" xr:uid="{00000000-0005-0000-0000-000024A00000}"/>
    <cellStyle name="Normal 3 2 7 2 2 2 3" xfId="36695" xr:uid="{00000000-0005-0000-0000-000025A00000}"/>
    <cellStyle name="Normal 3 2 7 2 2 2 4" xfId="21484" xr:uid="{00000000-0005-0000-0000-000026A00000}"/>
    <cellStyle name="Normal 3 2 7 2 2 2 5" xfId="46188" xr:uid="{00000000-0005-0000-0000-000027A00000}"/>
    <cellStyle name="Normal 3 2 7 2 2 3" xfId="8999" xr:uid="{00000000-0005-0000-0000-000028A00000}"/>
    <cellStyle name="Normal 3 2 7 2 2 3 2" xfId="17965" xr:uid="{00000000-0005-0000-0000-000029A00000}"/>
    <cellStyle name="Normal 3 2 7 2 2 3 2 2" xfId="30284" xr:uid="{00000000-0005-0000-0000-00002AA00000}"/>
    <cellStyle name="Normal 3 2 7 2 2 3 3" xfId="38180" xr:uid="{00000000-0005-0000-0000-00002BA00000}"/>
    <cellStyle name="Normal 3 2 7 2 2 3 4" xfId="22967" xr:uid="{00000000-0005-0000-0000-00002CA00000}"/>
    <cellStyle name="Normal 3 2 7 2 2 3 5" xfId="49191" xr:uid="{00000000-0005-0000-0000-00002DA00000}"/>
    <cellStyle name="Normal 3 2 7 2 2 4" xfId="9856" xr:uid="{00000000-0005-0000-0000-00002EA00000}"/>
    <cellStyle name="Normal 3 2 7 2 2 4 2" xfId="31769" xr:uid="{00000000-0005-0000-0000-00002FA00000}"/>
    <cellStyle name="Normal 3 2 7 2 2 4 3" xfId="39666" xr:uid="{00000000-0005-0000-0000-000030A00000}"/>
    <cellStyle name="Normal 3 2 7 2 2 4 4" xfId="24451" xr:uid="{00000000-0005-0000-0000-000031A00000}"/>
    <cellStyle name="Normal 3 2 7 2 2 4 5" xfId="50834" xr:uid="{00000000-0005-0000-0000-000032A00000}"/>
    <cellStyle name="Normal 3 2 7 2 2 5" xfId="12496" xr:uid="{00000000-0005-0000-0000-000033A00000}"/>
    <cellStyle name="Normal 3 2 7 2 2 5 2" xfId="33254" xr:uid="{00000000-0005-0000-0000-000034A00000}"/>
    <cellStyle name="Normal 3 2 7 2 2 5 3" xfId="41151" xr:uid="{00000000-0005-0000-0000-000035A00000}"/>
    <cellStyle name="Normal 3 2 7 2 2 6" xfId="26838" xr:uid="{00000000-0005-0000-0000-000036A00000}"/>
    <cellStyle name="Normal 3 2 7 2 2 7" xfId="34738" xr:uid="{00000000-0005-0000-0000-000037A00000}"/>
    <cellStyle name="Normal 3 2 7 2 2 8" xfId="20000" xr:uid="{00000000-0005-0000-0000-000038A00000}"/>
    <cellStyle name="Normal 3 2 7 2 2 9" xfId="42652" xr:uid="{00000000-0005-0000-0000-000039A00000}"/>
    <cellStyle name="Normal 3 2 7 2 3" xfId="1900" xr:uid="{00000000-0005-0000-0000-00003AA00000}"/>
    <cellStyle name="Normal 3 2 7 2 3 2" xfId="4149" xr:uid="{00000000-0005-0000-0000-00003BA00000}"/>
    <cellStyle name="Normal 3 2 7 2 3 2 2" xfId="14129" xr:uid="{00000000-0005-0000-0000-00003CA00000}"/>
    <cellStyle name="Normal 3 2 7 2 3 2 3" xfId="27420" xr:uid="{00000000-0005-0000-0000-00003DA00000}"/>
    <cellStyle name="Normal 3 2 7 2 3 2 4" xfId="45351" xr:uid="{00000000-0005-0000-0000-00003EA00000}"/>
    <cellStyle name="Normal 3 2 7 2 3 3" xfId="11619" xr:uid="{00000000-0005-0000-0000-00003FA00000}"/>
    <cellStyle name="Normal 3 2 7 2 3 3 2" xfId="35315" xr:uid="{00000000-0005-0000-0000-000040A00000}"/>
    <cellStyle name="Normal 3 2 7 2 3 4" xfId="19356" xr:uid="{00000000-0005-0000-0000-000041A00000}"/>
    <cellStyle name="Normal 3 2 7 2 3 5" xfId="43671" xr:uid="{00000000-0005-0000-0000-000042A00000}"/>
    <cellStyle name="Normal 3 2 7 2 4" xfId="3681" xr:uid="{00000000-0005-0000-0000-000043A00000}"/>
    <cellStyle name="Normal 3 2 7 2 4 2" xfId="13665" xr:uid="{00000000-0005-0000-0000-000044A00000}"/>
    <cellStyle name="Normal 3 2 7 2 4 2 2" xfId="28156" xr:uid="{00000000-0005-0000-0000-000045A00000}"/>
    <cellStyle name="Normal 3 2 7 2 4 3" xfId="36051" xr:uid="{00000000-0005-0000-0000-000046A00000}"/>
    <cellStyle name="Normal 3 2 7 2 4 4" xfId="20840" xr:uid="{00000000-0005-0000-0000-000047A00000}"/>
    <cellStyle name="Normal 3 2 7 2 4 5" xfId="44886" xr:uid="{00000000-0005-0000-0000-000048A00000}"/>
    <cellStyle name="Normal 3 2 7 2 5" xfId="8448" xr:uid="{00000000-0005-0000-0000-000049A00000}"/>
    <cellStyle name="Normal 3 2 7 2 5 2" xfId="17415" xr:uid="{00000000-0005-0000-0000-00004AA00000}"/>
    <cellStyle name="Normal 3 2 7 2 5 2 2" xfId="29640" xr:uid="{00000000-0005-0000-0000-00004BA00000}"/>
    <cellStyle name="Normal 3 2 7 2 5 3" xfId="37536" xr:uid="{00000000-0005-0000-0000-00004CA00000}"/>
    <cellStyle name="Normal 3 2 7 2 5 4" xfId="22323" xr:uid="{00000000-0005-0000-0000-00004DA00000}"/>
    <cellStyle name="Normal 3 2 7 2 5 5" xfId="48640" xr:uid="{00000000-0005-0000-0000-00004EA00000}"/>
    <cellStyle name="Normal 3 2 7 2 6" xfId="9857" xr:uid="{00000000-0005-0000-0000-00004FA00000}"/>
    <cellStyle name="Normal 3 2 7 2 6 2" xfId="31125" xr:uid="{00000000-0005-0000-0000-000050A00000}"/>
    <cellStyle name="Normal 3 2 7 2 6 3" xfId="39022" xr:uid="{00000000-0005-0000-0000-000051A00000}"/>
    <cellStyle name="Normal 3 2 7 2 6 4" xfId="23807" xr:uid="{00000000-0005-0000-0000-000052A00000}"/>
    <cellStyle name="Normal 3 2 7 2 6 5" xfId="50283" xr:uid="{00000000-0005-0000-0000-000053A00000}"/>
    <cellStyle name="Normal 3 2 7 2 7" xfId="25213" xr:uid="{00000000-0005-0000-0000-000054A00000}"/>
    <cellStyle name="Normal 3 2 7 2 7 2" xfId="32610" xr:uid="{00000000-0005-0000-0000-000055A00000}"/>
    <cellStyle name="Normal 3 2 7 2 7 3" xfId="40507" xr:uid="{00000000-0005-0000-0000-000056A00000}"/>
    <cellStyle name="Normal 3 2 7 2 8" xfId="26194" xr:uid="{00000000-0005-0000-0000-000057A00000}"/>
    <cellStyle name="Normal 3 2 7 2 9" xfId="34094" xr:uid="{00000000-0005-0000-0000-000058A00000}"/>
    <cellStyle name="Normal 3 2 7 3" xfId="2452" xr:uid="{00000000-0005-0000-0000-000059A00000}"/>
    <cellStyle name="Normal 3 2 7 3 2" xfId="4709" xr:uid="{00000000-0005-0000-0000-00005AA00000}"/>
    <cellStyle name="Normal 3 2 7 3 2 2" xfId="14687" xr:uid="{00000000-0005-0000-0000-00005BA00000}"/>
    <cellStyle name="Normal 3 2 7 3 2 2 2" xfId="28799" xr:uid="{00000000-0005-0000-0000-00005CA00000}"/>
    <cellStyle name="Normal 3 2 7 3 2 3" xfId="36694" xr:uid="{00000000-0005-0000-0000-00005DA00000}"/>
    <cellStyle name="Normal 3 2 7 3 2 4" xfId="21483" xr:uid="{00000000-0005-0000-0000-00005EA00000}"/>
    <cellStyle name="Normal 3 2 7 3 2 5" xfId="45909" xr:uid="{00000000-0005-0000-0000-00005FA00000}"/>
    <cellStyle name="Normal 3 2 7 3 3" xfId="8998" xr:uid="{00000000-0005-0000-0000-000060A00000}"/>
    <cellStyle name="Normal 3 2 7 3 3 2" xfId="17964" xr:uid="{00000000-0005-0000-0000-000061A00000}"/>
    <cellStyle name="Normal 3 2 7 3 3 2 2" xfId="30283" xr:uid="{00000000-0005-0000-0000-000062A00000}"/>
    <cellStyle name="Normal 3 2 7 3 3 3" xfId="38179" xr:uid="{00000000-0005-0000-0000-000063A00000}"/>
    <cellStyle name="Normal 3 2 7 3 3 4" xfId="22966" xr:uid="{00000000-0005-0000-0000-000064A00000}"/>
    <cellStyle name="Normal 3 2 7 3 3 5" xfId="49190" xr:uid="{00000000-0005-0000-0000-000065A00000}"/>
    <cellStyle name="Normal 3 2 7 3 4" xfId="9858" xr:uid="{00000000-0005-0000-0000-000066A00000}"/>
    <cellStyle name="Normal 3 2 7 3 4 2" xfId="31768" xr:uid="{00000000-0005-0000-0000-000067A00000}"/>
    <cellStyle name="Normal 3 2 7 3 4 3" xfId="39665" xr:uid="{00000000-0005-0000-0000-000068A00000}"/>
    <cellStyle name="Normal 3 2 7 3 4 4" xfId="24450" xr:uid="{00000000-0005-0000-0000-000069A00000}"/>
    <cellStyle name="Normal 3 2 7 3 4 5" xfId="50833" xr:uid="{00000000-0005-0000-0000-00006AA00000}"/>
    <cellStyle name="Normal 3 2 7 3 5" xfId="12495" xr:uid="{00000000-0005-0000-0000-00006BA00000}"/>
    <cellStyle name="Normal 3 2 7 3 5 2" xfId="33253" xr:uid="{00000000-0005-0000-0000-00006CA00000}"/>
    <cellStyle name="Normal 3 2 7 3 5 3" xfId="41150" xr:uid="{00000000-0005-0000-0000-00006DA00000}"/>
    <cellStyle name="Normal 3 2 7 3 6" xfId="26837" xr:uid="{00000000-0005-0000-0000-00006EA00000}"/>
    <cellStyle name="Normal 3 2 7 3 7" xfId="34737" xr:uid="{00000000-0005-0000-0000-00006FA00000}"/>
    <cellStyle name="Normal 3 2 7 3 8" xfId="19999" xr:uid="{00000000-0005-0000-0000-000070A00000}"/>
    <cellStyle name="Normal 3 2 7 3 9" xfId="42651" xr:uid="{00000000-0005-0000-0000-000071A00000}"/>
    <cellStyle name="Normal 3 2 7 4" xfId="1381" xr:uid="{00000000-0005-0000-0000-000072A00000}"/>
    <cellStyle name="Normal 3 2 7 4 2" xfId="4578" xr:uid="{00000000-0005-0000-0000-000073A00000}"/>
    <cellStyle name="Normal 3 2 7 4 2 2" xfId="14556" xr:uid="{00000000-0005-0000-0000-000074A00000}"/>
    <cellStyle name="Normal 3 2 7 4 2 3" xfId="27316" xr:uid="{00000000-0005-0000-0000-000075A00000}"/>
    <cellStyle name="Normal 3 2 7 4 2 4" xfId="45778" xr:uid="{00000000-0005-0000-0000-000076A00000}"/>
    <cellStyle name="Normal 3 2 7 4 3" xfId="11620" xr:uid="{00000000-0005-0000-0000-000077A00000}"/>
    <cellStyle name="Normal 3 2 7 4 3 2" xfId="35211" xr:uid="{00000000-0005-0000-0000-000078A00000}"/>
    <cellStyle name="Normal 3 2 7 4 4" xfId="19038" xr:uid="{00000000-0005-0000-0000-000079A00000}"/>
    <cellStyle name="Normal 3 2 7 4 5" xfId="43253" xr:uid="{00000000-0005-0000-0000-00007AA00000}"/>
    <cellStyle name="Normal 3 2 7 5" xfId="6733" xr:uid="{00000000-0005-0000-0000-00007BA00000}"/>
    <cellStyle name="Normal 3 2 7 5 2" xfId="15711" xr:uid="{00000000-0005-0000-0000-00007CA00000}"/>
    <cellStyle name="Normal 3 2 7 5 2 2" xfId="27838" xr:uid="{00000000-0005-0000-0000-00007DA00000}"/>
    <cellStyle name="Normal 3 2 7 5 3" xfId="35733" xr:uid="{00000000-0005-0000-0000-00007EA00000}"/>
    <cellStyle name="Normal 3 2 7 5 4" xfId="20522" xr:uid="{00000000-0005-0000-0000-00007FA00000}"/>
    <cellStyle name="Normal 3 2 7 5 5" xfId="46935" xr:uid="{00000000-0005-0000-0000-000080A00000}"/>
    <cellStyle name="Normal 3 2 7 6" xfId="3868" xr:uid="{00000000-0005-0000-0000-000081A00000}"/>
    <cellStyle name="Normal 3 2 7 6 2" xfId="13850" xr:uid="{00000000-0005-0000-0000-000082A00000}"/>
    <cellStyle name="Normal 3 2 7 6 2 2" xfId="29322" xr:uid="{00000000-0005-0000-0000-000083A00000}"/>
    <cellStyle name="Normal 3 2 7 6 3" xfId="37218" xr:uid="{00000000-0005-0000-0000-000084A00000}"/>
    <cellStyle name="Normal 3 2 7 6 4" xfId="22006" xr:uid="{00000000-0005-0000-0000-000085A00000}"/>
    <cellStyle name="Normal 3 2 7 6 5" xfId="45072" xr:uid="{00000000-0005-0000-0000-000086A00000}"/>
    <cellStyle name="Normal 3 2 7 7" xfId="7269" xr:uid="{00000000-0005-0000-0000-000087A00000}"/>
    <cellStyle name="Normal 3 2 7 7 2" xfId="16245" xr:uid="{00000000-0005-0000-0000-000088A00000}"/>
    <cellStyle name="Normal 3 2 7 7 2 2" xfId="30807" xr:uid="{00000000-0005-0000-0000-000089A00000}"/>
    <cellStyle name="Normal 3 2 7 7 3" xfId="38704" xr:uid="{00000000-0005-0000-0000-00008AA00000}"/>
    <cellStyle name="Normal 3 2 7 7 4" xfId="23490" xr:uid="{00000000-0005-0000-0000-00008BA00000}"/>
    <cellStyle name="Normal 3 2 7 7 5" xfId="47470" xr:uid="{00000000-0005-0000-0000-00008CA00000}"/>
    <cellStyle name="Normal 3 2 7 8" xfId="3177" xr:uid="{00000000-0005-0000-0000-00008DA00000}"/>
    <cellStyle name="Normal 3 2 7 8 2" xfId="13161" xr:uid="{00000000-0005-0000-0000-00008EA00000}"/>
    <cellStyle name="Normal 3 2 7 8 2 2" xfId="32292" xr:uid="{00000000-0005-0000-0000-00008FA00000}"/>
    <cellStyle name="Normal 3 2 7 8 3" xfId="40189" xr:uid="{00000000-0005-0000-0000-000090A00000}"/>
    <cellStyle name="Normal 3 2 7 8 4" xfId="24923" xr:uid="{00000000-0005-0000-0000-000091A00000}"/>
    <cellStyle name="Normal 3 2 7 8 5" xfId="44382" xr:uid="{00000000-0005-0000-0000-000092A00000}"/>
    <cellStyle name="Normal 3 2 7 9" xfId="7943" xr:uid="{00000000-0005-0000-0000-000093A00000}"/>
    <cellStyle name="Normal 3 2 7 9 2" xfId="16910" xr:uid="{00000000-0005-0000-0000-000094A00000}"/>
    <cellStyle name="Normal 3 2 7 9 3" xfId="25877" xr:uid="{00000000-0005-0000-0000-000095A00000}"/>
    <cellStyle name="Normal 3 2 7 9 4" xfId="48135" xr:uid="{00000000-0005-0000-0000-000096A00000}"/>
    <cellStyle name="Normal 3 2 8" xfId="864" xr:uid="{00000000-0005-0000-0000-000097A00000}"/>
    <cellStyle name="Normal 3 2 8 10" xfId="33760" xr:uid="{00000000-0005-0000-0000-000098A00000}"/>
    <cellStyle name="Normal 3 2 8 11" xfId="18336" xr:uid="{00000000-0005-0000-0000-000099A00000}"/>
    <cellStyle name="Normal 3 2 8 12" xfId="41770" xr:uid="{00000000-0005-0000-0000-00009AA00000}"/>
    <cellStyle name="Normal 3 2 8 2" xfId="1029" xr:uid="{00000000-0005-0000-0000-00009BA00000}"/>
    <cellStyle name="Normal 3 2 8 2 10" xfId="18493" xr:uid="{00000000-0005-0000-0000-00009CA00000}"/>
    <cellStyle name="Normal 3 2 8 2 11" xfId="42102" xr:uid="{00000000-0005-0000-0000-00009DA00000}"/>
    <cellStyle name="Normal 3 2 8 2 2" xfId="2455" xr:uid="{00000000-0005-0000-0000-00009EA00000}"/>
    <cellStyle name="Normal 3 2 8 2 2 2" xfId="4889" xr:uid="{00000000-0005-0000-0000-00009FA00000}"/>
    <cellStyle name="Normal 3 2 8 2 2 2 2" xfId="14867" xr:uid="{00000000-0005-0000-0000-0000A0A00000}"/>
    <cellStyle name="Normal 3 2 8 2 2 2 2 2" xfId="28802" xr:uid="{00000000-0005-0000-0000-0000A1A00000}"/>
    <cellStyle name="Normal 3 2 8 2 2 2 3" xfId="36697" xr:uid="{00000000-0005-0000-0000-0000A2A00000}"/>
    <cellStyle name="Normal 3 2 8 2 2 2 4" xfId="21486" xr:uid="{00000000-0005-0000-0000-0000A3A00000}"/>
    <cellStyle name="Normal 3 2 8 2 2 2 5" xfId="46089" xr:uid="{00000000-0005-0000-0000-0000A4A00000}"/>
    <cellStyle name="Normal 3 2 8 2 2 3" xfId="9001" xr:uid="{00000000-0005-0000-0000-0000A5A00000}"/>
    <cellStyle name="Normal 3 2 8 2 2 3 2" xfId="17967" xr:uid="{00000000-0005-0000-0000-0000A6A00000}"/>
    <cellStyle name="Normal 3 2 8 2 2 3 2 2" xfId="30286" xr:uid="{00000000-0005-0000-0000-0000A7A00000}"/>
    <cellStyle name="Normal 3 2 8 2 2 3 3" xfId="38182" xr:uid="{00000000-0005-0000-0000-0000A8A00000}"/>
    <cellStyle name="Normal 3 2 8 2 2 3 4" xfId="22969" xr:uid="{00000000-0005-0000-0000-0000A9A00000}"/>
    <cellStyle name="Normal 3 2 8 2 2 3 5" xfId="49193" xr:uid="{00000000-0005-0000-0000-0000AAA00000}"/>
    <cellStyle name="Normal 3 2 8 2 2 4" xfId="9859" xr:uid="{00000000-0005-0000-0000-0000ABA00000}"/>
    <cellStyle name="Normal 3 2 8 2 2 4 2" xfId="31771" xr:uid="{00000000-0005-0000-0000-0000ACA00000}"/>
    <cellStyle name="Normal 3 2 8 2 2 4 3" xfId="39668" xr:uid="{00000000-0005-0000-0000-0000ADA00000}"/>
    <cellStyle name="Normal 3 2 8 2 2 4 4" xfId="24453" xr:uid="{00000000-0005-0000-0000-0000AEA00000}"/>
    <cellStyle name="Normal 3 2 8 2 2 4 5" xfId="50836" xr:uid="{00000000-0005-0000-0000-0000AFA00000}"/>
    <cellStyle name="Normal 3 2 8 2 2 5" xfId="12498" xr:uid="{00000000-0005-0000-0000-0000B0A00000}"/>
    <cellStyle name="Normal 3 2 8 2 2 5 2" xfId="33256" xr:uid="{00000000-0005-0000-0000-0000B1A00000}"/>
    <cellStyle name="Normal 3 2 8 2 2 5 3" xfId="41153" xr:uid="{00000000-0005-0000-0000-0000B2A00000}"/>
    <cellStyle name="Normal 3 2 8 2 2 6" xfId="26840" xr:uid="{00000000-0005-0000-0000-0000B3A00000}"/>
    <cellStyle name="Normal 3 2 8 2 2 7" xfId="34740" xr:uid="{00000000-0005-0000-0000-0000B4A00000}"/>
    <cellStyle name="Normal 3 2 8 2 2 8" xfId="20002" xr:uid="{00000000-0005-0000-0000-0000B5A00000}"/>
    <cellStyle name="Normal 3 2 8 2 2 9" xfId="42654" xr:uid="{00000000-0005-0000-0000-0000B6A00000}"/>
    <cellStyle name="Normal 3 2 8 2 3" xfId="1901" xr:uid="{00000000-0005-0000-0000-0000B7A00000}"/>
    <cellStyle name="Normal 3 2 8 2 3 2" xfId="11621" xr:uid="{00000000-0005-0000-0000-0000B8A00000}"/>
    <cellStyle name="Normal 3 2 8 2 3 2 2" xfId="27421" xr:uid="{00000000-0005-0000-0000-0000B9A00000}"/>
    <cellStyle name="Normal 3 2 8 2 3 3" xfId="35316" xr:uid="{00000000-0005-0000-0000-0000BAA00000}"/>
    <cellStyle name="Normal 3 2 8 2 3 4" xfId="19357" xr:uid="{00000000-0005-0000-0000-0000BBA00000}"/>
    <cellStyle name="Normal 3 2 8 2 3 5" xfId="43672" xr:uid="{00000000-0005-0000-0000-0000BCA00000}"/>
    <cellStyle name="Normal 3 2 8 2 4" xfId="3682" xr:uid="{00000000-0005-0000-0000-0000BDA00000}"/>
    <cellStyle name="Normal 3 2 8 2 4 2" xfId="13666" xr:uid="{00000000-0005-0000-0000-0000BEA00000}"/>
    <cellStyle name="Normal 3 2 8 2 4 2 2" xfId="28157" xr:uid="{00000000-0005-0000-0000-0000BFA00000}"/>
    <cellStyle name="Normal 3 2 8 2 4 3" xfId="36052" xr:uid="{00000000-0005-0000-0000-0000C0A00000}"/>
    <cellStyle name="Normal 3 2 8 2 4 4" xfId="20841" xr:uid="{00000000-0005-0000-0000-0000C1A00000}"/>
    <cellStyle name="Normal 3 2 8 2 4 5" xfId="44887" xr:uid="{00000000-0005-0000-0000-0000C2A00000}"/>
    <cellStyle name="Normal 3 2 8 2 5" xfId="8449" xr:uid="{00000000-0005-0000-0000-0000C3A00000}"/>
    <cellStyle name="Normal 3 2 8 2 5 2" xfId="17416" xr:uid="{00000000-0005-0000-0000-0000C4A00000}"/>
    <cellStyle name="Normal 3 2 8 2 5 2 2" xfId="29641" xr:uid="{00000000-0005-0000-0000-0000C5A00000}"/>
    <cellStyle name="Normal 3 2 8 2 5 3" xfId="37537" xr:uid="{00000000-0005-0000-0000-0000C6A00000}"/>
    <cellStyle name="Normal 3 2 8 2 5 4" xfId="22324" xr:uid="{00000000-0005-0000-0000-0000C7A00000}"/>
    <cellStyle name="Normal 3 2 8 2 5 5" xfId="48641" xr:uid="{00000000-0005-0000-0000-0000C8A00000}"/>
    <cellStyle name="Normal 3 2 8 2 6" xfId="9860" xr:uid="{00000000-0005-0000-0000-0000C9A00000}"/>
    <cellStyle name="Normal 3 2 8 2 6 2" xfId="31126" xr:uid="{00000000-0005-0000-0000-0000CAA00000}"/>
    <cellStyle name="Normal 3 2 8 2 6 3" xfId="39023" xr:uid="{00000000-0005-0000-0000-0000CBA00000}"/>
    <cellStyle name="Normal 3 2 8 2 6 4" xfId="23808" xr:uid="{00000000-0005-0000-0000-0000CCA00000}"/>
    <cellStyle name="Normal 3 2 8 2 6 5" xfId="50284" xr:uid="{00000000-0005-0000-0000-0000CDA00000}"/>
    <cellStyle name="Normal 3 2 8 2 7" xfId="25214" xr:uid="{00000000-0005-0000-0000-0000CEA00000}"/>
    <cellStyle name="Normal 3 2 8 2 7 2" xfId="32611" xr:uid="{00000000-0005-0000-0000-0000CFA00000}"/>
    <cellStyle name="Normal 3 2 8 2 7 3" xfId="40508" xr:uid="{00000000-0005-0000-0000-0000D0A00000}"/>
    <cellStyle name="Normal 3 2 8 2 8" xfId="26195" xr:uid="{00000000-0005-0000-0000-0000D1A00000}"/>
    <cellStyle name="Normal 3 2 8 2 9" xfId="34095" xr:uid="{00000000-0005-0000-0000-0000D2A00000}"/>
    <cellStyle name="Normal 3 2 8 3" xfId="2454" xr:uid="{00000000-0005-0000-0000-0000D3A00000}"/>
    <cellStyle name="Normal 3 2 8 3 2" xfId="6907" xr:uid="{00000000-0005-0000-0000-0000D4A00000}"/>
    <cellStyle name="Normal 3 2 8 3 2 2" xfId="15885" xr:uid="{00000000-0005-0000-0000-0000D5A00000}"/>
    <cellStyle name="Normal 3 2 8 3 2 2 2" xfId="28801" xr:uid="{00000000-0005-0000-0000-0000D6A00000}"/>
    <cellStyle name="Normal 3 2 8 3 2 3" xfId="36696" xr:uid="{00000000-0005-0000-0000-0000D7A00000}"/>
    <cellStyle name="Normal 3 2 8 3 2 4" xfId="21485" xr:uid="{00000000-0005-0000-0000-0000D8A00000}"/>
    <cellStyle name="Normal 3 2 8 3 2 5" xfId="47109" xr:uid="{00000000-0005-0000-0000-0000D9A00000}"/>
    <cellStyle name="Normal 3 2 8 3 3" xfId="9000" xr:uid="{00000000-0005-0000-0000-0000DAA00000}"/>
    <cellStyle name="Normal 3 2 8 3 3 2" xfId="17966" xr:uid="{00000000-0005-0000-0000-0000DBA00000}"/>
    <cellStyle name="Normal 3 2 8 3 3 2 2" xfId="30285" xr:uid="{00000000-0005-0000-0000-0000DCA00000}"/>
    <cellStyle name="Normal 3 2 8 3 3 3" xfId="38181" xr:uid="{00000000-0005-0000-0000-0000DDA00000}"/>
    <cellStyle name="Normal 3 2 8 3 3 4" xfId="22968" xr:uid="{00000000-0005-0000-0000-0000DEA00000}"/>
    <cellStyle name="Normal 3 2 8 3 3 5" xfId="49192" xr:uid="{00000000-0005-0000-0000-0000DFA00000}"/>
    <cellStyle name="Normal 3 2 8 3 4" xfId="9861" xr:uid="{00000000-0005-0000-0000-0000E0A00000}"/>
    <cellStyle name="Normal 3 2 8 3 4 2" xfId="31770" xr:uid="{00000000-0005-0000-0000-0000E1A00000}"/>
    <cellStyle name="Normal 3 2 8 3 4 3" xfId="39667" xr:uid="{00000000-0005-0000-0000-0000E2A00000}"/>
    <cellStyle name="Normal 3 2 8 3 4 4" xfId="24452" xr:uid="{00000000-0005-0000-0000-0000E3A00000}"/>
    <cellStyle name="Normal 3 2 8 3 4 5" xfId="50835" xr:uid="{00000000-0005-0000-0000-0000E4A00000}"/>
    <cellStyle name="Normal 3 2 8 3 5" xfId="12497" xr:uid="{00000000-0005-0000-0000-0000E5A00000}"/>
    <cellStyle name="Normal 3 2 8 3 5 2" xfId="33255" xr:uid="{00000000-0005-0000-0000-0000E6A00000}"/>
    <cellStyle name="Normal 3 2 8 3 5 3" xfId="41152" xr:uid="{00000000-0005-0000-0000-0000E7A00000}"/>
    <cellStyle name="Normal 3 2 8 3 6" xfId="26839" xr:uid="{00000000-0005-0000-0000-0000E8A00000}"/>
    <cellStyle name="Normal 3 2 8 3 7" xfId="34739" xr:uid="{00000000-0005-0000-0000-0000E9A00000}"/>
    <cellStyle name="Normal 3 2 8 3 8" xfId="20001" xr:uid="{00000000-0005-0000-0000-0000EAA00000}"/>
    <cellStyle name="Normal 3 2 8 3 9" xfId="42653" xr:uid="{00000000-0005-0000-0000-0000EBA00000}"/>
    <cellStyle name="Normal 3 2 8 4" xfId="1555" xr:uid="{00000000-0005-0000-0000-0000ECA00000}"/>
    <cellStyle name="Normal 3 2 8 4 2" xfId="4049" xr:uid="{00000000-0005-0000-0000-0000EDA00000}"/>
    <cellStyle name="Normal 3 2 8 4 2 2" xfId="14030" xr:uid="{00000000-0005-0000-0000-0000EEA00000}"/>
    <cellStyle name="Normal 3 2 8 4 2 3" xfId="27302" xr:uid="{00000000-0005-0000-0000-0000EFA00000}"/>
    <cellStyle name="Normal 3 2 8 4 2 4" xfId="45252" xr:uid="{00000000-0005-0000-0000-0000F0A00000}"/>
    <cellStyle name="Normal 3 2 8 4 3" xfId="11622" xr:uid="{00000000-0005-0000-0000-0000F1A00000}"/>
    <cellStyle name="Normal 3 2 8 4 3 2" xfId="35197" xr:uid="{00000000-0005-0000-0000-0000F2A00000}"/>
    <cellStyle name="Normal 3 2 8 4 4" xfId="19022" xr:uid="{00000000-0005-0000-0000-0000F3A00000}"/>
    <cellStyle name="Normal 3 2 8 4 5" xfId="43427" xr:uid="{00000000-0005-0000-0000-0000F4A00000}"/>
    <cellStyle name="Normal 3 2 8 5" xfId="7443" xr:uid="{00000000-0005-0000-0000-0000F5A00000}"/>
    <cellStyle name="Normal 3 2 8 5 2" xfId="16418" xr:uid="{00000000-0005-0000-0000-0000F6A00000}"/>
    <cellStyle name="Normal 3 2 8 5 2 2" xfId="27822" xr:uid="{00000000-0005-0000-0000-0000F7A00000}"/>
    <cellStyle name="Normal 3 2 8 5 3" xfId="35717" xr:uid="{00000000-0005-0000-0000-0000F8A00000}"/>
    <cellStyle name="Normal 3 2 8 5 4" xfId="20506" xr:uid="{00000000-0005-0000-0000-0000F9A00000}"/>
    <cellStyle name="Normal 3 2 8 5 5" xfId="47643" xr:uid="{00000000-0005-0000-0000-0000FAA00000}"/>
    <cellStyle name="Normal 3 2 8 6" xfId="3351" xr:uid="{00000000-0005-0000-0000-0000FBA00000}"/>
    <cellStyle name="Normal 3 2 8 6 2" xfId="13335" xr:uid="{00000000-0005-0000-0000-0000FCA00000}"/>
    <cellStyle name="Normal 3 2 8 6 2 2" xfId="29306" xr:uid="{00000000-0005-0000-0000-0000FDA00000}"/>
    <cellStyle name="Normal 3 2 8 6 3" xfId="37202" xr:uid="{00000000-0005-0000-0000-0000FEA00000}"/>
    <cellStyle name="Normal 3 2 8 6 4" xfId="21990" xr:uid="{00000000-0005-0000-0000-0000FFA00000}"/>
    <cellStyle name="Normal 3 2 8 6 5" xfId="44556" xr:uid="{00000000-0005-0000-0000-000000A10000}"/>
    <cellStyle name="Normal 3 2 8 7" xfId="8117" xr:uid="{00000000-0005-0000-0000-000001A10000}"/>
    <cellStyle name="Normal 3 2 8 7 2" xfId="17084" xr:uid="{00000000-0005-0000-0000-000002A10000}"/>
    <cellStyle name="Normal 3 2 8 7 2 2" xfId="30791" xr:uid="{00000000-0005-0000-0000-000003A10000}"/>
    <cellStyle name="Normal 3 2 8 7 3" xfId="38688" xr:uid="{00000000-0005-0000-0000-000004A10000}"/>
    <cellStyle name="Normal 3 2 8 7 4" xfId="23474" xr:uid="{00000000-0005-0000-0000-000005A10000}"/>
    <cellStyle name="Normal 3 2 8 7 5" xfId="48309" xr:uid="{00000000-0005-0000-0000-000006A10000}"/>
    <cellStyle name="Normal 3 2 8 8" xfId="11623" xr:uid="{00000000-0005-0000-0000-000007A10000}"/>
    <cellStyle name="Normal 3 2 8 8 2" xfId="32276" xr:uid="{00000000-0005-0000-0000-000008A10000}"/>
    <cellStyle name="Normal 3 2 8 8 3" xfId="40173" xr:uid="{00000000-0005-0000-0000-000009A10000}"/>
    <cellStyle name="Normal 3 2 8 8 4" xfId="24907" xr:uid="{00000000-0005-0000-0000-00000AA10000}"/>
    <cellStyle name="Normal 3 2 8 8 5" xfId="49952" xr:uid="{00000000-0005-0000-0000-00000BA10000}"/>
    <cellStyle name="Normal 3 2 8 9" xfId="25861" xr:uid="{00000000-0005-0000-0000-00000CA10000}"/>
    <cellStyle name="Normal 3 2 9" xfId="382" xr:uid="{00000000-0005-0000-0000-00000DA10000}"/>
    <cellStyle name="Normal 3 2 9 10" xfId="18384" xr:uid="{00000000-0005-0000-0000-00000EA10000}"/>
    <cellStyle name="Normal 3 2 9 11" xfId="41971" xr:uid="{00000000-0005-0000-0000-00000FA10000}"/>
    <cellStyle name="Normal 3 2 9 2" xfId="2456" xr:uid="{00000000-0005-0000-0000-000010A10000}"/>
    <cellStyle name="Normal 3 2 9 2 2" xfId="4610" xr:uid="{00000000-0005-0000-0000-000011A10000}"/>
    <cellStyle name="Normal 3 2 9 2 2 2" xfId="14588" xr:uid="{00000000-0005-0000-0000-000012A10000}"/>
    <cellStyle name="Normal 3 2 9 2 2 2 2" xfId="28803" xr:uid="{00000000-0005-0000-0000-000013A10000}"/>
    <cellStyle name="Normal 3 2 9 2 2 3" xfId="36698" xr:uid="{00000000-0005-0000-0000-000014A10000}"/>
    <cellStyle name="Normal 3 2 9 2 2 4" xfId="21487" xr:uid="{00000000-0005-0000-0000-000015A10000}"/>
    <cellStyle name="Normal 3 2 9 2 2 5" xfId="45810" xr:uid="{00000000-0005-0000-0000-000016A10000}"/>
    <cellStyle name="Normal 3 2 9 2 3" xfId="9002" xr:uid="{00000000-0005-0000-0000-000017A10000}"/>
    <cellStyle name="Normal 3 2 9 2 3 2" xfId="17968" xr:uid="{00000000-0005-0000-0000-000018A10000}"/>
    <cellStyle name="Normal 3 2 9 2 3 2 2" xfId="30287" xr:uid="{00000000-0005-0000-0000-000019A10000}"/>
    <cellStyle name="Normal 3 2 9 2 3 3" xfId="38183" xr:uid="{00000000-0005-0000-0000-00001AA10000}"/>
    <cellStyle name="Normal 3 2 9 2 3 4" xfId="22970" xr:uid="{00000000-0005-0000-0000-00001BA10000}"/>
    <cellStyle name="Normal 3 2 9 2 3 5" xfId="49194" xr:uid="{00000000-0005-0000-0000-00001CA10000}"/>
    <cellStyle name="Normal 3 2 9 2 4" xfId="9862" xr:uid="{00000000-0005-0000-0000-00001DA10000}"/>
    <cellStyle name="Normal 3 2 9 2 4 2" xfId="31772" xr:uid="{00000000-0005-0000-0000-00001EA10000}"/>
    <cellStyle name="Normal 3 2 9 2 4 3" xfId="39669" xr:uid="{00000000-0005-0000-0000-00001FA10000}"/>
    <cellStyle name="Normal 3 2 9 2 4 4" xfId="24454" xr:uid="{00000000-0005-0000-0000-000020A10000}"/>
    <cellStyle name="Normal 3 2 9 2 4 5" xfId="50837" xr:uid="{00000000-0005-0000-0000-000021A10000}"/>
    <cellStyle name="Normal 3 2 9 2 5" xfId="12499" xr:uid="{00000000-0005-0000-0000-000022A10000}"/>
    <cellStyle name="Normal 3 2 9 2 5 2" xfId="33257" xr:uid="{00000000-0005-0000-0000-000023A10000}"/>
    <cellStyle name="Normal 3 2 9 2 5 3" xfId="41154" xr:uid="{00000000-0005-0000-0000-000024A10000}"/>
    <cellStyle name="Normal 3 2 9 2 6" xfId="26841" xr:uid="{00000000-0005-0000-0000-000025A10000}"/>
    <cellStyle name="Normal 3 2 9 2 7" xfId="34741" xr:uid="{00000000-0005-0000-0000-000026A10000}"/>
    <cellStyle name="Normal 3 2 9 2 8" xfId="20003" xr:uid="{00000000-0005-0000-0000-000027A10000}"/>
    <cellStyle name="Normal 3 2 9 2 9" xfId="42655" xr:uid="{00000000-0005-0000-0000-000028A10000}"/>
    <cellStyle name="Normal 3 2 9 3" xfId="1770" xr:uid="{00000000-0005-0000-0000-000029A10000}"/>
    <cellStyle name="Normal 3 2 9 3 2" xfId="11624" xr:uid="{00000000-0005-0000-0000-00002AA10000}"/>
    <cellStyle name="Normal 3 2 9 3 2 2" xfId="27364" xr:uid="{00000000-0005-0000-0000-00002BA10000}"/>
    <cellStyle name="Normal 3 2 9 3 3" xfId="35259" xr:uid="{00000000-0005-0000-0000-00002CA10000}"/>
    <cellStyle name="Normal 3 2 9 3 4" xfId="19129" xr:uid="{00000000-0005-0000-0000-00002DA10000}"/>
    <cellStyle name="Normal 3 2 9 3 5" xfId="43562" xr:uid="{00000000-0005-0000-0000-00002EA10000}"/>
    <cellStyle name="Normal 3 2 9 4" xfId="2881" xr:uid="{00000000-0005-0000-0000-00002FA10000}"/>
    <cellStyle name="Normal 3 2 9 4 2" xfId="12865" xr:uid="{00000000-0005-0000-0000-000030A10000}"/>
    <cellStyle name="Normal 3 2 9 4 2 2" xfId="27929" xr:uid="{00000000-0005-0000-0000-000031A10000}"/>
    <cellStyle name="Normal 3 2 9 4 3" xfId="35824" xr:uid="{00000000-0005-0000-0000-000032A10000}"/>
    <cellStyle name="Normal 3 2 9 4 4" xfId="20613" xr:uid="{00000000-0005-0000-0000-000033A10000}"/>
    <cellStyle name="Normal 3 2 9 4 5" xfId="44086" xr:uid="{00000000-0005-0000-0000-000034A10000}"/>
    <cellStyle name="Normal 3 2 9 5" xfId="8318" xr:uid="{00000000-0005-0000-0000-000035A10000}"/>
    <cellStyle name="Normal 3 2 9 5 2" xfId="17285" xr:uid="{00000000-0005-0000-0000-000036A10000}"/>
    <cellStyle name="Normal 3 2 9 5 2 2" xfId="29413" xr:uid="{00000000-0005-0000-0000-000037A10000}"/>
    <cellStyle name="Normal 3 2 9 5 3" xfId="37309" xr:uid="{00000000-0005-0000-0000-000038A10000}"/>
    <cellStyle name="Normal 3 2 9 5 4" xfId="22097" xr:uid="{00000000-0005-0000-0000-000039A10000}"/>
    <cellStyle name="Normal 3 2 9 5 5" xfId="48510" xr:uid="{00000000-0005-0000-0000-00003AA10000}"/>
    <cellStyle name="Normal 3 2 9 6" xfId="9863" xr:uid="{00000000-0005-0000-0000-00003BA10000}"/>
    <cellStyle name="Normal 3 2 9 6 2" xfId="30898" xr:uid="{00000000-0005-0000-0000-00003CA10000}"/>
    <cellStyle name="Normal 3 2 9 6 3" xfId="38795" xr:uid="{00000000-0005-0000-0000-00003DA10000}"/>
    <cellStyle name="Normal 3 2 9 6 4" xfId="23581" xr:uid="{00000000-0005-0000-0000-00003EA10000}"/>
    <cellStyle name="Normal 3 2 9 6 5" xfId="50153" xr:uid="{00000000-0005-0000-0000-00003FA10000}"/>
    <cellStyle name="Normal 3 2 9 7" xfId="25002" xr:uid="{00000000-0005-0000-0000-000040A10000}"/>
    <cellStyle name="Normal 3 2 9 7 2" xfId="32383" xr:uid="{00000000-0005-0000-0000-000041A10000}"/>
    <cellStyle name="Normal 3 2 9 7 3" xfId="40280" xr:uid="{00000000-0005-0000-0000-000042A10000}"/>
    <cellStyle name="Normal 3 2 9 8" xfId="25967" xr:uid="{00000000-0005-0000-0000-000043A10000}"/>
    <cellStyle name="Normal 3 2 9 9" xfId="33867" xr:uid="{00000000-0005-0000-0000-000044A10000}"/>
    <cellStyle name="Normal 3 3" xfId="430" xr:uid="{00000000-0005-0000-0000-000045A10000}"/>
    <cellStyle name="Normal 3 3 2" xfId="5739" xr:uid="{00000000-0005-0000-0000-000046A10000}"/>
    <cellStyle name="Normal 3 3 3" xfId="12680" xr:uid="{00000000-0005-0000-0000-000047A10000}"/>
    <cellStyle name="Normal 3 3 4" xfId="12634" xr:uid="{00000000-0005-0000-0000-000048A10000}"/>
    <cellStyle name="Normal 3 4" xfId="1607" xr:uid="{00000000-0005-0000-0000-000049A10000}"/>
    <cellStyle name="Normal 3 5" xfId="5605" xr:uid="{00000000-0005-0000-0000-00004AA10000}"/>
    <cellStyle name="Normal 3 5 2" xfId="33404" xr:uid="{00000000-0005-0000-0000-00004BA10000}"/>
    <cellStyle name="Normal 3 6" xfId="5429" xr:uid="{00000000-0005-0000-0000-00004CA10000}"/>
    <cellStyle name="Normal 3 7" xfId="9290" xr:uid="{00000000-0005-0000-0000-00004DA10000}"/>
    <cellStyle name="Normal 3 8" xfId="9304" xr:uid="{00000000-0005-0000-0000-00004EA10000}"/>
    <cellStyle name="Normal 3 9" xfId="9318" xr:uid="{00000000-0005-0000-0000-00004FA10000}"/>
    <cellStyle name="Normal 3_08" xfId="5487" xr:uid="{00000000-0005-0000-0000-000050A10000}"/>
    <cellStyle name="Normal 36" xfId="6110" xr:uid="{00000000-0005-0000-0000-000051A10000}"/>
    <cellStyle name="Normal 38" xfId="5430" xr:uid="{00000000-0005-0000-0000-000052A10000}"/>
    <cellStyle name="Normal 38 2" xfId="5944" xr:uid="{00000000-0005-0000-0000-000053A10000}"/>
    <cellStyle name="Normal 38 3" xfId="5717" xr:uid="{00000000-0005-0000-0000-000054A10000}"/>
    <cellStyle name="Normal 4" xfId="49" xr:uid="{00000000-0005-0000-0000-000055A10000}"/>
    <cellStyle name="Normal 4 10" xfId="5495" xr:uid="{00000000-0005-0000-0000-000056A10000}"/>
    <cellStyle name="Normal 4 10 2" xfId="5634" xr:uid="{00000000-0005-0000-0000-000057A10000}"/>
    <cellStyle name="Normal 4 11" xfId="5510" xr:uid="{00000000-0005-0000-0000-000058A10000}"/>
    <cellStyle name="Normal 4 11 2" xfId="5740" xr:uid="{00000000-0005-0000-0000-000059A10000}"/>
    <cellStyle name="Normal 4 12" xfId="5945" xr:uid="{00000000-0005-0000-0000-00005AA10000}"/>
    <cellStyle name="Normal 4 13" xfId="5606" xr:uid="{00000000-0005-0000-0000-00005BA10000}"/>
    <cellStyle name="Normal 4 14" xfId="5431" xr:uid="{00000000-0005-0000-0000-00005CA10000}"/>
    <cellStyle name="Normal 4 2" xfId="5457" xr:uid="{00000000-0005-0000-0000-00005DA10000}"/>
    <cellStyle name="Normal 4 2 10" xfId="6112" xr:uid="{00000000-0005-0000-0000-00005EA10000}"/>
    <cellStyle name="Normal 4 2 2" xfId="5458" xr:uid="{00000000-0005-0000-0000-00005FA10000}"/>
    <cellStyle name="Normal 4 2 2 2" xfId="5468" xr:uid="{00000000-0005-0000-0000-000060A10000}"/>
    <cellStyle name="Normal 4 2 2 2 2" xfId="5482" xr:uid="{00000000-0005-0000-0000-000061A10000}"/>
    <cellStyle name="Normal 4 2 2 2 2 2" xfId="5522" xr:uid="{00000000-0005-0000-0000-000062A10000}"/>
    <cellStyle name="Normal 4 2 2 2 2 2 2" xfId="5768" xr:uid="{00000000-0005-0000-0000-000063A10000}"/>
    <cellStyle name="Normal 4 2 2 2 2 2 2 2" xfId="15358" xr:uid="{00000000-0005-0000-0000-000064A10000}"/>
    <cellStyle name="Normal 4 2 2 2 2 2 2 3" xfId="46581" xr:uid="{00000000-0005-0000-0000-000065A10000}"/>
    <cellStyle name="Normal 4 2 2 2 2 2 3" xfId="15300" xr:uid="{00000000-0005-0000-0000-000066A10000}"/>
    <cellStyle name="Normal 4 2 2 2 2 2 4" xfId="46523" xr:uid="{00000000-0005-0000-0000-000067A10000}"/>
    <cellStyle name="Normal 4 2 2 2 2 3" xfId="5544" xr:uid="{00000000-0005-0000-0000-000068A10000}"/>
    <cellStyle name="Normal 4 2 2 2 2 3 2" xfId="5759" xr:uid="{00000000-0005-0000-0000-000069A10000}"/>
    <cellStyle name="Normal 4 2 2 2 2 4" xfId="5747" xr:uid="{00000000-0005-0000-0000-00006AA10000}"/>
    <cellStyle name="Normal 4 2 2 2 2 4 2" xfId="15344" xr:uid="{00000000-0005-0000-0000-00006BA10000}"/>
    <cellStyle name="Normal 4 2 2 2 2 4 3" xfId="46567" xr:uid="{00000000-0005-0000-0000-00006CA10000}"/>
    <cellStyle name="Normal 4 2 2 2 3" xfId="5534" xr:uid="{00000000-0005-0000-0000-00006DA10000}"/>
    <cellStyle name="Normal 4 2 2 2 3 2" xfId="5754" xr:uid="{00000000-0005-0000-0000-00006EA10000}"/>
    <cellStyle name="Normal 4 2 2 2 3 2 2" xfId="15351" xr:uid="{00000000-0005-0000-0000-00006FA10000}"/>
    <cellStyle name="Normal 4 2 2 2 3 2 3" xfId="46574" xr:uid="{00000000-0005-0000-0000-000070A10000}"/>
    <cellStyle name="Normal 4 2 2 2 3 3" xfId="15311" xr:uid="{00000000-0005-0000-0000-000071A10000}"/>
    <cellStyle name="Normal 4 2 2 2 3 4" xfId="46534" xr:uid="{00000000-0005-0000-0000-000072A10000}"/>
    <cellStyle name="Normal 4 2 2 2 4" xfId="5788" xr:uid="{00000000-0005-0000-0000-000073A10000}"/>
    <cellStyle name="Normal 4 2 2 2 4 2" xfId="15378" xr:uid="{00000000-0005-0000-0000-000074A10000}"/>
    <cellStyle name="Normal 4 2 2 2 4 3" xfId="46601" xr:uid="{00000000-0005-0000-0000-000075A10000}"/>
    <cellStyle name="Normal 4 2 2 2 5" xfId="5948" xr:uid="{00000000-0005-0000-0000-000076A10000}"/>
    <cellStyle name="Normal 4 2 2 2 6" xfId="5636" xr:uid="{00000000-0005-0000-0000-000077A10000}"/>
    <cellStyle name="Normal 4 2 2 2 6 2" xfId="15337" xr:uid="{00000000-0005-0000-0000-000078A10000}"/>
    <cellStyle name="Normal 4 2 2 2 6 3" xfId="46560" xr:uid="{00000000-0005-0000-0000-000079A10000}"/>
    <cellStyle name="Normal 4 2 2 2 7" xfId="15289" xr:uid="{00000000-0005-0000-0000-00007AA10000}"/>
    <cellStyle name="Normal 4 2 2 2 8" xfId="46512" xr:uid="{00000000-0005-0000-0000-00007BA10000}"/>
    <cellStyle name="Normal 4 2 2 2_CAM 04xuni" xfId="5552" xr:uid="{00000000-0005-0000-0000-00007CA10000}"/>
    <cellStyle name="Normal 4 2 2 3" xfId="5517" xr:uid="{00000000-0005-0000-0000-00007DA10000}"/>
    <cellStyle name="Normal 4 2 2 3 2" xfId="5781" xr:uid="{00000000-0005-0000-0000-00007EA10000}"/>
    <cellStyle name="Normal 4 2 2 3 2 2" xfId="15371" xr:uid="{00000000-0005-0000-0000-00007FA10000}"/>
    <cellStyle name="Normal 4 2 2 3 2 3" xfId="46594" xr:uid="{00000000-0005-0000-0000-000080A10000}"/>
    <cellStyle name="Normal 4 2 2 3 3" xfId="5744" xr:uid="{00000000-0005-0000-0000-000081A10000}"/>
    <cellStyle name="Normal 4 2 2 4" xfId="5798" xr:uid="{00000000-0005-0000-0000-000082A10000}"/>
    <cellStyle name="Normal 4 2 2 5" xfId="5774" xr:uid="{00000000-0005-0000-0000-000083A10000}"/>
    <cellStyle name="Normal 4 2 2 5 2" xfId="15364" xr:uid="{00000000-0005-0000-0000-000084A10000}"/>
    <cellStyle name="Normal 4 2 2 5 3" xfId="46587" xr:uid="{00000000-0005-0000-0000-000085A10000}"/>
    <cellStyle name="Normal 4 2 2 6" xfId="5947" xr:uid="{00000000-0005-0000-0000-000086A10000}"/>
    <cellStyle name="Normal 4 2 2 7" xfId="5626" xr:uid="{00000000-0005-0000-0000-000087A10000}"/>
    <cellStyle name="Normal 4 2 2 7 2" xfId="15333" xr:uid="{00000000-0005-0000-0000-000088A10000}"/>
    <cellStyle name="Normal 4 2 2 7 3" xfId="46556" xr:uid="{00000000-0005-0000-0000-000089A10000}"/>
    <cellStyle name="Normal 4 2 2_CAM01" xfId="5503" xr:uid="{00000000-0005-0000-0000-00008AA10000}"/>
    <cellStyle name="Normal 4 2 3" xfId="5459" xr:uid="{00000000-0005-0000-0000-00008BA10000}"/>
    <cellStyle name="Normal 4 2 3 2" xfId="5470" xr:uid="{00000000-0005-0000-0000-00008CA10000}"/>
    <cellStyle name="Normal 4 2 3 2 2" xfId="5483" xr:uid="{00000000-0005-0000-0000-00008DA10000}"/>
    <cellStyle name="Normal 4 2 3 2 2 2" xfId="5524" xr:uid="{00000000-0005-0000-0000-00008EA10000}"/>
    <cellStyle name="Normal 4 2 3 2 2 2 2" xfId="5769" xr:uid="{00000000-0005-0000-0000-00008FA10000}"/>
    <cellStyle name="Normal 4 2 3 2 2 2 2 2" xfId="15359" xr:uid="{00000000-0005-0000-0000-000090A10000}"/>
    <cellStyle name="Normal 4 2 3 2 2 2 2 3" xfId="46582" xr:uid="{00000000-0005-0000-0000-000091A10000}"/>
    <cellStyle name="Normal 4 2 3 2 2 2 3" xfId="15302" xr:uid="{00000000-0005-0000-0000-000092A10000}"/>
    <cellStyle name="Normal 4 2 3 2 2 2 4" xfId="46525" xr:uid="{00000000-0005-0000-0000-000093A10000}"/>
    <cellStyle name="Normal 4 2 3 2 2 3" xfId="5545" xr:uid="{00000000-0005-0000-0000-000094A10000}"/>
    <cellStyle name="Normal 4 2 3 2 2 3 2" xfId="5760" xr:uid="{00000000-0005-0000-0000-000095A10000}"/>
    <cellStyle name="Normal 4 2 3 2 2 4" xfId="5748" xr:uid="{00000000-0005-0000-0000-000096A10000}"/>
    <cellStyle name="Normal 4 2 3 2 2 4 2" xfId="15345" xr:uid="{00000000-0005-0000-0000-000097A10000}"/>
    <cellStyle name="Normal 4 2 3 2 2 4 3" xfId="46568" xr:uid="{00000000-0005-0000-0000-000098A10000}"/>
    <cellStyle name="Normal 4 2 3 2 3" xfId="5536" xr:uid="{00000000-0005-0000-0000-000099A10000}"/>
    <cellStyle name="Normal 4 2 3 2 3 2" xfId="5755" xr:uid="{00000000-0005-0000-0000-00009AA10000}"/>
    <cellStyle name="Normal 4 2 3 2 3 2 2" xfId="15352" xr:uid="{00000000-0005-0000-0000-00009BA10000}"/>
    <cellStyle name="Normal 4 2 3 2 3 2 3" xfId="46575" xr:uid="{00000000-0005-0000-0000-00009CA10000}"/>
    <cellStyle name="Normal 4 2 3 2 3 3" xfId="15313" xr:uid="{00000000-0005-0000-0000-00009DA10000}"/>
    <cellStyle name="Normal 4 2 3 2 3 4" xfId="46536" xr:uid="{00000000-0005-0000-0000-00009EA10000}"/>
    <cellStyle name="Normal 4 2 3 2 4" xfId="5790" xr:uid="{00000000-0005-0000-0000-00009FA10000}"/>
    <cellStyle name="Normal 4 2 3 2 4 2" xfId="15380" xr:uid="{00000000-0005-0000-0000-0000A0A10000}"/>
    <cellStyle name="Normal 4 2 3 2 4 3" xfId="46603" xr:uid="{00000000-0005-0000-0000-0000A1A10000}"/>
    <cellStyle name="Normal 4 2 3 2 5" xfId="5950" xr:uid="{00000000-0005-0000-0000-0000A2A10000}"/>
    <cellStyle name="Normal 4 2 3 2 6" xfId="5637" xr:uid="{00000000-0005-0000-0000-0000A3A10000}"/>
    <cellStyle name="Normal 4 2 3 2 6 2" xfId="15338" xr:uid="{00000000-0005-0000-0000-0000A4A10000}"/>
    <cellStyle name="Normal 4 2 3 2 6 3" xfId="46561" xr:uid="{00000000-0005-0000-0000-0000A5A10000}"/>
    <cellStyle name="Normal 4 2 3 2 7" xfId="15291" xr:uid="{00000000-0005-0000-0000-0000A6A10000}"/>
    <cellStyle name="Normal 4 2 3 2 8" xfId="46514" xr:uid="{00000000-0005-0000-0000-0000A7A10000}"/>
    <cellStyle name="Normal 4 2 3 2_CAM 04xuni" xfId="5553" xr:uid="{00000000-0005-0000-0000-0000A8A10000}"/>
    <cellStyle name="Normal 4 2 3 3" xfId="5518" xr:uid="{00000000-0005-0000-0000-0000A9A10000}"/>
    <cellStyle name="Normal 4 2 3 3 2" xfId="5783" xr:uid="{00000000-0005-0000-0000-0000AAA10000}"/>
    <cellStyle name="Normal 4 2 3 3 2 2" xfId="15373" xr:uid="{00000000-0005-0000-0000-0000ABA10000}"/>
    <cellStyle name="Normal 4 2 3 3 2 3" xfId="46596" xr:uid="{00000000-0005-0000-0000-0000ACA10000}"/>
    <cellStyle name="Normal 4 2 3 3 3" xfId="5745" xr:uid="{00000000-0005-0000-0000-0000ADA10000}"/>
    <cellStyle name="Normal 4 2 3 4" xfId="5799" xr:uid="{00000000-0005-0000-0000-0000AEA10000}"/>
    <cellStyle name="Normal 4 2 3 5" xfId="5776" xr:uid="{00000000-0005-0000-0000-0000AFA10000}"/>
    <cellStyle name="Normal 4 2 3 5 2" xfId="15366" xr:uid="{00000000-0005-0000-0000-0000B0A10000}"/>
    <cellStyle name="Normal 4 2 3 5 3" xfId="46589" xr:uid="{00000000-0005-0000-0000-0000B1A10000}"/>
    <cellStyle name="Normal 4 2 3 6" xfId="5949" xr:uid="{00000000-0005-0000-0000-0000B2A10000}"/>
    <cellStyle name="Normal 4 2 3 7" xfId="5627" xr:uid="{00000000-0005-0000-0000-0000B3A10000}"/>
    <cellStyle name="Normal 4 2 3 7 2" xfId="15334" xr:uid="{00000000-0005-0000-0000-0000B4A10000}"/>
    <cellStyle name="Normal 4 2 3 7 3" xfId="46557" xr:uid="{00000000-0005-0000-0000-0000B5A10000}"/>
    <cellStyle name="Normal 4 2 3_CAM01" xfId="5504" xr:uid="{00000000-0005-0000-0000-0000B6A10000}"/>
    <cellStyle name="Normal 4 2 4" xfId="5466" xr:uid="{00000000-0005-0000-0000-0000B7A10000}"/>
    <cellStyle name="Normal 4 2 4 2" xfId="5484" xr:uid="{00000000-0005-0000-0000-0000B8A10000}"/>
    <cellStyle name="Normal 4 2 4 2 2" xfId="5520" xr:uid="{00000000-0005-0000-0000-0000B9A10000}"/>
    <cellStyle name="Normal 4 2 4 2 2 2" xfId="5767" xr:uid="{00000000-0005-0000-0000-0000BAA10000}"/>
    <cellStyle name="Normal 4 2 4 2 2 2 2" xfId="15357" xr:uid="{00000000-0005-0000-0000-0000BBA10000}"/>
    <cellStyle name="Normal 4 2 4 2 2 2 3" xfId="46580" xr:uid="{00000000-0005-0000-0000-0000BCA10000}"/>
    <cellStyle name="Normal 4 2 4 2 2 3" xfId="15298" xr:uid="{00000000-0005-0000-0000-0000BDA10000}"/>
    <cellStyle name="Normal 4 2 4 2 2 4" xfId="46521" xr:uid="{00000000-0005-0000-0000-0000BEA10000}"/>
    <cellStyle name="Normal 4 2 4 2 3" xfId="5546" xr:uid="{00000000-0005-0000-0000-0000BFA10000}"/>
    <cellStyle name="Normal 4 2 4 2 3 2" xfId="5761" xr:uid="{00000000-0005-0000-0000-0000C0A10000}"/>
    <cellStyle name="Normal 4 2 4 2 4" xfId="5746" xr:uid="{00000000-0005-0000-0000-0000C1A10000}"/>
    <cellStyle name="Normal 4 2 4 2 4 2" xfId="15343" xr:uid="{00000000-0005-0000-0000-0000C2A10000}"/>
    <cellStyle name="Normal 4 2 4 2 4 3" xfId="46566" xr:uid="{00000000-0005-0000-0000-0000C3A10000}"/>
    <cellStyle name="Normal 4 2 4 3" xfId="5532" xr:uid="{00000000-0005-0000-0000-0000C4A10000}"/>
    <cellStyle name="Normal 4 2 4 3 2" xfId="5753" xr:uid="{00000000-0005-0000-0000-0000C5A10000}"/>
    <cellStyle name="Normal 4 2 4 3 2 2" xfId="15350" xr:uid="{00000000-0005-0000-0000-0000C6A10000}"/>
    <cellStyle name="Normal 4 2 4 3 2 3" xfId="46573" xr:uid="{00000000-0005-0000-0000-0000C7A10000}"/>
    <cellStyle name="Normal 4 2 4 3 3" xfId="15309" xr:uid="{00000000-0005-0000-0000-0000C8A10000}"/>
    <cellStyle name="Normal 4 2 4 3 4" xfId="46532" xr:uid="{00000000-0005-0000-0000-0000C9A10000}"/>
    <cellStyle name="Normal 4 2 4 4" xfId="5786" xr:uid="{00000000-0005-0000-0000-0000CAA10000}"/>
    <cellStyle name="Normal 4 2 4 4 2" xfId="15376" xr:uid="{00000000-0005-0000-0000-0000CBA10000}"/>
    <cellStyle name="Normal 4 2 4 4 3" xfId="46599" xr:uid="{00000000-0005-0000-0000-0000CCA10000}"/>
    <cellStyle name="Normal 4 2 4 5" xfId="5951" xr:uid="{00000000-0005-0000-0000-0000CDA10000}"/>
    <cellStyle name="Normal 4 2 4 6" xfId="5633" xr:uid="{00000000-0005-0000-0000-0000CEA10000}"/>
    <cellStyle name="Normal 4 2 4 6 2" xfId="15336" xr:uid="{00000000-0005-0000-0000-0000CFA10000}"/>
    <cellStyle name="Normal 4 2 4 6 3" xfId="46559" xr:uid="{00000000-0005-0000-0000-0000D0A10000}"/>
    <cellStyle name="Normal 4 2 4 7" xfId="15287" xr:uid="{00000000-0005-0000-0000-0000D1A10000}"/>
    <cellStyle name="Normal 4 2 4 8" xfId="46510" xr:uid="{00000000-0005-0000-0000-0000D2A10000}"/>
    <cellStyle name="Normal 4 2 4_CAM 04xuni" xfId="5554" xr:uid="{00000000-0005-0000-0000-0000D3A10000}"/>
    <cellStyle name="Normal 4 2 5" xfId="5516" xr:uid="{00000000-0005-0000-0000-0000D4A10000}"/>
    <cellStyle name="Normal 4 2 5 2" xfId="5779" xr:uid="{00000000-0005-0000-0000-0000D5A10000}"/>
    <cellStyle name="Normal 4 2 5 2 2" xfId="15369" xr:uid="{00000000-0005-0000-0000-0000D6A10000}"/>
    <cellStyle name="Normal 4 2 5 2 3" xfId="46592" xr:uid="{00000000-0005-0000-0000-0000D7A10000}"/>
    <cellStyle name="Normal 4 2 5 3" xfId="5743" xr:uid="{00000000-0005-0000-0000-0000D8A10000}"/>
    <cellStyle name="Normal 4 2 6" xfId="5797" xr:uid="{00000000-0005-0000-0000-0000D9A10000}"/>
    <cellStyle name="Normal 4 2 6 2" xfId="6396" xr:uid="{00000000-0005-0000-0000-0000DAA10000}"/>
    <cellStyle name="Normal 4 2 6 3" xfId="6259" xr:uid="{00000000-0005-0000-0000-0000DBA10000}"/>
    <cellStyle name="Normal 4 2 6 4" xfId="6228" xr:uid="{00000000-0005-0000-0000-0000DCA10000}"/>
    <cellStyle name="Normal 4 2 7" xfId="5772" xr:uid="{00000000-0005-0000-0000-0000DDA10000}"/>
    <cellStyle name="Normal 4 2 7 2" xfId="6415" xr:uid="{00000000-0005-0000-0000-0000DEA10000}"/>
    <cellStyle name="Normal 4 2 7 3" xfId="6257" xr:uid="{00000000-0005-0000-0000-0000DFA10000}"/>
    <cellStyle name="Normal 4 2 7 3 2" xfId="15393" xr:uid="{00000000-0005-0000-0000-0000E0A10000}"/>
    <cellStyle name="Normal 4 2 7 3 3" xfId="46616" xr:uid="{00000000-0005-0000-0000-0000E1A10000}"/>
    <cellStyle name="Normal 4 2 7 4" xfId="6247" xr:uid="{00000000-0005-0000-0000-0000E2A10000}"/>
    <cellStyle name="Normal 4 2 7 5" xfId="15362" xr:uid="{00000000-0005-0000-0000-0000E3A10000}"/>
    <cellStyle name="Normal 4 2 7 6" xfId="46585" xr:uid="{00000000-0005-0000-0000-0000E4A10000}"/>
    <cellStyle name="Normal 4 2 8" xfId="5946" xr:uid="{00000000-0005-0000-0000-0000E5A10000}"/>
    <cellStyle name="Normal 4 2 8 2" xfId="6349" xr:uid="{00000000-0005-0000-0000-0000E6A10000}"/>
    <cellStyle name="Normal 4 2 8 3" xfId="6326" xr:uid="{00000000-0005-0000-0000-0000E7A10000}"/>
    <cellStyle name="Normal 4 2 8 4" xfId="6181" xr:uid="{00000000-0005-0000-0000-0000E8A10000}"/>
    <cellStyle name="Normal 4 2 9" xfId="5607" xr:uid="{00000000-0005-0000-0000-0000E9A10000}"/>
    <cellStyle name="Normal 4 2 9 2" xfId="6350" xr:uid="{00000000-0005-0000-0000-0000EAA10000}"/>
    <cellStyle name="Normal 4 2 9 3" xfId="6252" xr:uid="{00000000-0005-0000-0000-0000EBA10000}"/>
    <cellStyle name="Normal 4 2 9 3 2" xfId="15392" xr:uid="{00000000-0005-0000-0000-0000ECA10000}"/>
    <cellStyle name="Normal 4 2 9 3 3" xfId="46615" xr:uid="{00000000-0005-0000-0000-0000EDA10000}"/>
    <cellStyle name="Normal 4 2 9 4" xfId="6182" xr:uid="{00000000-0005-0000-0000-0000EEA10000}"/>
    <cellStyle name="Normal 4 2 9 5" xfId="15332" xr:uid="{00000000-0005-0000-0000-0000EFA10000}"/>
    <cellStyle name="Normal 4 2 9 6" xfId="46555" xr:uid="{00000000-0005-0000-0000-0000F0A10000}"/>
    <cellStyle name="Normal 4 2_CAM01" xfId="5502" xr:uid="{00000000-0005-0000-0000-0000F1A10000}"/>
    <cellStyle name="Normal 4 3" xfId="5460" xr:uid="{00000000-0005-0000-0000-0000F2A10000}"/>
    <cellStyle name="Normal 4 3 2" xfId="5952" xr:uid="{00000000-0005-0000-0000-0000F3A10000}"/>
    <cellStyle name="Normal 4 3 2 2" xfId="6395" xr:uid="{00000000-0005-0000-0000-0000F4A10000}"/>
    <cellStyle name="Normal 4 3 2 2 2" xfId="15395" xr:uid="{00000000-0005-0000-0000-0000F5A10000}"/>
    <cellStyle name="Normal 4 3 2 2 3" xfId="46618" xr:uid="{00000000-0005-0000-0000-0000F6A10000}"/>
    <cellStyle name="Normal 4 3 2 3" xfId="6327" xr:uid="{00000000-0005-0000-0000-0000F7A10000}"/>
    <cellStyle name="Normal 4 3 2 4" xfId="6227" xr:uid="{00000000-0005-0000-0000-0000F8A10000}"/>
    <cellStyle name="Normal 4 3 2 4 2" xfId="15389" xr:uid="{00000000-0005-0000-0000-0000F9A10000}"/>
    <cellStyle name="Normal 4 3 2 4 3" xfId="46612" xr:uid="{00000000-0005-0000-0000-0000FAA10000}"/>
    <cellStyle name="Normal 4 3 3" xfId="5625" xr:uid="{00000000-0005-0000-0000-0000FBA10000}"/>
    <cellStyle name="Normal 4 3 4" xfId="6111" xr:uid="{00000000-0005-0000-0000-0000FCA10000}"/>
    <cellStyle name="Normal 4 3 4 2" xfId="15385" xr:uid="{00000000-0005-0000-0000-0000FDA10000}"/>
    <cellStyle name="Normal 4 3 4 3" xfId="46608" xr:uid="{00000000-0005-0000-0000-0000FEA10000}"/>
    <cellStyle name="Normal 4 4" xfId="5494" xr:uid="{00000000-0005-0000-0000-0000FFA10000}"/>
    <cellStyle name="Normal 4 4 2" xfId="5632" xr:uid="{00000000-0005-0000-0000-000000A20000}"/>
    <cellStyle name="Normal 4 5" xfId="5491" xr:uid="{00000000-0005-0000-0000-000001A20000}"/>
    <cellStyle name="Normal 4 5 2" xfId="5629" xr:uid="{00000000-0005-0000-0000-000002A20000}"/>
    <cellStyle name="Normal 4 6" xfId="5496" xr:uid="{00000000-0005-0000-0000-000003A20000}"/>
    <cellStyle name="Normal 4 6 2" xfId="5635" xr:uid="{00000000-0005-0000-0000-000004A20000}"/>
    <cellStyle name="Normal 4 7" xfId="5492" xr:uid="{00000000-0005-0000-0000-000005A20000}"/>
    <cellStyle name="Normal 4 7 2" xfId="5630" xr:uid="{00000000-0005-0000-0000-000006A20000}"/>
    <cellStyle name="Normal 4 8" xfId="5493" xr:uid="{00000000-0005-0000-0000-000007A20000}"/>
    <cellStyle name="Normal 4 8 2" xfId="5631" xr:uid="{00000000-0005-0000-0000-000008A20000}"/>
    <cellStyle name="Normal 4 9" xfId="5498" xr:uid="{00000000-0005-0000-0000-000009A20000}"/>
    <cellStyle name="Normal 4 9 2" xfId="5639" xr:uid="{00000000-0005-0000-0000-00000AA20000}"/>
    <cellStyle name="Normal 4_08" xfId="5488" xr:uid="{00000000-0005-0000-0000-00000BA20000}"/>
    <cellStyle name="Normal 41" xfId="5432" xr:uid="{00000000-0005-0000-0000-00000CA20000}"/>
    <cellStyle name="Normal 41 2" xfId="5953" xr:uid="{00000000-0005-0000-0000-00000DA20000}"/>
    <cellStyle name="Normal 41 3" xfId="5718" xr:uid="{00000000-0005-0000-0000-00000EA20000}"/>
    <cellStyle name="Normal 43" xfId="5433" xr:uid="{00000000-0005-0000-0000-00000FA20000}"/>
    <cellStyle name="Normal 43 2" xfId="5954" xr:uid="{00000000-0005-0000-0000-000010A20000}"/>
    <cellStyle name="Normal 43 3" xfId="5719" xr:uid="{00000000-0005-0000-0000-000011A20000}"/>
    <cellStyle name="Normal 44" xfId="5434" xr:uid="{00000000-0005-0000-0000-000012A20000}"/>
    <cellStyle name="Normal 44 2" xfId="5955" xr:uid="{00000000-0005-0000-0000-000013A20000}"/>
    <cellStyle name="Normal 44 3" xfId="5720" xr:uid="{00000000-0005-0000-0000-000014A20000}"/>
    <cellStyle name="Normal 45" xfId="5435" xr:uid="{00000000-0005-0000-0000-000015A20000}"/>
    <cellStyle name="Normal 45 2" xfId="5956" xr:uid="{00000000-0005-0000-0000-000016A20000}"/>
    <cellStyle name="Normal 45 3" xfId="5721" xr:uid="{00000000-0005-0000-0000-000017A20000}"/>
    <cellStyle name="Normal 46" xfId="5436" xr:uid="{00000000-0005-0000-0000-000018A20000}"/>
    <cellStyle name="Normal 46 2" xfId="5957" xr:uid="{00000000-0005-0000-0000-000019A20000}"/>
    <cellStyle name="Normal 46 3" xfId="5722" xr:uid="{00000000-0005-0000-0000-00001AA20000}"/>
    <cellStyle name="Normal 48" xfId="5437" xr:uid="{00000000-0005-0000-0000-00001BA20000}"/>
    <cellStyle name="Normal 48 2" xfId="5958" xr:uid="{00000000-0005-0000-0000-00001CA20000}"/>
    <cellStyle name="Normal 48 3" xfId="5723" xr:uid="{00000000-0005-0000-0000-00001DA20000}"/>
    <cellStyle name="Normal 5" xfId="50" xr:uid="{00000000-0005-0000-0000-00001EA20000}"/>
    <cellStyle name="Normal 5 10" xfId="876" xr:uid="{00000000-0005-0000-0000-00001FA20000}"/>
    <cellStyle name="Normal 5 10 10" xfId="33777" xr:uid="{00000000-0005-0000-0000-000020A20000}"/>
    <cellStyle name="Normal 5 10 11" xfId="18337" xr:uid="{00000000-0005-0000-0000-000021A20000}"/>
    <cellStyle name="Normal 5 10 12" xfId="41782" xr:uid="{00000000-0005-0000-0000-000022A20000}"/>
    <cellStyle name="Normal 5 10 2" xfId="1030" xr:uid="{00000000-0005-0000-0000-000023A20000}"/>
    <cellStyle name="Normal 5 10 2 10" xfId="18494" xr:uid="{00000000-0005-0000-0000-000024A20000}"/>
    <cellStyle name="Normal 5 10 2 11" xfId="42103" xr:uid="{00000000-0005-0000-0000-000025A20000}"/>
    <cellStyle name="Normal 5 10 2 2" xfId="2459" xr:uid="{00000000-0005-0000-0000-000026A20000}"/>
    <cellStyle name="Normal 5 10 2 2 2" xfId="4890" xr:uid="{00000000-0005-0000-0000-000027A20000}"/>
    <cellStyle name="Normal 5 10 2 2 2 2" xfId="14868" xr:uid="{00000000-0005-0000-0000-000028A20000}"/>
    <cellStyle name="Normal 5 10 2 2 2 2 2" xfId="28806" xr:uid="{00000000-0005-0000-0000-000029A20000}"/>
    <cellStyle name="Normal 5 10 2 2 2 3" xfId="36701" xr:uid="{00000000-0005-0000-0000-00002AA20000}"/>
    <cellStyle name="Normal 5 10 2 2 2 4" xfId="21490" xr:uid="{00000000-0005-0000-0000-00002BA20000}"/>
    <cellStyle name="Normal 5 10 2 2 2 5" xfId="46090" xr:uid="{00000000-0005-0000-0000-00002CA20000}"/>
    <cellStyle name="Normal 5 10 2 2 3" xfId="9005" xr:uid="{00000000-0005-0000-0000-00002DA20000}"/>
    <cellStyle name="Normal 5 10 2 2 3 2" xfId="17971" xr:uid="{00000000-0005-0000-0000-00002EA20000}"/>
    <cellStyle name="Normal 5 10 2 2 3 2 2" xfId="30290" xr:uid="{00000000-0005-0000-0000-00002FA20000}"/>
    <cellStyle name="Normal 5 10 2 2 3 3" xfId="38186" xr:uid="{00000000-0005-0000-0000-000030A20000}"/>
    <cellStyle name="Normal 5 10 2 2 3 4" xfId="22973" xr:uid="{00000000-0005-0000-0000-000031A20000}"/>
    <cellStyle name="Normal 5 10 2 2 3 5" xfId="49197" xr:uid="{00000000-0005-0000-0000-000032A20000}"/>
    <cellStyle name="Normal 5 10 2 2 4" xfId="9864" xr:uid="{00000000-0005-0000-0000-000033A20000}"/>
    <cellStyle name="Normal 5 10 2 2 4 2" xfId="31775" xr:uid="{00000000-0005-0000-0000-000034A20000}"/>
    <cellStyle name="Normal 5 10 2 2 4 3" xfId="39672" xr:uid="{00000000-0005-0000-0000-000035A20000}"/>
    <cellStyle name="Normal 5 10 2 2 4 4" xfId="24457" xr:uid="{00000000-0005-0000-0000-000036A20000}"/>
    <cellStyle name="Normal 5 10 2 2 4 5" xfId="50840" xr:uid="{00000000-0005-0000-0000-000037A20000}"/>
    <cellStyle name="Normal 5 10 2 2 5" xfId="12501" xr:uid="{00000000-0005-0000-0000-000038A20000}"/>
    <cellStyle name="Normal 5 10 2 2 5 2" xfId="33260" xr:uid="{00000000-0005-0000-0000-000039A20000}"/>
    <cellStyle name="Normal 5 10 2 2 5 3" xfId="41157" xr:uid="{00000000-0005-0000-0000-00003AA20000}"/>
    <cellStyle name="Normal 5 10 2 2 6" xfId="26844" xr:uid="{00000000-0005-0000-0000-00003BA20000}"/>
    <cellStyle name="Normal 5 10 2 2 7" xfId="34744" xr:uid="{00000000-0005-0000-0000-00003CA20000}"/>
    <cellStyle name="Normal 5 10 2 2 8" xfId="20006" xr:uid="{00000000-0005-0000-0000-00003DA20000}"/>
    <cellStyle name="Normal 5 10 2 2 9" xfId="42658" xr:uid="{00000000-0005-0000-0000-00003EA20000}"/>
    <cellStyle name="Normal 5 10 2 3" xfId="1902" xr:uid="{00000000-0005-0000-0000-00003FA20000}"/>
    <cellStyle name="Normal 5 10 2 3 2" xfId="11625" xr:uid="{00000000-0005-0000-0000-000040A20000}"/>
    <cellStyle name="Normal 5 10 2 3 2 2" xfId="27422" xr:uid="{00000000-0005-0000-0000-000041A20000}"/>
    <cellStyle name="Normal 5 10 2 3 3" xfId="35317" xr:uid="{00000000-0005-0000-0000-000042A20000}"/>
    <cellStyle name="Normal 5 10 2 3 4" xfId="19358" xr:uid="{00000000-0005-0000-0000-000043A20000}"/>
    <cellStyle name="Normal 5 10 2 3 5" xfId="43673" xr:uid="{00000000-0005-0000-0000-000044A20000}"/>
    <cellStyle name="Normal 5 10 2 4" xfId="3683" xr:uid="{00000000-0005-0000-0000-000045A20000}"/>
    <cellStyle name="Normal 5 10 2 4 2" xfId="13667" xr:uid="{00000000-0005-0000-0000-000046A20000}"/>
    <cellStyle name="Normal 5 10 2 4 2 2" xfId="28158" xr:uid="{00000000-0005-0000-0000-000047A20000}"/>
    <cellStyle name="Normal 5 10 2 4 3" xfId="36053" xr:uid="{00000000-0005-0000-0000-000048A20000}"/>
    <cellStyle name="Normal 5 10 2 4 4" xfId="20842" xr:uid="{00000000-0005-0000-0000-000049A20000}"/>
    <cellStyle name="Normal 5 10 2 4 5" xfId="44888" xr:uid="{00000000-0005-0000-0000-00004AA20000}"/>
    <cellStyle name="Normal 5 10 2 5" xfId="8450" xr:uid="{00000000-0005-0000-0000-00004BA20000}"/>
    <cellStyle name="Normal 5 10 2 5 2" xfId="17417" xr:uid="{00000000-0005-0000-0000-00004CA20000}"/>
    <cellStyle name="Normal 5 10 2 5 2 2" xfId="29642" xr:uid="{00000000-0005-0000-0000-00004DA20000}"/>
    <cellStyle name="Normal 5 10 2 5 3" xfId="37538" xr:uid="{00000000-0005-0000-0000-00004EA20000}"/>
    <cellStyle name="Normal 5 10 2 5 4" xfId="22325" xr:uid="{00000000-0005-0000-0000-00004FA20000}"/>
    <cellStyle name="Normal 5 10 2 5 5" xfId="48642" xr:uid="{00000000-0005-0000-0000-000050A20000}"/>
    <cellStyle name="Normal 5 10 2 6" xfId="9865" xr:uid="{00000000-0005-0000-0000-000051A20000}"/>
    <cellStyle name="Normal 5 10 2 6 2" xfId="31127" xr:uid="{00000000-0005-0000-0000-000052A20000}"/>
    <cellStyle name="Normal 5 10 2 6 3" xfId="39024" xr:uid="{00000000-0005-0000-0000-000053A20000}"/>
    <cellStyle name="Normal 5 10 2 6 4" xfId="23809" xr:uid="{00000000-0005-0000-0000-000054A20000}"/>
    <cellStyle name="Normal 5 10 2 6 5" xfId="50285" xr:uid="{00000000-0005-0000-0000-000055A20000}"/>
    <cellStyle name="Normal 5 10 2 7" xfId="25215" xr:uid="{00000000-0005-0000-0000-000056A20000}"/>
    <cellStyle name="Normal 5 10 2 7 2" xfId="32612" xr:uid="{00000000-0005-0000-0000-000057A20000}"/>
    <cellStyle name="Normal 5 10 2 7 3" xfId="40509" xr:uid="{00000000-0005-0000-0000-000058A20000}"/>
    <cellStyle name="Normal 5 10 2 8" xfId="26196" xr:uid="{00000000-0005-0000-0000-000059A20000}"/>
    <cellStyle name="Normal 5 10 2 9" xfId="34096" xr:uid="{00000000-0005-0000-0000-00005AA20000}"/>
    <cellStyle name="Normal 5 10 3" xfId="2458" xr:uid="{00000000-0005-0000-0000-00005BA20000}"/>
    <cellStyle name="Normal 5 10 3 2" xfId="6919" xr:uid="{00000000-0005-0000-0000-00005CA20000}"/>
    <cellStyle name="Normal 5 10 3 2 2" xfId="15897" xr:uid="{00000000-0005-0000-0000-00005DA20000}"/>
    <cellStyle name="Normal 5 10 3 2 2 2" xfId="28805" xr:uid="{00000000-0005-0000-0000-00005EA20000}"/>
    <cellStyle name="Normal 5 10 3 2 3" xfId="36700" xr:uid="{00000000-0005-0000-0000-00005FA20000}"/>
    <cellStyle name="Normal 5 10 3 2 4" xfId="21489" xr:uid="{00000000-0005-0000-0000-000060A20000}"/>
    <cellStyle name="Normal 5 10 3 2 5" xfId="47121" xr:uid="{00000000-0005-0000-0000-000061A20000}"/>
    <cellStyle name="Normal 5 10 3 3" xfId="9004" xr:uid="{00000000-0005-0000-0000-000062A20000}"/>
    <cellStyle name="Normal 5 10 3 3 2" xfId="17970" xr:uid="{00000000-0005-0000-0000-000063A20000}"/>
    <cellStyle name="Normal 5 10 3 3 2 2" xfId="30289" xr:uid="{00000000-0005-0000-0000-000064A20000}"/>
    <cellStyle name="Normal 5 10 3 3 3" xfId="38185" xr:uid="{00000000-0005-0000-0000-000065A20000}"/>
    <cellStyle name="Normal 5 10 3 3 4" xfId="22972" xr:uid="{00000000-0005-0000-0000-000066A20000}"/>
    <cellStyle name="Normal 5 10 3 3 5" xfId="49196" xr:uid="{00000000-0005-0000-0000-000067A20000}"/>
    <cellStyle name="Normal 5 10 3 4" xfId="9866" xr:uid="{00000000-0005-0000-0000-000068A20000}"/>
    <cellStyle name="Normal 5 10 3 4 2" xfId="31774" xr:uid="{00000000-0005-0000-0000-000069A20000}"/>
    <cellStyle name="Normal 5 10 3 4 3" xfId="39671" xr:uid="{00000000-0005-0000-0000-00006AA20000}"/>
    <cellStyle name="Normal 5 10 3 4 4" xfId="24456" xr:uid="{00000000-0005-0000-0000-00006BA20000}"/>
    <cellStyle name="Normal 5 10 3 4 5" xfId="50839" xr:uid="{00000000-0005-0000-0000-00006CA20000}"/>
    <cellStyle name="Normal 5 10 3 5" xfId="12500" xr:uid="{00000000-0005-0000-0000-00006DA20000}"/>
    <cellStyle name="Normal 5 10 3 5 2" xfId="33259" xr:uid="{00000000-0005-0000-0000-00006EA20000}"/>
    <cellStyle name="Normal 5 10 3 5 3" xfId="41156" xr:uid="{00000000-0005-0000-0000-00006FA20000}"/>
    <cellStyle name="Normal 5 10 3 6" xfId="26843" xr:uid="{00000000-0005-0000-0000-000070A20000}"/>
    <cellStyle name="Normal 5 10 3 7" xfId="34743" xr:uid="{00000000-0005-0000-0000-000071A20000}"/>
    <cellStyle name="Normal 5 10 3 8" xfId="20005" xr:uid="{00000000-0005-0000-0000-000072A20000}"/>
    <cellStyle name="Normal 5 10 3 9" xfId="42657" xr:uid="{00000000-0005-0000-0000-000073A20000}"/>
    <cellStyle name="Normal 5 10 4" xfId="1567" xr:uid="{00000000-0005-0000-0000-000074A20000}"/>
    <cellStyle name="Normal 5 10 4 2" xfId="4050" xr:uid="{00000000-0005-0000-0000-000075A20000}"/>
    <cellStyle name="Normal 5 10 4 2 2" xfId="14031" xr:uid="{00000000-0005-0000-0000-000076A20000}"/>
    <cellStyle name="Normal 5 10 4 2 3" xfId="27317" xr:uid="{00000000-0005-0000-0000-000077A20000}"/>
    <cellStyle name="Normal 5 10 4 2 4" xfId="45253" xr:uid="{00000000-0005-0000-0000-000078A20000}"/>
    <cellStyle name="Normal 5 10 4 3" xfId="11626" xr:uid="{00000000-0005-0000-0000-000079A20000}"/>
    <cellStyle name="Normal 5 10 4 3 2" xfId="35212" xr:uid="{00000000-0005-0000-0000-00007AA20000}"/>
    <cellStyle name="Normal 5 10 4 4" xfId="19039" xr:uid="{00000000-0005-0000-0000-00007BA20000}"/>
    <cellStyle name="Normal 5 10 4 5" xfId="43439" xr:uid="{00000000-0005-0000-0000-00007CA20000}"/>
    <cellStyle name="Normal 5 10 5" xfId="7455" xr:uid="{00000000-0005-0000-0000-00007DA20000}"/>
    <cellStyle name="Normal 5 10 5 2" xfId="16430" xr:uid="{00000000-0005-0000-0000-00007EA20000}"/>
    <cellStyle name="Normal 5 10 5 2 2" xfId="27839" xr:uid="{00000000-0005-0000-0000-00007FA20000}"/>
    <cellStyle name="Normal 5 10 5 3" xfId="35734" xr:uid="{00000000-0005-0000-0000-000080A20000}"/>
    <cellStyle name="Normal 5 10 5 4" xfId="20523" xr:uid="{00000000-0005-0000-0000-000081A20000}"/>
    <cellStyle name="Normal 5 10 5 5" xfId="47655" xr:uid="{00000000-0005-0000-0000-000082A20000}"/>
    <cellStyle name="Normal 5 10 6" xfId="3363" xr:uid="{00000000-0005-0000-0000-000083A20000}"/>
    <cellStyle name="Normal 5 10 6 2" xfId="13347" xr:uid="{00000000-0005-0000-0000-000084A20000}"/>
    <cellStyle name="Normal 5 10 6 2 2" xfId="29323" xr:uid="{00000000-0005-0000-0000-000085A20000}"/>
    <cellStyle name="Normal 5 10 6 3" xfId="37219" xr:uid="{00000000-0005-0000-0000-000086A20000}"/>
    <cellStyle name="Normal 5 10 6 4" xfId="22007" xr:uid="{00000000-0005-0000-0000-000087A20000}"/>
    <cellStyle name="Normal 5 10 6 5" xfId="44568" xr:uid="{00000000-0005-0000-0000-000088A20000}"/>
    <cellStyle name="Normal 5 10 7" xfId="8129" xr:uid="{00000000-0005-0000-0000-000089A20000}"/>
    <cellStyle name="Normal 5 10 7 2" xfId="17096" xr:uid="{00000000-0005-0000-0000-00008AA20000}"/>
    <cellStyle name="Normal 5 10 7 2 2" xfId="30808" xr:uid="{00000000-0005-0000-0000-00008BA20000}"/>
    <cellStyle name="Normal 5 10 7 3" xfId="38705" xr:uid="{00000000-0005-0000-0000-00008CA20000}"/>
    <cellStyle name="Normal 5 10 7 4" xfId="23491" xr:uid="{00000000-0005-0000-0000-00008DA20000}"/>
    <cellStyle name="Normal 5 10 7 5" xfId="48321" xr:uid="{00000000-0005-0000-0000-00008EA20000}"/>
    <cellStyle name="Normal 5 10 8" xfId="11627" xr:uid="{00000000-0005-0000-0000-00008FA20000}"/>
    <cellStyle name="Normal 5 10 8 2" xfId="32293" xr:uid="{00000000-0005-0000-0000-000090A20000}"/>
    <cellStyle name="Normal 5 10 8 3" xfId="40190" xr:uid="{00000000-0005-0000-0000-000091A20000}"/>
    <cellStyle name="Normal 5 10 8 4" xfId="24924" xr:uid="{00000000-0005-0000-0000-000092A20000}"/>
    <cellStyle name="Normal 5 10 8 5" xfId="49964" xr:uid="{00000000-0005-0000-0000-000093A20000}"/>
    <cellStyle name="Normal 5 10 9" xfId="25878" xr:uid="{00000000-0005-0000-0000-000094A20000}"/>
    <cellStyle name="Normal 5 11" xfId="383" xr:uid="{00000000-0005-0000-0000-000095A20000}"/>
    <cellStyle name="Normal 5 11 10" xfId="18385" xr:uid="{00000000-0005-0000-0000-000096A20000}"/>
    <cellStyle name="Normal 5 11 11" xfId="41974" xr:uid="{00000000-0005-0000-0000-000097A20000}"/>
    <cellStyle name="Normal 5 11 2" xfId="2460" xr:uid="{00000000-0005-0000-0000-000098A20000}"/>
    <cellStyle name="Normal 5 11 2 2" xfId="4611" xr:uid="{00000000-0005-0000-0000-000099A20000}"/>
    <cellStyle name="Normal 5 11 2 2 2" xfId="14589" xr:uid="{00000000-0005-0000-0000-00009AA20000}"/>
    <cellStyle name="Normal 5 11 2 2 2 2" xfId="28807" xr:uid="{00000000-0005-0000-0000-00009BA20000}"/>
    <cellStyle name="Normal 5 11 2 2 3" xfId="36702" xr:uid="{00000000-0005-0000-0000-00009CA20000}"/>
    <cellStyle name="Normal 5 11 2 2 4" xfId="21491" xr:uid="{00000000-0005-0000-0000-00009DA20000}"/>
    <cellStyle name="Normal 5 11 2 2 5" xfId="45811" xr:uid="{00000000-0005-0000-0000-00009EA20000}"/>
    <cellStyle name="Normal 5 11 2 3" xfId="9006" xr:uid="{00000000-0005-0000-0000-00009FA20000}"/>
    <cellStyle name="Normal 5 11 2 3 2" xfId="17972" xr:uid="{00000000-0005-0000-0000-0000A0A20000}"/>
    <cellStyle name="Normal 5 11 2 3 2 2" xfId="30291" xr:uid="{00000000-0005-0000-0000-0000A1A20000}"/>
    <cellStyle name="Normal 5 11 2 3 3" xfId="38187" xr:uid="{00000000-0005-0000-0000-0000A2A20000}"/>
    <cellStyle name="Normal 5 11 2 3 4" xfId="22974" xr:uid="{00000000-0005-0000-0000-0000A3A20000}"/>
    <cellStyle name="Normal 5 11 2 3 5" xfId="49198" xr:uid="{00000000-0005-0000-0000-0000A4A20000}"/>
    <cellStyle name="Normal 5 11 2 4" xfId="9867" xr:uid="{00000000-0005-0000-0000-0000A5A20000}"/>
    <cellStyle name="Normal 5 11 2 4 2" xfId="31776" xr:uid="{00000000-0005-0000-0000-0000A6A20000}"/>
    <cellStyle name="Normal 5 11 2 4 3" xfId="39673" xr:uid="{00000000-0005-0000-0000-0000A7A20000}"/>
    <cellStyle name="Normal 5 11 2 4 4" xfId="24458" xr:uid="{00000000-0005-0000-0000-0000A8A20000}"/>
    <cellStyle name="Normal 5 11 2 4 5" xfId="50841" xr:uid="{00000000-0005-0000-0000-0000A9A20000}"/>
    <cellStyle name="Normal 5 11 2 5" xfId="12502" xr:uid="{00000000-0005-0000-0000-0000AAA20000}"/>
    <cellStyle name="Normal 5 11 2 5 2" xfId="33261" xr:uid="{00000000-0005-0000-0000-0000ABA20000}"/>
    <cellStyle name="Normal 5 11 2 5 3" xfId="41158" xr:uid="{00000000-0005-0000-0000-0000ACA20000}"/>
    <cellStyle name="Normal 5 11 2 6" xfId="26845" xr:uid="{00000000-0005-0000-0000-0000ADA20000}"/>
    <cellStyle name="Normal 5 11 2 7" xfId="34745" xr:uid="{00000000-0005-0000-0000-0000AEA20000}"/>
    <cellStyle name="Normal 5 11 2 8" xfId="20007" xr:uid="{00000000-0005-0000-0000-0000AFA20000}"/>
    <cellStyle name="Normal 5 11 2 9" xfId="42659" xr:uid="{00000000-0005-0000-0000-0000B0A20000}"/>
    <cellStyle name="Normal 5 11 3" xfId="1773" xr:uid="{00000000-0005-0000-0000-0000B1A20000}"/>
    <cellStyle name="Normal 5 11 3 2" xfId="11628" xr:uid="{00000000-0005-0000-0000-0000B2A20000}"/>
    <cellStyle name="Normal 5 11 3 2 2" xfId="27365" xr:uid="{00000000-0005-0000-0000-0000B3A20000}"/>
    <cellStyle name="Normal 5 11 3 3" xfId="35260" xr:uid="{00000000-0005-0000-0000-0000B4A20000}"/>
    <cellStyle name="Normal 5 11 3 4" xfId="19133" xr:uid="{00000000-0005-0000-0000-0000B5A20000}"/>
    <cellStyle name="Normal 5 11 3 5" xfId="43564" xr:uid="{00000000-0005-0000-0000-0000B6A20000}"/>
    <cellStyle name="Normal 5 11 4" xfId="2882" xr:uid="{00000000-0005-0000-0000-0000B7A20000}"/>
    <cellStyle name="Normal 5 11 4 2" xfId="12866" xr:uid="{00000000-0005-0000-0000-0000B8A20000}"/>
    <cellStyle name="Normal 5 11 4 2 2" xfId="27933" xr:uid="{00000000-0005-0000-0000-0000B9A20000}"/>
    <cellStyle name="Normal 5 11 4 3" xfId="35828" xr:uid="{00000000-0005-0000-0000-0000BAA20000}"/>
    <cellStyle name="Normal 5 11 4 4" xfId="20617" xr:uid="{00000000-0005-0000-0000-0000BBA20000}"/>
    <cellStyle name="Normal 5 11 4 5" xfId="44087" xr:uid="{00000000-0005-0000-0000-0000BCA20000}"/>
    <cellStyle name="Normal 5 11 5" xfId="8321" xr:uid="{00000000-0005-0000-0000-0000BDA20000}"/>
    <cellStyle name="Normal 5 11 5 2" xfId="17288" xr:uid="{00000000-0005-0000-0000-0000BEA20000}"/>
    <cellStyle name="Normal 5 11 5 2 2" xfId="29417" xr:uid="{00000000-0005-0000-0000-0000BFA20000}"/>
    <cellStyle name="Normal 5 11 5 3" xfId="37313" xr:uid="{00000000-0005-0000-0000-0000C0A20000}"/>
    <cellStyle name="Normal 5 11 5 4" xfId="22101" xr:uid="{00000000-0005-0000-0000-0000C1A20000}"/>
    <cellStyle name="Normal 5 11 5 5" xfId="48513" xr:uid="{00000000-0005-0000-0000-0000C2A20000}"/>
    <cellStyle name="Normal 5 11 6" xfId="9868" xr:uid="{00000000-0005-0000-0000-0000C3A20000}"/>
    <cellStyle name="Normal 5 11 6 2" xfId="30902" xr:uid="{00000000-0005-0000-0000-0000C4A20000}"/>
    <cellStyle name="Normal 5 11 6 3" xfId="38799" xr:uid="{00000000-0005-0000-0000-0000C5A20000}"/>
    <cellStyle name="Normal 5 11 6 4" xfId="23585" xr:uid="{00000000-0005-0000-0000-0000C6A20000}"/>
    <cellStyle name="Normal 5 11 6 5" xfId="50156" xr:uid="{00000000-0005-0000-0000-0000C7A20000}"/>
    <cellStyle name="Normal 5 11 7" xfId="25005" xr:uid="{00000000-0005-0000-0000-0000C8A20000}"/>
    <cellStyle name="Normal 5 11 7 2" xfId="32387" xr:uid="{00000000-0005-0000-0000-0000C9A20000}"/>
    <cellStyle name="Normal 5 11 7 3" xfId="40284" xr:uid="{00000000-0005-0000-0000-0000CAA20000}"/>
    <cellStyle name="Normal 5 11 8" xfId="25971" xr:uid="{00000000-0005-0000-0000-0000CBA20000}"/>
    <cellStyle name="Normal 5 11 9" xfId="33871" xr:uid="{00000000-0005-0000-0000-0000CCA20000}"/>
    <cellStyle name="Normal 5 12" xfId="1031" xr:uid="{00000000-0005-0000-0000-0000CDA20000}"/>
    <cellStyle name="Normal 5 12 10" xfId="18532" xr:uid="{00000000-0005-0000-0000-0000CEA20000}"/>
    <cellStyle name="Normal 5 12 11" xfId="41880" xr:uid="{00000000-0005-0000-0000-0000CFA20000}"/>
    <cellStyle name="Normal 5 12 2" xfId="2461" xr:uid="{00000000-0005-0000-0000-0000D0A20000}"/>
    <cellStyle name="Normal 5 12 2 2" xfId="5169" xr:uid="{00000000-0005-0000-0000-0000D1A20000}"/>
    <cellStyle name="Normal 5 12 2 2 2" xfId="15146" xr:uid="{00000000-0005-0000-0000-0000D2A20000}"/>
    <cellStyle name="Normal 5 12 2 2 2 2" xfId="28808" xr:uid="{00000000-0005-0000-0000-0000D3A20000}"/>
    <cellStyle name="Normal 5 12 2 2 3" xfId="36703" xr:uid="{00000000-0005-0000-0000-0000D4A20000}"/>
    <cellStyle name="Normal 5 12 2 2 4" xfId="21492" xr:uid="{00000000-0005-0000-0000-0000D5A20000}"/>
    <cellStyle name="Normal 5 12 2 2 5" xfId="46369" xr:uid="{00000000-0005-0000-0000-0000D6A20000}"/>
    <cellStyle name="Normal 5 12 2 3" xfId="9007" xr:uid="{00000000-0005-0000-0000-0000D7A20000}"/>
    <cellStyle name="Normal 5 12 2 3 2" xfId="17973" xr:uid="{00000000-0005-0000-0000-0000D8A20000}"/>
    <cellStyle name="Normal 5 12 2 3 2 2" xfId="30292" xr:uid="{00000000-0005-0000-0000-0000D9A20000}"/>
    <cellStyle name="Normal 5 12 2 3 3" xfId="38188" xr:uid="{00000000-0005-0000-0000-0000DAA20000}"/>
    <cellStyle name="Normal 5 12 2 3 4" xfId="22975" xr:uid="{00000000-0005-0000-0000-0000DBA20000}"/>
    <cellStyle name="Normal 5 12 2 3 5" xfId="49199" xr:uid="{00000000-0005-0000-0000-0000DCA20000}"/>
    <cellStyle name="Normal 5 12 2 4" xfId="9869" xr:uid="{00000000-0005-0000-0000-0000DDA20000}"/>
    <cellStyle name="Normal 5 12 2 4 2" xfId="31777" xr:uid="{00000000-0005-0000-0000-0000DEA20000}"/>
    <cellStyle name="Normal 5 12 2 4 3" xfId="39674" xr:uid="{00000000-0005-0000-0000-0000DFA20000}"/>
    <cellStyle name="Normal 5 12 2 4 4" xfId="24459" xr:uid="{00000000-0005-0000-0000-0000E0A20000}"/>
    <cellStyle name="Normal 5 12 2 4 5" xfId="50842" xr:uid="{00000000-0005-0000-0000-0000E1A20000}"/>
    <cellStyle name="Normal 5 12 2 5" xfId="12503" xr:uid="{00000000-0005-0000-0000-0000E2A20000}"/>
    <cellStyle name="Normal 5 12 2 5 2" xfId="33262" xr:uid="{00000000-0005-0000-0000-0000E3A20000}"/>
    <cellStyle name="Normal 5 12 2 5 3" xfId="41159" xr:uid="{00000000-0005-0000-0000-0000E4A20000}"/>
    <cellStyle name="Normal 5 12 2 6" xfId="26846" xr:uid="{00000000-0005-0000-0000-0000E5A20000}"/>
    <cellStyle name="Normal 5 12 2 7" xfId="34746" xr:uid="{00000000-0005-0000-0000-0000E6A20000}"/>
    <cellStyle name="Normal 5 12 2 8" xfId="20008" xr:uid="{00000000-0005-0000-0000-0000E7A20000}"/>
    <cellStyle name="Normal 5 12 2 9" xfId="42660" xr:uid="{00000000-0005-0000-0000-0000E8A20000}"/>
    <cellStyle name="Normal 5 12 3" xfId="1669" xr:uid="{00000000-0005-0000-0000-0000E9A20000}"/>
    <cellStyle name="Normal 5 12 3 2" xfId="11629" xr:uid="{00000000-0005-0000-0000-0000EAA20000}"/>
    <cellStyle name="Normal 5 12 3 2 2" xfId="27113" xr:uid="{00000000-0005-0000-0000-0000EBA20000}"/>
    <cellStyle name="Normal 5 12 3 3" xfId="35008" xr:uid="{00000000-0005-0000-0000-0000ECA20000}"/>
    <cellStyle name="Normal 5 12 3 4" xfId="18775" xr:uid="{00000000-0005-0000-0000-0000EDA20000}"/>
    <cellStyle name="Normal 5 12 3 5" xfId="43504" xr:uid="{00000000-0005-0000-0000-0000EEA20000}"/>
    <cellStyle name="Normal 5 12 4" xfId="3684" xr:uid="{00000000-0005-0000-0000-0000EFA20000}"/>
    <cellStyle name="Normal 5 12 4 2" xfId="13668" xr:uid="{00000000-0005-0000-0000-0000F0A20000}"/>
    <cellStyle name="Normal 5 12 4 2 2" xfId="27575" xr:uid="{00000000-0005-0000-0000-0000F1A20000}"/>
    <cellStyle name="Normal 5 12 4 3" xfId="35470" xr:uid="{00000000-0005-0000-0000-0000F2A20000}"/>
    <cellStyle name="Normal 5 12 4 4" xfId="20259" xr:uid="{00000000-0005-0000-0000-0000F3A20000}"/>
    <cellStyle name="Normal 5 12 4 5" xfId="44889" xr:uid="{00000000-0005-0000-0000-0000F4A20000}"/>
    <cellStyle name="Normal 5 12 5" xfId="8227" xr:uid="{00000000-0005-0000-0000-0000F5A20000}"/>
    <cellStyle name="Normal 5 12 5 2" xfId="17194" xr:uid="{00000000-0005-0000-0000-0000F6A20000}"/>
    <cellStyle name="Normal 5 12 5 2 2" xfId="29059" xr:uid="{00000000-0005-0000-0000-0000F7A20000}"/>
    <cellStyle name="Normal 5 12 5 3" xfId="36955" xr:uid="{00000000-0005-0000-0000-0000F8A20000}"/>
    <cellStyle name="Normal 5 12 5 4" xfId="21743" xr:uid="{00000000-0005-0000-0000-0000F9A20000}"/>
    <cellStyle name="Normal 5 12 5 5" xfId="48419" xr:uid="{00000000-0005-0000-0000-0000FAA20000}"/>
    <cellStyle name="Normal 5 12 6" xfId="9870" xr:uid="{00000000-0005-0000-0000-0000FBA20000}"/>
    <cellStyle name="Normal 5 12 6 2" xfId="30544" xr:uid="{00000000-0005-0000-0000-0000FCA20000}"/>
    <cellStyle name="Normal 5 12 6 3" xfId="38441" xr:uid="{00000000-0005-0000-0000-0000FDA20000}"/>
    <cellStyle name="Normal 5 12 6 4" xfId="23227" xr:uid="{00000000-0005-0000-0000-0000FEA20000}"/>
    <cellStyle name="Normal 5 12 6 5" xfId="50062" xr:uid="{00000000-0005-0000-0000-0000FFA20000}"/>
    <cellStyle name="Normal 5 12 7" xfId="24678" xr:uid="{00000000-0005-0000-0000-000000A30000}"/>
    <cellStyle name="Normal 5 12 7 2" xfId="32029" xr:uid="{00000000-0005-0000-0000-000001A30000}"/>
    <cellStyle name="Normal 5 12 7 3" xfId="39926" xr:uid="{00000000-0005-0000-0000-000002A30000}"/>
    <cellStyle name="Normal 5 12 8" xfId="25614" xr:uid="{00000000-0005-0000-0000-000003A30000}"/>
    <cellStyle name="Normal 5 12 9" xfId="33513" xr:uid="{00000000-0005-0000-0000-000004A30000}"/>
    <cellStyle name="Normal 5 13" xfId="1032" xr:uid="{00000000-0005-0000-0000-000005A30000}"/>
    <cellStyle name="Normal 5 13 10" xfId="18642" xr:uid="{00000000-0005-0000-0000-000006A30000}"/>
    <cellStyle name="Normal 5 13 11" xfId="41832" xr:uid="{00000000-0005-0000-0000-000007A30000}"/>
    <cellStyle name="Normal 5 13 2" xfId="2462" xr:uid="{00000000-0005-0000-0000-000008A30000}"/>
    <cellStyle name="Normal 5 13 2 2" xfId="4330" xr:uid="{00000000-0005-0000-0000-000009A30000}"/>
    <cellStyle name="Normal 5 13 2 2 2" xfId="14310" xr:uid="{00000000-0005-0000-0000-00000AA30000}"/>
    <cellStyle name="Normal 5 13 2 2 2 2" xfId="28809" xr:uid="{00000000-0005-0000-0000-00000BA30000}"/>
    <cellStyle name="Normal 5 13 2 2 3" xfId="36704" xr:uid="{00000000-0005-0000-0000-00000CA30000}"/>
    <cellStyle name="Normal 5 13 2 2 4" xfId="21493" xr:uid="{00000000-0005-0000-0000-00000DA30000}"/>
    <cellStyle name="Normal 5 13 2 2 5" xfId="45532" xr:uid="{00000000-0005-0000-0000-00000EA30000}"/>
    <cellStyle name="Normal 5 13 2 3" xfId="9008" xr:uid="{00000000-0005-0000-0000-00000FA30000}"/>
    <cellStyle name="Normal 5 13 2 3 2" xfId="17974" xr:uid="{00000000-0005-0000-0000-000010A30000}"/>
    <cellStyle name="Normal 5 13 2 3 2 2" xfId="30293" xr:uid="{00000000-0005-0000-0000-000011A30000}"/>
    <cellStyle name="Normal 5 13 2 3 3" xfId="38189" xr:uid="{00000000-0005-0000-0000-000012A30000}"/>
    <cellStyle name="Normal 5 13 2 3 4" xfId="22976" xr:uid="{00000000-0005-0000-0000-000013A30000}"/>
    <cellStyle name="Normal 5 13 2 3 5" xfId="49200" xr:uid="{00000000-0005-0000-0000-000014A30000}"/>
    <cellStyle name="Normal 5 13 2 4" xfId="9871" xr:uid="{00000000-0005-0000-0000-000015A30000}"/>
    <cellStyle name="Normal 5 13 2 4 2" xfId="31778" xr:uid="{00000000-0005-0000-0000-000016A30000}"/>
    <cellStyle name="Normal 5 13 2 4 3" xfId="39675" xr:uid="{00000000-0005-0000-0000-000017A30000}"/>
    <cellStyle name="Normal 5 13 2 4 4" xfId="24460" xr:uid="{00000000-0005-0000-0000-000018A30000}"/>
    <cellStyle name="Normal 5 13 2 4 5" xfId="50843" xr:uid="{00000000-0005-0000-0000-000019A30000}"/>
    <cellStyle name="Normal 5 13 2 5" xfId="12504" xr:uid="{00000000-0005-0000-0000-00001AA30000}"/>
    <cellStyle name="Normal 5 13 2 5 2" xfId="33263" xr:uid="{00000000-0005-0000-0000-00001BA30000}"/>
    <cellStyle name="Normal 5 13 2 5 3" xfId="41160" xr:uid="{00000000-0005-0000-0000-00001CA30000}"/>
    <cellStyle name="Normal 5 13 2 6" xfId="26847" xr:uid="{00000000-0005-0000-0000-00001DA30000}"/>
    <cellStyle name="Normal 5 13 2 7" xfId="34747" xr:uid="{00000000-0005-0000-0000-00001EA30000}"/>
    <cellStyle name="Normal 5 13 2 8" xfId="20009" xr:uid="{00000000-0005-0000-0000-00001FA30000}"/>
    <cellStyle name="Normal 5 13 2 9" xfId="42661" xr:uid="{00000000-0005-0000-0000-000020A30000}"/>
    <cellStyle name="Normal 5 13 3" xfId="1621" xr:uid="{00000000-0005-0000-0000-000021A30000}"/>
    <cellStyle name="Normal 5 13 3 2" xfId="11630" xr:uid="{00000000-0005-0000-0000-000022A30000}"/>
    <cellStyle name="Normal 5 13 3 2 2" xfId="27098" xr:uid="{00000000-0005-0000-0000-000023A30000}"/>
    <cellStyle name="Normal 5 13 3 3" xfId="34993" xr:uid="{00000000-0005-0000-0000-000024A30000}"/>
    <cellStyle name="Normal 5 13 3 4" xfId="18726" xr:uid="{00000000-0005-0000-0000-000025A30000}"/>
    <cellStyle name="Normal 5 13 3 5" xfId="43489" xr:uid="{00000000-0005-0000-0000-000026A30000}"/>
    <cellStyle name="Normal 5 13 4" xfId="3685" xr:uid="{00000000-0005-0000-0000-000027A30000}"/>
    <cellStyle name="Normal 5 13 4 2" xfId="13669" xr:uid="{00000000-0005-0000-0000-000028A30000}"/>
    <cellStyle name="Normal 5 13 4 2 2" xfId="27526" xr:uid="{00000000-0005-0000-0000-000029A30000}"/>
    <cellStyle name="Normal 5 13 4 3" xfId="35421" xr:uid="{00000000-0005-0000-0000-00002AA30000}"/>
    <cellStyle name="Normal 5 13 4 4" xfId="20211" xr:uid="{00000000-0005-0000-0000-00002BA30000}"/>
    <cellStyle name="Normal 5 13 4 5" xfId="44890" xr:uid="{00000000-0005-0000-0000-00002CA30000}"/>
    <cellStyle name="Normal 5 13 5" xfId="8179" xr:uid="{00000000-0005-0000-0000-00002DA30000}"/>
    <cellStyle name="Normal 5 13 5 2" xfId="17146" xr:uid="{00000000-0005-0000-0000-00002EA30000}"/>
    <cellStyle name="Normal 5 13 5 2 2" xfId="29010" xr:uid="{00000000-0005-0000-0000-00002FA30000}"/>
    <cellStyle name="Normal 5 13 5 3" xfId="36906" xr:uid="{00000000-0005-0000-0000-000030A30000}"/>
    <cellStyle name="Normal 5 13 5 4" xfId="21695" xr:uid="{00000000-0005-0000-0000-000031A30000}"/>
    <cellStyle name="Normal 5 13 5 5" xfId="48371" xr:uid="{00000000-0005-0000-0000-000032A30000}"/>
    <cellStyle name="Normal 5 13 6" xfId="9872" xr:uid="{00000000-0005-0000-0000-000033A30000}"/>
    <cellStyle name="Normal 5 13 6 2" xfId="30495" xr:uid="{00000000-0005-0000-0000-000034A30000}"/>
    <cellStyle name="Normal 5 13 6 3" xfId="38392" xr:uid="{00000000-0005-0000-0000-000035A30000}"/>
    <cellStyle name="Normal 5 13 6 4" xfId="23179" xr:uid="{00000000-0005-0000-0000-000036A30000}"/>
    <cellStyle name="Normal 5 13 6 5" xfId="50014" xr:uid="{00000000-0005-0000-0000-000037A30000}"/>
    <cellStyle name="Normal 5 13 7" xfId="24662" xr:uid="{00000000-0005-0000-0000-000038A30000}"/>
    <cellStyle name="Normal 5 13 7 2" xfId="31980" xr:uid="{00000000-0005-0000-0000-000039A30000}"/>
    <cellStyle name="Normal 5 13 7 3" xfId="39877" xr:uid="{00000000-0005-0000-0000-00003AA30000}"/>
    <cellStyle name="Normal 5 13 8" xfId="25565" xr:uid="{00000000-0005-0000-0000-00003BA30000}"/>
    <cellStyle name="Normal 5 13 9" xfId="33464" xr:uid="{00000000-0005-0000-0000-00003CA30000}"/>
    <cellStyle name="Normal 5 14" xfId="1033" xr:uid="{00000000-0005-0000-0000-00003DA30000}"/>
    <cellStyle name="Normal 5 14 10" xfId="42656" xr:uid="{00000000-0005-0000-0000-00003EA30000}"/>
    <cellStyle name="Normal 5 14 2" xfId="2457" xr:uid="{00000000-0005-0000-0000-00003FA30000}"/>
    <cellStyle name="Normal 5 14 2 2" xfId="5289" xr:uid="{00000000-0005-0000-0000-000040A30000}"/>
    <cellStyle name="Normal 5 14 2 2 2" xfId="15266" xr:uid="{00000000-0005-0000-0000-000041A30000}"/>
    <cellStyle name="Normal 5 14 2 2 3" xfId="27458" xr:uid="{00000000-0005-0000-0000-000042A30000}"/>
    <cellStyle name="Normal 5 14 2 2 4" xfId="46489" xr:uid="{00000000-0005-0000-0000-000043A30000}"/>
    <cellStyle name="Normal 5 14 2 3" xfId="11631" xr:uid="{00000000-0005-0000-0000-000044A30000}"/>
    <cellStyle name="Normal 5 14 2 3 2" xfId="35353" xr:uid="{00000000-0005-0000-0000-000045A30000}"/>
    <cellStyle name="Normal 5 14 2 4" xfId="20004" xr:uid="{00000000-0005-0000-0000-000046A30000}"/>
    <cellStyle name="Normal 5 14 2 5" xfId="43778" xr:uid="{00000000-0005-0000-0000-000047A30000}"/>
    <cellStyle name="Normal 5 14 3" xfId="3686" xr:uid="{00000000-0005-0000-0000-000048A30000}"/>
    <cellStyle name="Normal 5 14 3 2" xfId="13670" xr:uid="{00000000-0005-0000-0000-000049A30000}"/>
    <cellStyle name="Normal 5 14 3 2 2" xfId="28804" xr:uid="{00000000-0005-0000-0000-00004AA30000}"/>
    <cellStyle name="Normal 5 14 3 3" xfId="36699" xr:uid="{00000000-0005-0000-0000-00004BA30000}"/>
    <cellStyle name="Normal 5 14 3 4" xfId="21488" xr:uid="{00000000-0005-0000-0000-00004CA30000}"/>
    <cellStyle name="Normal 5 14 3 5" xfId="44891" xr:uid="{00000000-0005-0000-0000-00004DA30000}"/>
    <cellStyle name="Normal 5 14 4" xfId="9003" xr:uid="{00000000-0005-0000-0000-00004EA30000}"/>
    <cellStyle name="Normal 5 14 4 2" xfId="17969" xr:uid="{00000000-0005-0000-0000-00004FA30000}"/>
    <cellStyle name="Normal 5 14 4 2 2" xfId="30288" xr:uid="{00000000-0005-0000-0000-000050A30000}"/>
    <cellStyle name="Normal 5 14 4 3" xfId="38184" xr:uid="{00000000-0005-0000-0000-000051A30000}"/>
    <cellStyle name="Normal 5 14 4 4" xfId="22971" xr:uid="{00000000-0005-0000-0000-000052A30000}"/>
    <cellStyle name="Normal 5 14 4 5" xfId="49195" xr:uid="{00000000-0005-0000-0000-000053A30000}"/>
    <cellStyle name="Normal 5 14 5" xfId="9873" xr:uid="{00000000-0005-0000-0000-000054A30000}"/>
    <cellStyle name="Normal 5 14 5 2" xfId="31773" xr:uid="{00000000-0005-0000-0000-000055A30000}"/>
    <cellStyle name="Normal 5 14 5 3" xfId="39670" xr:uid="{00000000-0005-0000-0000-000056A30000}"/>
    <cellStyle name="Normal 5 14 5 4" xfId="24455" xr:uid="{00000000-0005-0000-0000-000057A30000}"/>
    <cellStyle name="Normal 5 14 5 5" xfId="50838" xr:uid="{00000000-0005-0000-0000-000058A30000}"/>
    <cellStyle name="Normal 5 14 6" xfId="25458" xr:uid="{00000000-0005-0000-0000-000059A30000}"/>
    <cellStyle name="Normal 5 14 6 2" xfId="33258" xr:uid="{00000000-0005-0000-0000-00005AA30000}"/>
    <cellStyle name="Normal 5 14 6 3" xfId="41155" xr:uid="{00000000-0005-0000-0000-00005BA30000}"/>
    <cellStyle name="Normal 5 14 7" xfId="26842" xr:uid="{00000000-0005-0000-0000-00005CA30000}"/>
    <cellStyle name="Normal 5 14 8" xfId="34742" xr:uid="{00000000-0005-0000-0000-00005DA30000}"/>
    <cellStyle name="Normal 5 14 9" xfId="18659" xr:uid="{00000000-0005-0000-0000-00005EA30000}"/>
    <cellStyle name="Normal 5 15" xfId="1086" xr:uid="{00000000-0005-0000-0000-00005FA30000}"/>
    <cellStyle name="Normal 5 15 2" xfId="6435" xr:uid="{00000000-0005-0000-0000-000060A30000}"/>
    <cellStyle name="Normal 5 15 2 2" xfId="15417" xr:uid="{00000000-0005-0000-0000-000061A30000}"/>
    <cellStyle name="Normal 5 15 2 3" xfId="27050" xr:uid="{00000000-0005-0000-0000-000062A30000}"/>
    <cellStyle name="Normal 5 15 2 4" xfId="46640" xr:uid="{00000000-0005-0000-0000-000063A30000}"/>
    <cellStyle name="Normal 5 15 3" xfId="11632" xr:uid="{00000000-0005-0000-0000-000064A30000}"/>
    <cellStyle name="Normal 5 15 3 2" xfId="34945" xr:uid="{00000000-0005-0000-0000-000065A30000}"/>
    <cellStyle name="Normal 5 15 4" xfId="18677" xr:uid="{00000000-0005-0000-0000-000066A30000}"/>
    <cellStyle name="Normal 5 15 5" xfId="42959" xr:uid="{00000000-0005-0000-0000-000067A30000}"/>
    <cellStyle name="Normal 5 16" xfId="3769" xr:uid="{00000000-0005-0000-0000-000068A30000}"/>
    <cellStyle name="Normal 5 16 2" xfId="13753" xr:uid="{00000000-0005-0000-0000-000069A30000}"/>
    <cellStyle name="Normal 5 16 2 2" xfId="27478" xr:uid="{00000000-0005-0000-0000-00006AA30000}"/>
    <cellStyle name="Normal 5 16 3" xfId="35373" xr:uid="{00000000-0005-0000-0000-00006BA30000}"/>
    <cellStyle name="Normal 5 16 4" xfId="20163" xr:uid="{00000000-0005-0000-0000-00006CA30000}"/>
    <cellStyle name="Normal 5 16 5" xfId="44974" xr:uid="{00000000-0005-0000-0000-00006DA30000}"/>
    <cellStyle name="Normal 5 17" xfId="6974" xr:uid="{00000000-0005-0000-0000-00006EA30000}"/>
    <cellStyle name="Normal 5 17 2" xfId="15952" xr:uid="{00000000-0005-0000-0000-00006FA30000}"/>
    <cellStyle name="Normal 5 17 2 2" xfId="28962" xr:uid="{00000000-0005-0000-0000-000070A30000}"/>
    <cellStyle name="Normal 5 17 3" xfId="36858" xr:uid="{00000000-0005-0000-0000-000071A30000}"/>
    <cellStyle name="Normal 5 17 4" xfId="21647" xr:uid="{00000000-0005-0000-0000-000072A30000}"/>
    <cellStyle name="Normal 5 17 5" xfId="47176" xr:uid="{00000000-0005-0000-0000-000073A30000}"/>
    <cellStyle name="Normal 5 18" xfId="2760" xr:uid="{00000000-0005-0000-0000-000074A30000}"/>
    <cellStyle name="Normal 5 18 2" xfId="12744" xr:uid="{00000000-0005-0000-0000-000075A30000}"/>
    <cellStyle name="Normal 5 18 2 2" xfId="30447" xr:uid="{00000000-0005-0000-0000-000076A30000}"/>
    <cellStyle name="Normal 5 18 3" xfId="38344" xr:uid="{00000000-0005-0000-0000-000077A30000}"/>
    <cellStyle name="Normal 5 18 4" xfId="23131" xr:uid="{00000000-0005-0000-0000-000078A30000}"/>
    <cellStyle name="Normal 5 18 5" xfId="43965" xr:uid="{00000000-0005-0000-0000-000079A30000}"/>
    <cellStyle name="Normal 5 19" xfId="7648" xr:uid="{00000000-0005-0000-0000-00007AA30000}"/>
    <cellStyle name="Normal 5 19 2" xfId="16615" xr:uid="{00000000-0005-0000-0000-00007BA30000}"/>
    <cellStyle name="Normal 5 19 2 2" xfId="31932" xr:uid="{00000000-0005-0000-0000-00007CA30000}"/>
    <cellStyle name="Normal 5 19 3" xfId="39829" xr:uid="{00000000-0005-0000-0000-00007DA30000}"/>
    <cellStyle name="Normal 5 19 4" xfId="24614" xr:uid="{00000000-0005-0000-0000-00007EA30000}"/>
    <cellStyle name="Normal 5 19 5" xfId="47840" xr:uid="{00000000-0005-0000-0000-00007FA30000}"/>
    <cellStyle name="Normal 5 2" xfId="51" xr:uid="{00000000-0005-0000-0000-000080A30000}"/>
    <cellStyle name="Normal 5 2 2" xfId="52" xr:uid="{00000000-0005-0000-0000-000081A30000}"/>
    <cellStyle name="Normal 5 2 2 2" xfId="5525" xr:uid="{00000000-0005-0000-0000-000082A30000}"/>
    <cellStyle name="Normal 5 2 2 2 2" xfId="5770" xr:uid="{00000000-0005-0000-0000-000083A30000}"/>
    <cellStyle name="Normal 5 2 2 2 2 2" xfId="15360" xr:uid="{00000000-0005-0000-0000-000084A30000}"/>
    <cellStyle name="Normal 5 2 2 2 2 3" xfId="46583" xr:uid="{00000000-0005-0000-0000-000085A30000}"/>
    <cellStyle name="Normal 5 2 2 2 3" xfId="15303" xr:uid="{00000000-0005-0000-0000-000086A30000}"/>
    <cellStyle name="Normal 5 2 2 2 4" xfId="46526" xr:uid="{00000000-0005-0000-0000-000087A30000}"/>
    <cellStyle name="Normal 5 2 2 3" xfId="5547" xr:uid="{00000000-0005-0000-0000-000088A30000}"/>
    <cellStyle name="Normal 5 2 2 3 2" xfId="5762" xr:uid="{00000000-0005-0000-0000-000089A30000}"/>
    <cellStyle name="Normal 5 2 2 4" xfId="5571" xr:uid="{00000000-0005-0000-0000-00008AA30000}"/>
    <cellStyle name="Normal 5 2 2 5" xfId="5749" xr:uid="{00000000-0005-0000-0000-00008BA30000}"/>
    <cellStyle name="Normal 5 2 2 5 2" xfId="15346" xr:uid="{00000000-0005-0000-0000-00008CA30000}"/>
    <cellStyle name="Normal 5 2 2 5 3" xfId="46569" xr:uid="{00000000-0005-0000-0000-00008DA30000}"/>
    <cellStyle name="Normal 5 2 2 6" xfId="5485" xr:uid="{00000000-0005-0000-0000-00008EA30000}"/>
    <cellStyle name="Normal 5 2 3" xfId="5537" xr:uid="{00000000-0005-0000-0000-00008FA30000}"/>
    <cellStyle name="Normal 5 2 3 2" xfId="5756" xr:uid="{00000000-0005-0000-0000-000090A30000}"/>
    <cellStyle name="Normal 5 2 3 2 2" xfId="15353" xr:uid="{00000000-0005-0000-0000-000091A30000}"/>
    <cellStyle name="Normal 5 2 3 2 3" xfId="46576" xr:uid="{00000000-0005-0000-0000-000092A30000}"/>
    <cellStyle name="Normal 5 2 3 3" xfId="15314" xr:uid="{00000000-0005-0000-0000-000093A30000}"/>
    <cellStyle name="Normal 5 2 3 4" xfId="46537" xr:uid="{00000000-0005-0000-0000-000094A30000}"/>
    <cellStyle name="Normal 5 2 4" xfId="5570" xr:uid="{00000000-0005-0000-0000-000095A30000}"/>
    <cellStyle name="Normal 5 2 4 2" xfId="5791" xr:uid="{00000000-0005-0000-0000-000096A30000}"/>
    <cellStyle name="Normal 5 2 4 2 2" xfId="15381" xr:uid="{00000000-0005-0000-0000-000097A30000}"/>
    <cellStyle name="Normal 5 2 4 2 3" xfId="46604" xr:uid="{00000000-0005-0000-0000-000098A30000}"/>
    <cellStyle name="Normal 5 2 5" xfId="5960" xr:uid="{00000000-0005-0000-0000-000099A30000}"/>
    <cellStyle name="Normal 5 2 6" xfId="5638" xr:uid="{00000000-0005-0000-0000-00009AA30000}"/>
    <cellStyle name="Normal 5 2 6 2" xfId="15339" xr:uid="{00000000-0005-0000-0000-00009BA30000}"/>
    <cellStyle name="Normal 5 2 6 3" xfId="46562" xr:uid="{00000000-0005-0000-0000-00009CA30000}"/>
    <cellStyle name="Normal 5 2 7" xfId="5471" xr:uid="{00000000-0005-0000-0000-00009DA30000}"/>
    <cellStyle name="Normal 5 2 7 2" xfId="15292" xr:uid="{00000000-0005-0000-0000-00009EA30000}"/>
    <cellStyle name="Normal 5 2 7 3" xfId="46515" xr:uid="{00000000-0005-0000-0000-00009FA30000}"/>
    <cellStyle name="Normal 5 2_CAM 04xuni" xfId="5555" xr:uid="{00000000-0005-0000-0000-0000A0A30000}"/>
    <cellStyle name="Normal 5 20" xfId="11633" xr:uid="{00000000-0005-0000-0000-0000A1A30000}"/>
    <cellStyle name="Normal 5 20 2" xfId="25517" xr:uid="{00000000-0005-0000-0000-0000A2A30000}"/>
    <cellStyle name="Normal 5 20 3" xfId="49483" xr:uid="{00000000-0005-0000-0000-0000A3A30000}"/>
    <cellStyle name="Normal 5 21" xfId="33418" xr:uid="{00000000-0005-0000-0000-0000A4A30000}"/>
    <cellStyle name="Normal 5 22" xfId="18244" xr:uid="{00000000-0005-0000-0000-0000A5A30000}"/>
    <cellStyle name="Normal 5 23" xfId="41302" xr:uid="{00000000-0005-0000-0000-0000A6A30000}"/>
    <cellStyle name="Normal 5 3" xfId="53" xr:uid="{00000000-0005-0000-0000-0000A7A30000}"/>
    <cellStyle name="Normal 5 3 2" xfId="5572" xr:uid="{00000000-0005-0000-0000-0000A8A30000}"/>
    <cellStyle name="Normal 5 3 2 2" xfId="5784" xr:uid="{00000000-0005-0000-0000-0000A9A30000}"/>
    <cellStyle name="Normal 5 3 2 2 2" xfId="15374" xr:uid="{00000000-0005-0000-0000-0000AAA30000}"/>
    <cellStyle name="Normal 5 3 2 2 3" xfId="46597" xr:uid="{00000000-0005-0000-0000-0000ABA30000}"/>
    <cellStyle name="Normal 5 3 3" xfId="5741" xr:uid="{00000000-0005-0000-0000-0000ACA30000}"/>
    <cellStyle name="Normal 5 3 4" xfId="5511" xr:uid="{00000000-0005-0000-0000-0000ADA30000}"/>
    <cellStyle name="Normal 5 4" xfId="72" xr:uid="{00000000-0005-0000-0000-0000AEA30000}"/>
    <cellStyle name="Normal 5 4 10" xfId="1108" xr:uid="{00000000-0005-0000-0000-0000AFA30000}"/>
    <cellStyle name="Normal 5 4 10 2" xfId="6457" xr:uid="{00000000-0005-0000-0000-0000B0A30000}"/>
    <cellStyle name="Normal 5 4 10 2 2" xfId="15439" xr:uid="{00000000-0005-0000-0000-0000B1A30000}"/>
    <cellStyle name="Normal 5 4 10 2 3" xfId="27082" xr:uid="{00000000-0005-0000-0000-0000B2A30000}"/>
    <cellStyle name="Normal 5 4 10 2 4" xfId="46662" xr:uid="{00000000-0005-0000-0000-0000B3A30000}"/>
    <cellStyle name="Normal 5 4 10 3" xfId="11634" xr:uid="{00000000-0005-0000-0000-0000B4A30000}"/>
    <cellStyle name="Normal 5 4 10 3 2" xfId="34977" xr:uid="{00000000-0005-0000-0000-0000B5A30000}"/>
    <cellStyle name="Normal 5 4 10 4" xfId="18710" xr:uid="{00000000-0005-0000-0000-0000B6A30000}"/>
    <cellStyle name="Normal 5 4 10 5" xfId="42981" xr:uid="{00000000-0005-0000-0000-0000B7A30000}"/>
    <cellStyle name="Normal 5 4 11" xfId="3775" xr:uid="{00000000-0005-0000-0000-0000B8A30000}"/>
    <cellStyle name="Normal 5 4 11 2" xfId="13758" xr:uid="{00000000-0005-0000-0000-0000B9A30000}"/>
    <cellStyle name="Normal 5 4 11 2 2" xfId="27510" xr:uid="{00000000-0005-0000-0000-0000BAA30000}"/>
    <cellStyle name="Normal 5 4 11 3" xfId="35405" xr:uid="{00000000-0005-0000-0000-0000BBA30000}"/>
    <cellStyle name="Normal 5 4 11 4" xfId="20195" xr:uid="{00000000-0005-0000-0000-0000BCA30000}"/>
    <cellStyle name="Normal 5 4 11 5" xfId="44980" xr:uid="{00000000-0005-0000-0000-0000BDA30000}"/>
    <cellStyle name="Normal 5 4 12" xfId="6996" xr:uid="{00000000-0005-0000-0000-0000BEA30000}"/>
    <cellStyle name="Normal 5 4 12 2" xfId="15974" xr:uid="{00000000-0005-0000-0000-0000BFA30000}"/>
    <cellStyle name="Normal 5 4 12 2 2" xfId="28994" xr:uid="{00000000-0005-0000-0000-0000C0A30000}"/>
    <cellStyle name="Normal 5 4 12 3" xfId="36890" xr:uid="{00000000-0005-0000-0000-0000C1A30000}"/>
    <cellStyle name="Normal 5 4 12 4" xfId="21679" xr:uid="{00000000-0005-0000-0000-0000C2A30000}"/>
    <cellStyle name="Normal 5 4 12 5" xfId="47198" xr:uid="{00000000-0005-0000-0000-0000C3A30000}"/>
    <cellStyle name="Normal 5 4 13" xfId="2775" xr:uid="{00000000-0005-0000-0000-0000C4A30000}"/>
    <cellStyle name="Normal 5 4 13 2" xfId="12759" xr:uid="{00000000-0005-0000-0000-0000C5A30000}"/>
    <cellStyle name="Normal 5 4 13 2 2" xfId="30479" xr:uid="{00000000-0005-0000-0000-0000C6A30000}"/>
    <cellStyle name="Normal 5 4 13 3" xfId="38376" xr:uid="{00000000-0005-0000-0000-0000C7A30000}"/>
    <cellStyle name="Normal 5 4 13 4" xfId="23163" xr:uid="{00000000-0005-0000-0000-0000C8A30000}"/>
    <cellStyle name="Normal 5 4 13 5" xfId="43980" xr:uid="{00000000-0005-0000-0000-0000C9A30000}"/>
    <cellStyle name="Normal 5 4 14" xfId="7670" xr:uid="{00000000-0005-0000-0000-0000CAA30000}"/>
    <cellStyle name="Normal 5 4 14 2" xfId="16637" xr:uid="{00000000-0005-0000-0000-0000CBA30000}"/>
    <cellStyle name="Normal 5 4 14 2 2" xfId="31964" xr:uid="{00000000-0005-0000-0000-0000CCA30000}"/>
    <cellStyle name="Normal 5 4 14 3" xfId="39861" xr:uid="{00000000-0005-0000-0000-0000CDA30000}"/>
    <cellStyle name="Normal 5 4 14 4" xfId="24646" xr:uid="{00000000-0005-0000-0000-0000CEA30000}"/>
    <cellStyle name="Normal 5 4 14 5" xfId="47862" xr:uid="{00000000-0005-0000-0000-0000CFA30000}"/>
    <cellStyle name="Normal 5 4 15" xfId="11635" xr:uid="{00000000-0005-0000-0000-0000D0A30000}"/>
    <cellStyle name="Normal 5 4 15 2" xfId="25549" xr:uid="{00000000-0005-0000-0000-0000D1A30000}"/>
    <cellStyle name="Normal 5 4 15 3" xfId="49505" xr:uid="{00000000-0005-0000-0000-0000D2A30000}"/>
    <cellStyle name="Normal 5 4 16" xfId="33448" xr:uid="{00000000-0005-0000-0000-0000D3A30000}"/>
    <cellStyle name="Normal 5 4 17" xfId="18265" xr:uid="{00000000-0005-0000-0000-0000D4A30000}"/>
    <cellStyle name="Normal 5 4 18" xfId="41323" xr:uid="{00000000-0005-0000-0000-0000D5A30000}"/>
    <cellStyle name="Normal 5 4 2" xfId="149" xr:uid="{00000000-0005-0000-0000-0000D6A30000}"/>
    <cellStyle name="Normal 5 4 2 10" xfId="3834" xr:uid="{00000000-0005-0000-0000-0000D7A30000}"/>
    <cellStyle name="Normal 5 4 2 10 2" xfId="13817" xr:uid="{00000000-0005-0000-0000-0000D8A30000}"/>
    <cellStyle name="Normal 5 4 2 10 2 2" xfId="30591" xr:uid="{00000000-0005-0000-0000-0000D9A30000}"/>
    <cellStyle name="Normal 5 4 2 10 3" xfId="38488" xr:uid="{00000000-0005-0000-0000-0000DAA30000}"/>
    <cellStyle name="Normal 5 4 2 10 4" xfId="23274" xr:uid="{00000000-0005-0000-0000-0000DBA30000}"/>
    <cellStyle name="Normal 5 4 2 10 5" xfId="45039" xr:uid="{00000000-0005-0000-0000-0000DCA30000}"/>
    <cellStyle name="Normal 5 4 2 11" xfId="7043" xr:uid="{00000000-0005-0000-0000-0000DDA30000}"/>
    <cellStyle name="Normal 5 4 2 11 2" xfId="16020" xr:uid="{00000000-0005-0000-0000-0000DEA30000}"/>
    <cellStyle name="Normal 5 4 2 11 2 2" xfId="32076" xr:uid="{00000000-0005-0000-0000-0000DFA30000}"/>
    <cellStyle name="Normal 5 4 2 11 3" xfId="39973" xr:uid="{00000000-0005-0000-0000-0000E0A30000}"/>
    <cellStyle name="Normal 5 4 2 11 4" xfId="24709" xr:uid="{00000000-0005-0000-0000-0000E1A30000}"/>
    <cellStyle name="Normal 5 4 2 11 5" xfId="47245" xr:uid="{00000000-0005-0000-0000-0000E2A30000}"/>
    <cellStyle name="Normal 5 4 2 12" xfId="2820" xr:uid="{00000000-0005-0000-0000-0000E3A30000}"/>
    <cellStyle name="Normal 5 4 2 12 2" xfId="12804" xr:uid="{00000000-0005-0000-0000-0000E4A30000}"/>
    <cellStyle name="Normal 5 4 2 12 3" xfId="25661" xr:uid="{00000000-0005-0000-0000-0000E5A30000}"/>
    <cellStyle name="Normal 5 4 2 12 4" xfId="44025" xr:uid="{00000000-0005-0000-0000-0000E6A30000}"/>
    <cellStyle name="Normal 5 4 2 13" xfId="7717" xr:uid="{00000000-0005-0000-0000-0000E7A30000}"/>
    <cellStyle name="Normal 5 4 2 13 2" xfId="16684" xr:uid="{00000000-0005-0000-0000-0000E8A30000}"/>
    <cellStyle name="Normal 5 4 2 13 3" xfId="33560" xr:uid="{00000000-0005-0000-0000-0000E9A30000}"/>
    <cellStyle name="Normal 5 4 2 13 4" xfId="47909" xr:uid="{00000000-0005-0000-0000-0000EAA30000}"/>
    <cellStyle name="Normal 5 4 2 14" xfId="11636" xr:uid="{00000000-0005-0000-0000-0000EBA30000}"/>
    <cellStyle name="Normal 5 4 2 14 2" xfId="49552" xr:uid="{00000000-0005-0000-0000-0000ECA30000}"/>
    <cellStyle name="Normal 5 4 2 15" xfId="18368" xr:uid="{00000000-0005-0000-0000-0000EDA30000}"/>
    <cellStyle name="Normal 5 4 2 16" xfId="41370" xr:uid="{00000000-0005-0000-0000-0000EEA30000}"/>
    <cellStyle name="Normal 5 4 2 2" xfId="257" xr:uid="{00000000-0005-0000-0000-0000EFA30000}"/>
    <cellStyle name="Normal 5 4 2 2 10" xfId="11637" xr:uid="{00000000-0005-0000-0000-0000F0A30000}"/>
    <cellStyle name="Normal 5 4 2 2 10 2" xfId="33780" xr:uid="{00000000-0005-0000-0000-0000F1A30000}"/>
    <cellStyle name="Normal 5 4 2 2 10 3" xfId="49792" xr:uid="{00000000-0005-0000-0000-0000F2A30000}"/>
    <cellStyle name="Normal 5 4 2 2 11" xfId="18495" xr:uid="{00000000-0005-0000-0000-0000F3A30000}"/>
    <cellStyle name="Normal 5 4 2 2 12" xfId="41610" xr:uid="{00000000-0005-0000-0000-0000F4A30000}"/>
    <cellStyle name="Normal 5 4 2 2 2" xfId="704" xr:uid="{00000000-0005-0000-0000-0000F5A30000}"/>
    <cellStyle name="Normal 5 4 2 2 2 10" xfId="42104" xr:uid="{00000000-0005-0000-0000-0000F6A30000}"/>
    <cellStyle name="Normal 5 4 2 2 2 2" xfId="2466" xr:uid="{00000000-0005-0000-0000-0000F7A30000}"/>
    <cellStyle name="Normal 5 4 2 2 2 2 2" xfId="5134" xr:uid="{00000000-0005-0000-0000-0000F8A30000}"/>
    <cellStyle name="Normal 5 4 2 2 2 2 2 2" xfId="15112" xr:uid="{00000000-0005-0000-0000-0000F9A30000}"/>
    <cellStyle name="Normal 5 4 2 2 2 2 2 2 2" xfId="28813" xr:uid="{00000000-0005-0000-0000-0000FAA30000}"/>
    <cellStyle name="Normal 5 4 2 2 2 2 2 3" xfId="36708" xr:uid="{00000000-0005-0000-0000-0000FBA30000}"/>
    <cellStyle name="Normal 5 4 2 2 2 2 2 4" xfId="21497" xr:uid="{00000000-0005-0000-0000-0000FCA30000}"/>
    <cellStyle name="Normal 5 4 2 2 2 2 2 5" xfId="46334" xr:uid="{00000000-0005-0000-0000-0000FDA30000}"/>
    <cellStyle name="Normal 5 4 2 2 2 2 3" xfId="9012" xr:uid="{00000000-0005-0000-0000-0000FEA30000}"/>
    <cellStyle name="Normal 5 4 2 2 2 2 3 2" xfId="17978" xr:uid="{00000000-0005-0000-0000-0000FFA30000}"/>
    <cellStyle name="Normal 5 4 2 2 2 2 3 2 2" xfId="30297" xr:uid="{00000000-0005-0000-0000-000000A40000}"/>
    <cellStyle name="Normal 5 4 2 2 2 2 3 3" xfId="38193" xr:uid="{00000000-0005-0000-0000-000001A40000}"/>
    <cellStyle name="Normal 5 4 2 2 2 2 3 4" xfId="22980" xr:uid="{00000000-0005-0000-0000-000002A40000}"/>
    <cellStyle name="Normal 5 4 2 2 2 2 3 5" xfId="49204" xr:uid="{00000000-0005-0000-0000-000003A40000}"/>
    <cellStyle name="Normal 5 4 2 2 2 2 4" xfId="9874" xr:uid="{00000000-0005-0000-0000-000004A40000}"/>
    <cellStyle name="Normal 5 4 2 2 2 2 4 2" xfId="31782" xr:uid="{00000000-0005-0000-0000-000005A40000}"/>
    <cellStyle name="Normal 5 4 2 2 2 2 4 3" xfId="39679" xr:uid="{00000000-0005-0000-0000-000006A40000}"/>
    <cellStyle name="Normal 5 4 2 2 2 2 4 4" xfId="24464" xr:uid="{00000000-0005-0000-0000-000007A40000}"/>
    <cellStyle name="Normal 5 4 2 2 2 2 4 5" xfId="50847" xr:uid="{00000000-0005-0000-0000-000008A40000}"/>
    <cellStyle name="Normal 5 4 2 2 2 2 5" xfId="12508" xr:uid="{00000000-0005-0000-0000-000009A40000}"/>
    <cellStyle name="Normal 5 4 2 2 2 2 5 2" xfId="33267" xr:uid="{00000000-0005-0000-0000-00000AA40000}"/>
    <cellStyle name="Normal 5 4 2 2 2 2 5 3" xfId="41164" xr:uid="{00000000-0005-0000-0000-00000BA40000}"/>
    <cellStyle name="Normal 5 4 2 2 2 2 6" xfId="26851" xr:uid="{00000000-0005-0000-0000-00000CA40000}"/>
    <cellStyle name="Normal 5 4 2 2 2 2 7" xfId="34751" xr:uid="{00000000-0005-0000-0000-00000DA40000}"/>
    <cellStyle name="Normal 5 4 2 2 2 2 8" xfId="20013" xr:uid="{00000000-0005-0000-0000-00000EA40000}"/>
    <cellStyle name="Normal 5 4 2 2 2 2 9" xfId="42665" xr:uid="{00000000-0005-0000-0000-00000FA40000}"/>
    <cellStyle name="Normal 5 4 2 2 2 3" xfId="1903" xr:uid="{00000000-0005-0000-0000-000010A40000}"/>
    <cellStyle name="Normal 5 4 2 2 2 3 2" xfId="4295" xr:uid="{00000000-0005-0000-0000-000011A40000}"/>
    <cellStyle name="Normal 5 4 2 2 2 3 2 2" xfId="14275" xr:uid="{00000000-0005-0000-0000-000012A40000}"/>
    <cellStyle name="Normal 5 4 2 2 2 3 2 3" xfId="28159" xr:uid="{00000000-0005-0000-0000-000013A40000}"/>
    <cellStyle name="Normal 5 4 2 2 2 3 2 4" xfId="45497" xr:uid="{00000000-0005-0000-0000-000014A40000}"/>
    <cellStyle name="Normal 5 4 2 2 2 3 3" xfId="11638" xr:uid="{00000000-0005-0000-0000-000015A40000}"/>
    <cellStyle name="Normal 5 4 2 2 2 3 3 2" xfId="36054" xr:uid="{00000000-0005-0000-0000-000016A40000}"/>
    <cellStyle name="Normal 5 4 2 2 2 3 4" xfId="20843" xr:uid="{00000000-0005-0000-0000-000017A40000}"/>
    <cellStyle name="Normal 5 4 2 2 2 3 5" xfId="43674" xr:uid="{00000000-0005-0000-0000-000018A40000}"/>
    <cellStyle name="Normal 5 4 2 2 2 4" xfId="3687" xr:uid="{00000000-0005-0000-0000-000019A40000}"/>
    <cellStyle name="Normal 5 4 2 2 2 4 2" xfId="13671" xr:uid="{00000000-0005-0000-0000-00001AA40000}"/>
    <cellStyle name="Normal 5 4 2 2 2 4 2 2" xfId="29643" xr:uid="{00000000-0005-0000-0000-00001BA40000}"/>
    <cellStyle name="Normal 5 4 2 2 2 4 3" xfId="37539" xr:uid="{00000000-0005-0000-0000-00001CA40000}"/>
    <cellStyle name="Normal 5 4 2 2 2 4 4" xfId="22326" xr:uid="{00000000-0005-0000-0000-00001DA40000}"/>
    <cellStyle name="Normal 5 4 2 2 2 4 5" xfId="44892" xr:uid="{00000000-0005-0000-0000-00001EA40000}"/>
    <cellStyle name="Normal 5 4 2 2 2 5" xfId="8451" xr:uid="{00000000-0005-0000-0000-00001FA40000}"/>
    <cellStyle name="Normal 5 4 2 2 2 5 2" xfId="17418" xr:uid="{00000000-0005-0000-0000-000020A40000}"/>
    <cellStyle name="Normal 5 4 2 2 2 5 2 2" xfId="31128" xr:uid="{00000000-0005-0000-0000-000021A40000}"/>
    <cellStyle name="Normal 5 4 2 2 2 5 3" xfId="39025" xr:uid="{00000000-0005-0000-0000-000022A40000}"/>
    <cellStyle name="Normal 5 4 2 2 2 5 4" xfId="23810" xr:uid="{00000000-0005-0000-0000-000023A40000}"/>
    <cellStyle name="Normal 5 4 2 2 2 5 5" xfId="48643" xr:uid="{00000000-0005-0000-0000-000024A40000}"/>
    <cellStyle name="Normal 5 4 2 2 2 6" xfId="11639" xr:uid="{00000000-0005-0000-0000-000025A40000}"/>
    <cellStyle name="Normal 5 4 2 2 2 6 2" xfId="32613" xr:uid="{00000000-0005-0000-0000-000026A40000}"/>
    <cellStyle name="Normal 5 4 2 2 2 6 3" xfId="40510" xr:uid="{00000000-0005-0000-0000-000027A40000}"/>
    <cellStyle name="Normal 5 4 2 2 2 6 4" xfId="25216" xr:uid="{00000000-0005-0000-0000-000028A40000}"/>
    <cellStyle name="Normal 5 4 2 2 2 6 5" xfId="50286" xr:uid="{00000000-0005-0000-0000-000029A40000}"/>
    <cellStyle name="Normal 5 4 2 2 2 7" xfId="26197" xr:uid="{00000000-0005-0000-0000-00002AA40000}"/>
    <cellStyle name="Normal 5 4 2 2 2 8" xfId="34097" xr:uid="{00000000-0005-0000-0000-00002BA40000}"/>
    <cellStyle name="Normal 5 4 2 2 2 9" xfId="19359" xr:uid="{00000000-0005-0000-0000-00002CA40000}"/>
    <cellStyle name="Normal 5 4 2 2 3" xfId="2465" xr:uid="{00000000-0005-0000-0000-00002DA40000}"/>
    <cellStyle name="Normal 5 4 2 2 3 2" xfId="4855" xr:uid="{00000000-0005-0000-0000-00002EA40000}"/>
    <cellStyle name="Normal 5 4 2 2 3 2 2" xfId="14833" xr:uid="{00000000-0005-0000-0000-00002FA40000}"/>
    <cellStyle name="Normal 5 4 2 2 3 2 2 2" xfId="28812" xr:uid="{00000000-0005-0000-0000-000030A40000}"/>
    <cellStyle name="Normal 5 4 2 2 3 2 3" xfId="36707" xr:uid="{00000000-0005-0000-0000-000031A40000}"/>
    <cellStyle name="Normal 5 4 2 2 3 2 4" xfId="21496" xr:uid="{00000000-0005-0000-0000-000032A40000}"/>
    <cellStyle name="Normal 5 4 2 2 3 2 5" xfId="46055" xr:uid="{00000000-0005-0000-0000-000033A40000}"/>
    <cellStyle name="Normal 5 4 2 2 3 3" xfId="9011" xr:uid="{00000000-0005-0000-0000-000034A40000}"/>
    <cellStyle name="Normal 5 4 2 2 3 3 2" xfId="17977" xr:uid="{00000000-0005-0000-0000-000035A40000}"/>
    <cellStyle name="Normal 5 4 2 2 3 3 2 2" xfId="30296" xr:uid="{00000000-0005-0000-0000-000036A40000}"/>
    <cellStyle name="Normal 5 4 2 2 3 3 3" xfId="38192" xr:uid="{00000000-0005-0000-0000-000037A40000}"/>
    <cellStyle name="Normal 5 4 2 2 3 3 4" xfId="22979" xr:uid="{00000000-0005-0000-0000-000038A40000}"/>
    <cellStyle name="Normal 5 4 2 2 3 3 5" xfId="49203" xr:uid="{00000000-0005-0000-0000-000039A40000}"/>
    <cellStyle name="Normal 5 4 2 2 3 4" xfId="9875" xr:uid="{00000000-0005-0000-0000-00003AA40000}"/>
    <cellStyle name="Normal 5 4 2 2 3 4 2" xfId="31781" xr:uid="{00000000-0005-0000-0000-00003BA40000}"/>
    <cellStyle name="Normal 5 4 2 2 3 4 3" xfId="39678" xr:uid="{00000000-0005-0000-0000-00003CA40000}"/>
    <cellStyle name="Normal 5 4 2 2 3 4 4" xfId="24463" xr:uid="{00000000-0005-0000-0000-00003DA40000}"/>
    <cellStyle name="Normal 5 4 2 2 3 4 5" xfId="50846" xr:uid="{00000000-0005-0000-0000-00003EA40000}"/>
    <cellStyle name="Normal 5 4 2 2 3 5" xfId="12507" xr:uid="{00000000-0005-0000-0000-00003FA40000}"/>
    <cellStyle name="Normal 5 4 2 2 3 5 2" xfId="33266" xr:uid="{00000000-0005-0000-0000-000040A40000}"/>
    <cellStyle name="Normal 5 4 2 2 3 5 3" xfId="41163" xr:uid="{00000000-0005-0000-0000-000041A40000}"/>
    <cellStyle name="Normal 5 4 2 2 3 6" xfId="26850" xr:uid="{00000000-0005-0000-0000-000042A40000}"/>
    <cellStyle name="Normal 5 4 2 2 3 7" xfId="34750" xr:uid="{00000000-0005-0000-0000-000043A40000}"/>
    <cellStyle name="Normal 5 4 2 2 3 8" xfId="20012" xr:uid="{00000000-0005-0000-0000-000044A40000}"/>
    <cellStyle name="Normal 5 4 2 2 3 9" xfId="42664" xr:uid="{00000000-0005-0000-0000-000045A40000}"/>
    <cellStyle name="Normal 5 4 2 2 4" xfId="1395" xr:uid="{00000000-0005-0000-0000-000046A40000}"/>
    <cellStyle name="Normal 5 4 2 2 4 2" xfId="4476" xr:uid="{00000000-0005-0000-0000-000047A40000}"/>
    <cellStyle name="Normal 5 4 2 2 4 2 2" xfId="14455" xr:uid="{00000000-0005-0000-0000-000048A40000}"/>
    <cellStyle name="Normal 5 4 2 2 4 2 3" xfId="27318" xr:uid="{00000000-0005-0000-0000-000049A40000}"/>
    <cellStyle name="Normal 5 4 2 2 4 2 4" xfId="45677" xr:uid="{00000000-0005-0000-0000-00004AA40000}"/>
    <cellStyle name="Normal 5 4 2 2 4 3" xfId="11640" xr:uid="{00000000-0005-0000-0000-00004BA40000}"/>
    <cellStyle name="Normal 5 4 2 2 4 3 2" xfId="35213" xr:uid="{00000000-0005-0000-0000-00004CA40000}"/>
    <cellStyle name="Normal 5 4 2 2 4 4" xfId="19042" xr:uid="{00000000-0005-0000-0000-00004DA40000}"/>
    <cellStyle name="Normal 5 4 2 2 4 5" xfId="43267" xr:uid="{00000000-0005-0000-0000-00004EA40000}"/>
    <cellStyle name="Normal 5 4 2 2 5" xfId="6747" xr:uid="{00000000-0005-0000-0000-00004FA40000}"/>
    <cellStyle name="Normal 5 4 2 2 5 2" xfId="15725" xr:uid="{00000000-0005-0000-0000-000050A40000}"/>
    <cellStyle name="Normal 5 4 2 2 5 2 2" xfId="27842" xr:uid="{00000000-0005-0000-0000-000051A40000}"/>
    <cellStyle name="Normal 5 4 2 2 5 3" xfId="35737" xr:uid="{00000000-0005-0000-0000-000052A40000}"/>
    <cellStyle name="Normal 5 4 2 2 5 4" xfId="20526" xr:uid="{00000000-0005-0000-0000-000053A40000}"/>
    <cellStyle name="Normal 5 4 2 2 5 5" xfId="46949" xr:uid="{00000000-0005-0000-0000-000054A40000}"/>
    <cellStyle name="Normal 5 4 2 2 6" xfId="4015" xr:uid="{00000000-0005-0000-0000-000055A40000}"/>
    <cellStyle name="Normal 5 4 2 2 6 2" xfId="13996" xr:uid="{00000000-0005-0000-0000-000056A40000}"/>
    <cellStyle name="Normal 5 4 2 2 6 2 2" xfId="29326" xr:uid="{00000000-0005-0000-0000-000057A40000}"/>
    <cellStyle name="Normal 5 4 2 2 6 3" xfId="37222" xr:uid="{00000000-0005-0000-0000-000058A40000}"/>
    <cellStyle name="Normal 5 4 2 2 6 4" xfId="22010" xr:uid="{00000000-0005-0000-0000-000059A40000}"/>
    <cellStyle name="Normal 5 4 2 2 6 5" xfId="45218" xr:uid="{00000000-0005-0000-0000-00005AA40000}"/>
    <cellStyle name="Normal 5 4 2 2 7" xfId="7283" xr:uid="{00000000-0005-0000-0000-00005BA40000}"/>
    <cellStyle name="Normal 5 4 2 2 7 2" xfId="16259" xr:uid="{00000000-0005-0000-0000-00005CA40000}"/>
    <cellStyle name="Normal 5 4 2 2 7 2 2" xfId="30811" xr:uid="{00000000-0005-0000-0000-00005DA40000}"/>
    <cellStyle name="Normal 5 4 2 2 7 3" xfId="38708" xr:uid="{00000000-0005-0000-0000-00005EA40000}"/>
    <cellStyle name="Normal 5 4 2 2 7 4" xfId="23494" xr:uid="{00000000-0005-0000-0000-00005FA40000}"/>
    <cellStyle name="Normal 5 4 2 2 7 5" xfId="47484" xr:uid="{00000000-0005-0000-0000-000060A40000}"/>
    <cellStyle name="Normal 5 4 2 2 8" xfId="3191" xr:uid="{00000000-0005-0000-0000-000061A40000}"/>
    <cellStyle name="Normal 5 4 2 2 8 2" xfId="13175" xr:uid="{00000000-0005-0000-0000-000062A40000}"/>
    <cellStyle name="Normal 5 4 2 2 8 2 2" xfId="32296" xr:uid="{00000000-0005-0000-0000-000063A40000}"/>
    <cellStyle name="Normal 5 4 2 2 8 3" xfId="40193" xr:uid="{00000000-0005-0000-0000-000064A40000}"/>
    <cellStyle name="Normal 5 4 2 2 8 4" xfId="24927" xr:uid="{00000000-0005-0000-0000-000065A40000}"/>
    <cellStyle name="Normal 5 4 2 2 8 5" xfId="44396" xr:uid="{00000000-0005-0000-0000-000066A40000}"/>
    <cellStyle name="Normal 5 4 2 2 9" xfId="7957" xr:uid="{00000000-0005-0000-0000-000067A40000}"/>
    <cellStyle name="Normal 5 4 2 2 9 2" xfId="16924" xr:uid="{00000000-0005-0000-0000-000068A40000}"/>
    <cellStyle name="Normal 5 4 2 2 9 3" xfId="25881" xr:uid="{00000000-0005-0000-0000-000069A40000}"/>
    <cellStyle name="Normal 5 4 2 2 9 4" xfId="48149" xr:uid="{00000000-0005-0000-0000-00006AA40000}"/>
    <cellStyle name="Normal 5 4 2 3" xfId="365" xr:uid="{00000000-0005-0000-0000-00006BA40000}"/>
    <cellStyle name="Normal 5 4 2 3 10" xfId="11641" xr:uid="{00000000-0005-0000-0000-00006CA40000}"/>
    <cellStyle name="Normal 5 4 2 3 10 2" xfId="33781" xr:uid="{00000000-0005-0000-0000-00006DA40000}"/>
    <cellStyle name="Normal 5 4 2 3 10 3" xfId="49966" xr:uid="{00000000-0005-0000-0000-00006EA40000}"/>
    <cellStyle name="Normal 5 4 2 3 11" xfId="18609" xr:uid="{00000000-0005-0000-0000-00006FA40000}"/>
    <cellStyle name="Normal 5 4 2 3 12" xfId="41784" xr:uid="{00000000-0005-0000-0000-000070A40000}"/>
    <cellStyle name="Normal 5 4 2 3 2" xfId="878" xr:uid="{00000000-0005-0000-0000-000071A40000}"/>
    <cellStyle name="Normal 5 4 2 3 2 10" xfId="42105" xr:uid="{00000000-0005-0000-0000-000072A40000}"/>
    <cellStyle name="Normal 5 4 2 3 2 2" xfId="2468" xr:uid="{00000000-0005-0000-0000-000073A40000}"/>
    <cellStyle name="Normal 5 4 2 3 2 2 2" xfId="5039" xr:uid="{00000000-0005-0000-0000-000074A40000}"/>
    <cellStyle name="Normal 5 4 2 3 2 2 2 2" xfId="15017" xr:uid="{00000000-0005-0000-0000-000075A40000}"/>
    <cellStyle name="Normal 5 4 2 3 2 2 2 2 2" xfId="28815" xr:uid="{00000000-0005-0000-0000-000076A40000}"/>
    <cellStyle name="Normal 5 4 2 3 2 2 2 3" xfId="36710" xr:uid="{00000000-0005-0000-0000-000077A40000}"/>
    <cellStyle name="Normal 5 4 2 3 2 2 2 4" xfId="21499" xr:uid="{00000000-0005-0000-0000-000078A40000}"/>
    <cellStyle name="Normal 5 4 2 3 2 2 2 5" xfId="46239" xr:uid="{00000000-0005-0000-0000-000079A40000}"/>
    <cellStyle name="Normal 5 4 2 3 2 2 3" xfId="9014" xr:uid="{00000000-0005-0000-0000-00007AA40000}"/>
    <cellStyle name="Normal 5 4 2 3 2 2 3 2" xfId="17980" xr:uid="{00000000-0005-0000-0000-00007BA40000}"/>
    <cellStyle name="Normal 5 4 2 3 2 2 3 2 2" xfId="30299" xr:uid="{00000000-0005-0000-0000-00007CA40000}"/>
    <cellStyle name="Normal 5 4 2 3 2 2 3 3" xfId="38195" xr:uid="{00000000-0005-0000-0000-00007DA40000}"/>
    <cellStyle name="Normal 5 4 2 3 2 2 3 4" xfId="22982" xr:uid="{00000000-0005-0000-0000-00007EA40000}"/>
    <cellStyle name="Normal 5 4 2 3 2 2 3 5" xfId="49206" xr:uid="{00000000-0005-0000-0000-00007FA40000}"/>
    <cellStyle name="Normal 5 4 2 3 2 2 4" xfId="9876" xr:uid="{00000000-0005-0000-0000-000080A40000}"/>
    <cellStyle name="Normal 5 4 2 3 2 2 4 2" xfId="31784" xr:uid="{00000000-0005-0000-0000-000081A40000}"/>
    <cellStyle name="Normal 5 4 2 3 2 2 4 3" xfId="39681" xr:uid="{00000000-0005-0000-0000-000082A40000}"/>
    <cellStyle name="Normal 5 4 2 3 2 2 4 4" xfId="24466" xr:uid="{00000000-0005-0000-0000-000083A40000}"/>
    <cellStyle name="Normal 5 4 2 3 2 2 4 5" xfId="50849" xr:uid="{00000000-0005-0000-0000-000084A40000}"/>
    <cellStyle name="Normal 5 4 2 3 2 2 5" xfId="12510" xr:uid="{00000000-0005-0000-0000-000085A40000}"/>
    <cellStyle name="Normal 5 4 2 3 2 2 5 2" xfId="33269" xr:uid="{00000000-0005-0000-0000-000086A40000}"/>
    <cellStyle name="Normal 5 4 2 3 2 2 5 3" xfId="41166" xr:uid="{00000000-0005-0000-0000-000087A40000}"/>
    <cellStyle name="Normal 5 4 2 3 2 2 6" xfId="26853" xr:uid="{00000000-0005-0000-0000-000088A40000}"/>
    <cellStyle name="Normal 5 4 2 3 2 2 7" xfId="34753" xr:uid="{00000000-0005-0000-0000-000089A40000}"/>
    <cellStyle name="Normal 5 4 2 3 2 2 8" xfId="20015" xr:uid="{00000000-0005-0000-0000-00008AA40000}"/>
    <cellStyle name="Normal 5 4 2 3 2 2 9" xfId="42667" xr:uid="{00000000-0005-0000-0000-00008BA40000}"/>
    <cellStyle name="Normal 5 4 2 3 2 3" xfId="1904" xr:uid="{00000000-0005-0000-0000-00008CA40000}"/>
    <cellStyle name="Normal 5 4 2 3 2 3 2" xfId="4200" xr:uid="{00000000-0005-0000-0000-00008DA40000}"/>
    <cellStyle name="Normal 5 4 2 3 2 3 2 2" xfId="14180" xr:uid="{00000000-0005-0000-0000-00008EA40000}"/>
    <cellStyle name="Normal 5 4 2 3 2 3 2 3" xfId="28160" xr:uid="{00000000-0005-0000-0000-00008FA40000}"/>
    <cellStyle name="Normal 5 4 2 3 2 3 2 4" xfId="45402" xr:uid="{00000000-0005-0000-0000-000090A40000}"/>
    <cellStyle name="Normal 5 4 2 3 2 3 3" xfId="11642" xr:uid="{00000000-0005-0000-0000-000091A40000}"/>
    <cellStyle name="Normal 5 4 2 3 2 3 3 2" xfId="36055" xr:uid="{00000000-0005-0000-0000-000092A40000}"/>
    <cellStyle name="Normal 5 4 2 3 2 3 4" xfId="20844" xr:uid="{00000000-0005-0000-0000-000093A40000}"/>
    <cellStyle name="Normal 5 4 2 3 2 3 5" xfId="43675" xr:uid="{00000000-0005-0000-0000-000094A40000}"/>
    <cellStyle name="Normal 5 4 2 3 2 4" xfId="3688" xr:uid="{00000000-0005-0000-0000-000095A40000}"/>
    <cellStyle name="Normal 5 4 2 3 2 4 2" xfId="13672" xr:uid="{00000000-0005-0000-0000-000096A40000}"/>
    <cellStyle name="Normal 5 4 2 3 2 4 2 2" xfId="29644" xr:uid="{00000000-0005-0000-0000-000097A40000}"/>
    <cellStyle name="Normal 5 4 2 3 2 4 3" xfId="37540" xr:uid="{00000000-0005-0000-0000-000098A40000}"/>
    <cellStyle name="Normal 5 4 2 3 2 4 4" xfId="22327" xr:uid="{00000000-0005-0000-0000-000099A40000}"/>
    <cellStyle name="Normal 5 4 2 3 2 4 5" xfId="44893" xr:uid="{00000000-0005-0000-0000-00009AA40000}"/>
    <cellStyle name="Normal 5 4 2 3 2 5" xfId="8452" xr:uid="{00000000-0005-0000-0000-00009BA40000}"/>
    <cellStyle name="Normal 5 4 2 3 2 5 2" xfId="17419" xr:uid="{00000000-0005-0000-0000-00009CA40000}"/>
    <cellStyle name="Normal 5 4 2 3 2 5 2 2" xfId="31129" xr:uid="{00000000-0005-0000-0000-00009DA40000}"/>
    <cellStyle name="Normal 5 4 2 3 2 5 3" xfId="39026" xr:uid="{00000000-0005-0000-0000-00009EA40000}"/>
    <cellStyle name="Normal 5 4 2 3 2 5 4" xfId="23811" xr:uid="{00000000-0005-0000-0000-00009FA40000}"/>
    <cellStyle name="Normal 5 4 2 3 2 5 5" xfId="48644" xr:uid="{00000000-0005-0000-0000-0000A0A40000}"/>
    <cellStyle name="Normal 5 4 2 3 2 6" xfId="11643" xr:uid="{00000000-0005-0000-0000-0000A1A40000}"/>
    <cellStyle name="Normal 5 4 2 3 2 6 2" xfId="32614" xr:uid="{00000000-0005-0000-0000-0000A2A40000}"/>
    <cellStyle name="Normal 5 4 2 3 2 6 3" xfId="40511" xr:uid="{00000000-0005-0000-0000-0000A3A40000}"/>
    <cellStyle name="Normal 5 4 2 3 2 6 4" xfId="25217" xr:uid="{00000000-0005-0000-0000-0000A4A40000}"/>
    <cellStyle name="Normal 5 4 2 3 2 6 5" xfId="50287" xr:uid="{00000000-0005-0000-0000-0000A5A40000}"/>
    <cellStyle name="Normal 5 4 2 3 2 7" xfId="26198" xr:uid="{00000000-0005-0000-0000-0000A6A40000}"/>
    <cellStyle name="Normal 5 4 2 3 2 8" xfId="34098" xr:uid="{00000000-0005-0000-0000-0000A7A40000}"/>
    <cellStyle name="Normal 5 4 2 3 2 9" xfId="19360" xr:uid="{00000000-0005-0000-0000-0000A8A40000}"/>
    <cellStyle name="Normal 5 4 2 3 3" xfId="2467" xr:uid="{00000000-0005-0000-0000-0000A9A40000}"/>
    <cellStyle name="Normal 5 4 2 3 3 2" xfId="4760" xr:uid="{00000000-0005-0000-0000-0000AAA40000}"/>
    <cellStyle name="Normal 5 4 2 3 3 2 2" xfId="14738" xr:uid="{00000000-0005-0000-0000-0000ABA40000}"/>
    <cellStyle name="Normal 5 4 2 3 3 2 2 2" xfId="28814" xr:uid="{00000000-0005-0000-0000-0000ACA40000}"/>
    <cellStyle name="Normal 5 4 2 3 3 2 3" xfId="36709" xr:uid="{00000000-0005-0000-0000-0000ADA40000}"/>
    <cellStyle name="Normal 5 4 2 3 3 2 4" xfId="21498" xr:uid="{00000000-0005-0000-0000-0000AEA40000}"/>
    <cellStyle name="Normal 5 4 2 3 3 2 5" xfId="45960" xr:uid="{00000000-0005-0000-0000-0000AFA40000}"/>
    <cellStyle name="Normal 5 4 2 3 3 3" xfId="9013" xr:uid="{00000000-0005-0000-0000-0000B0A40000}"/>
    <cellStyle name="Normal 5 4 2 3 3 3 2" xfId="17979" xr:uid="{00000000-0005-0000-0000-0000B1A40000}"/>
    <cellStyle name="Normal 5 4 2 3 3 3 2 2" xfId="30298" xr:uid="{00000000-0005-0000-0000-0000B2A40000}"/>
    <cellStyle name="Normal 5 4 2 3 3 3 3" xfId="38194" xr:uid="{00000000-0005-0000-0000-0000B3A40000}"/>
    <cellStyle name="Normal 5 4 2 3 3 3 4" xfId="22981" xr:uid="{00000000-0005-0000-0000-0000B4A40000}"/>
    <cellStyle name="Normal 5 4 2 3 3 3 5" xfId="49205" xr:uid="{00000000-0005-0000-0000-0000B5A40000}"/>
    <cellStyle name="Normal 5 4 2 3 3 4" xfId="9877" xr:uid="{00000000-0005-0000-0000-0000B6A40000}"/>
    <cellStyle name="Normal 5 4 2 3 3 4 2" xfId="31783" xr:uid="{00000000-0005-0000-0000-0000B7A40000}"/>
    <cellStyle name="Normal 5 4 2 3 3 4 3" xfId="39680" xr:uid="{00000000-0005-0000-0000-0000B8A40000}"/>
    <cellStyle name="Normal 5 4 2 3 3 4 4" xfId="24465" xr:uid="{00000000-0005-0000-0000-0000B9A40000}"/>
    <cellStyle name="Normal 5 4 2 3 3 4 5" xfId="50848" xr:uid="{00000000-0005-0000-0000-0000BAA40000}"/>
    <cellStyle name="Normal 5 4 2 3 3 5" xfId="12509" xr:uid="{00000000-0005-0000-0000-0000BBA40000}"/>
    <cellStyle name="Normal 5 4 2 3 3 5 2" xfId="33268" xr:uid="{00000000-0005-0000-0000-0000BCA40000}"/>
    <cellStyle name="Normal 5 4 2 3 3 5 3" xfId="41165" xr:uid="{00000000-0005-0000-0000-0000BDA40000}"/>
    <cellStyle name="Normal 5 4 2 3 3 6" xfId="26852" xr:uid="{00000000-0005-0000-0000-0000BEA40000}"/>
    <cellStyle name="Normal 5 4 2 3 3 7" xfId="34752" xr:uid="{00000000-0005-0000-0000-0000BFA40000}"/>
    <cellStyle name="Normal 5 4 2 3 3 8" xfId="20014" xr:uid="{00000000-0005-0000-0000-0000C0A40000}"/>
    <cellStyle name="Normal 5 4 2 3 3 9" xfId="42666" xr:uid="{00000000-0005-0000-0000-0000C1A40000}"/>
    <cellStyle name="Normal 5 4 2 3 4" xfId="1569" xr:uid="{00000000-0005-0000-0000-0000C2A40000}"/>
    <cellStyle name="Normal 5 4 2 3 4 2" xfId="4579" xr:uid="{00000000-0005-0000-0000-0000C3A40000}"/>
    <cellStyle name="Normal 5 4 2 3 4 2 2" xfId="14557" xr:uid="{00000000-0005-0000-0000-0000C4A40000}"/>
    <cellStyle name="Normal 5 4 2 3 4 2 3" xfId="27319" xr:uid="{00000000-0005-0000-0000-0000C5A40000}"/>
    <cellStyle name="Normal 5 4 2 3 4 2 4" xfId="45779" xr:uid="{00000000-0005-0000-0000-0000C6A40000}"/>
    <cellStyle name="Normal 5 4 2 3 4 3" xfId="11644" xr:uid="{00000000-0005-0000-0000-0000C7A40000}"/>
    <cellStyle name="Normal 5 4 2 3 4 3 2" xfId="35214" xr:uid="{00000000-0005-0000-0000-0000C8A40000}"/>
    <cellStyle name="Normal 5 4 2 3 4 4" xfId="19043" xr:uid="{00000000-0005-0000-0000-0000C9A40000}"/>
    <cellStyle name="Normal 5 4 2 3 4 5" xfId="43441" xr:uid="{00000000-0005-0000-0000-0000CAA40000}"/>
    <cellStyle name="Normal 5 4 2 3 5" xfId="6921" xr:uid="{00000000-0005-0000-0000-0000CBA40000}"/>
    <cellStyle name="Normal 5 4 2 3 5 2" xfId="15899" xr:uid="{00000000-0005-0000-0000-0000CCA40000}"/>
    <cellStyle name="Normal 5 4 2 3 5 2 2" xfId="27843" xr:uid="{00000000-0005-0000-0000-0000CDA40000}"/>
    <cellStyle name="Normal 5 4 2 3 5 3" xfId="35738" xr:uid="{00000000-0005-0000-0000-0000CEA40000}"/>
    <cellStyle name="Normal 5 4 2 3 5 4" xfId="20527" xr:uid="{00000000-0005-0000-0000-0000CFA40000}"/>
    <cellStyle name="Normal 5 4 2 3 5 5" xfId="47123" xr:uid="{00000000-0005-0000-0000-0000D0A40000}"/>
    <cellStyle name="Normal 5 4 2 3 6" xfId="3919" xr:uid="{00000000-0005-0000-0000-0000D1A40000}"/>
    <cellStyle name="Normal 5 4 2 3 6 2" xfId="13901" xr:uid="{00000000-0005-0000-0000-0000D2A40000}"/>
    <cellStyle name="Normal 5 4 2 3 6 2 2" xfId="29327" xr:uid="{00000000-0005-0000-0000-0000D3A40000}"/>
    <cellStyle name="Normal 5 4 2 3 6 3" xfId="37223" xr:uid="{00000000-0005-0000-0000-0000D4A40000}"/>
    <cellStyle name="Normal 5 4 2 3 6 4" xfId="22011" xr:uid="{00000000-0005-0000-0000-0000D5A40000}"/>
    <cellStyle name="Normal 5 4 2 3 6 5" xfId="45123" xr:uid="{00000000-0005-0000-0000-0000D6A40000}"/>
    <cellStyle name="Normal 5 4 2 3 7" xfId="7457" xr:uid="{00000000-0005-0000-0000-0000D7A40000}"/>
    <cellStyle name="Normal 5 4 2 3 7 2" xfId="16432" xr:uid="{00000000-0005-0000-0000-0000D8A40000}"/>
    <cellStyle name="Normal 5 4 2 3 7 2 2" xfId="30812" xr:uid="{00000000-0005-0000-0000-0000D9A40000}"/>
    <cellStyle name="Normal 5 4 2 3 7 3" xfId="38709" xr:uid="{00000000-0005-0000-0000-0000DAA40000}"/>
    <cellStyle name="Normal 5 4 2 3 7 4" xfId="23495" xr:uid="{00000000-0005-0000-0000-0000DBA40000}"/>
    <cellStyle name="Normal 5 4 2 3 7 5" xfId="47657" xr:uid="{00000000-0005-0000-0000-0000DCA40000}"/>
    <cellStyle name="Normal 5 4 2 3 8" xfId="3365" xr:uid="{00000000-0005-0000-0000-0000DDA40000}"/>
    <cellStyle name="Normal 5 4 2 3 8 2" xfId="13349" xr:uid="{00000000-0005-0000-0000-0000DEA40000}"/>
    <cellStyle name="Normal 5 4 2 3 8 2 2" xfId="32297" xr:uid="{00000000-0005-0000-0000-0000DFA40000}"/>
    <cellStyle name="Normal 5 4 2 3 8 3" xfId="40194" xr:uid="{00000000-0005-0000-0000-0000E0A40000}"/>
    <cellStyle name="Normal 5 4 2 3 8 4" xfId="24928" xr:uid="{00000000-0005-0000-0000-0000E1A40000}"/>
    <cellStyle name="Normal 5 4 2 3 8 5" xfId="44570" xr:uid="{00000000-0005-0000-0000-0000E2A40000}"/>
    <cellStyle name="Normal 5 4 2 3 9" xfId="8131" xr:uid="{00000000-0005-0000-0000-0000E3A40000}"/>
    <cellStyle name="Normal 5 4 2 3 9 2" xfId="17098" xr:uid="{00000000-0005-0000-0000-0000E4A40000}"/>
    <cellStyle name="Normal 5 4 2 3 9 3" xfId="25882" xr:uid="{00000000-0005-0000-0000-0000E5A40000}"/>
    <cellStyle name="Normal 5 4 2 3 9 4" xfId="48323" xr:uid="{00000000-0005-0000-0000-0000E6A40000}"/>
    <cellStyle name="Normal 5 4 2 4" xfId="461" xr:uid="{00000000-0005-0000-0000-0000E7A40000}"/>
    <cellStyle name="Normal 5 4 2 4 10" xfId="19041" xr:uid="{00000000-0005-0000-0000-0000E8A40000}"/>
    <cellStyle name="Normal 5 4 2 4 11" xfId="41943" xr:uid="{00000000-0005-0000-0000-0000E9A40000}"/>
    <cellStyle name="Normal 5 4 2 4 2" xfId="1905" xr:uid="{00000000-0005-0000-0000-0000EAA40000}"/>
    <cellStyle name="Normal 5 4 2 4 2 10" xfId="42106" xr:uid="{00000000-0005-0000-0000-0000EBA40000}"/>
    <cellStyle name="Normal 5 4 2 4 2 2" xfId="2470" xr:uid="{00000000-0005-0000-0000-0000ECA40000}"/>
    <cellStyle name="Normal 5 4 2 4 2 2 2" xfId="7600" xr:uid="{00000000-0005-0000-0000-0000EDA40000}"/>
    <cellStyle name="Normal 5 4 2 4 2 2 2 2" xfId="16575" xr:uid="{00000000-0005-0000-0000-0000EEA40000}"/>
    <cellStyle name="Normal 5 4 2 4 2 2 2 2 2" xfId="28817" xr:uid="{00000000-0005-0000-0000-0000EFA40000}"/>
    <cellStyle name="Normal 5 4 2 4 2 2 2 3" xfId="36712" xr:uid="{00000000-0005-0000-0000-0000F0A40000}"/>
    <cellStyle name="Normal 5 4 2 4 2 2 2 4" xfId="21501" xr:uid="{00000000-0005-0000-0000-0000F1A40000}"/>
    <cellStyle name="Normal 5 4 2 4 2 2 2 5" xfId="47800" xr:uid="{00000000-0005-0000-0000-0000F2A40000}"/>
    <cellStyle name="Normal 5 4 2 4 2 2 3" xfId="9016" xr:uid="{00000000-0005-0000-0000-0000F3A40000}"/>
    <cellStyle name="Normal 5 4 2 4 2 2 3 2" xfId="17982" xr:uid="{00000000-0005-0000-0000-0000F4A40000}"/>
    <cellStyle name="Normal 5 4 2 4 2 2 3 2 2" xfId="30301" xr:uid="{00000000-0005-0000-0000-0000F5A40000}"/>
    <cellStyle name="Normal 5 4 2 4 2 2 3 3" xfId="38197" xr:uid="{00000000-0005-0000-0000-0000F6A40000}"/>
    <cellStyle name="Normal 5 4 2 4 2 2 3 4" xfId="22984" xr:uid="{00000000-0005-0000-0000-0000F7A40000}"/>
    <cellStyle name="Normal 5 4 2 4 2 2 3 5" xfId="49208" xr:uid="{00000000-0005-0000-0000-0000F8A40000}"/>
    <cellStyle name="Normal 5 4 2 4 2 2 4" xfId="9878" xr:uid="{00000000-0005-0000-0000-0000F9A40000}"/>
    <cellStyle name="Normal 5 4 2 4 2 2 4 2" xfId="31786" xr:uid="{00000000-0005-0000-0000-0000FAA40000}"/>
    <cellStyle name="Normal 5 4 2 4 2 2 4 3" xfId="39683" xr:uid="{00000000-0005-0000-0000-0000FBA40000}"/>
    <cellStyle name="Normal 5 4 2 4 2 2 4 4" xfId="24468" xr:uid="{00000000-0005-0000-0000-0000FCA40000}"/>
    <cellStyle name="Normal 5 4 2 4 2 2 4 5" xfId="50851" xr:uid="{00000000-0005-0000-0000-0000FDA40000}"/>
    <cellStyle name="Normal 5 4 2 4 2 2 5" xfId="12512" xr:uid="{00000000-0005-0000-0000-0000FEA40000}"/>
    <cellStyle name="Normal 5 4 2 4 2 2 5 2" xfId="33271" xr:uid="{00000000-0005-0000-0000-0000FFA40000}"/>
    <cellStyle name="Normal 5 4 2 4 2 2 5 3" xfId="41168" xr:uid="{00000000-0005-0000-0000-000000A50000}"/>
    <cellStyle name="Normal 5 4 2 4 2 2 6" xfId="26855" xr:uid="{00000000-0005-0000-0000-000001A50000}"/>
    <cellStyle name="Normal 5 4 2 4 2 2 7" xfId="34755" xr:uid="{00000000-0005-0000-0000-000002A50000}"/>
    <cellStyle name="Normal 5 4 2 4 2 2 8" xfId="20017" xr:uid="{00000000-0005-0000-0000-000003A50000}"/>
    <cellStyle name="Normal 5 4 2 4 2 2 9" xfId="42669" xr:uid="{00000000-0005-0000-0000-000004A50000}"/>
    <cellStyle name="Normal 5 4 2 4 2 3" xfId="4955" xr:uid="{00000000-0005-0000-0000-000005A50000}"/>
    <cellStyle name="Normal 5 4 2 4 2 3 2" xfId="14933" xr:uid="{00000000-0005-0000-0000-000006A50000}"/>
    <cellStyle name="Normal 5 4 2 4 2 3 2 2" xfId="28161" xr:uid="{00000000-0005-0000-0000-000007A50000}"/>
    <cellStyle name="Normal 5 4 2 4 2 3 3" xfId="36056" xr:uid="{00000000-0005-0000-0000-000008A50000}"/>
    <cellStyle name="Normal 5 4 2 4 2 3 4" xfId="20845" xr:uid="{00000000-0005-0000-0000-000009A50000}"/>
    <cellStyle name="Normal 5 4 2 4 2 3 5" xfId="46155" xr:uid="{00000000-0005-0000-0000-00000AA50000}"/>
    <cellStyle name="Normal 5 4 2 4 2 4" xfId="8453" xr:uid="{00000000-0005-0000-0000-00000BA50000}"/>
    <cellStyle name="Normal 5 4 2 4 2 4 2" xfId="17420" xr:uid="{00000000-0005-0000-0000-00000CA50000}"/>
    <cellStyle name="Normal 5 4 2 4 2 4 2 2" xfId="29645" xr:uid="{00000000-0005-0000-0000-00000DA50000}"/>
    <cellStyle name="Normal 5 4 2 4 2 4 3" xfId="37541" xr:uid="{00000000-0005-0000-0000-00000EA50000}"/>
    <cellStyle name="Normal 5 4 2 4 2 4 4" xfId="22328" xr:uid="{00000000-0005-0000-0000-00000FA50000}"/>
    <cellStyle name="Normal 5 4 2 4 2 4 5" xfId="48645" xr:uid="{00000000-0005-0000-0000-000010A50000}"/>
    <cellStyle name="Normal 5 4 2 4 2 5" xfId="9879" xr:uid="{00000000-0005-0000-0000-000011A50000}"/>
    <cellStyle name="Normal 5 4 2 4 2 5 2" xfId="31130" xr:uid="{00000000-0005-0000-0000-000012A50000}"/>
    <cellStyle name="Normal 5 4 2 4 2 5 3" xfId="39027" xr:uid="{00000000-0005-0000-0000-000013A50000}"/>
    <cellStyle name="Normal 5 4 2 4 2 5 4" xfId="23812" xr:uid="{00000000-0005-0000-0000-000014A50000}"/>
    <cellStyle name="Normal 5 4 2 4 2 5 5" xfId="50288" xr:uid="{00000000-0005-0000-0000-000015A50000}"/>
    <cellStyle name="Normal 5 4 2 4 2 6" xfId="12097" xr:uid="{00000000-0005-0000-0000-000016A50000}"/>
    <cellStyle name="Normal 5 4 2 4 2 6 2" xfId="32615" xr:uid="{00000000-0005-0000-0000-000017A50000}"/>
    <cellStyle name="Normal 5 4 2 4 2 6 3" xfId="40512" xr:uid="{00000000-0005-0000-0000-000018A50000}"/>
    <cellStyle name="Normal 5 4 2 4 2 7" xfId="26199" xr:uid="{00000000-0005-0000-0000-000019A50000}"/>
    <cellStyle name="Normal 5 4 2 4 2 8" xfId="34099" xr:uid="{00000000-0005-0000-0000-00001AA50000}"/>
    <cellStyle name="Normal 5 4 2 4 2 9" xfId="19361" xr:uid="{00000000-0005-0000-0000-00001BA50000}"/>
    <cellStyle name="Normal 5 4 2 4 3" xfId="2469" xr:uid="{00000000-0005-0000-0000-00001CA50000}"/>
    <cellStyle name="Normal 5 4 2 4 3 2" xfId="4115" xr:uid="{00000000-0005-0000-0000-00001DA50000}"/>
    <cellStyle name="Normal 5 4 2 4 3 2 2" xfId="14096" xr:uid="{00000000-0005-0000-0000-00001EA50000}"/>
    <cellStyle name="Normal 5 4 2 4 3 2 2 2" xfId="28816" xr:uid="{00000000-0005-0000-0000-00001FA50000}"/>
    <cellStyle name="Normal 5 4 2 4 3 2 3" xfId="36711" xr:uid="{00000000-0005-0000-0000-000020A50000}"/>
    <cellStyle name="Normal 5 4 2 4 3 2 4" xfId="21500" xr:uid="{00000000-0005-0000-0000-000021A50000}"/>
    <cellStyle name="Normal 5 4 2 4 3 2 5" xfId="45318" xr:uid="{00000000-0005-0000-0000-000022A50000}"/>
    <cellStyle name="Normal 5 4 2 4 3 3" xfId="9015" xr:uid="{00000000-0005-0000-0000-000023A50000}"/>
    <cellStyle name="Normal 5 4 2 4 3 3 2" xfId="17981" xr:uid="{00000000-0005-0000-0000-000024A50000}"/>
    <cellStyle name="Normal 5 4 2 4 3 3 2 2" xfId="30300" xr:uid="{00000000-0005-0000-0000-000025A50000}"/>
    <cellStyle name="Normal 5 4 2 4 3 3 3" xfId="38196" xr:uid="{00000000-0005-0000-0000-000026A50000}"/>
    <cellStyle name="Normal 5 4 2 4 3 3 4" xfId="22983" xr:uid="{00000000-0005-0000-0000-000027A50000}"/>
    <cellStyle name="Normal 5 4 2 4 3 3 5" xfId="49207" xr:uid="{00000000-0005-0000-0000-000028A50000}"/>
    <cellStyle name="Normal 5 4 2 4 3 4" xfId="9880" xr:uid="{00000000-0005-0000-0000-000029A50000}"/>
    <cellStyle name="Normal 5 4 2 4 3 4 2" xfId="31785" xr:uid="{00000000-0005-0000-0000-00002AA50000}"/>
    <cellStyle name="Normal 5 4 2 4 3 4 3" xfId="39682" xr:uid="{00000000-0005-0000-0000-00002BA50000}"/>
    <cellStyle name="Normal 5 4 2 4 3 4 4" xfId="24467" xr:uid="{00000000-0005-0000-0000-00002CA50000}"/>
    <cellStyle name="Normal 5 4 2 4 3 4 5" xfId="50850" xr:uid="{00000000-0005-0000-0000-00002DA50000}"/>
    <cellStyle name="Normal 5 4 2 4 3 5" xfId="12511" xr:uid="{00000000-0005-0000-0000-00002EA50000}"/>
    <cellStyle name="Normal 5 4 2 4 3 5 2" xfId="33270" xr:uid="{00000000-0005-0000-0000-00002FA50000}"/>
    <cellStyle name="Normal 5 4 2 4 3 5 3" xfId="41167" xr:uid="{00000000-0005-0000-0000-000030A50000}"/>
    <cellStyle name="Normal 5 4 2 4 3 6" xfId="26854" xr:uid="{00000000-0005-0000-0000-000031A50000}"/>
    <cellStyle name="Normal 5 4 2 4 3 7" xfId="34754" xr:uid="{00000000-0005-0000-0000-000032A50000}"/>
    <cellStyle name="Normal 5 4 2 4 3 8" xfId="20016" xr:uid="{00000000-0005-0000-0000-000033A50000}"/>
    <cellStyle name="Normal 5 4 2 4 3 9" xfId="42668" xr:uid="{00000000-0005-0000-0000-000034A50000}"/>
    <cellStyle name="Normal 5 4 2 4 4" xfId="1741" xr:uid="{00000000-0005-0000-0000-000035A50000}"/>
    <cellStyle name="Normal 5 4 2 4 4 2" xfId="11645" xr:uid="{00000000-0005-0000-0000-000036A50000}"/>
    <cellStyle name="Normal 5 4 2 4 4 2 2" xfId="27841" xr:uid="{00000000-0005-0000-0000-000037A50000}"/>
    <cellStyle name="Normal 5 4 2 4 4 3" xfId="35736" xr:uid="{00000000-0005-0000-0000-000038A50000}"/>
    <cellStyle name="Normal 5 4 2 4 4 4" xfId="20525" xr:uid="{00000000-0005-0000-0000-000039A50000}"/>
    <cellStyle name="Normal 5 4 2 4 4 5" xfId="43547" xr:uid="{00000000-0005-0000-0000-00003AA50000}"/>
    <cellStyle name="Normal 5 4 2 4 5" xfId="2951" xr:uid="{00000000-0005-0000-0000-00003BA50000}"/>
    <cellStyle name="Normal 5 4 2 4 5 2" xfId="12935" xr:uid="{00000000-0005-0000-0000-00003CA50000}"/>
    <cellStyle name="Normal 5 4 2 4 5 2 2" xfId="29325" xr:uid="{00000000-0005-0000-0000-00003DA50000}"/>
    <cellStyle name="Normal 5 4 2 4 5 3" xfId="37221" xr:uid="{00000000-0005-0000-0000-00003EA50000}"/>
    <cellStyle name="Normal 5 4 2 4 5 4" xfId="22009" xr:uid="{00000000-0005-0000-0000-00003FA50000}"/>
    <cellStyle name="Normal 5 4 2 4 5 5" xfId="44156" xr:uid="{00000000-0005-0000-0000-000040A50000}"/>
    <cellStyle name="Normal 5 4 2 4 6" xfId="8290" xr:uid="{00000000-0005-0000-0000-000041A50000}"/>
    <cellStyle name="Normal 5 4 2 4 6 2" xfId="17257" xr:uid="{00000000-0005-0000-0000-000042A50000}"/>
    <cellStyle name="Normal 5 4 2 4 6 2 2" xfId="30810" xr:uid="{00000000-0005-0000-0000-000043A50000}"/>
    <cellStyle name="Normal 5 4 2 4 6 3" xfId="38707" xr:uid="{00000000-0005-0000-0000-000044A50000}"/>
    <cellStyle name="Normal 5 4 2 4 6 4" xfId="23493" xr:uid="{00000000-0005-0000-0000-000045A50000}"/>
    <cellStyle name="Normal 5 4 2 4 6 5" xfId="48482" xr:uid="{00000000-0005-0000-0000-000046A50000}"/>
    <cellStyle name="Normal 5 4 2 4 7" xfId="11646" xr:uid="{00000000-0005-0000-0000-000047A50000}"/>
    <cellStyle name="Normal 5 4 2 4 7 2" xfId="32295" xr:uid="{00000000-0005-0000-0000-000048A50000}"/>
    <cellStyle name="Normal 5 4 2 4 7 3" xfId="40192" xr:uid="{00000000-0005-0000-0000-000049A50000}"/>
    <cellStyle name="Normal 5 4 2 4 7 4" xfId="24926" xr:uid="{00000000-0005-0000-0000-00004AA50000}"/>
    <cellStyle name="Normal 5 4 2 4 7 5" xfId="50125" xr:uid="{00000000-0005-0000-0000-00004BA50000}"/>
    <cellStyle name="Normal 5 4 2 4 8" xfId="25880" xr:uid="{00000000-0005-0000-0000-00004CA50000}"/>
    <cellStyle name="Normal 5 4 2 4 9" xfId="33779" xr:uid="{00000000-0005-0000-0000-00004DA50000}"/>
    <cellStyle name="Normal 5 4 2 5" xfId="1775" xr:uid="{00000000-0005-0000-0000-00004EA50000}"/>
    <cellStyle name="Normal 5 4 2 5 10" xfId="41976" xr:uid="{00000000-0005-0000-0000-00004FA50000}"/>
    <cellStyle name="Normal 5 4 2 5 2" xfId="2471" xr:uid="{00000000-0005-0000-0000-000050A50000}"/>
    <cellStyle name="Normal 5 4 2 5 2 2" xfId="7601" xr:uid="{00000000-0005-0000-0000-000051A50000}"/>
    <cellStyle name="Normal 5 4 2 5 2 2 2" xfId="16576" xr:uid="{00000000-0005-0000-0000-000052A50000}"/>
    <cellStyle name="Normal 5 4 2 5 2 2 2 2" xfId="28818" xr:uid="{00000000-0005-0000-0000-000053A50000}"/>
    <cellStyle name="Normal 5 4 2 5 2 2 3" xfId="36713" xr:uid="{00000000-0005-0000-0000-000054A50000}"/>
    <cellStyle name="Normal 5 4 2 5 2 2 4" xfId="21502" xr:uid="{00000000-0005-0000-0000-000055A50000}"/>
    <cellStyle name="Normal 5 4 2 5 2 2 5" xfId="47801" xr:uid="{00000000-0005-0000-0000-000056A50000}"/>
    <cellStyle name="Normal 5 4 2 5 2 3" xfId="9017" xr:uid="{00000000-0005-0000-0000-000057A50000}"/>
    <cellStyle name="Normal 5 4 2 5 2 3 2" xfId="17983" xr:uid="{00000000-0005-0000-0000-000058A50000}"/>
    <cellStyle name="Normal 5 4 2 5 2 3 2 2" xfId="30302" xr:uid="{00000000-0005-0000-0000-000059A50000}"/>
    <cellStyle name="Normal 5 4 2 5 2 3 3" xfId="38198" xr:uid="{00000000-0005-0000-0000-00005AA50000}"/>
    <cellStyle name="Normal 5 4 2 5 2 3 4" xfId="22985" xr:uid="{00000000-0005-0000-0000-00005BA50000}"/>
    <cellStyle name="Normal 5 4 2 5 2 3 5" xfId="49209" xr:uid="{00000000-0005-0000-0000-00005CA50000}"/>
    <cellStyle name="Normal 5 4 2 5 2 4" xfId="9881" xr:uid="{00000000-0005-0000-0000-00005DA50000}"/>
    <cellStyle name="Normal 5 4 2 5 2 4 2" xfId="31787" xr:uid="{00000000-0005-0000-0000-00005EA50000}"/>
    <cellStyle name="Normal 5 4 2 5 2 4 3" xfId="39684" xr:uid="{00000000-0005-0000-0000-00005FA50000}"/>
    <cellStyle name="Normal 5 4 2 5 2 4 4" xfId="24469" xr:uid="{00000000-0005-0000-0000-000060A50000}"/>
    <cellStyle name="Normal 5 4 2 5 2 4 5" xfId="50852" xr:uid="{00000000-0005-0000-0000-000061A50000}"/>
    <cellStyle name="Normal 5 4 2 5 2 5" xfId="12513" xr:uid="{00000000-0005-0000-0000-000062A50000}"/>
    <cellStyle name="Normal 5 4 2 5 2 5 2" xfId="33272" xr:uid="{00000000-0005-0000-0000-000063A50000}"/>
    <cellStyle name="Normal 5 4 2 5 2 5 3" xfId="41169" xr:uid="{00000000-0005-0000-0000-000064A50000}"/>
    <cellStyle name="Normal 5 4 2 5 2 6" xfId="26856" xr:uid="{00000000-0005-0000-0000-000065A50000}"/>
    <cellStyle name="Normal 5 4 2 5 2 7" xfId="34756" xr:uid="{00000000-0005-0000-0000-000066A50000}"/>
    <cellStyle name="Normal 5 4 2 5 2 8" xfId="20018" xr:uid="{00000000-0005-0000-0000-000067A50000}"/>
    <cellStyle name="Normal 5 4 2 5 2 9" xfId="42670" xr:uid="{00000000-0005-0000-0000-000068A50000}"/>
    <cellStyle name="Normal 5 4 2 5 3" xfId="4676" xr:uid="{00000000-0005-0000-0000-000069A50000}"/>
    <cellStyle name="Normal 5 4 2 5 3 2" xfId="14654" xr:uid="{00000000-0005-0000-0000-00006AA50000}"/>
    <cellStyle name="Normal 5 4 2 5 3 2 2" xfId="27935" xr:uid="{00000000-0005-0000-0000-00006BA50000}"/>
    <cellStyle name="Normal 5 4 2 5 3 3" xfId="35830" xr:uid="{00000000-0005-0000-0000-00006CA50000}"/>
    <cellStyle name="Normal 5 4 2 5 3 4" xfId="20619" xr:uid="{00000000-0005-0000-0000-00006DA50000}"/>
    <cellStyle name="Normal 5 4 2 5 3 5" xfId="45876" xr:uid="{00000000-0005-0000-0000-00006EA50000}"/>
    <cellStyle name="Normal 5 4 2 5 4" xfId="8323" xr:uid="{00000000-0005-0000-0000-00006FA50000}"/>
    <cellStyle name="Normal 5 4 2 5 4 2" xfId="17290" xr:uid="{00000000-0005-0000-0000-000070A50000}"/>
    <cellStyle name="Normal 5 4 2 5 4 2 2" xfId="29419" xr:uid="{00000000-0005-0000-0000-000071A50000}"/>
    <cellStyle name="Normal 5 4 2 5 4 3" xfId="37315" xr:uid="{00000000-0005-0000-0000-000072A50000}"/>
    <cellStyle name="Normal 5 4 2 5 4 4" xfId="22103" xr:uid="{00000000-0005-0000-0000-000073A50000}"/>
    <cellStyle name="Normal 5 4 2 5 4 5" xfId="48515" xr:uid="{00000000-0005-0000-0000-000074A50000}"/>
    <cellStyle name="Normal 5 4 2 5 5" xfId="9882" xr:uid="{00000000-0005-0000-0000-000075A50000}"/>
    <cellStyle name="Normal 5 4 2 5 5 2" xfId="30904" xr:uid="{00000000-0005-0000-0000-000076A50000}"/>
    <cellStyle name="Normal 5 4 2 5 5 3" xfId="38801" xr:uid="{00000000-0005-0000-0000-000077A50000}"/>
    <cellStyle name="Normal 5 4 2 5 5 4" xfId="23587" xr:uid="{00000000-0005-0000-0000-000078A50000}"/>
    <cellStyle name="Normal 5 4 2 5 5 5" xfId="50158" xr:uid="{00000000-0005-0000-0000-000079A50000}"/>
    <cellStyle name="Normal 5 4 2 5 6" xfId="12082" xr:uid="{00000000-0005-0000-0000-00007AA50000}"/>
    <cellStyle name="Normal 5 4 2 5 6 2" xfId="32389" xr:uid="{00000000-0005-0000-0000-00007BA50000}"/>
    <cellStyle name="Normal 5 4 2 5 6 3" xfId="40286" xr:uid="{00000000-0005-0000-0000-00007CA50000}"/>
    <cellStyle name="Normal 5 4 2 5 7" xfId="25973" xr:uid="{00000000-0005-0000-0000-00007DA50000}"/>
    <cellStyle name="Normal 5 4 2 5 8" xfId="33873" xr:uid="{00000000-0005-0000-0000-00007EA50000}"/>
    <cellStyle name="Normal 5 4 2 5 9" xfId="19135" xr:uid="{00000000-0005-0000-0000-00007FA50000}"/>
    <cellStyle name="Normal 5 4 2 6" xfId="2464" xr:uid="{00000000-0005-0000-0000-000080A50000}"/>
    <cellStyle name="Normal 5 4 2 6 2" xfId="5274" xr:uid="{00000000-0005-0000-0000-000081A50000}"/>
    <cellStyle name="Normal 5 4 2 6 2 2" xfId="15251" xr:uid="{00000000-0005-0000-0000-000082A50000}"/>
    <cellStyle name="Normal 5 4 2 6 2 2 2" xfId="28811" xr:uid="{00000000-0005-0000-0000-000083A50000}"/>
    <cellStyle name="Normal 5 4 2 6 2 3" xfId="36706" xr:uid="{00000000-0005-0000-0000-000084A50000}"/>
    <cellStyle name="Normal 5 4 2 6 2 4" xfId="21495" xr:uid="{00000000-0005-0000-0000-000085A50000}"/>
    <cellStyle name="Normal 5 4 2 6 2 5" xfId="46474" xr:uid="{00000000-0005-0000-0000-000086A50000}"/>
    <cellStyle name="Normal 5 4 2 6 3" xfId="9010" xr:uid="{00000000-0005-0000-0000-000087A50000}"/>
    <cellStyle name="Normal 5 4 2 6 3 2" xfId="17976" xr:uid="{00000000-0005-0000-0000-000088A50000}"/>
    <cellStyle name="Normal 5 4 2 6 3 2 2" xfId="30295" xr:uid="{00000000-0005-0000-0000-000089A50000}"/>
    <cellStyle name="Normal 5 4 2 6 3 3" xfId="38191" xr:uid="{00000000-0005-0000-0000-00008AA50000}"/>
    <cellStyle name="Normal 5 4 2 6 3 4" xfId="22978" xr:uid="{00000000-0005-0000-0000-00008BA50000}"/>
    <cellStyle name="Normal 5 4 2 6 3 5" xfId="49202" xr:uid="{00000000-0005-0000-0000-00008CA50000}"/>
    <cellStyle name="Normal 5 4 2 6 4" xfId="9883" xr:uid="{00000000-0005-0000-0000-00008DA50000}"/>
    <cellStyle name="Normal 5 4 2 6 4 2" xfId="31780" xr:uid="{00000000-0005-0000-0000-00008EA50000}"/>
    <cellStyle name="Normal 5 4 2 6 4 3" xfId="39677" xr:uid="{00000000-0005-0000-0000-00008FA50000}"/>
    <cellStyle name="Normal 5 4 2 6 4 4" xfId="24462" xr:uid="{00000000-0005-0000-0000-000090A50000}"/>
    <cellStyle name="Normal 5 4 2 6 4 5" xfId="50845" xr:uid="{00000000-0005-0000-0000-000091A50000}"/>
    <cellStyle name="Normal 5 4 2 6 5" xfId="12506" xr:uid="{00000000-0005-0000-0000-000092A50000}"/>
    <cellStyle name="Normal 5 4 2 6 5 2" xfId="33265" xr:uid="{00000000-0005-0000-0000-000093A50000}"/>
    <cellStyle name="Normal 5 4 2 6 5 3" xfId="41162" xr:uid="{00000000-0005-0000-0000-000094A50000}"/>
    <cellStyle name="Normal 5 4 2 6 6" xfId="26849" xr:uid="{00000000-0005-0000-0000-000095A50000}"/>
    <cellStyle name="Normal 5 4 2 6 7" xfId="34749" xr:uid="{00000000-0005-0000-0000-000096A50000}"/>
    <cellStyle name="Normal 5 4 2 6 8" xfId="20011" xr:uid="{00000000-0005-0000-0000-000097A50000}"/>
    <cellStyle name="Normal 5 4 2 6 9" xfId="42663" xr:uid="{00000000-0005-0000-0000-000098A50000}"/>
    <cellStyle name="Normal 5 4 2 7" xfId="1155" xr:uid="{00000000-0005-0000-0000-000099A50000}"/>
    <cellStyle name="Normal 5 4 2 7 2" xfId="4380" xr:uid="{00000000-0005-0000-0000-00009AA50000}"/>
    <cellStyle name="Normal 5 4 2 7 2 2" xfId="14360" xr:uid="{00000000-0005-0000-0000-00009BA50000}"/>
    <cellStyle name="Normal 5 4 2 7 2 3" xfId="27129" xr:uid="{00000000-0005-0000-0000-00009CA50000}"/>
    <cellStyle name="Normal 5 4 2 7 2 4" xfId="45582" xr:uid="{00000000-0005-0000-0000-00009DA50000}"/>
    <cellStyle name="Normal 5 4 2 7 3" xfId="11647" xr:uid="{00000000-0005-0000-0000-00009EA50000}"/>
    <cellStyle name="Normal 5 4 2 7 3 2" xfId="35024" xr:uid="{00000000-0005-0000-0000-00009FA50000}"/>
    <cellStyle name="Normal 5 4 2 7 4" xfId="18822" xr:uid="{00000000-0005-0000-0000-0000A0A50000}"/>
    <cellStyle name="Normal 5 4 2 7 5" xfId="43028" xr:uid="{00000000-0005-0000-0000-0000A1A50000}"/>
    <cellStyle name="Normal 5 4 2 8" xfId="6113" xr:uid="{00000000-0005-0000-0000-0000A2A50000}"/>
    <cellStyle name="Normal 5 4 2 8 2" xfId="15386" xr:uid="{00000000-0005-0000-0000-0000A3A50000}"/>
    <cellStyle name="Normal 5 4 2 8 2 2" xfId="27622" xr:uid="{00000000-0005-0000-0000-0000A4A50000}"/>
    <cellStyle name="Normal 5 4 2 8 3" xfId="35517" xr:uid="{00000000-0005-0000-0000-0000A5A50000}"/>
    <cellStyle name="Normal 5 4 2 8 4" xfId="20306" xr:uid="{00000000-0005-0000-0000-0000A6A50000}"/>
    <cellStyle name="Normal 5 4 2 8 5" xfId="46609" xr:uid="{00000000-0005-0000-0000-0000A7A50000}"/>
    <cellStyle name="Normal 5 4 2 9" xfId="6504" xr:uid="{00000000-0005-0000-0000-0000A8A50000}"/>
    <cellStyle name="Normal 5 4 2 9 2" xfId="15486" xr:uid="{00000000-0005-0000-0000-0000A9A50000}"/>
    <cellStyle name="Normal 5 4 2 9 2 2" xfId="29106" xr:uid="{00000000-0005-0000-0000-0000AAA50000}"/>
    <cellStyle name="Normal 5 4 2 9 3" xfId="37002" xr:uid="{00000000-0005-0000-0000-0000ABA50000}"/>
    <cellStyle name="Normal 5 4 2 9 4" xfId="21790" xr:uid="{00000000-0005-0000-0000-0000ACA50000}"/>
    <cellStyle name="Normal 5 4 2 9 5" xfId="46709" xr:uid="{00000000-0005-0000-0000-0000ADA50000}"/>
    <cellStyle name="Normal 5 4 3" xfId="118" xr:uid="{00000000-0005-0000-0000-0000AEA50000}"/>
    <cellStyle name="Normal 5 4 3 10" xfId="2850" xr:uid="{00000000-0005-0000-0000-0000AFA50000}"/>
    <cellStyle name="Normal 5 4 3 10 2" xfId="12834" xr:uid="{00000000-0005-0000-0000-0000B0A50000}"/>
    <cellStyle name="Normal 5 4 3 10 3" xfId="33782" xr:uid="{00000000-0005-0000-0000-0000B1A50000}"/>
    <cellStyle name="Normal 5 4 3 10 4" xfId="44055" xr:uid="{00000000-0005-0000-0000-0000B2A50000}"/>
    <cellStyle name="Normal 5 4 3 11" xfId="7782" xr:uid="{00000000-0005-0000-0000-0000B3A50000}"/>
    <cellStyle name="Normal 5 4 3 11 2" xfId="16749" xr:uid="{00000000-0005-0000-0000-0000B4A50000}"/>
    <cellStyle name="Normal 5 4 3 11 3" xfId="47974" xr:uid="{00000000-0005-0000-0000-0000B5A50000}"/>
    <cellStyle name="Normal 5 4 3 12" xfId="11648" xr:uid="{00000000-0005-0000-0000-0000B6A50000}"/>
    <cellStyle name="Normal 5 4 3 12 2" xfId="49617" xr:uid="{00000000-0005-0000-0000-0000B7A50000}"/>
    <cellStyle name="Normal 5 4 3 13" xfId="18416" xr:uid="{00000000-0005-0000-0000-0000B8A50000}"/>
    <cellStyle name="Normal 5 4 3 14" xfId="41435" xr:uid="{00000000-0005-0000-0000-0000B9A50000}"/>
    <cellStyle name="Normal 5 4 3 2" xfId="226" xr:uid="{00000000-0005-0000-0000-0000BAA50000}"/>
    <cellStyle name="Normal 5 4 3 2 10" xfId="41611" xr:uid="{00000000-0005-0000-0000-0000BBA50000}"/>
    <cellStyle name="Normal 5 4 3 2 2" xfId="705" xr:uid="{00000000-0005-0000-0000-0000BCA50000}"/>
    <cellStyle name="Normal 5 4 3 2 2 2" xfId="2472" xr:uid="{00000000-0005-0000-0000-0000BDA50000}"/>
    <cellStyle name="Normal 5 4 3 2 2 2 2" xfId="5075" xr:uid="{00000000-0005-0000-0000-0000BEA50000}"/>
    <cellStyle name="Normal 5 4 3 2 2 2 2 2" xfId="15053" xr:uid="{00000000-0005-0000-0000-0000BFA50000}"/>
    <cellStyle name="Normal 5 4 3 2 2 2 2 3" xfId="28820" xr:uid="{00000000-0005-0000-0000-0000C0A50000}"/>
    <cellStyle name="Normal 5 4 3 2 2 2 2 4" xfId="46275" xr:uid="{00000000-0005-0000-0000-0000C1A50000}"/>
    <cellStyle name="Normal 5 4 3 2 2 2 3" xfId="11649" xr:uid="{00000000-0005-0000-0000-0000C2A50000}"/>
    <cellStyle name="Normal 5 4 3 2 2 2 3 2" xfId="36715" xr:uid="{00000000-0005-0000-0000-0000C3A50000}"/>
    <cellStyle name="Normal 5 4 3 2 2 2 4" xfId="21504" xr:uid="{00000000-0005-0000-0000-0000C4A50000}"/>
    <cellStyle name="Normal 5 4 3 2 2 2 5" xfId="43779" xr:uid="{00000000-0005-0000-0000-0000C5A50000}"/>
    <cellStyle name="Normal 5 4 3 2 2 3" xfId="3689" xr:uid="{00000000-0005-0000-0000-0000C6A50000}"/>
    <cellStyle name="Normal 5 4 3 2 2 3 2" xfId="13673" xr:uid="{00000000-0005-0000-0000-0000C7A50000}"/>
    <cellStyle name="Normal 5 4 3 2 2 3 2 2" xfId="30304" xr:uid="{00000000-0005-0000-0000-0000C8A50000}"/>
    <cellStyle name="Normal 5 4 3 2 2 3 3" xfId="38200" xr:uid="{00000000-0005-0000-0000-0000C9A50000}"/>
    <cellStyle name="Normal 5 4 3 2 2 3 4" xfId="22987" xr:uid="{00000000-0005-0000-0000-0000CAA50000}"/>
    <cellStyle name="Normal 5 4 3 2 2 3 5" xfId="44894" xr:uid="{00000000-0005-0000-0000-0000CBA50000}"/>
    <cellStyle name="Normal 5 4 3 2 2 4" xfId="9018" xr:uid="{00000000-0005-0000-0000-0000CCA50000}"/>
    <cellStyle name="Normal 5 4 3 2 2 4 2" xfId="17984" xr:uid="{00000000-0005-0000-0000-0000CDA50000}"/>
    <cellStyle name="Normal 5 4 3 2 2 4 2 2" xfId="31789" xr:uid="{00000000-0005-0000-0000-0000CEA50000}"/>
    <cellStyle name="Normal 5 4 3 2 2 4 3" xfId="39686" xr:uid="{00000000-0005-0000-0000-0000CFA50000}"/>
    <cellStyle name="Normal 5 4 3 2 2 4 4" xfId="24471" xr:uid="{00000000-0005-0000-0000-0000D0A50000}"/>
    <cellStyle name="Normal 5 4 3 2 2 4 5" xfId="49210" xr:uid="{00000000-0005-0000-0000-0000D1A50000}"/>
    <cellStyle name="Normal 5 4 3 2 2 5" xfId="11650" xr:uid="{00000000-0005-0000-0000-0000D2A50000}"/>
    <cellStyle name="Normal 5 4 3 2 2 5 2" xfId="33274" xr:uid="{00000000-0005-0000-0000-0000D3A50000}"/>
    <cellStyle name="Normal 5 4 3 2 2 5 3" xfId="41171" xr:uid="{00000000-0005-0000-0000-0000D4A50000}"/>
    <cellStyle name="Normal 5 4 3 2 2 5 4" xfId="25460" xr:uid="{00000000-0005-0000-0000-0000D5A50000}"/>
    <cellStyle name="Normal 5 4 3 2 2 5 5" xfId="50853" xr:uid="{00000000-0005-0000-0000-0000D6A50000}"/>
    <cellStyle name="Normal 5 4 3 2 2 6" xfId="26858" xr:uid="{00000000-0005-0000-0000-0000D7A50000}"/>
    <cellStyle name="Normal 5 4 3 2 2 7" xfId="34758" xr:uid="{00000000-0005-0000-0000-0000D8A50000}"/>
    <cellStyle name="Normal 5 4 3 2 2 8" xfId="20020" xr:uid="{00000000-0005-0000-0000-0000D9A50000}"/>
    <cellStyle name="Normal 5 4 3 2 2 9" xfId="42671" xr:uid="{00000000-0005-0000-0000-0000DAA50000}"/>
    <cellStyle name="Normal 5 4 3 2 3" xfId="1396" xr:uid="{00000000-0005-0000-0000-0000DBA50000}"/>
    <cellStyle name="Normal 5 4 3 2 3 2" xfId="6748" xr:uid="{00000000-0005-0000-0000-0000DCA50000}"/>
    <cellStyle name="Normal 5 4 3 2 3 2 2" xfId="15726" xr:uid="{00000000-0005-0000-0000-0000DDA50000}"/>
    <cellStyle name="Normal 5 4 3 2 3 2 3" xfId="28162" xr:uid="{00000000-0005-0000-0000-0000DEA50000}"/>
    <cellStyle name="Normal 5 4 3 2 3 2 4" xfId="46950" xr:uid="{00000000-0005-0000-0000-0000DFA50000}"/>
    <cellStyle name="Normal 5 4 3 2 3 3" xfId="11651" xr:uid="{00000000-0005-0000-0000-0000E0A50000}"/>
    <cellStyle name="Normal 5 4 3 2 3 3 2" xfId="36057" xr:uid="{00000000-0005-0000-0000-0000E1A50000}"/>
    <cellStyle name="Normal 5 4 3 2 3 4" xfId="20846" xr:uid="{00000000-0005-0000-0000-0000E2A50000}"/>
    <cellStyle name="Normal 5 4 3 2 3 5" xfId="43268" xr:uid="{00000000-0005-0000-0000-0000E3A50000}"/>
    <cellStyle name="Normal 5 4 3 2 4" xfId="4236" xr:uid="{00000000-0005-0000-0000-0000E4A50000}"/>
    <cellStyle name="Normal 5 4 3 2 4 2" xfId="14216" xr:uid="{00000000-0005-0000-0000-0000E5A50000}"/>
    <cellStyle name="Normal 5 4 3 2 4 2 2" xfId="29646" xr:uid="{00000000-0005-0000-0000-0000E6A50000}"/>
    <cellStyle name="Normal 5 4 3 2 4 3" xfId="37542" xr:uid="{00000000-0005-0000-0000-0000E7A50000}"/>
    <cellStyle name="Normal 5 4 3 2 4 4" xfId="22329" xr:uid="{00000000-0005-0000-0000-0000E8A50000}"/>
    <cellStyle name="Normal 5 4 3 2 4 5" xfId="45438" xr:uid="{00000000-0005-0000-0000-0000E9A50000}"/>
    <cellStyle name="Normal 5 4 3 2 5" xfId="7284" xr:uid="{00000000-0005-0000-0000-0000EAA50000}"/>
    <cellStyle name="Normal 5 4 3 2 5 2" xfId="16260" xr:uid="{00000000-0005-0000-0000-0000EBA50000}"/>
    <cellStyle name="Normal 5 4 3 2 5 2 2" xfId="31131" xr:uid="{00000000-0005-0000-0000-0000ECA50000}"/>
    <cellStyle name="Normal 5 4 3 2 5 3" xfId="39028" xr:uid="{00000000-0005-0000-0000-0000EDA50000}"/>
    <cellStyle name="Normal 5 4 3 2 5 4" xfId="23813" xr:uid="{00000000-0005-0000-0000-0000EEA50000}"/>
    <cellStyle name="Normal 5 4 3 2 5 5" xfId="47485" xr:uid="{00000000-0005-0000-0000-0000EFA50000}"/>
    <cellStyle name="Normal 5 4 3 2 6" xfId="3192" xr:uid="{00000000-0005-0000-0000-0000F0A50000}"/>
    <cellStyle name="Normal 5 4 3 2 6 2" xfId="13176" xr:uid="{00000000-0005-0000-0000-0000F1A50000}"/>
    <cellStyle name="Normal 5 4 3 2 6 2 2" xfId="32616" xr:uid="{00000000-0005-0000-0000-0000F2A50000}"/>
    <cellStyle name="Normal 5 4 3 2 6 3" xfId="40513" xr:uid="{00000000-0005-0000-0000-0000F3A50000}"/>
    <cellStyle name="Normal 5 4 3 2 6 4" xfId="25218" xr:uid="{00000000-0005-0000-0000-0000F4A50000}"/>
    <cellStyle name="Normal 5 4 3 2 6 5" xfId="44397" xr:uid="{00000000-0005-0000-0000-0000F5A50000}"/>
    <cellStyle name="Normal 5 4 3 2 7" xfId="7958" xr:uid="{00000000-0005-0000-0000-0000F6A50000}"/>
    <cellStyle name="Normal 5 4 3 2 7 2" xfId="16925" xr:uid="{00000000-0005-0000-0000-0000F7A50000}"/>
    <cellStyle name="Normal 5 4 3 2 7 3" xfId="26200" xr:uid="{00000000-0005-0000-0000-0000F8A50000}"/>
    <cellStyle name="Normal 5 4 3 2 7 4" xfId="48150" xr:uid="{00000000-0005-0000-0000-0000F9A50000}"/>
    <cellStyle name="Normal 5 4 3 2 8" xfId="11652" xr:uid="{00000000-0005-0000-0000-0000FAA50000}"/>
    <cellStyle name="Normal 5 4 3 2 8 2" xfId="34100" xr:uid="{00000000-0005-0000-0000-0000FBA50000}"/>
    <cellStyle name="Normal 5 4 3 2 8 3" xfId="49793" xr:uid="{00000000-0005-0000-0000-0000FCA50000}"/>
    <cellStyle name="Normal 5 4 3 2 9" xfId="19362" xr:uid="{00000000-0005-0000-0000-0000FDA50000}"/>
    <cellStyle name="Normal 5 4 3 3" xfId="334" xr:uid="{00000000-0005-0000-0000-0000FEA50000}"/>
    <cellStyle name="Normal 5 4 3 3 2" xfId="879" xr:uid="{00000000-0005-0000-0000-0000FFA50000}"/>
    <cellStyle name="Normal 5 4 3 3 2 2" xfId="2686" xr:uid="{00000000-0005-0000-0000-000000A60000}"/>
    <cellStyle name="Normal 5 4 3 3 2 2 2" xfId="6922" xr:uid="{00000000-0005-0000-0000-000001A60000}"/>
    <cellStyle name="Normal 5 4 3 3 2 2 2 2" xfId="15900" xr:uid="{00000000-0005-0000-0000-000002A60000}"/>
    <cellStyle name="Normal 5 4 3 3 2 2 2 3" xfId="47124" xr:uid="{00000000-0005-0000-0000-000003A60000}"/>
    <cellStyle name="Normal 5 4 3 3 2 2 3" xfId="11653" xr:uid="{00000000-0005-0000-0000-000004A60000}"/>
    <cellStyle name="Normal 5 4 3 3 2 2 4" xfId="28819" xr:uid="{00000000-0005-0000-0000-000005A60000}"/>
    <cellStyle name="Normal 5 4 3 3 2 2 5" xfId="43896" xr:uid="{00000000-0005-0000-0000-000006A60000}"/>
    <cellStyle name="Normal 5 4 3 3 2 3" xfId="3690" xr:uid="{00000000-0005-0000-0000-000007A60000}"/>
    <cellStyle name="Normal 5 4 3 3 2 3 2" xfId="13674" xr:uid="{00000000-0005-0000-0000-000008A60000}"/>
    <cellStyle name="Normal 5 4 3 3 2 3 3" xfId="36714" xr:uid="{00000000-0005-0000-0000-000009A60000}"/>
    <cellStyle name="Normal 5 4 3 3 2 3 4" xfId="44895" xr:uid="{00000000-0005-0000-0000-00000AA60000}"/>
    <cellStyle name="Normal 5 4 3 3 2 4" xfId="11654" xr:uid="{00000000-0005-0000-0000-00000BA60000}"/>
    <cellStyle name="Normal 5 4 3 3 2 5" xfId="21503" xr:uid="{00000000-0005-0000-0000-00000CA60000}"/>
    <cellStyle name="Normal 5 4 3 3 2 6" xfId="42942" xr:uid="{00000000-0005-0000-0000-00000DA60000}"/>
    <cellStyle name="Normal 5 4 3 3 3" xfId="1570" xr:uid="{00000000-0005-0000-0000-00000EA60000}"/>
    <cellStyle name="Normal 5 4 3 3 3 2" xfId="4796" xr:uid="{00000000-0005-0000-0000-00000FA60000}"/>
    <cellStyle name="Normal 5 4 3 3 3 2 2" xfId="14774" xr:uid="{00000000-0005-0000-0000-000010A60000}"/>
    <cellStyle name="Normal 5 4 3 3 3 2 3" xfId="30303" xr:uid="{00000000-0005-0000-0000-000011A60000}"/>
    <cellStyle name="Normal 5 4 3 3 3 2 4" xfId="45996" xr:uid="{00000000-0005-0000-0000-000012A60000}"/>
    <cellStyle name="Normal 5 4 3 3 3 3" xfId="11655" xr:uid="{00000000-0005-0000-0000-000013A60000}"/>
    <cellStyle name="Normal 5 4 3 3 3 3 2" xfId="38199" xr:uid="{00000000-0005-0000-0000-000014A60000}"/>
    <cellStyle name="Normal 5 4 3 3 3 4" xfId="22986" xr:uid="{00000000-0005-0000-0000-000015A60000}"/>
    <cellStyle name="Normal 5 4 3 3 3 5" xfId="43442" xr:uid="{00000000-0005-0000-0000-000016A60000}"/>
    <cellStyle name="Normal 5 4 3 3 4" xfId="7458" xr:uid="{00000000-0005-0000-0000-000017A60000}"/>
    <cellStyle name="Normal 5 4 3 3 4 2" xfId="16433" xr:uid="{00000000-0005-0000-0000-000018A60000}"/>
    <cellStyle name="Normal 5 4 3 3 4 2 2" xfId="31788" xr:uid="{00000000-0005-0000-0000-000019A60000}"/>
    <cellStyle name="Normal 5 4 3 3 4 3" xfId="39685" xr:uid="{00000000-0005-0000-0000-00001AA60000}"/>
    <cellStyle name="Normal 5 4 3 3 4 4" xfId="24470" xr:uid="{00000000-0005-0000-0000-00001BA60000}"/>
    <cellStyle name="Normal 5 4 3 3 4 5" xfId="47658" xr:uid="{00000000-0005-0000-0000-00001CA60000}"/>
    <cellStyle name="Normal 5 4 3 3 5" xfId="3366" xr:uid="{00000000-0005-0000-0000-00001DA60000}"/>
    <cellStyle name="Normal 5 4 3 3 5 2" xfId="13350" xr:uid="{00000000-0005-0000-0000-00001EA60000}"/>
    <cellStyle name="Normal 5 4 3 3 5 2 2" xfId="33273" xr:uid="{00000000-0005-0000-0000-00001FA60000}"/>
    <cellStyle name="Normal 5 4 3 3 5 3" xfId="41170" xr:uid="{00000000-0005-0000-0000-000020A60000}"/>
    <cellStyle name="Normal 5 4 3 3 5 4" xfId="25459" xr:uid="{00000000-0005-0000-0000-000021A60000}"/>
    <cellStyle name="Normal 5 4 3 3 5 5" xfId="44571" xr:uid="{00000000-0005-0000-0000-000022A60000}"/>
    <cellStyle name="Normal 5 4 3 3 6" xfId="8132" xr:uid="{00000000-0005-0000-0000-000023A60000}"/>
    <cellStyle name="Normal 5 4 3 3 6 2" xfId="17099" xr:uid="{00000000-0005-0000-0000-000024A60000}"/>
    <cellStyle name="Normal 5 4 3 3 6 3" xfId="26857" xr:uid="{00000000-0005-0000-0000-000025A60000}"/>
    <cellStyle name="Normal 5 4 3 3 6 4" xfId="48324" xr:uid="{00000000-0005-0000-0000-000026A60000}"/>
    <cellStyle name="Normal 5 4 3 3 7" xfId="11656" xr:uid="{00000000-0005-0000-0000-000027A60000}"/>
    <cellStyle name="Normal 5 4 3 3 7 2" xfId="34757" xr:uid="{00000000-0005-0000-0000-000028A60000}"/>
    <cellStyle name="Normal 5 4 3 3 7 3" xfId="49967" xr:uid="{00000000-0005-0000-0000-000029A60000}"/>
    <cellStyle name="Normal 5 4 3 3 8" xfId="20019" xr:uid="{00000000-0005-0000-0000-00002AA60000}"/>
    <cellStyle name="Normal 5 4 3 3 9" xfId="41785" xr:uid="{00000000-0005-0000-0000-00002BA60000}"/>
    <cellStyle name="Normal 5 4 3 4" xfId="528" xr:uid="{00000000-0005-0000-0000-00002CA60000}"/>
    <cellStyle name="Normal 5 4 3 4 2" xfId="2639" xr:uid="{00000000-0005-0000-0000-00002DA60000}"/>
    <cellStyle name="Normal 5 4 3 4 2 2" xfId="5229" xr:uid="{00000000-0005-0000-0000-00002EA60000}"/>
    <cellStyle name="Normal 5 4 3 4 2 2 2" xfId="15206" xr:uid="{00000000-0005-0000-0000-00002FA60000}"/>
    <cellStyle name="Normal 5 4 3 4 2 2 3" xfId="46429" xr:uid="{00000000-0005-0000-0000-000030A60000}"/>
    <cellStyle name="Normal 5 4 3 4 2 3" xfId="11657" xr:uid="{00000000-0005-0000-0000-000031A60000}"/>
    <cellStyle name="Normal 5 4 3 4 2 4" xfId="27320" xr:uid="{00000000-0005-0000-0000-000032A60000}"/>
    <cellStyle name="Normal 5 4 3 4 2 5" xfId="43849" xr:uid="{00000000-0005-0000-0000-000033A60000}"/>
    <cellStyle name="Normal 5 4 3 4 3" xfId="3016" xr:uid="{00000000-0005-0000-0000-000034A60000}"/>
    <cellStyle name="Normal 5 4 3 4 3 2" xfId="13000" xr:uid="{00000000-0005-0000-0000-000035A60000}"/>
    <cellStyle name="Normal 5 4 3 4 3 3" xfId="35215" xr:uid="{00000000-0005-0000-0000-000036A60000}"/>
    <cellStyle name="Normal 5 4 3 4 3 4" xfId="44221" xr:uid="{00000000-0005-0000-0000-000037A60000}"/>
    <cellStyle name="Normal 5 4 3 4 4" xfId="9242" xr:uid="{00000000-0005-0000-0000-000038A60000}"/>
    <cellStyle name="Normal 5 4 3 4 4 2" xfId="18208" xr:uid="{00000000-0005-0000-0000-000039A60000}"/>
    <cellStyle name="Normal 5 4 3 4 4 3" xfId="49434" xr:uid="{00000000-0005-0000-0000-00003AA60000}"/>
    <cellStyle name="Normal 5 4 3 4 5" xfId="11658" xr:uid="{00000000-0005-0000-0000-00003BA60000}"/>
    <cellStyle name="Normal 5 4 3 4 5 2" xfId="51077" xr:uid="{00000000-0005-0000-0000-00003CA60000}"/>
    <cellStyle name="Normal 5 4 3 4 6" xfId="19044" xr:uid="{00000000-0005-0000-0000-00003DA60000}"/>
    <cellStyle name="Normal 5 4 3 4 7" xfId="42895" xr:uid="{00000000-0005-0000-0000-00003EA60000}"/>
    <cellStyle name="Normal 5 4 3 5" xfId="1220" xr:uid="{00000000-0005-0000-0000-00003FA60000}"/>
    <cellStyle name="Normal 5 4 3 5 2" xfId="4417" xr:uid="{00000000-0005-0000-0000-000040A60000}"/>
    <cellStyle name="Normal 5 4 3 5 2 2" xfId="14396" xr:uid="{00000000-0005-0000-0000-000041A60000}"/>
    <cellStyle name="Normal 5 4 3 5 2 3" xfId="27844" xr:uid="{00000000-0005-0000-0000-000042A60000}"/>
    <cellStyle name="Normal 5 4 3 5 2 4" xfId="45618" xr:uid="{00000000-0005-0000-0000-000043A60000}"/>
    <cellStyle name="Normal 5 4 3 5 3" xfId="11659" xr:uid="{00000000-0005-0000-0000-000044A60000}"/>
    <cellStyle name="Normal 5 4 3 5 3 2" xfId="35739" xr:uid="{00000000-0005-0000-0000-000045A60000}"/>
    <cellStyle name="Normal 5 4 3 5 4" xfId="20528" xr:uid="{00000000-0005-0000-0000-000046A60000}"/>
    <cellStyle name="Normal 5 4 3 5 5" xfId="43092" xr:uid="{00000000-0005-0000-0000-000047A60000}"/>
    <cellStyle name="Normal 5 4 3 6" xfId="6260" xr:uid="{00000000-0005-0000-0000-000048A60000}"/>
    <cellStyle name="Normal 5 4 3 6 2" xfId="29328" xr:uid="{00000000-0005-0000-0000-000049A60000}"/>
    <cellStyle name="Normal 5 4 3 6 2 2" xfId="51485" xr:uid="{00000000-0005-0000-0000-00004AA60000}"/>
    <cellStyle name="Normal 5 4 3 6 3" xfId="37224" xr:uid="{00000000-0005-0000-0000-00004BA60000}"/>
    <cellStyle name="Normal 5 4 3 6 3 2" xfId="51300" xr:uid="{00000000-0005-0000-0000-00004CA60000}"/>
    <cellStyle name="Normal 5 4 3 6 4" xfId="22012" xr:uid="{00000000-0005-0000-0000-00004DA60000}"/>
    <cellStyle name="Normal 5 4 3 7" xfId="6571" xr:uid="{00000000-0005-0000-0000-00004EA60000}"/>
    <cellStyle name="Normal 5 4 3 7 2" xfId="15551" xr:uid="{00000000-0005-0000-0000-00004FA60000}"/>
    <cellStyle name="Normal 5 4 3 7 2 2" xfId="30813" xr:uid="{00000000-0005-0000-0000-000050A60000}"/>
    <cellStyle name="Normal 5 4 3 7 3" xfId="38710" xr:uid="{00000000-0005-0000-0000-000051A60000}"/>
    <cellStyle name="Normal 5 4 3 7 4" xfId="23496" xr:uid="{00000000-0005-0000-0000-000052A60000}"/>
    <cellStyle name="Normal 5 4 3 7 5" xfId="46774" xr:uid="{00000000-0005-0000-0000-000053A60000}"/>
    <cellStyle name="Normal 5 4 3 8" xfId="3955" xr:uid="{00000000-0005-0000-0000-000054A60000}"/>
    <cellStyle name="Normal 5 4 3 8 2" xfId="13937" xr:uid="{00000000-0005-0000-0000-000055A60000}"/>
    <cellStyle name="Normal 5 4 3 8 2 2" xfId="32298" xr:uid="{00000000-0005-0000-0000-000056A60000}"/>
    <cellStyle name="Normal 5 4 3 8 3" xfId="40195" xr:uid="{00000000-0005-0000-0000-000057A60000}"/>
    <cellStyle name="Normal 5 4 3 8 4" xfId="24929" xr:uid="{00000000-0005-0000-0000-000058A60000}"/>
    <cellStyle name="Normal 5 4 3 8 5" xfId="45159" xr:uid="{00000000-0005-0000-0000-000059A60000}"/>
    <cellStyle name="Normal 5 4 3 9" xfId="7108" xr:uid="{00000000-0005-0000-0000-00005AA60000}"/>
    <cellStyle name="Normal 5 4 3 9 2" xfId="16085" xr:uid="{00000000-0005-0000-0000-00005BA60000}"/>
    <cellStyle name="Normal 5 4 3 9 3" xfId="25883" xr:uid="{00000000-0005-0000-0000-00005CA60000}"/>
    <cellStyle name="Normal 5 4 3 9 4" xfId="47310" xr:uid="{00000000-0005-0000-0000-00005DA60000}"/>
    <cellStyle name="Normal 5 4 4" xfId="180" xr:uid="{00000000-0005-0000-0000-00005EA60000}"/>
    <cellStyle name="Normal 5 4 4 10" xfId="7956" xr:uid="{00000000-0005-0000-0000-00005FA60000}"/>
    <cellStyle name="Normal 5 4 4 10 2" xfId="16923" xr:uid="{00000000-0005-0000-0000-000060A60000}"/>
    <cellStyle name="Normal 5 4 4 10 3" xfId="33783" xr:uid="{00000000-0005-0000-0000-000061A60000}"/>
    <cellStyle name="Normal 5 4 4 10 4" xfId="48148" xr:uid="{00000000-0005-0000-0000-000062A60000}"/>
    <cellStyle name="Normal 5 4 4 11" xfId="11660" xr:uid="{00000000-0005-0000-0000-000063A60000}"/>
    <cellStyle name="Normal 5 4 4 11 2" xfId="49791" xr:uid="{00000000-0005-0000-0000-000064A60000}"/>
    <cellStyle name="Normal 5 4 4 12" xfId="18562" xr:uid="{00000000-0005-0000-0000-000065A60000}"/>
    <cellStyle name="Normal 5 4 4 13" xfId="41609" xr:uid="{00000000-0005-0000-0000-000066A60000}"/>
    <cellStyle name="Normal 5 4 4 2" xfId="703" xr:uid="{00000000-0005-0000-0000-000067A60000}"/>
    <cellStyle name="Normal 5 4 4 2 10" xfId="42107" xr:uid="{00000000-0005-0000-0000-000068A60000}"/>
    <cellStyle name="Normal 5 4 4 2 2" xfId="2474" xr:uid="{00000000-0005-0000-0000-000069A60000}"/>
    <cellStyle name="Normal 5 4 4 2 2 2" xfId="4995" xr:uid="{00000000-0005-0000-0000-00006AA60000}"/>
    <cellStyle name="Normal 5 4 4 2 2 2 2" xfId="14973" xr:uid="{00000000-0005-0000-0000-00006BA60000}"/>
    <cellStyle name="Normal 5 4 4 2 2 2 2 2" xfId="28822" xr:uid="{00000000-0005-0000-0000-00006CA60000}"/>
    <cellStyle name="Normal 5 4 4 2 2 2 3" xfId="36717" xr:uid="{00000000-0005-0000-0000-00006DA60000}"/>
    <cellStyle name="Normal 5 4 4 2 2 2 4" xfId="21506" xr:uid="{00000000-0005-0000-0000-00006EA60000}"/>
    <cellStyle name="Normal 5 4 4 2 2 2 5" xfId="46195" xr:uid="{00000000-0005-0000-0000-00006FA60000}"/>
    <cellStyle name="Normal 5 4 4 2 2 3" xfId="9020" xr:uid="{00000000-0005-0000-0000-000070A60000}"/>
    <cellStyle name="Normal 5 4 4 2 2 3 2" xfId="17986" xr:uid="{00000000-0005-0000-0000-000071A60000}"/>
    <cellStyle name="Normal 5 4 4 2 2 3 2 2" xfId="30306" xr:uid="{00000000-0005-0000-0000-000072A60000}"/>
    <cellStyle name="Normal 5 4 4 2 2 3 3" xfId="38202" xr:uid="{00000000-0005-0000-0000-000073A60000}"/>
    <cellStyle name="Normal 5 4 4 2 2 3 4" xfId="22989" xr:uid="{00000000-0005-0000-0000-000074A60000}"/>
    <cellStyle name="Normal 5 4 4 2 2 3 5" xfId="49212" xr:uid="{00000000-0005-0000-0000-000075A60000}"/>
    <cellStyle name="Normal 5 4 4 2 2 4" xfId="9884" xr:uid="{00000000-0005-0000-0000-000076A60000}"/>
    <cellStyle name="Normal 5 4 4 2 2 4 2" xfId="31791" xr:uid="{00000000-0005-0000-0000-000077A60000}"/>
    <cellStyle name="Normal 5 4 4 2 2 4 3" xfId="39688" xr:uid="{00000000-0005-0000-0000-000078A60000}"/>
    <cellStyle name="Normal 5 4 4 2 2 4 4" xfId="24473" xr:uid="{00000000-0005-0000-0000-000079A60000}"/>
    <cellStyle name="Normal 5 4 4 2 2 4 5" xfId="50855" xr:uid="{00000000-0005-0000-0000-00007AA60000}"/>
    <cellStyle name="Normal 5 4 4 2 2 5" xfId="12515" xr:uid="{00000000-0005-0000-0000-00007BA60000}"/>
    <cellStyle name="Normal 5 4 4 2 2 5 2" xfId="33276" xr:uid="{00000000-0005-0000-0000-00007CA60000}"/>
    <cellStyle name="Normal 5 4 4 2 2 5 3" xfId="41173" xr:uid="{00000000-0005-0000-0000-00007DA60000}"/>
    <cellStyle name="Normal 5 4 4 2 2 6" xfId="26860" xr:uid="{00000000-0005-0000-0000-00007EA60000}"/>
    <cellStyle name="Normal 5 4 4 2 2 7" xfId="34760" xr:uid="{00000000-0005-0000-0000-00007FA60000}"/>
    <cellStyle name="Normal 5 4 4 2 2 8" xfId="20022" xr:uid="{00000000-0005-0000-0000-000080A60000}"/>
    <cellStyle name="Normal 5 4 4 2 2 9" xfId="42673" xr:uid="{00000000-0005-0000-0000-000081A60000}"/>
    <cellStyle name="Normal 5 4 4 2 3" xfId="1906" xr:uid="{00000000-0005-0000-0000-000082A60000}"/>
    <cellStyle name="Normal 5 4 4 2 3 2" xfId="4156" xr:uid="{00000000-0005-0000-0000-000083A60000}"/>
    <cellStyle name="Normal 5 4 4 2 3 2 2" xfId="14136" xr:uid="{00000000-0005-0000-0000-000084A60000}"/>
    <cellStyle name="Normal 5 4 4 2 3 2 3" xfId="28163" xr:uid="{00000000-0005-0000-0000-000085A60000}"/>
    <cellStyle name="Normal 5 4 4 2 3 2 4" xfId="45358" xr:uid="{00000000-0005-0000-0000-000086A60000}"/>
    <cellStyle name="Normal 5 4 4 2 3 3" xfId="11661" xr:uid="{00000000-0005-0000-0000-000087A60000}"/>
    <cellStyle name="Normal 5 4 4 2 3 3 2" xfId="36058" xr:uid="{00000000-0005-0000-0000-000088A60000}"/>
    <cellStyle name="Normal 5 4 4 2 3 4" xfId="20847" xr:uid="{00000000-0005-0000-0000-000089A60000}"/>
    <cellStyle name="Normal 5 4 4 2 3 5" xfId="43676" xr:uid="{00000000-0005-0000-0000-00008AA60000}"/>
    <cellStyle name="Normal 5 4 4 2 4" xfId="3691" xr:uid="{00000000-0005-0000-0000-00008BA60000}"/>
    <cellStyle name="Normal 5 4 4 2 4 2" xfId="13675" xr:uid="{00000000-0005-0000-0000-00008CA60000}"/>
    <cellStyle name="Normal 5 4 4 2 4 2 2" xfId="29647" xr:uid="{00000000-0005-0000-0000-00008DA60000}"/>
    <cellStyle name="Normal 5 4 4 2 4 3" xfId="37543" xr:uid="{00000000-0005-0000-0000-00008EA60000}"/>
    <cellStyle name="Normal 5 4 4 2 4 4" xfId="22330" xr:uid="{00000000-0005-0000-0000-00008FA60000}"/>
    <cellStyle name="Normal 5 4 4 2 4 5" xfId="44896" xr:uid="{00000000-0005-0000-0000-000090A60000}"/>
    <cellStyle name="Normal 5 4 4 2 5" xfId="8454" xr:uid="{00000000-0005-0000-0000-000091A60000}"/>
    <cellStyle name="Normal 5 4 4 2 5 2" xfId="17421" xr:uid="{00000000-0005-0000-0000-000092A60000}"/>
    <cellStyle name="Normal 5 4 4 2 5 2 2" xfId="31132" xr:uid="{00000000-0005-0000-0000-000093A60000}"/>
    <cellStyle name="Normal 5 4 4 2 5 3" xfId="39029" xr:uid="{00000000-0005-0000-0000-000094A60000}"/>
    <cellStyle name="Normal 5 4 4 2 5 4" xfId="23814" xr:uid="{00000000-0005-0000-0000-000095A60000}"/>
    <cellStyle name="Normal 5 4 4 2 5 5" xfId="48646" xr:uid="{00000000-0005-0000-0000-000096A60000}"/>
    <cellStyle name="Normal 5 4 4 2 6" xfId="11662" xr:uid="{00000000-0005-0000-0000-000097A60000}"/>
    <cellStyle name="Normal 5 4 4 2 6 2" xfId="32617" xr:uid="{00000000-0005-0000-0000-000098A60000}"/>
    <cellStyle name="Normal 5 4 4 2 6 3" xfId="40514" xr:uid="{00000000-0005-0000-0000-000099A60000}"/>
    <cellStyle name="Normal 5 4 4 2 6 4" xfId="25219" xr:uid="{00000000-0005-0000-0000-00009AA60000}"/>
    <cellStyle name="Normal 5 4 4 2 6 5" xfId="50289" xr:uid="{00000000-0005-0000-0000-00009BA60000}"/>
    <cellStyle name="Normal 5 4 4 2 7" xfId="26201" xr:uid="{00000000-0005-0000-0000-00009CA60000}"/>
    <cellStyle name="Normal 5 4 4 2 8" xfId="34101" xr:uid="{00000000-0005-0000-0000-00009DA60000}"/>
    <cellStyle name="Normal 5 4 4 2 9" xfId="19363" xr:uid="{00000000-0005-0000-0000-00009EA60000}"/>
    <cellStyle name="Normal 5 4 4 3" xfId="2473" xr:uid="{00000000-0005-0000-0000-00009FA60000}"/>
    <cellStyle name="Normal 5 4 4 3 2" xfId="4716" xr:uid="{00000000-0005-0000-0000-0000A0A60000}"/>
    <cellStyle name="Normal 5 4 4 3 2 2" xfId="14694" xr:uid="{00000000-0005-0000-0000-0000A1A60000}"/>
    <cellStyle name="Normal 5 4 4 3 2 2 2" xfId="28821" xr:uid="{00000000-0005-0000-0000-0000A2A60000}"/>
    <cellStyle name="Normal 5 4 4 3 2 3" xfId="36716" xr:uid="{00000000-0005-0000-0000-0000A3A60000}"/>
    <cellStyle name="Normal 5 4 4 3 2 4" xfId="21505" xr:uid="{00000000-0005-0000-0000-0000A4A60000}"/>
    <cellStyle name="Normal 5 4 4 3 2 5" xfId="45916" xr:uid="{00000000-0005-0000-0000-0000A5A60000}"/>
    <cellStyle name="Normal 5 4 4 3 3" xfId="9019" xr:uid="{00000000-0005-0000-0000-0000A6A60000}"/>
    <cellStyle name="Normal 5 4 4 3 3 2" xfId="17985" xr:uid="{00000000-0005-0000-0000-0000A7A60000}"/>
    <cellStyle name="Normal 5 4 4 3 3 2 2" xfId="30305" xr:uid="{00000000-0005-0000-0000-0000A8A60000}"/>
    <cellStyle name="Normal 5 4 4 3 3 3" xfId="38201" xr:uid="{00000000-0005-0000-0000-0000A9A60000}"/>
    <cellStyle name="Normal 5 4 4 3 3 4" xfId="22988" xr:uid="{00000000-0005-0000-0000-0000AAA60000}"/>
    <cellStyle name="Normal 5 4 4 3 3 5" xfId="49211" xr:uid="{00000000-0005-0000-0000-0000ABA60000}"/>
    <cellStyle name="Normal 5 4 4 3 4" xfId="9885" xr:uid="{00000000-0005-0000-0000-0000ACA60000}"/>
    <cellStyle name="Normal 5 4 4 3 4 2" xfId="31790" xr:uid="{00000000-0005-0000-0000-0000ADA60000}"/>
    <cellStyle name="Normal 5 4 4 3 4 3" xfId="39687" xr:uid="{00000000-0005-0000-0000-0000AEA60000}"/>
    <cellStyle name="Normal 5 4 4 3 4 4" xfId="24472" xr:uid="{00000000-0005-0000-0000-0000AFA60000}"/>
    <cellStyle name="Normal 5 4 4 3 4 5" xfId="50854" xr:uid="{00000000-0005-0000-0000-0000B0A60000}"/>
    <cellStyle name="Normal 5 4 4 3 5" xfId="12514" xr:uid="{00000000-0005-0000-0000-0000B1A60000}"/>
    <cellStyle name="Normal 5 4 4 3 5 2" xfId="33275" xr:uid="{00000000-0005-0000-0000-0000B2A60000}"/>
    <cellStyle name="Normal 5 4 4 3 5 3" xfId="41172" xr:uid="{00000000-0005-0000-0000-0000B3A60000}"/>
    <cellStyle name="Normal 5 4 4 3 6" xfId="26859" xr:uid="{00000000-0005-0000-0000-0000B4A60000}"/>
    <cellStyle name="Normal 5 4 4 3 7" xfId="34759" xr:uid="{00000000-0005-0000-0000-0000B5A60000}"/>
    <cellStyle name="Normal 5 4 4 3 8" xfId="20021" xr:uid="{00000000-0005-0000-0000-0000B6A60000}"/>
    <cellStyle name="Normal 5 4 4 3 9" xfId="42672" xr:uid="{00000000-0005-0000-0000-0000B7A60000}"/>
    <cellStyle name="Normal 5 4 4 4" xfId="1394" xr:uid="{00000000-0005-0000-0000-0000B8A60000}"/>
    <cellStyle name="Normal 5 4 4 4 2" xfId="4580" xr:uid="{00000000-0005-0000-0000-0000B9A60000}"/>
    <cellStyle name="Normal 5 4 4 4 2 2" xfId="14558" xr:uid="{00000000-0005-0000-0000-0000BAA60000}"/>
    <cellStyle name="Normal 5 4 4 4 2 3" xfId="27321" xr:uid="{00000000-0005-0000-0000-0000BBA60000}"/>
    <cellStyle name="Normal 5 4 4 4 2 4" xfId="45780" xr:uid="{00000000-0005-0000-0000-0000BCA60000}"/>
    <cellStyle name="Normal 5 4 4 4 3" xfId="11663" xr:uid="{00000000-0005-0000-0000-0000BDA60000}"/>
    <cellStyle name="Normal 5 4 4 4 3 2" xfId="35216" xr:uid="{00000000-0005-0000-0000-0000BEA60000}"/>
    <cellStyle name="Normal 5 4 4 4 4" xfId="19045" xr:uid="{00000000-0005-0000-0000-0000BFA60000}"/>
    <cellStyle name="Normal 5 4 4 4 5" xfId="43266" xr:uid="{00000000-0005-0000-0000-0000C0A60000}"/>
    <cellStyle name="Normal 5 4 4 5" xfId="5800" xr:uid="{00000000-0005-0000-0000-0000C1A60000}"/>
    <cellStyle name="Normal 5 4 4 5 2" xfId="27845" xr:uid="{00000000-0005-0000-0000-0000C2A60000}"/>
    <cellStyle name="Normal 5 4 4 5 2 2" xfId="51392" xr:uid="{00000000-0005-0000-0000-0000C3A60000}"/>
    <cellStyle name="Normal 5 4 4 5 3" xfId="35740" xr:uid="{00000000-0005-0000-0000-0000C4A60000}"/>
    <cellStyle name="Normal 5 4 4 5 3 2" xfId="51190" xr:uid="{00000000-0005-0000-0000-0000C5A60000}"/>
    <cellStyle name="Normal 5 4 4 5 4" xfId="20529" xr:uid="{00000000-0005-0000-0000-0000C6A60000}"/>
    <cellStyle name="Normal 5 4 4 6" xfId="6746" xr:uid="{00000000-0005-0000-0000-0000C7A60000}"/>
    <cellStyle name="Normal 5 4 4 6 2" xfId="15724" xr:uid="{00000000-0005-0000-0000-0000C8A60000}"/>
    <cellStyle name="Normal 5 4 4 6 2 2" xfId="29329" xr:uid="{00000000-0005-0000-0000-0000C9A60000}"/>
    <cellStyle name="Normal 5 4 4 6 3" xfId="37225" xr:uid="{00000000-0005-0000-0000-0000CAA60000}"/>
    <cellStyle name="Normal 5 4 4 6 4" xfId="22013" xr:uid="{00000000-0005-0000-0000-0000CBA60000}"/>
    <cellStyle name="Normal 5 4 4 6 5" xfId="46948" xr:uid="{00000000-0005-0000-0000-0000CCA60000}"/>
    <cellStyle name="Normal 5 4 4 7" xfId="3875" xr:uid="{00000000-0005-0000-0000-0000CDA60000}"/>
    <cellStyle name="Normal 5 4 4 7 2" xfId="13857" xr:uid="{00000000-0005-0000-0000-0000CEA60000}"/>
    <cellStyle name="Normal 5 4 4 7 2 2" xfId="30814" xr:uid="{00000000-0005-0000-0000-0000CFA60000}"/>
    <cellStyle name="Normal 5 4 4 7 3" xfId="38711" xr:uid="{00000000-0005-0000-0000-0000D0A60000}"/>
    <cellStyle name="Normal 5 4 4 7 4" xfId="23497" xr:uid="{00000000-0005-0000-0000-0000D1A60000}"/>
    <cellStyle name="Normal 5 4 4 7 5" xfId="45079" xr:uid="{00000000-0005-0000-0000-0000D2A60000}"/>
    <cellStyle name="Normal 5 4 4 8" xfId="7282" xr:uid="{00000000-0005-0000-0000-0000D3A60000}"/>
    <cellStyle name="Normal 5 4 4 8 2" xfId="16258" xr:uid="{00000000-0005-0000-0000-0000D4A60000}"/>
    <cellStyle name="Normal 5 4 4 8 2 2" xfId="32299" xr:uid="{00000000-0005-0000-0000-0000D5A60000}"/>
    <cellStyle name="Normal 5 4 4 8 3" xfId="40196" xr:uid="{00000000-0005-0000-0000-0000D6A60000}"/>
    <cellStyle name="Normal 5 4 4 8 4" xfId="24930" xr:uid="{00000000-0005-0000-0000-0000D7A60000}"/>
    <cellStyle name="Normal 5 4 4 8 5" xfId="47483" xr:uid="{00000000-0005-0000-0000-0000D8A60000}"/>
    <cellStyle name="Normal 5 4 4 9" xfId="3190" xr:uid="{00000000-0005-0000-0000-0000D9A60000}"/>
    <cellStyle name="Normal 5 4 4 9 2" xfId="13174" xr:uid="{00000000-0005-0000-0000-0000DAA60000}"/>
    <cellStyle name="Normal 5 4 4 9 3" xfId="25884" xr:uid="{00000000-0005-0000-0000-0000DBA60000}"/>
    <cellStyle name="Normal 5 4 4 9 4" xfId="44395" xr:uid="{00000000-0005-0000-0000-0000DCA60000}"/>
    <cellStyle name="Normal 5 4 5" xfId="288" xr:uid="{00000000-0005-0000-0000-0000DDA60000}"/>
    <cellStyle name="Normal 5 4 5 10" xfId="19040" xr:uid="{00000000-0005-0000-0000-0000DEA60000}"/>
    <cellStyle name="Normal 5 4 5 11" xfId="41783" xr:uid="{00000000-0005-0000-0000-0000DFA60000}"/>
    <cellStyle name="Normal 5 4 5 2" xfId="877" xr:uid="{00000000-0005-0000-0000-0000E0A60000}"/>
    <cellStyle name="Normal 5 4 5 2 10" xfId="42108" xr:uid="{00000000-0005-0000-0000-0000E1A60000}"/>
    <cellStyle name="Normal 5 4 5 2 2" xfId="2476" xr:uid="{00000000-0005-0000-0000-0000E2A60000}"/>
    <cellStyle name="Normal 5 4 5 2 2 2" xfId="4896" xr:uid="{00000000-0005-0000-0000-0000E3A60000}"/>
    <cellStyle name="Normal 5 4 5 2 2 2 2" xfId="14874" xr:uid="{00000000-0005-0000-0000-0000E4A60000}"/>
    <cellStyle name="Normal 5 4 5 2 2 2 2 2" xfId="28824" xr:uid="{00000000-0005-0000-0000-0000E5A60000}"/>
    <cellStyle name="Normal 5 4 5 2 2 2 3" xfId="36719" xr:uid="{00000000-0005-0000-0000-0000E6A60000}"/>
    <cellStyle name="Normal 5 4 5 2 2 2 4" xfId="21508" xr:uid="{00000000-0005-0000-0000-0000E7A60000}"/>
    <cellStyle name="Normal 5 4 5 2 2 2 5" xfId="46096" xr:uid="{00000000-0005-0000-0000-0000E8A60000}"/>
    <cellStyle name="Normal 5 4 5 2 2 3" xfId="9022" xr:uid="{00000000-0005-0000-0000-0000E9A60000}"/>
    <cellStyle name="Normal 5 4 5 2 2 3 2" xfId="17988" xr:uid="{00000000-0005-0000-0000-0000EAA60000}"/>
    <cellStyle name="Normal 5 4 5 2 2 3 2 2" xfId="30308" xr:uid="{00000000-0005-0000-0000-0000EBA60000}"/>
    <cellStyle name="Normal 5 4 5 2 2 3 3" xfId="38204" xr:uid="{00000000-0005-0000-0000-0000ECA60000}"/>
    <cellStyle name="Normal 5 4 5 2 2 3 4" xfId="22991" xr:uid="{00000000-0005-0000-0000-0000EDA60000}"/>
    <cellStyle name="Normal 5 4 5 2 2 3 5" xfId="49214" xr:uid="{00000000-0005-0000-0000-0000EEA60000}"/>
    <cellStyle name="Normal 5 4 5 2 2 4" xfId="9886" xr:uid="{00000000-0005-0000-0000-0000EFA60000}"/>
    <cellStyle name="Normal 5 4 5 2 2 4 2" xfId="31793" xr:uid="{00000000-0005-0000-0000-0000F0A60000}"/>
    <cellStyle name="Normal 5 4 5 2 2 4 3" xfId="39690" xr:uid="{00000000-0005-0000-0000-0000F1A60000}"/>
    <cellStyle name="Normal 5 4 5 2 2 4 4" xfId="24475" xr:uid="{00000000-0005-0000-0000-0000F2A60000}"/>
    <cellStyle name="Normal 5 4 5 2 2 4 5" xfId="50857" xr:uid="{00000000-0005-0000-0000-0000F3A60000}"/>
    <cellStyle name="Normal 5 4 5 2 2 5" xfId="12517" xr:uid="{00000000-0005-0000-0000-0000F4A60000}"/>
    <cellStyle name="Normal 5 4 5 2 2 5 2" xfId="33278" xr:uid="{00000000-0005-0000-0000-0000F5A60000}"/>
    <cellStyle name="Normal 5 4 5 2 2 5 3" xfId="41175" xr:uid="{00000000-0005-0000-0000-0000F6A60000}"/>
    <cellStyle name="Normal 5 4 5 2 2 6" xfId="26862" xr:uid="{00000000-0005-0000-0000-0000F7A60000}"/>
    <cellStyle name="Normal 5 4 5 2 2 7" xfId="34762" xr:uid="{00000000-0005-0000-0000-0000F8A60000}"/>
    <cellStyle name="Normal 5 4 5 2 2 8" xfId="20024" xr:uid="{00000000-0005-0000-0000-0000F9A60000}"/>
    <cellStyle name="Normal 5 4 5 2 2 9" xfId="42675" xr:uid="{00000000-0005-0000-0000-0000FAA60000}"/>
    <cellStyle name="Normal 5 4 5 2 3" xfId="1907" xr:uid="{00000000-0005-0000-0000-0000FBA60000}"/>
    <cellStyle name="Normal 5 4 5 2 3 2" xfId="11664" xr:uid="{00000000-0005-0000-0000-0000FCA60000}"/>
    <cellStyle name="Normal 5 4 5 2 3 2 2" xfId="28164" xr:uid="{00000000-0005-0000-0000-0000FDA60000}"/>
    <cellStyle name="Normal 5 4 5 2 3 3" xfId="36059" xr:uid="{00000000-0005-0000-0000-0000FEA60000}"/>
    <cellStyle name="Normal 5 4 5 2 3 4" xfId="20848" xr:uid="{00000000-0005-0000-0000-0000FFA60000}"/>
    <cellStyle name="Normal 5 4 5 2 3 5" xfId="43677" xr:uid="{00000000-0005-0000-0000-000000A70000}"/>
    <cellStyle name="Normal 5 4 5 2 4" xfId="3692" xr:uid="{00000000-0005-0000-0000-000001A70000}"/>
    <cellStyle name="Normal 5 4 5 2 4 2" xfId="13676" xr:uid="{00000000-0005-0000-0000-000002A70000}"/>
    <cellStyle name="Normal 5 4 5 2 4 2 2" xfId="29648" xr:uid="{00000000-0005-0000-0000-000003A70000}"/>
    <cellStyle name="Normal 5 4 5 2 4 3" xfId="37544" xr:uid="{00000000-0005-0000-0000-000004A70000}"/>
    <cellStyle name="Normal 5 4 5 2 4 4" xfId="22331" xr:uid="{00000000-0005-0000-0000-000005A70000}"/>
    <cellStyle name="Normal 5 4 5 2 4 5" xfId="44897" xr:uid="{00000000-0005-0000-0000-000006A70000}"/>
    <cellStyle name="Normal 5 4 5 2 5" xfId="8455" xr:uid="{00000000-0005-0000-0000-000007A70000}"/>
    <cellStyle name="Normal 5 4 5 2 5 2" xfId="17422" xr:uid="{00000000-0005-0000-0000-000008A70000}"/>
    <cellStyle name="Normal 5 4 5 2 5 2 2" xfId="31133" xr:uid="{00000000-0005-0000-0000-000009A70000}"/>
    <cellStyle name="Normal 5 4 5 2 5 3" xfId="39030" xr:uid="{00000000-0005-0000-0000-00000AA70000}"/>
    <cellStyle name="Normal 5 4 5 2 5 4" xfId="23815" xr:uid="{00000000-0005-0000-0000-00000BA70000}"/>
    <cellStyle name="Normal 5 4 5 2 5 5" xfId="48647" xr:uid="{00000000-0005-0000-0000-00000CA70000}"/>
    <cellStyle name="Normal 5 4 5 2 6" xfId="11665" xr:uid="{00000000-0005-0000-0000-00000DA70000}"/>
    <cellStyle name="Normal 5 4 5 2 6 2" xfId="32618" xr:uid="{00000000-0005-0000-0000-00000EA70000}"/>
    <cellStyle name="Normal 5 4 5 2 6 3" xfId="40515" xr:uid="{00000000-0005-0000-0000-00000FA70000}"/>
    <cellStyle name="Normal 5 4 5 2 6 4" xfId="25220" xr:uid="{00000000-0005-0000-0000-000010A70000}"/>
    <cellStyle name="Normal 5 4 5 2 6 5" xfId="50290" xr:uid="{00000000-0005-0000-0000-000011A70000}"/>
    <cellStyle name="Normal 5 4 5 2 7" xfId="26202" xr:uid="{00000000-0005-0000-0000-000012A70000}"/>
    <cellStyle name="Normal 5 4 5 2 8" xfId="34102" xr:uid="{00000000-0005-0000-0000-000013A70000}"/>
    <cellStyle name="Normal 5 4 5 2 9" xfId="19364" xr:uid="{00000000-0005-0000-0000-000014A70000}"/>
    <cellStyle name="Normal 5 4 5 3" xfId="2475" xr:uid="{00000000-0005-0000-0000-000015A70000}"/>
    <cellStyle name="Normal 5 4 5 3 2" xfId="6920" xr:uid="{00000000-0005-0000-0000-000016A70000}"/>
    <cellStyle name="Normal 5 4 5 3 2 2" xfId="15898" xr:uid="{00000000-0005-0000-0000-000017A70000}"/>
    <cellStyle name="Normal 5 4 5 3 2 2 2" xfId="28823" xr:uid="{00000000-0005-0000-0000-000018A70000}"/>
    <cellStyle name="Normal 5 4 5 3 2 3" xfId="36718" xr:uid="{00000000-0005-0000-0000-000019A70000}"/>
    <cellStyle name="Normal 5 4 5 3 2 4" xfId="21507" xr:uid="{00000000-0005-0000-0000-00001AA70000}"/>
    <cellStyle name="Normal 5 4 5 3 2 5" xfId="47122" xr:uid="{00000000-0005-0000-0000-00001BA70000}"/>
    <cellStyle name="Normal 5 4 5 3 3" xfId="9021" xr:uid="{00000000-0005-0000-0000-00001CA70000}"/>
    <cellStyle name="Normal 5 4 5 3 3 2" xfId="17987" xr:uid="{00000000-0005-0000-0000-00001DA70000}"/>
    <cellStyle name="Normal 5 4 5 3 3 2 2" xfId="30307" xr:uid="{00000000-0005-0000-0000-00001EA70000}"/>
    <cellStyle name="Normal 5 4 5 3 3 3" xfId="38203" xr:uid="{00000000-0005-0000-0000-00001FA70000}"/>
    <cellStyle name="Normal 5 4 5 3 3 4" xfId="22990" xr:uid="{00000000-0005-0000-0000-000020A70000}"/>
    <cellStyle name="Normal 5 4 5 3 3 5" xfId="49213" xr:uid="{00000000-0005-0000-0000-000021A70000}"/>
    <cellStyle name="Normal 5 4 5 3 4" xfId="9887" xr:uid="{00000000-0005-0000-0000-000022A70000}"/>
    <cellStyle name="Normal 5 4 5 3 4 2" xfId="31792" xr:uid="{00000000-0005-0000-0000-000023A70000}"/>
    <cellStyle name="Normal 5 4 5 3 4 3" xfId="39689" xr:uid="{00000000-0005-0000-0000-000024A70000}"/>
    <cellStyle name="Normal 5 4 5 3 4 4" xfId="24474" xr:uid="{00000000-0005-0000-0000-000025A70000}"/>
    <cellStyle name="Normal 5 4 5 3 4 5" xfId="50856" xr:uid="{00000000-0005-0000-0000-000026A70000}"/>
    <cellStyle name="Normal 5 4 5 3 5" xfId="12516" xr:uid="{00000000-0005-0000-0000-000027A70000}"/>
    <cellStyle name="Normal 5 4 5 3 5 2" xfId="33277" xr:uid="{00000000-0005-0000-0000-000028A70000}"/>
    <cellStyle name="Normal 5 4 5 3 5 3" xfId="41174" xr:uid="{00000000-0005-0000-0000-000029A70000}"/>
    <cellStyle name="Normal 5 4 5 3 6" xfId="26861" xr:uid="{00000000-0005-0000-0000-00002AA70000}"/>
    <cellStyle name="Normal 5 4 5 3 7" xfId="34761" xr:uid="{00000000-0005-0000-0000-00002BA70000}"/>
    <cellStyle name="Normal 5 4 5 3 8" xfId="20023" xr:uid="{00000000-0005-0000-0000-00002CA70000}"/>
    <cellStyle name="Normal 5 4 5 3 9" xfId="42674" xr:uid="{00000000-0005-0000-0000-00002DA70000}"/>
    <cellStyle name="Normal 5 4 5 4" xfId="1568" xr:uid="{00000000-0005-0000-0000-00002EA70000}"/>
    <cellStyle name="Normal 5 4 5 4 2" xfId="4056" xr:uid="{00000000-0005-0000-0000-00002FA70000}"/>
    <cellStyle name="Normal 5 4 5 4 2 2" xfId="14037" xr:uid="{00000000-0005-0000-0000-000030A70000}"/>
    <cellStyle name="Normal 5 4 5 4 2 3" xfId="27840" xr:uid="{00000000-0005-0000-0000-000031A70000}"/>
    <cellStyle name="Normal 5 4 5 4 2 4" xfId="45259" xr:uid="{00000000-0005-0000-0000-000032A70000}"/>
    <cellStyle name="Normal 5 4 5 4 3" xfId="11666" xr:uid="{00000000-0005-0000-0000-000033A70000}"/>
    <cellStyle name="Normal 5 4 5 4 3 2" xfId="35735" xr:uid="{00000000-0005-0000-0000-000034A70000}"/>
    <cellStyle name="Normal 5 4 5 4 4" xfId="20524" xr:uid="{00000000-0005-0000-0000-000035A70000}"/>
    <cellStyle name="Normal 5 4 5 4 5" xfId="43440" xr:uid="{00000000-0005-0000-0000-000036A70000}"/>
    <cellStyle name="Normal 5 4 5 5" xfId="7456" xr:uid="{00000000-0005-0000-0000-000037A70000}"/>
    <cellStyle name="Normal 5 4 5 5 2" xfId="16431" xr:uid="{00000000-0005-0000-0000-000038A70000}"/>
    <cellStyle name="Normal 5 4 5 5 2 2" xfId="29324" xr:uid="{00000000-0005-0000-0000-000039A70000}"/>
    <cellStyle name="Normal 5 4 5 5 3" xfId="37220" xr:uid="{00000000-0005-0000-0000-00003AA70000}"/>
    <cellStyle name="Normal 5 4 5 5 4" xfId="22008" xr:uid="{00000000-0005-0000-0000-00003BA70000}"/>
    <cellStyle name="Normal 5 4 5 5 5" xfId="47656" xr:uid="{00000000-0005-0000-0000-00003CA70000}"/>
    <cellStyle name="Normal 5 4 5 6" xfId="3364" xr:uid="{00000000-0005-0000-0000-00003DA70000}"/>
    <cellStyle name="Normal 5 4 5 6 2" xfId="13348" xr:uid="{00000000-0005-0000-0000-00003EA70000}"/>
    <cellStyle name="Normal 5 4 5 6 2 2" xfId="30809" xr:uid="{00000000-0005-0000-0000-00003FA70000}"/>
    <cellStyle name="Normal 5 4 5 6 3" xfId="38706" xr:uid="{00000000-0005-0000-0000-000040A70000}"/>
    <cellStyle name="Normal 5 4 5 6 4" xfId="23492" xr:uid="{00000000-0005-0000-0000-000041A70000}"/>
    <cellStyle name="Normal 5 4 5 6 5" xfId="44569" xr:uid="{00000000-0005-0000-0000-000042A70000}"/>
    <cellStyle name="Normal 5 4 5 7" xfId="8130" xr:uid="{00000000-0005-0000-0000-000043A70000}"/>
    <cellStyle name="Normal 5 4 5 7 2" xfId="17097" xr:uid="{00000000-0005-0000-0000-000044A70000}"/>
    <cellStyle name="Normal 5 4 5 7 2 2" xfId="32294" xr:uid="{00000000-0005-0000-0000-000045A70000}"/>
    <cellStyle name="Normal 5 4 5 7 3" xfId="40191" xr:uid="{00000000-0005-0000-0000-000046A70000}"/>
    <cellStyle name="Normal 5 4 5 7 4" xfId="24925" xr:uid="{00000000-0005-0000-0000-000047A70000}"/>
    <cellStyle name="Normal 5 4 5 7 5" xfId="48322" xr:uid="{00000000-0005-0000-0000-000048A70000}"/>
    <cellStyle name="Normal 5 4 5 8" xfId="11667" xr:uid="{00000000-0005-0000-0000-000049A70000}"/>
    <cellStyle name="Normal 5 4 5 8 2" xfId="25879" xr:uid="{00000000-0005-0000-0000-00004AA70000}"/>
    <cellStyle name="Normal 5 4 5 8 3" xfId="49965" xr:uid="{00000000-0005-0000-0000-00004BA70000}"/>
    <cellStyle name="Normal 5 4 5 9" xfId="33778" xr:uid="{00000000-0005-0000-0000-00004CA70000}"/>
    <cellStyle name="Normal 5 4 6" xfId="410" xr:uid="{00000000-0005-0000-0000-00004DA70000}"/>
    <cellStyle name="Normal 5 4 6 10" xfId="41975" xr:uid="{00000000-0005-0000-0000-00004EA70000}"/>
    <cellStyle name="Normal 5 4 6 2" xfId="2477" xr:uid="{00000000-0005-0000-0000-00004FA70000}"/>
    <cellStyle name="Normal 5 4 6 2 2" xfId="4617" xr:uid="{00000000-0005-0000-0000-000050A70000}"/>
    <cellStyle name="Normal 5 4 6 2 2 2" xfId="14595" xr:uid="{00000000-0005-0000-0000-000051A70000}"/>
    <cellStyle name="Normal 5 4 6 2 2 2 2" xfId="28825" xr:uid="{00000000-0005-0000-0000-000052A70000}"/>
    <cellStyle name="Normal 5 4 6 2 2 3" xfId="36720" xr:uid="{00000000-0005-0000-0000-000053A70000}"/>
    <cellStyle name="Normal 5 4 6 2 2 4" xfId="21509" xr:uid="{00000000-0005-0000-0000-000054A70000}"/>
    <cellStyle name="Normal 5 4 6 2 2 5" xfId="45817" xr:uid="{00000000-0005-0000-0000-000055A70000}"/>
    <cellStyle name="Normal 5 4 6 2 3" xfId="9023" xr:uid="{00000000-0005-0000-0000-000056A70000}"/>
    <cellStyle name="Normal 5 4 6 2 3 2" xfId="17989" xr:uid="{00000000-0005-0000-0000-000057A70000}"/>
    <cellStyle name="Normal 5 4 6 2 3 2 2" xfId="30309" xr:uid="{00000000-0005-0000-0000-000058A70000}"/>
    <cellStyle name="Normal 5 4 6 2 3 3" xfId="38205" xr:uid="{00000000-0005-0000-0000-000059A70000}"/>
    <cellStyle name="Normal 5 4 6 2 3 4" xfId="22992" xr:uid="{00000000-0005-0000-0000-00005AA70000}"/>
    <cellStyle name="Normal 5 4 6 2 3 5" xfId="49215" xr:uid="{00000000-0005-0000-0000-00005BA70000}"/>
    <cellStyle name="Normal 5 4 6 2 4" xfId="9888" xr:uid="{00000000-0005-0000-0000-00005CA70000}"/>
    <cellStyle name="Normal 5 4 6 2 4 2" xfId="31794" xr:uid="{00000000-0005-0000-0000-00005DA70000}"/>
    <cellStyle name="Normal 5 4 6 2 4 3" xfId="39691" xr:uid="{00000000-0005-0000-0000-00005EA70000}"/>
    <cellStyle name="Normal 5 4 6 2 4 4" xfId="24476" xr:uid="{00000000-0005-0000-0000-00005FA70000}"/>
    <cellStyle name="Normal 5 4 6 2 4 5" xfId="50858" xr:uid="{00000000-0005-0000-0000-000060A70000}"/>
    <cellStyle name="Normal 5 4 6 2 5" xfId="12518" xr:uid="{00000000-0005-0000-0000-000061A70000}"/>
    <cellStyle name="Normal 5 4 6 2 5 2" xfId="33279" xr:uid="{00000000-0005-0000-0000-000062A70000}"/>
    <cellStyle name="Normal 5 4 6 2 5 3" xfId="41176" xr:uid="{00000000-0005-0000-0000-000063A70000}"/>
    <cellStyle name="Normal 5 4 6 2 6" xfId="26863" xr:uid="{00000000-0005-0000-0000-000064A70000}"/>
    <cellStyle name="Normal 5 4 6 2 7" xfId="34763" xr:uid="{00000000-0005-0000-0000-000065A70000}"/>
    <cellStyle name="Normal 5 4 6 2 8" xfId="20025" xr:uid="{00000000-0005-0000-0000-000066A70000}"/>
    <cellStyle name="Normal 5 4 6 2 9" xfId="42676" xr:uid="{00000000-0005-0000-0000-000067A70000}"/>
    <cellStyle name="Normal 5 4 6 3" xfId="1774" xr:uid="{00000000-0005-0000-0000-000068A70000}"/>
    <cellStyle name="Normal 5 4 6 3 2" xfId="11668" xr:uid="{00000000-0005-0000-0000-000069A70000}"/>
    <cellStyle name="Normal 5 4 6 3 2 2" xfId="27934" xr:uid="{00000000-0005-0000-0000-00006AA70000}"/>
    <cellStyle name="Normal 5 4 6 3 3" xfId="35829" xr:uid="{00000000-0005-0000-0000-00006BA70000}"/>
    <cellStyle name="Normal 5 4 6 3 4" xfId="20618" xr:uid="{00000000-0005-0000-0000-00006CA70000}"/>
    <cellStyle name="Normal 5 4 6 3 5" xfId="43565" xr:uid="{00000000-0005-0000-0000-00006DA70000}"/>
    <cellStyle name="Normal 5 4 6 4" xfId="2904" xr:uid="{00000000-0005-0000-0000-00006EA70000}"/>
    <cellStyle name="Normal 5 4 6 4 2" xfId="12888" xr:uid="{00000000-0005-0000-0000-00006FA70000}"/>
    <cellStyle name="Normal 5 4 6 4 2 2" xfId="29418" xr:uid="{00000000-0005-0000-0000-000070A70000}"/>
    <cellStyle name="Normal 5 4 6 4 3" xfId="37314" xr:uid="{00000000-0005-0000-0000-000071A70000}"/>
    <cellStyle name="Normal 5 4 6 4 4" xfId="22102" xr:uid="{00000000-0005-0000-0000-000072A70000}"/>
    <cellStyle name="Normal 5 4 6 4 5" xfId="44109" xr:uid="{00000000-0005-0000-0000-000073A70000}"/>
    <cellStyle name="Normal 5 4 6 5" xfId="8322" xr:uid="{00000000-0005-0000-0000-000074A70000}"/>
    <cellStyle name="Normal 5 4 6 5 2" xfId="17289" xr:uid="{00000000-0005-0000-0000-000075A70000}"/>
    <cellStyle name="Normal 5 4 6 5 2 2" xfId="30903" xr:uid="{00000000-0005-0000-0000-000076A70000}"/>
    <cellStyle name="Normal 5 4 6 5 3" xfId="38800" xr:uid="{00000000-0005-0000-0000-000077A70000}"/>
    <cellStyle name="Normal 5 4 6 5 4" xfId="23586" xr:uid="{00000000-0005-0000-0000-000078A70000}"/>
    <cellStyle name="Normal 5 4 6 5 5" xfId="48514" xr:uid="{00000000-0005-0000-0000-000079A70000}"/>
    <cellStyle name="Normal 5 4 6 6" xfId="11669" xr:uid="{00000000-0005-0000-0000-00007AA70000}"/>
    <cellStyle name="Normal 5 4 6 6 2" xfId="32388" xr:uid="{00000000-0005-0000-0000-00007BA70000}"/>
    <cellStyle name="Normal 5 4 6 6 3" xfId="40285" xr:uid="{00000000-0005-0000-0000-00007CA70000}"/>
    <cellStyle name="Normal 5 4 6 6 4" xfId="25006" xr:uid="{00000000-0005-0000-0000-00007DA70000}"/>
    <cellStyle name="Normal 5 4 6 6 5" xfId="50157" xr:uid="{00000000-0005-0000-0000-00007EA70000}"/>
    <cellStyle name="Normal 5 4 6 7" xfId="25972" xr:uid="{00000000-0005-0000-0000-00007FA70000}"/>
    <cellStyle name="Normal 5 4 6 8" xfId="33872" xr:uid="{00000000-0005-0000-0000-000080A70000}"/>
    <cellStyle name="Normal 5 4 6 9" xfId="19134" xr:uid="{00000000-0005-0000-0000-000081A70000}"/>
    <cellStyle name="Normal 5 4 7" xfId="1684" xr:uid="{00000000-0005-0000-0000-000082A70000}"/>
    <cellStyle name="Normal 5 4 7 10" xfId="41895" xr:uid="{00000000-0005-0000-0000-000083A70000}"/>
    <cellStyle name="Normal 5 4 7 2" xfId="2478" xr:uid="{00000000-0005-0000-0000-000084A70000}"/>
    <cellStyle name="Normal 5 4 7 2 2" xfId="7602" xr:uid="{00000000-0005-0000-0000-000085A70000}"/>
    <cellStyle name="Normal 5 4 7 2 2 2" xfId="16577" xr:uid="{00000000-0005-0000-0000-000086A70000}"/>
    <cellStyle name="Normal 5 4 7 2 2 2 2" xfId="28826" xr:uid="{00000000-0005-0000-0000-000087A70000}"/>
    <cellStyle name="Normal 5 4 7 2 2 3" xfId="36721" xr:uid="{00000000-0005-0000-0000-000088A70000}"/>
    <cellStyle name="Normal 5 4 7 2 2 4" xfId="21510" xr:uid="{00000000-0005-0000-0000-000089A70000}"/>
    <cellStyle name="Normal 5 4 7 2 2 5" xfId="47802" xr:uid="{00000000-0005-0000-0000-00008AA70000}"/>
    <cellStyle name="Normal 5 4 7 2 3" xfId="9024" xr:uid="{00000000-0005-0000-0000-00008BA70000}"/>
    <cellStyle name="Normal 5 4 7 2 3 2" xfId="17990" xr:uid="{00000000-0005-0000-0000-00008CA70000}"/>
    <cellStyle name="Normal 5 4 7 2 3 2 2" xfId="30310" xr:uid="{00000000-0005-0000-0000-00008DA70000}"/>
    <cellStyle name="Normal 5 4 7 2 3 3" xfId="38206" xr:uid="{00000000-0005-0000-0000-00008EA70000}"/>
    <cellStyle name="Normal 5 4 7 2 3 4" xfId="22993" xr:uid="{00000000-0005-0000-0000-00008FA70000}"/>
    <cellStyle name="Normal 5 4 7 2 3 5" xfId="49216" xr:uid="{00000000-0005-0000-0000-000090A70000}"/>
    <cellStyle name="Normal 5 4 7 2 4" xfId="9889" xr:uid="{00000000-0005-0000-0000-000091A70000}"/>
    <cellStyle name="Normal 5 4 7 2 4 2" xfId="31795" xr:uid="{00000000-0005-0000-0000-000092A70000}"/>
    <cellStyle name="Normal 5 4 7 2 4 3" xfId="39692" xr:uid="{00000000-0005-0000-0000-000093A70000}"/>
    <cellStyle name="Normal 5 4 7 2 4 4" xfId="24477" xr:uid="{00000000-0005-0000-0000-000094A70000}"/>
    <cellStyle name="Normal 5 4 7 2 4 5" xfId="50859" xr:uid="{00000000-0005-0000-0000-000095A70000}"/>
    <cellStyle name="Normal 5 4 7 2 5" xfId="12519" xr:uid="{00000000-0005-0000-0000-000096A70000}"/>
    <cellStyle name="Normal 5 4 7 2 5 2" xfId="33280" xr:uid="{00000000-0005-0000-0000-000097A70000}"/>
    <cellStyle name="Normal 5 4 7 2 5 3" xfId="41177" xr:uid="{00000000-0005-0000-0000-000098A70000}"/>
    <cellStyle name="Normal 5 4 7 2 6" xfId="26864" xr:uid="{00000000-0005-0000-0000-000099A70000}"/>
    <cellStyle name="Normal 5 4 7 2 7" xfId="34764" xr:uid="{00000000-0005-0000-0000-00009AA70000}"/>
    <cellStyle name="Normal 5 4 7 2 8" xfId="20026" xr:uid="{00000000-0005-0000-0000-00009BA70000}"/>
    <cellStyle name="Normal 5 4 7 2 9" xfId="42677" xr:uid="{00000000-0005-0000-0000-00009CA70000}"/>
    <cellStyle name="Normal 5 4 7 3" xfId="5199" xr:uid="{00000000-0005-0000-0000-00009DA70000}"/>
    <cellStyle name="Normal 5 4 7 3 2" xfId="15176" xr:uid="{00000000-0005-0000-0000-00009EA70000}"/>
    <cellStyle name="Normal 5 4 7 3 2 2" xfId="27590" xr:uid="{00000000-0005-0000-0000-00009FA70000}"/>
    <cellStyle name="Normal 5 4 7 3 3" xfId="35485" xr:uid="{00000000-0005-0000-0000-0000A0A70000}"/>
    <cellStyle name="Normal 5 4 7 3 4" xfId="20274" xr:uid="{00000000-0005-0000-0000-0000A1A70000}"/>
    <cellStyle name="Normal 5 4 7 3 5" xfId="46399" xr:uid="{00000000-0005-0000-0000-0000A2A70000}"/>
    <cellStyle name="Normal 5 4 7 4" xfId="8242" xr:uid="{00000000-0005-0000-0000-0000A3A70000}"/>
    <cellStyle name="Normal 5 4 7 4 2" xfId="17209" xr:uid="{00000000-0005-0000-0000-0000A4A70000}"/>
    <cellStyle name="Normal 5 4 7 4 2 2" xfId="29074" xr:uid="{00000000-0005-0000-0000-0000A5A70000}"/>
    <cellStyle name="Normal 5 4 7 4 3" xfId="36970" xr:uid="{00000000-0005-0000-0000-0000A6A70000}"/>
    <cellStyle name="Normal 5 4 7 4 4" xfId="21758" xr:uid="{00000000-0005-0000-0000-0000A7A70000}"/>
    <cellStyle name="Normal 5 4 7 4 5" xfId="48434" xr:uid="{00000000-0005-0000-0000-0000A8A70000}"/>
    <cellStyle name="Normal 5 4 7 5" xfId="9890" xr:uid="{00000000-0005-0000-0000-0000A9A70000}"/>
    <cellStyle name="Normal 5 4 7 5 2" xfId="30559" xr:uid="{00000000-0005-0000-0000-0000AAA70000}"/>
    <cellStyle name="Normal 5 4 7 5 3" xfId="38456" xr:uid="{00000000-0005-0000-0000-0000ABA70000}"/>
    <cellStyle name="Normal 5 4 7 5 4" xfId="23242" xr:uid="{00000000-0005-0000-0000-0000ACA70000}"/>
    <cellStyle name="Normal 5 4 7 5 5" xfId="50077" xr:uid="{00000000-0005-0000-0000-0000ADA70000}"/>
    <cellStyle name="Normal 5 4 7 6" xfId="12064" xr:uid="{00000000-0005-0000-0000-0000AEA70000}"/>
    <cellStyle name="Normal 5 4 7 6 2" xfId="32044" xr:uid="{00000000-0005-0000-0000-0000AFA70000}"/>
    <cellStyle name="Normal 5 4 7 6 3" xfId="39941" xr:uid="{00000000-0005-0000-0000-0000B0A70000}"/>
    <cellStyle name="Normal 5 4 7 7" xfId="25629" xr:uid="{00000000-0005-0000-0000-0000B1A70000}"/>
    <cellStyle name="Normal 5 4 7 8" xfId="33528" xr:uid="{00000000-0005-0000-0000-0000B2A70000}"/>
    <cellStyle name="Normal 5 4 7 9" xfId="18790" xr:uid="{00000000-0005-0000-0000-0000B3A70000}"/>
    <cellStyle name="Normal 5 4 8" xfId="1652" xr:uid="{00000000-0005-0000-0000-0000B4A70000}"/>
    <cellStyle name="Normal 5 4 8 10" xfId="41863" xr:uid="{00000000-0005-0000-0000-0000B5A70000}"/>
    <cellStyle name="Normal 5 4 8 2" xfId="2479" xr:uid="{00000000-0005-0000-0000-0000B6A70000}"/>
    <cellStyle name="Normal 5 4 8 2 2" xfId="7603" xr:uid="{00000000-0005-0000-0000-0000B7A70000}"/>
    <cellStyle name="Normal 5 4 8 2 2 2" xfId="16578" xr:uid="{00000000-0005-0000-0000-0000B8A70000}"/>
    <cellStyle name="Normal 5 4 8 2 2 2 2" xfId="28827" xr:uid="{00000000-0005-0000-0000-0000B9A70000}"/>
    <cellStyle name="Normal 5 4 8 2 2 3" xfId="36722" xr:uid="{00000000-0005-0000-0000-0000BAA70000}"/>
    <cellStyle name="Normal 5 4 8 2 2 4" xfId="21511" xr:uid="{00000000-0005-0000-0000-0000BBA70000}"/>
    <cellStyle name="Normal 5 4 8 2 2 5" xfId="47803" xr:uid="{00000000-0005-0000-0000-0000BCA70000}"/>
    <cellStyle name="Normal 5 4 8 2 3" xfId="9025" xr:uid="{00000000-0005-0000-0000-0000BDA70000}"/>
    <cellStyle name="Normal 5 4 8 2 3 2" xfId="17991" xr:uid="{00000000-0005-0000-0000-0000BEA70000}"/>
    <cellStyle name="Normal 5 4 8 2 3 2 2" xfId="30311" xr:uid="{00000000-0005-0000-0000-0000BFA70000}"/>
    <cellStyle name="Normal 5 4 8 2 3 3" xfId="38207" xr:uid="{00000000-0005-0000-0000-0000C0A70000}"/>
    <cellStyle name="Normal 5 4 8 2 3 4" xfId="22994" xr:uid="{00000000-0005-0000-0000-0000C1A70000}"/>
    <cellStyle name="Normal 5 4 8 2 3 5" xfId="49217" xr:uid="{00000000-0005-0000-0000-0000C2A70000}"/>
    <cellStyle name="Normal 5 4 8 2 4" xfId="9891" xr:uid="{00000000-0005-0000-0000-0000C3A70000}"/>
    <cellStyle name="Normal 5 4 8 2 4 2" xfId="31796" xr:uid="{00000000-0005-0000-0000-0000C4A70000}"/>
    <cellStyle name="Normal 5 4 8 2 4 3" xfId="39693" xr:uid="{00000000-0005-0000-0000-0000C5A70000}"/>
    <cellStyle name="Normal 5 4 8 2 4 4" xfId="24478" xr:uid="{00000000-0005-0000-0000-0000C6A70000}"/>
    <cellStyle name="Normal 5 4 8 2 4 5" xfId="50860" xr:uid="{00000000-0005-0000-0000-0000C7A70000}"/>
    <cellStyle name="Normal 5 4 8 2 5" xfId="12520" xr:uid="{00000000-0005-0000-0000-0000C8A70000}"/>
    <cellStyle name="Normal 5 4 8 2 5 2" xfId="33281" xr:uid="{00000000-0005-0000-0000-0000C9A70000}"/>
    <cellStyle name="Normal 5 4 8 2 5 3" xfId="41178" xr:uid="{00000000-0005-0000-0000-0000CAA70000}"/>
    <cellStyle name="Normal 5 4 8 2 6" xfId="26865" xr:uid="{00000000-0005-0000-0000-0000CBA70000}"/>
    <cellStyle name="Normal 5 4 8 2 7" xfId="34765" xr:uid="{00000000-0005-0000-0000-0000CCA70000}"/>
    <cellStyle name="Normal 5 4 8 2 8" xfId="20027" xr:uid="{00000000-0005-0000-0000-0000CDA70000}"/>
    <cellStyle name="Normal 5 4 8 2 9" xfId="42678" xr:uid="{00000000-0005-0000-0000-0000CEA70000}"/>
    <cellStyle name="Normal 5 4 8 3" xfId="4336" xr:uid="{00000000-0005-0000-0000-0000CFA70000}"/>
    <cellStyle name="Normal 5 4 8 3 2" xfId="14316" xr:uid="{00000000-0005-0000-0000-0000D0A70000}"/>
    <cellStyle name="Normal 5 4 8 3 2 2" xfId="27557" xr:uid="{00000000-0005-0000-0000-0000D1A70000}"/>
    <cellStyle name="Normal 5 4 8 3 3" xfId="35452" xr:uid="{00000000-0005-0000-0000-0000D2A70000}"/>
    <cellStyle name="Normal 5 4 8 3 4" xfId="20242" xr:uid="{00000000-0005-0000-0000-0000D3A70000}"/>
    <cellStyle name="Normal 5 4 8 3 5" xfId="45538" xr:uid="{00000000-0005-0000-0000-0000D4A70000}"/>
    <cellStyle name="Normal 5 4 8 4" xfId="8210" xr:uid="{00000000-0005-0000-0000-0000D5A70000}"/>
    <cellStyle name="Normal 5 4 8 4 2" xfId="17177" xr:uid="{00000000-0005-0000-0000-0000D6A70000}"/>
    <cellStyle name="Normal 5 4 8 4 2 2" xfId="29041" xr:uid="{00000000-0005-0000-0000-0000D7A70000}"/>
    <cellStyle name="Normal 5 4 8 4 3" xfId="36937" xr:uid="{00000000-0005-0000-0000-0000D8A70000}"/>
    <cellStyle name="Normal 5 4 8 4 4" xfId="21726" xr:uid="{00000000-0005-0000-0000-0000D9A70000}"/>
    <cellStyle name="Normal 5 4 8 4 5" xfId="48402" xr:uid="{00000000-0005-0000-0000-0000DAA70000}"/>
    <cellStyle name="Normal 5 4 8 5" xfId="9892" xr:uid="{00000000-0005-0000-0000-0000DBA70000}"/>
    <cellStyle name="Normal 5 4 8 5 2" xfId="30526" xr:uid="{00000000-0005-0000-0000-0000DCA70000}"/>
    <cellStyle name="Normal 5 4 8 5 3" xfId="38423" xr:uid="{00000000-0005-0000-0000-0000DDA70000}"/>
    <cellStyle name="Normal 5 4 8 5 4" xfId="23210" xr:uid="{00000000-0005-0000-0000-0000DEA70000}"/>
    <cellStyle name="Normal 5 4 8 5 5" xfId="50045" xr:uid="{00000000-0005-0000-0000-0000DFA70000}"/>
    <cellStyle name="Normal 5 4 8 6" xfId="12047" xr:uid="{00000000-0005-0000-0000-0000E0A70000}"/>
    <cellStyle name="Normal 5 4 8 6 2" xfId="32011" xr:uid="{00000000-0005-0000-0000-0000E1A70000}"/>
    <cellStyle name="Normal 5 4 8 6 3" xfId="39908" xr:uid="{00000000-0005-0000-0000-0000E2A70000}"/>
    <cellStyle name="Normal 5 4 8 7" xfId="25596" xr:uid="{00000000-0005-0000-0000-0000E3A70000}"/>
    <cellStyle name="Normal 5 4 8 8" xfId="33495" xr:uid="{00000000-0005-0000-0000-0000E4A70000}"/>
    <cellStyle name="Normal 5 4 8 9" xfId="18757" xr:uid="{00000000-0005-0000-0000-0000E5A70000}"/>
    <cellStyle name="Normal 5 4 9" xfId="2463" xr:uid="{00000000-0005-0000-0000-0000E6A70000}"/>
    <cellStyle name="Normal 5 4 9 2" xfId="5304" xr:uid="{00000000-0005-0000-0000-0000E7A70000}"/>
    <cellStyle name="Normal 5 4 9 2 2" xfId="15281" xr:uid="{00000000-0005-0000-0000-0000E8A70000}"/>
    <cellStyle name="Normal 5 4 9 2 2 2" xfId="28810" xr:uid="{00000000-0005-0000-0000-0000E9A70000}"/>
    <cellStyle name="Normal 5 4 9 2 3" xfId="36705" xr:uid="{00000000-0005-0000-0000-0000EAA70000}"/>
    <cellStyle name="Normal 5 4 9 2 4" xfId="21494" xr:uid="{00000000-0005-0000-0000-0000EBA70000}"/>
    <cellStyle name="Normal 5 4 9 2 5" xfId="46504" xr:uid="{00000000-0005-0000-0000-0000ECA70000}"/>
    <cellStyle name="Normal 5 4 9 3" xfId="9009" xr:uid="{00000000-0005-0000-0000-0000EDA70000}"/>
    <cellStyle name="Normal 5 4 9 3 2" xfId="17975" xr:uid="{00000000-0005-0000-0000-0000EEA70000}"/>
    <cellStyle name="Normal 5 4 9 3 2 2" xfId="30294" xr:uid="{00000000-0005-0000-0000-0000EFA70000}"/>
    <cellStyle name="Normal 5 4 9 3 3" xfId="38190" xr:uid="{00000000-0005-0000-0000-0000F0A70000}"/>
    <cellStyle name="Normal 5 4 9 3 4" xfId="22977" xr:uid="{00000000-0005-0000-0000-0000F1A70000}"/>
    <cellStyle name="Normal 5 4 9 3 5" xfId="49201" xr:uid="{00000000-0005-0000-0000-0000F2A70000}"/>
    <cellStyle name="Normal 5 4 9 4" xfId="9893" xr:uid="{00000000-0005-0000-0000-0000F3A70000}"/>
    <cellStyle name="Normal 5 4 9 4 2" xfId="31779" xr:uid="{00000000-0005-0000-0000-0000F4A70000}"/>
    <cellStyle name="Normal 5 4 9 4 3" xfId="39676" xr:uid="{00000000-0005-0000-0000-0000F5A70000}"/>
    <cellStyle name="Normal 5 4 9 4 4" xfId="24461" xr:uid="{00000000-0005-0000-0000-0000F6A70000}"/>
    <cellStyle name="Normal 5 4 9 4 5" xfId="50844" xr:uid="{00000000-0005-0000-0000-0000F7A70000}"/>
    <cellStyle name="Normal 5 4 9 5" xfId="12505" xr:uid="{00000000-0005-0000-0000-0000F8A70000}"/>
    <cellStyle name="Normal 5 4 9 5 2" xfId="33264" xr:uid="{00000000-0005-0000-0000-0000F9A70000}"/>
    <cellStyle name="Normal 5 4 9 5 3" xfId="41161" xr:uid="{00000000-0005-0000-0000-0000FAA70000}"/>
    <cellStyle name="Normal 5 4 9 6" xfId="26848" xr:uid="{00000000-0005-0000-0000-0000FBA70000}"/>
    <cellStyle name="Normal 5 4 9 7" xfId="34748" xr:uid="{00000000-0005-0000-0000-0000FCA70000}"/>
    <cellStyle name="Normal 5 4 9 8" xfId="20010" xr:uid="{00000000-0005-0000-0000-0000FDA70000}"/>
    <cellStyle name="Normal 5 4 9 9" xfId="42662" xr:uid="{00000000-0005-0000-0000-0000FEA70000}"/>
    <cellStyle name="Normal 5 5" xfId="103" xr:uid="{00000000-0005-0000-0000-0000FFA70000}"/>
    <cellStyle name="Normal 5 5 10" xfId="3850" xr:uid="{00000000-0005-0000-0000-000000A80000}"/>
    <cellStyle name="Normal 5 5 10 2" xfId="13833" xr:uid="{00000000-0005-0000-0000-000001A80000}"/>
    <cellStyle name="Normal 5 5 10 2 2" xfId="27495" xr:uid="{00000000-0005-0000-0000-000002A80000}"/>
    <cellStyle name="Normal 5 5 10 3" xfId="35390" xr:uid="{00000000-0005-0000-0000-000003A80000}"/>
    <cellStyle name="Normal 5 5 10 4" xfId="20180" xr:uid="{00000000-0005-0000-0000-000004A80000}"/>
    <cellStyle name="Normal 5 5 10 5" xfId="45055" xr:uid="{00000000-0005-0000-0000-000005A80000}"/>
    <cellStyle name="Normal 5 5 11" xfId="7012" xr:uid="{00000000-0005-0000-0000-000006A80000}"/>
    <cellStyle name="Normal 5 5 11 2" xfId="15989" xr:uid="{00000000-0005-0000-0000-000007A80000}"/>
    <cellStyle name="Normal 5 5 11 2 2" xfId="28979" xr:uid="{00000000-0005-0000-0000-000008A80000}"/>
    <cellStyle name="Normal 5 5 11 3" xfId="36875" xr:uid="{00000000-0005-0000-0000-000009A80000}"/>
    <cellStyle name="Normal 5 5 11 4" xfId="21664" xr:uid="{00000000-0005-0000-0000-00000AA80000}"/>
    <cellStyle name="Normal 5 5 11 5" xfId="47214" xr:uid="{00000000-0005-0000-0000-00000BA80000}"/>
    <cellStyle name="Normal 5 5 12" xfId="2805" xr:uid="{00000000-0005-0000-0000-00000CA80000}"/>
    <cellStyle name="Normal 5 5 12 2" xfId="12789" xr:uid="{00000000-0005-0000-0000-00000DA80000}"/>
    <cellStyle name="Normal 5 5 12 2 2" xfId="30464" xr:uid="{00000000-0005-0000-0000-00000EA80000}"/>
    <cellStyle name="Normal 5 5 12 3" xfId="38361" xr:uid="{00000000-0005-0000-0000-00000FA80000}"/>
    <cellStyle name="Normal 5 5 12 4" xfId="23148" xr:uid="{00000000-0005-0000-0000-000010A80000}"/>
    <cellStyle name="Normal 5 5 12 5" xfId="44010" xr:uid="{00000000-0005-0000-0000-000011A80000}"/>
    <cellStyle name="Normal 5 5 13" xfId="7686" xr:uid="{00000000-0005-0000-0000-000012A80000}"/>
    <cellStyle name="Normal 5 5 13 2" xfId="16653" xr:uid="{00000000-0005-0000-0000-000013A80000}"/>
    <cellStyle name="Normal 5 5 13 2 2" xfId="31949" xr:uid="{00000000-0005-0000-0000-000014A80000}"/>
    <cellStyle name="Normal 5 5 13 3" xfId="39846" xr:uid="{00000000-0005-0000-0000-000015A80000}"/>
    <cellStyle name="Normal 5 5 13 4" xfId="24631" xr:uid="{00000000-0005-0000-0000-000016A80000}"/>
    <cellStyle name="Normal 5 5 13 5" xfId="47878" xr:uid="{00000000-0005-0000-0000-000017A80000}"/>
    <cellStyle name="Normal 5 5 14" xfId="11670" xr:uid="{00000000-0005-0000-0000-000018A80000}"/>
    <cellStyle name="Normal 5 5 14 2" xfId="25534" xr:uid="{00000000-0005-0000-0000-000019A80000}"/>
    <cellStyle name="Normal 5 5 14 3" xfId="49521" xr:uid="{00000000-0005-0000-0000-00001AA80000}"/>
    <cellStyle name="Normal 5 5 15" xfId="33433" xr:uid="{00000000-0005-0000-0000-00001BA80000}"/>
    <cellStyle name="Normal 5 5 16" xfId="18281" xr:uid="{00000000-0005-0000-0000-00001CA80000}"/>
    <cellStyle name="Normal 5 5 17" xfId="41339" xr:uid="{00000000-0005-0000-0000-00001DA80000}"/>
    <cellStyle name="Normal 5 5 2" xfId="211" xr:uid="{00000000-0005-0000-0000-00001EA80000}"/>
    <cellStyle name="Normal 5 5 2 10" xfId="7732" xr:uid="{00000000-0005-0000-0000-00001FA80000}"/>
    <cellStyle name="Normal 5 5 2 10 2" xfId="16699" xr:uid="{00000000-0005-0000-0000-000020A80000}"/>
    <cellStyle name="Normal 5 5 2 10 3" xfId="33785" xr:uid="{00000000-0005-0000-0000-000021A80000}"/>
    <cellStyle name="Normal 5 5 2 10 4" xfId="47924" xr:uid="{00000000-0005-0000-0000-000022A80000}"/>
    <cellStyle name="Normal 5 5 2 11" xfId="11671" xr:uid="{00000000-0005-0000-0000-000023A80000}"/>
    <cellStyle name="Normal 5 5 2 11 2" xfId="49567" xr:uid="{00000000-0005-0000-0000-000024A80000}"/>
    <cellStyle name="Normal 5 5 2 12" xfId="18355" xr:uid="{00000000-0005-0000-0000-000025A80000}"/>
    <cellStyle name="Normal 5 5 2 13" xfId="41385" xr:uid="{00000000-0005-0000-0000-000026A80000}"/>
    <cellStyle name="Normal 5 5 2 2" xfId="707" xr:uid="{00000000-0005-0000-0000-000027A80000}"/>
    <cellStyle name="Normal 5 5 2 2 10" xfId="18496" xr:uid="{00000000-0005-0000-0000-000028A80000}"/>
    <cellStyle name="Normal 5 5 2 2 11" xfId="41613" xr:uid="{00000000-0005-0000-0000-000029A80000}"/>
    <cellStyle name="Normal 5 5 2 2 2" xfId="1034" xr:uid="{00000000-0005-0000-0000-00002AA80000}"/>
    <cellStyle name="Normal 5 5 2 2 2 2" xfId="2481" xr:uid="{00000000-0005-0000-0000-00002BA80000}"/>
    <cellStyle name="Normal 5 5 2 2 2 2 2" xfId="5150" xr:uid="{00000000-0005-0000-0000-00002CA80000}"/>
    <cellStyle name="Normal 5 5 2 2 2 2 2 2" xfId="15128" xr:uid="{00000000-0005-0000-0000-00002DA80000}"/>
    <cellStyle name="Normal 5 5 2 2 2 2 2 3" xfId="28830" xr:uid="{00000000-0005-0000-0000-00002EA80000}"/>
    <cellStyle name="Normal 5 5 2 2 2 2 2 4" xfId="46350" xr:uid="{00000000-0005-0000-0000-00002FA80000}"/>
    <cellStyle name="Normal 5 5 2 2 2 2 3" xfId="11672" xr:uid="{00000000-0005-0000-0000-000030A80000}"/>
    <cellStyle name="Normal 5 5 2 2 2 2 3 2" xfId="36725" xr:uid="{00000000-0005-0000-0000-000031A80000}"/>
    <cellStyle name="Normal 5 5 2 2 2 2 4" xfId="21514" xr:uid="{00000000-0005-0000-0000-000032A80000}"/>
    <cellStyle name="Normal 5 5 2 2 2 2 5" xfId="43780" xr:uid="{00000000-0005-0000-0000-000033A80000}"/>
    <cellStyle name="Normal 5 5 2 2 2 3" xfId="3693" xr:uid="{00000000-0005-0000-0000-000034A80000}"/>
    <cellStyle name="Normal 5 5 2 2 2 3 2" xfId="13677" xr:uid="{00000000-0005-0000-0000-000035A80000}"/>
    <cellStyle name="Normal 5 5 2 2 2 3 2 2" xfId="30314" xr:uid="{00000000-0005-0000-0000-000036A80000}"/>
    <cellStyle name="Normal 5 5 2 2 2 3 3" xfId="38210" xr:uid="{00000000-0005-0000-0000-000037A80000}"/>
    <cellStyle name="Normal 5 5 2 2 2 3 4" xfId="22997" xr:uid="{00000000-0005-0000-0000-000038A80000}"/>
    <cellStyle name="Normal 5 5 2 2 2 3 5" xfId="44898" xr:uid="{00000000-0005-0000-0000-000039A80000}"/>
    <cellStyle name="Normal 5 5 2 2 2 4" xfId="9027" xr:uid="{00000000-0005-0000-0000-00003AA80000}"/>
    <cellStyle name="Normal 5 5 2 2 2 4 2" xfId="17993" xr:uid="{00000000-0005-0000-0000-00003BA80000}"/>
    <cellStyle name="Normal 5 5 2 2 2 4 2 2" xfId="31799" xr:uid="{00000000-0005-0000-0000-00003CA80000}"/>
    <cellStyle name="Normal 5 5 2 2 2 4 3" xfId="39696" xr:uid="{00000000-0005-0000-0000-00003DA80000}"/>
    <cellStyle name="Normal 5 5 2 2 2 4 4" xfId="24481" xr:uid="{00000000-0005-0000-0000-00003EA80000}"/>
    <cellStyle name="Normal 5 5 2 2 2 4 5" xfId="49219" xr:uid="{00000000-0005-0000-0000-00003FA80000}"/>
    <cellStyle name="Normal 5 5 2 2 2 5" xfId="11673" xr:uid="{00000000-0005-0000-0000-000040A80000}"/>
    <cellStyle name="Normal 5 5 2 2 2 5 2" xfId="33284" xr:uid="{00000000-0005-0000-0000-000041A80000}"/>
    <cellStyle name="Normal 5 5 2 2 2 5 3" xfId="41181" xr:uid="{00000000-0005-0000-0000-000042A80000}"/>
    <cellStyle name="Normal 5 5 2 2 2 5 4" xfId="25463" xr:uid="{00000000-0005-0000-0000-000043A80000}"/>
    <cellStyle name="Normal 5 5 2 2 2 5 5" xfId="50862" xr:uid="{00000000-0005-0000-0000-000044A80000}"/>
    <cellStyle name="Normal 5 5 2 2 2 6" xfId="26868" xr:uid="{00000000-0005-0000-0000-000045A80000}"/>
    <cellStyle name="Normal 5 5 2 2 2 7" xfId="34768" xr:uid="{00000000-0005-0000-0000-000046A80000}"/>
    <cellStyle name="Normal 5 5 2 2 2 8" xfId="20030" xr:uid="{00000000-0005-0000-0000-000047A80000}"/>
    <cellStyle name="Normal 5 5 2 2 2 9" xfId="42680" xr:uid="{00000000-0005-0000-0000-000048A80000}"/>
    <cellStyle name="Normal 5 5 2 2 3" xfId="1398" xr:uid="{00000000-0005-0000-0000-000049A80000}"/>
    <cellStyle name="Normal 5 5 2 2 3 2" xfId="6750" xr:uid="{00000000-0005-0000-0000-00004AA80000}"/>
    <cellStyle name="Normal 5 5 2 2 3 2 2" xfId="15728" xr:uid="{00000000-0005-0000-0000-00004BA80000}"/>
    <cellStyle name="Normal 5 5 2 2 3 2 3" xfId="27423" xr:uid="{00000000-0005-0000-0000-00004CA80000}"/>
    <cellStyle name="Normal 5 5 2 2 3 2 4" xfId="46952" xr:uid="{00000000-0005-0000-0000-00004DA80000}"/>
    <cellStyle name="Normal 5 5 2 2 3 3" xfId="11674" xr:uid="{00000000-0005-0000-0000-00004EA80000}"/>
    <cellStyle name="Normal 5 5 2 2 3 3 2" xfId="35318" xr:uid="{00000000-0005-0000-0000-00004FA80000}"/>
    <cellStyle name="Normal 5 5 2 2 3 4" xfId="19365" xr:uid="{00000000-0005-0000-0000-000050A80000}"/>
    <cellStyle name="Normal 5 5 2 2 3 5" xfId="43270" xr:uid="{00000000-0005-0000-0000-000051A80000}"/>
    <cellStyle name="Normal 5 5 2 2 4" xfId="4311" xr:uid="{00000000-0005-0000-0000-000052A80000}"/>
    <cellStyle name="Normal 5 5 2 2 4 2" xfId="14291" xr:uid="{00000000-0005-0000-0000-000053A80000}"/>
    <cellStyle name="Normal 5 5 2 2 4 2 2" xfId="28165" xr:uid="{00000000-0005-0000-0000-000054A80000}"/>
    <cellStyle name="Normal 5 5 2 2 4 3" xfId="36060" xr:uid="{00000000-0005-0000-0000-000055A80000}"/>
    <cellStyle name="Normal 5 5 2 2 4 4" xfId="20849" xr:uid="{00000000-0005-0000-0000-000056A80000}"/>
    <cellStyle name="Normal 5 5 2 2 4 5" xfId="45513" xr:uid="{00000000-0005-0000-0000-000057A80000}"/>
    <cellStyle name="Normal 5 5 2 2 5" xfId="7286" xr:uid="{00000000-0005-0000-0000-000058A80000}"/>
    <cellStyle name="Normal 5 5 2 2 5 2" xfId="16262" xr:uid="{00000000-0005-0000-0000-000059A80000}"/>
    <cellStyle name="Normal 5 5 2 2 5 2 2" xfId="29649" xr:uid="{00000000-0005-0000-0000-00005AA80000}"/>
    <cellStyle name="Normal 5 5 2 2 5 3" xfId="37545" xr:uid="{00000000-0005-0000-0000-00005BA80000}"/>
    <cellStyle name="Normal 5 5 2 2 5 4" xfId="22332" xr:uid="{00000000-0005-0000-0000-00005CA80000}"/>
    <cellStyle name="Normal 5 5 2 2 5 5" xfId="47487" xr:uid="{00000000-0005-0000-0000-00005DA80000}"/>
    <cellStyle name="Normal 5 5 2 2 6" xfId="3194" xr:uid="{00000000-0005-0000-0000-00005EA80000}"/>
    <cellStyle name="Normal 5 5 2 2 6 2" xfId="13178" xr:uid="{00000000-0005-0000-0000-00005FA80000}"/>
    <cellStyle name="Normal 5 5 2 2 6 2 2" xfId="31134" xr:uid="{00000000-0005-0000-0000-000060A80000}"/>
    <cellStyle name="Normal 5 5 2 2 6 3" xfId="39031" xr:uid="{00000000-0005-0000-0000-000061A80000}"/>
    <cellStyle name="Normal 5 5 2 2 6 4" xfId="23816" xr:uid="{00000000-0005-0000-0000-000062A80000}"/>
    <cellStyle name="Normal 5 5 2 2 6 5" xfId="44399" xr:uid="{00000000-0005-0000-0000-000063A80000}"/>
    <cellStyle name="Normal 5 5 2 2 7" xfId="7960" xr:uid="{00000000-0005-0000-0000-000064A80000}"/>
    <cellStyle name="Normal 5 5 2 2 7 2" xfId="16927" xr:uid="{00000000-0005-0000-0000-000065A80000}"/>
    <cellStyle name="Normal 5 5 2 2 7 2 2" xfId="32619" xr:uid="{00000000-0005-0000-0000-000066A80000}"/>
    <cellStyle name="Normal 5 5 2 2 7 3" xfId="40516" xr:uid="{00000000-0005-0000-0000-000067A80000}"/>
    <cellStyle name="Normal 5 5 2 2 7 4" xfId="25221" xr:uid="{00000000-0005-0000-0000-000068A80000}"/>
    <cellStyle name="Normal 5 5 2 2 7 5" xfId="48152" xr:uid="{00000000-0005-0000-0000-000069A80000}"/>
    <cellStyle name="Normal 5 5 2 2 8" xfId="11675" xr:uid="{00000000-0005-0000-0000-00006AA80000}"/>
    <cellStyle name="Normal 5 5 2 2 8 2" xfId="26203" xr:uid="{00000000-0005-0000-0000-00006BA80000}"/>
    <cellStyle name="Normal 5 5 2 2 8 3" xfId="49795" xr:uid="{00000000-0005-0000-0000-00006CA80000}"/>
    <cellStyle name="Normal 5 5 2 2 9" xfId="34103" xr:uid="{00000000-0005-0000-0000-00006DA80000}"/>
    <cellStyle name="Normal 5 5 2 3" xfId="881" xr:uid="{00000000-0005-0000-0000-00006EA80000}"/>
    <cellStyle name="Normal 5 5 2 3 10" xfId="41787" xr:uid="{00000000-0005-0000-0000-00006FA80000}"/>
    <cellStyle name="Normal 5 5 2 3 2" xfId="1035" xr:uid="{00000000-0005-0000-0000-000070A80000}"/>
    <cellStyle name="Normal 5 5 2 3 2 2" xfId="2734" xr:uid="{00000000-0005-0000-0000-000071A80000}"/>
    <cellStyle name="Normal 5 5 2 3 2 2 2" xfId="6924" xr:uid="{00000000-0005-0000-0000-000072A80000}"/>
    <cellStyle name="Normal 5 5 2 3 2 2 2 2" xfId="15902" xr:uid="{00000000-0005-0000-0000-000073A80000}"/>
    <cellStyle name="Normal 5 5 2 3 2 2 2 3" xfId="47126" xr:uid="{00000000-0005-0000-0000-000074A80000}"/>
    <cellStyle name="Normal 5 5 2 3 2 2 3" xfId="11676" xr:uid="{00000000-0005-0000-0000-000075A80000}"/>
    <cellStyle name="Normal 5 5 2 3 2 2 4" xfId="27459" xr:uid="{00000000-0005-0000-0000-000076A80000}"/>
    <cellStyle name="Normal 5 5 2 3 2 2 5" xfId="43942" xr:uid="{00000000-0005-0000-0000-000077A80000}"/>
    <cellStyle name="Normal 5 5 2 3 2 3" xfId="3694" xr:uid="{00000000-0005-0000-0000-000078A80000}"/>
    <cellStyle name="Normal 5 5 2 3 2 3 2" xfId="13678" xr:uid="{00000000-0005-0000-0000-000079A80000}"/>
    <cellStyle name="Normal 5 5 2 3 2 3 3" xfId="35354" xr:uid="{00000000-0005-0000-0000-00007AA80000}"/>
    <cellStyle name="Normal 5 5 2 3 2 3 4" xfId="44899" xr:uid="{00000000-0005-0000-0000-00007BA80000}"/>
    <cellStyle name="Normal 5 5 2 3 2 4" xfId="9243" xr:uid="{00000000-0005-0000-0000-00007CA80000}"/>
    <cellStyle name="Normal 5 5 2 3 2 4 2" xfId="18209" xr:uid="{00000000-0005-0000-0000-00007DA80000}"/>
    <cellStyle name="Normal 5 5 2 3 2 4 3" xfId="49435" xr:uid="{00000000-0005-0000-0000-00007EA80000}"/>
    <cellStyle name="Normal 5 5 2 3 2 5" xfId="11677" xr:uid="{00000000-0005-0000-0000-00007FA80000}"/>
    <cellStyle name="Normal 5 5 2 3 2 5 2" xfId="51078" xr:uid="{00000000-0005-0000-0000-000080A80000}"/>
    <cellStyle name="Normal 5 5 2 3 2 6" xfId="20029" xr:uid="{00000000-0005-0000-0000-000081A80000}"/>
    <cellStyle name="Normal 5 5 2 3 2 7" xfId="42896" xr:uid="{00000000-0005-0000-0000-000082A80000}"/>
    <cellStyle name="Normal 5 5 2 3 3" xfId="1572" xr:uid="{00000000-0005-0000-0000-000083A80000}"/>
    <cellStyle name="Normal 5 5 2 3 3 2" xfId="4871" xr:uid="{00000000-0005-0000-0000-000084A80000}"/>
    <cellStyle name="Normal 5 5 2 3 3 2 2" xfId="14849" xr:uid="{00000000-0005-0000-0000-000085A80000}"/>
    <cellStyle name="Normal 5 5 2 3 3 2 3" xfId="28829" xr:uid="{00000000-0005-0000-0000-000086A80000}"/>
    <cellStyle name="Normal 5 5 2 3 3 2 4" xfId="46071" xr:uid="{00000000-0005-0000-0000-000087A80000}"/>
    <cellStyle name="Normal 5 5 2 3 3 3" xfId="11678" xr:uid="{00000000-0005-0000-0000-000088A80000}"/>
    <cellStyle name="Normal 5 5 2 3 3 3 2" xfId="36724" xr:uid="{00000000-0005-0000-0000-000089A80000}"/>
    <cellStyle name="Normal 5 5 2 3 3 4" xfId="21513" xr:uid="{00000000-0005-0000-0000-00008AA80000}"/>
    <cellStyle name="Normal 5 5 2 3 3 5" xfId="43444" xr:uid="{00000000-0005-0000-0000-00008BA80000}"/>
    <cellStyle name="Normal 5 5 2 3 4" xfId="7460" xr:uid="{00000000-0005-0000-0000-00008CA80000}"/>
    <cellStyle name="Normal 5 5 2 3 4 2" xfId="16435" xr:uid="{00000000-0005-0000-0000-00008DA80000}"/>
    <cellStyle name="Normal 5 5 2 3 4 2 2" xfId="30313" xr:uid="{00000000-0005-0000-0000-00008EA80000}"/>
    <cellStyle name="Normal 5 5 2 3 4 3" xfId="38209" xr:uid="{00000000-0005-0000-0000-00008FA80000}"/>
    <cellStyle name="Normal 5 5 2 3 4 4" xfId="22996" xr:uid="{00000000-0005-0000-0000-000090A80000}"/>
    <cellStyle name="Normal 5 5 2 3 4 5" xfId="47660" xr:uid="{00000000-0005-0000-0000-000091A80000}"/>
    <cellStyle name="Normal 5 5 2 3 5" xfId="3368" xr:uid="{00000000-0005-0000-0000-000092A80000}"/>
    <cellStyle name="Normal 5 5 2 3 5 2" xfId="13352" xr:uid="{00000000-0005-0000-0000-000093A80000}"/>
    <cellStyle name="Normal 5 5 2 3 5 2 2" xfId="31798" xr:uid="{00000000-0005-0000-0000-000094A80000}"/>
    <cellStyle name="Normal 5 5 2 3 5 3" xfId="39695" xr:uid="{00000000-0005-0000-0000-000095A80000}"/>
    <cellStyle name="Normal 5 5 2 3 5 4" xfId="24480" xr:uid="{00000000-0005-0000-0000-000096A80000}"/>
    <cellStyle name="Normal 5 5 2 3 5 5" xfId="44573" xr:uid="{00000000-0005-0000-0000-000097A80000}"/>
    <cellStyle name="Normal 5 5 2 3 6" xfId="8134" xr:uid="{00000000-0005-0000-0000-000098A80000}"/>
    <cellStyle name="Normal 5 5 2 3 6 2" xfId="17101" xr:uid="{00000000-0005-0000-0000-000099A80000}"/>
    <cellStyle name="Normal 5 5 2 3 6 2 2" xfId="33283" xr:uid="{00000000-0005-0000-0000-00009AA80000}"/>
    <cellStyle name="Normal 5 5 2 3 6 3" xfId="41180" xr:uid="{00000000-0005-0000-0000-00009BA80000}"/>
    <cellStyle name="Normal 5 5 2 3 6 4" xfId="25462" xr:uid="{00000000-0005-0000-0000-00009CA80000}"/>
    <cellStyle name="Normal 5 5 2 3 6 5" xfId="48326" xr:uid="{00000000-0005-0000-0000-00009DA80000}"/>
    <cellStyle name="Normal 5 5 2 3 7" xfId="11679" xr:uid="{00000000-0005-0000-0000-00009EA80000}"/>
    <cellStyle name="Normal 5 5 2 3 7 2" xfId="26867" xr:uid="{00000000-0005-0000-0000-00009FA80000}"/>
    <cellStyle name="Normal 5 5 2 3 7 3" xfId="49969" xr:uid="{00000000-0005-0000-0000-0000A0A80000}"/>
    <cellStyle name="Normal 5 5 2 3 8" xfId="34767" xr:uid="{00000000-0005-0000-0000-0000A1A80000}"/>
    <cellStyle name="Normal 5 5 2 3 9" xfId="18625" xr:uid="{00000000-0005-0000-0000-0000A2A80000}"/>
    <cellStyle name="Normal 5 5 2 4" xfId="476" xr:uid="{00000000-0005-0000-0000-0000A3A80000}"/>
    <cellStyle name="Normal 5 5 2 4 2" xfId="2604" xr:uid="{00000000-0005-0000-0000-0000A4A80000}"/>
    <cellStyle name="Normal 5 5 2 4 2 2" xfId="5259" xr:uid="{00000000-0005-0000-0000-0000A5A80000}"/>
    <cellStyle name="Normal 5 5 2 4 2 2 2" xfId="15236" xr:uid="{00000000-0005-0000-0000-0000A6A80000}"/>
    <cellStyle name="Normal 5 5 2 4 2 2 3" xfId="46459" xr:uid="{00000000-0005-0000-0000-0000A7A80000}"/>
    <cellStyle name="Normal 5 5 2 4 2 3" xfId="11680" xr:uid="{00000000-0005-0000-0000-0000A8A80000}"/>
    <cellStyle name="Normal 5 5 2 4 2 4" xfId="27323" xr:uid="{00000000-0005-0000-0000-0000A9A80000}"/>
    <cellStyle name="Normal 5 5 2 4 2 5" xfId="43814" xr:uid="{00000000-0005-0000-0000-0000AAA80000}"/>
    <cellStyle name="Normal 5 5 2 4 3" xfId="2966" xr:uid="{00000000-0005-0000-0000-0000ABA80000}"/>
    <cellStyle name="Normal 5 5 2 4 3 2" xfId="12950" xr:uid="{00000000-0005-0000-0000-0000ACA80000}"/>
    <cellStyle name="Normal 5 5 2 4 3 3" xfId="35218" xr:uid="{00000000-0005-0000-0000-0000ADA80000}"/>
    <cellStyle name="Normal 5 5 2 4 3 4" xfId="44171" xr:uid="{00000000-0005-0000-0000-0000AEA80000}"/>
    <cellStyle name="Normal 5 5 2 4 4" xfId="9244" xr:uid="{00000000-0005-0000-0000-0000AFA80000}"/>
    <cellStyle name="Normal 5 5 2 4 4 2" xfId="18210" xr:uid="{00000000-0005-0000-0000-0000B0A80000}"/>
    <cellStyle name="Normal 5 5 2 4 4 3" xfId="49436" xr:uid="{00000000-0005-0000-0000-0000B1A80000}"/>
    <cellStyle name="Normal 5 5 2 4 5" xfId="11681" xr:uid="{00000000-0005-0000-0000-0000B2A80000}"/>
    <cellStyle name="Normal 5 5 2 4 5 2" xfId="51079" xr:uid="{00000000-0005-0000-0000-0000B3A80000}"/>
    <cellStyle name="Normal 5 5 2 4 6" xfId="19047" xr:uid="{00000000-0005-0000-0000-0000B4A80000}"/>
    <cellStyle name="Normal 5 5 2 4 7" xfId="42897" xr:uid="{00000000-0005-0000-0000-0000B5A80000}"/>
    <cellStyle name="Normal 5 5 2 5" xfId="1170" xr:uid="{00000000-0005-0000-0000-0000B6A80000}"/>
    <cellStyle name="Normal 5 5 2 5 2" xfId="4492" xr:uid="{00000000-0005-0000-0000-0000B7A80000}"/>
    <cellStyle name="Normal 5 5 2 5 2 2" xfId="14471" xr:uid="{00000000-0005-0000-0000-0000B8A80000}"/>
    <cellStyle name="Normal 5 5 2 5 2 3" xfId="27847" xr:uid="{00000000-0005-0000-0000-0000B9A80000}"/>
    <cellStyle name="Normal 5 5 2 5 2 4" xfId="45693" xr:uid="{00000000-0005-0000-0000-0000BAA80000}"/>
    <cellStyle name="Normal 5 5 2 5 3" xfId="11682" xr:uid="{00000000-0005-0000-0000-0000BBA80000}"/>
    <cellStyle name="Normal 5 5 2 5 3 2" xfId="35742" xr:uid="{00000000-0005-0000-0000-0000BCA80000}"/>
    <cellStyle name="Normal 5 5 2 5 4" xfId="20531" xr:uid="{00000000-0005-0000-0000-0000BDA80000}"/>
    <cellStyle name="Normal 5 5 2 5 5" xfId="43043" xr:uid="{00000000-0005-0000-0000-0000BEA80000}"/>
    <cellStyle name="Normal 5 5 2 6" xfId="6519" xr:uid="{00000000-0005-0000-0000-0000BFA80000}"/>
    <cellStyle name="Normal 5 5 2 6 2" xfId="15501" xr:uid="{00000000-0005-0000-0000-0000C0A80000}"/>
    <cellStyle name="Normal 5 5 2 6 2 2" xfId="29331" xr:uid="{00000000-0005-0000-0000-0000C1A80000}"/>
    <cellStyle name="Normal 5 5 2 6 3" xfId="37227" xr:uid="{00000000-0005-0000-0000-0000C2A80000}"/>
    <cellStyle name="Normal 5 5 2 6 4" xfId="22015" xr:uid="{00000000-0005-0000-0000-0000C3A80000}"/>
    <cellStyle name="Normal 5 5 2 6 5" xfId="46724" xr:uid="{00000000-0005-0000-0000-0000C4A80000}"/>
    <cellStyle name="Normal 5 5 2 7" xfId="4031" xr:uid="{00000000-0005-0000-0000-0000C5A80000}"/>
    <cellStyle name="Normal 5 5 2 7 2" xfId="14012" xr:uid="{00000000-0005-0000-0000-0000C6A80000}"/>
    <cellStyle name="Normal 5 5 2 7 2 2" xfId="30816" xr:uid="{00000000-0005-0000-0000-0000C7A80000}"/>
    <cellStyle name="Normal 5 5 2 7 3" xfId="38713" xr:uid="{00000000-0005-0000-0000-0000C8A80000}"/>
    <cellStyle name="Normal 5 5 2 7 4" xfId="23499" xr:uid="{00000000-0005-0000-0000-0000C9A80000}"/>
    <cellStyle name="Normal 5 5 2 7 5" xfId="45234" xr:uid="{00000000-0005-0000-0000-0000CAA80000}"/>
    <cellStyle name="Normal 5 5 2 8" xfId="7058" xr:uid="{00000000-0005-0000-0000-0000CBA80000}"/>
    <cellStyle name="Normal 5 5 2 8 2" xfId="16035" xr:uid="{00000000-0005-0000-0000-0000CCA80000}"/>
    <cellStyle name="Normal 5 5 2 8 2 2" xfId="32301" xr:uid="{00000000-0005-0000-0000-0000CDA80000}"/>
    <cellStyle name="Normal 5 5 2 8 3" xfId="40198" xr:uid="{00000000-0005-0000-0000-0000CEA80000}"/>
    <cellStyle name="Normal 5 5 2 8 4" xfId="24932" xr:uid="{00000000-0005-0000-0000-0000CFA80000}"/>
    <cellStyle name="Normal 5 5 2 8 5" xfId="47260" xr:uid="{00000000-0005-0000-0000-0000D0A80000}"/>
    <cellStyle name="Normal 5 5 2 9" xfId="2865" xr:uid="{00000000-0005-0000-0000-0000D1A80000}"/>
    <cellStyle name="Normal 5 5 2 9 2" xfId="12849" xr:uid="{00000000-0005-0000-0000-0000D2A80000}"/>
    <cellStyle name="Normal 5 5 2 9 3" xfId="25886" xr:uid="{00000000-0005-0000-0000-0000D3A80000}"/>
    <cellStyle name="Normal 5 5 2 9 4" xfId="44070" xr:uid="{00000000-0005-0000-0000-0000D4A80000}"/>
    <cellStyle name="Normal 5 5 3" xfId="319" xr:uid="{00000000-0005-0000-0000-0000D5A80000}"/>
    <cellStyle name="Normal 5 5 3 10" xfId="11683" xr:uid="{00000000-0005-0000-0000-0000D6A80000}"/>
    <cellStyle name="Normal 5 5 3 10 2" xfId="33786" xr:uid="{00000000-0005-0000-0000-0000D7A80000}"/>
    <cellStyle name="Normal 5 5 3 10 3" xfId="49632" xr:uid="{00000000-0005-0000-0000-0000D8A80000}"/>
    <cellStyle name="Normal 5 5 3 11" xfId="18403" xr:uid="{00000000-0005-0000-0000-0000D9A80000}"/>
    <cellStyle name="Normal 5 5 3 12" xfId="41450" xr:uid="{00000000-0005-0000-0000-0000DAA80000}"/>
    <cellStyle name="Normal 5 5 3 2" xfId="708" xr:uid="{00000000-0005-0000-0000-0000DBA80000}"/>
    <cellStyle name="Normal 5 5 3 2 10" xfId="41614" xr:uid="{00000000-0005-0000-0000-0000DCA80000}"/>
    <cellStyle name="Normal 5 5 3 2 2" xfId="2482" xr:uid="{00000000-0005-0000-0000-0000DDA80000}"/>
    <cellStyle name="Normal 5 5 3 2 2 2" xfId="5054" xr:uid="{00000000-0005-0000-0000-0000DEA80000}"/>
    <cellStyle name="Normal 5 5 3 2 2 2 2" xfId="15032" xr:uid="{00000000-0005-0000-0000-0000DFA80000}"/>
    <cellStyle name="Normal 5 5 3 2 2 2 2 2" xfId="28832" xr:uid="{00000000-0005-0000-0000-0000E0A80000}"/>
    <cellStyle name="Normal 5 5 3 2 2 2 3" xfId="36727" xr:uid="{00000000-0005-0000-0000-0000E1A80000}"/>
    <cellStyle name="Normal 5 5 3 2 2 2 4" xfId="21516" xr:uid="{00000000-0005-0000-0000-0000E2A80000}"/>
    <cellStyle name="Normal 5 5 3 2 2 2 5" xfId="46254" xr:uid="{00000000-0005-0000-0000-0000E3A80000}"/>
    <cellStyle name="Normal 5 5 3 2 2 3" xfId="9028" xr:uid="{00000000-0005-0000-0000-0000E4A80000}"/>
    <cellStyle name="Normal 5 5 3 2 2 3 2" xfId="17994" xr:uid="{00000000-0005-0000-0000-0000E5A80000}"/>
    <cellStyle name="Normal 5 5 3 2 2 3 2 2" xfId="30316" xr:uid="{00000000-0005-0000-0000-0000E6A80000}"/>
    <cellStyle name="Normal 5 5 3 2 2 3 3" xfId="38212" xr:uid="{00000000-0005-0000-0000-0000E7A80000}"/>
    <cellStyle name="Normal 5 5 3 2 2 3 4" xfId="22999" xr:uid="{00000000-0005-0000-0000-0000E8A80000}"/>
    <cellStyle name="Normal 5 5 3 2 2 3 5" xfId="49220" xr:uid="{00000000-0005-0000-0000-0000E9A80000}"/>
    <cellStyle name="Normal 5 5 3 2 2 4" xfId="9894" xr:uid="{00000000-0005-0000-0000-0000EAA80000}"/>
    <cellStyle name="Normal 5 5 3 2 2 4 2" xfId="31801" xr:uid="{00000000-0005-0000-0000-0000EBA80000}"/>
    <cellStyle name="Normal 5 5 3 2 2 4 3" xfId="39698" xr:uid="{00000000-0005-0000-0000-0000ECA80000}"/>
    <cellStyle name="Normal 5 5 3 2 2 4 4" xfId="24483" xr:uid="{00000000-0005-0000-0000-0000EDA80000}"/>
    <cellStyle name="Normal 5 5 3 2 2 4 5" xfId="50863" xr:uid="{00000000-0005-0000-0000-0000EEA80000}"/>
    <cellStyle name="Normal 5 5 3 2 2 5" xfId="12521" xr:uid="{00000000-0005-0000-0000-0000EFA80000}"/>
    <cellStyle name="Normal 5 5 3 2 2 5 2" xfId="33286" xr:uid="{00000000-0005-0000-0000-0000F0A80000}"/>
    <cellStyle name="Normal 5 5 3 2 2 5 3" xfId="41183" xr:uid="{00000000-0005-0000-0000-0000F1A80000}"/>
    <cellStyle name="Normal 5 5 3 2 2 6" xfId="26870" xr:uid="{00000000-0005-0000-0000-0000F2A80000}"/>
    <cellStyle name="Normal 5 5 3 2 2 7" xfId="34770" xr:uid="{00000000-0005-0000-0000-0000F3A80000}"/>
    <cellStyle name="Normal 5 5 3 2 2 8" xfId="20032" xr:uid="{00000000-0005-0000-0000-0000F4A80000}"/>
    <cellStyle name="Normal 5 5 3 2 2 9" xfId="42681" xr:uid="{00000000-0005-0000-0000-0000F5A80000}"/>
    <cellStyle name="Normal 5 5 3 2 3" xfId="1399" xr:uid="{00000000-0005-0000-0000-0000F6A80000}"/>
    <cellStyle name="Normal 5 5 3 2 3 2" xfId="6751" xr:uid="{00000000-0005-0000-0000-0000F7A80000}"/>
    <cellStyle name="Normal 5 5 3 2 3 2 2" xfId="15729" xr:uid="{00000000-0005-0000-0000-0000F8A80000}"/>
    <cellStyle name="Normal 5 5 3 2 3 2 3" xfId="28166" xr:uid="{00000000-0005-0000-0000-0000F9A80000}"/>
    <cellStyle name="Normal 5 5 3 2 3 2 4" xfId="46953" xr:uid="{00000000-0005-0000-0000-0000FAA80000}"/>
    <cellStyle name="Normal 5 5 3 2 3 3" xfId="11684" xr:uid="{00000000-0005-0000-0000-0000FBA80000}"/>
    <cellStyle name="Normal 5 5 3 2 3 3 2" xfId="36061" xr:uid="{00000000-0005-0000-0000-0000FCA80000}"/>
    <cellStyle name="Normal 5 5 3 2 3 4" xfId="20850" xr:uid="{00000000-0005-0000-0000-0000FDA80000}"/>
    <cellStyle name="Normal 5 5 3 2 3 5" xfId="43271" xr:uid="{00000000-0005-0000-0000-0000FEA80000}"/>
    <cellStyle name="Normal 5 5 3 2 4" xfId="4215" xr:uid="{00000000-0005-0000-0000-0000FFA80000}"/>
    <cellStyle name="Normal 5 5 3 2 4 2" xfId="14195" xr:uid="{00000000-0005-0000-0000-000000A90000}"/>
    <cellStyle name="Normal 5 5 3 2 4 2 2" xfId="29650" xr:uid="{00000000-0005-0000-0000-000001A90000}"/>
    <cellStyle name="Normal 5 5 3 2 4 3" xfId="37546" xr:uid="{00000000-0005-0000-0000-000002A90000}"/>
    <cellStyle name="Normal 5 5 3 2 4 4" xfId="22333" xr:uid="{00000000-0005-0000-0000-000003A90000}"/>
    <cellStyle name="Normal 5 5 3 2 4 5" xfId="45417" xr:uid="{00000000-0005-0000-0000-000004A90000}"/>
    <cellStyle name="Normal 5 5 3 2 5" xfId="7287" xr:uid="{00000000-0005-0000-0000-000005A90000}"/>
    <cellStyle name="Normal 5 5 3 2 5 2" xfId="16263" xr:uid="{00000000-0005-0000-0000-000006A90000}"/>
    <cellStyle name="Normal 5 5 3 2 5 2 2" xfId="31135" xr:uid="{00000000-0005-0000-0000-000007A90000}"/>
    <cellStyle name="Normal 5 5 3 2 5 3" xfId="39032" xr:uid="{00000000-0005-0000-0000-000008A90000}"/>
    <cellStyle name="Normal 5 5 3 2 5 4" xfId="23817" xr:uid="{00000000-0005-0000-0000-000009A90000}"/>
    <cellStyle name="Normal 5 5 3 2 5 5" xfId="47488" xr:uid="{00000000-0005-0000-0000-00000AA90000}"/>
    <cellStyle name="Normal 5 5 3 2 6" xfId="3195" xr:uid="{00000000-0005-0000-0000-00000BA90000}"/>
    <cellStyle name="Normal 5 5 3 2 6 2" xfId="13179" xr:uid="{00000000-0005-0000-0000-00000CA90000}"/>
    <cellStyle name="Normal 5 5 3 2 6 2 2" xfId="32620" xr:uid="{00000000-0005-0000-0000-00000DA90000}"/>
    <cellStyle name="Normal 5 5 3 2 6 3" xfId="40517" xr:uid="{00000000-0005-0000-0000-00000EA90000}"/>
    <cellStyle name="Normal 5 5 3 2 6 4" xfId="25222" xr:uid="{00000000-0005-0000-0000-00000FA90000}"/>
    <cellStyle name="Normal 5 5 3 2 6 5" xfId="44400" xr:uid="{00000000-0005-0000-0000-000010A90000}"/>
    <cellStyle name="Normal 5 5 3 2 7" xfId="7961" xr:uid="{00000000-0005-0000-0000-000011A90000}"/>
    <cellStyle name="Normal 5 5 3 2 7 2" xfId="16928" xr:uid="{00000000-0005-0000-0000-000012A90000}"/>
    <cellStyle name="Normal 5 5 3 2 7 3" xfId="26204" xr:uid="{00000000-0005-0000-0000-000013A90000}"/>
    <cellStyle name="Normal 5 5 3 2 7 4" xfId="48153" xr:uid="{00000000-0005-0000-0000-000014A90000}"/>
    <cellStyle name="Normal 5 5 3 2 8" xfId="11685" xr:uid="{00000000-0005-0000-0000-000015A90000}"/>
    <cellStyle name="Normal 5 5 3 2 8 2" xfId="34104" xr:uid="{00000000-0005-0000-0000-000016A90000}"/>
    <cellStyle name="Normal 5 5 3 2 8 3" xfId="49796" xr:uid="{00000000-0005-0000-0000-000017A90000}"/>
    <cellStyle name="Normal 5 5 3 2 9" xfId="19366" xr:uid="{00000000-0005-0000-0000-000018A90000}"/>
    <cellStyle name="Normal 5 5 3 3" xfId="882" xr:uid="{00000000-0005-0000-0000-000019A90000}"/>
    <cellStyle name="Normal 5 5 3 3 2" xfId="1573" xr:uid="{00000000-0005-0000-0000-00001AA90000}"/>
    <cellStyle name="Normal 5 5 3 3 2 2" xfId="6925" xr:uid="{00000000-0005-0000-0000-00001BA90000}"/>
    <cellStyle name="Normal 5 5 3 3 2 2 2" xfId="15903" xr:uid="{00000000-0005-0000-0000-00001CA90000}"/>
    <cellStyle name="Normal 5 5 3 3 2 2 3" xfId="28831" xr:uid="{00000000-0005-0000-0000-00001DA90000}"/>
    <cellStyle name="Normal 5 5 3 3 2 2 4" xfId="47127" xr:uid="{00000000-0005-0000-0000-00001EA90000}"/>
    <cellStyle name="Normal 5 5 3 3 2 3" xfId="11686" xr:uid="{00000000-0005-0000-0000-00001FA90000}"/>
    <cellStyle name="Normal 5 5 3 3 2 3 2" xfId="36726" xr:uid="{00000000-0005-0000-0000-000020A90000}"/>
    <cellStyle name="Normal 5 5 3 3 2 4" xfId="21515" xr:uid="{00000000-0005-0000-0000-000021A90000}"/>
    <cellStyle name="Normal 5 5 3 3 2 5" xfId="43445" xr:uid="{00000000-0005-0000-0000-000022A90000}"/>
    <cellStyle name="Normal 5 5 3 3 3" xfId="4775" xr:uid="{00000000-0005-0000-0000-000023A90000}"/>
    <cellStyle name="Normal 5 5 3 3 3 2" xfId="14753" xr:uid="{00000000-0005-0000-0000-000024A90000}"/>
    <cellStyle name="Normal 5 5 3 3 3 2 2" xfId="30315" xr:uid="{00000000-0005-0000-0000-000025A90000}"/>
    <cellStyle name="Normal 5 5 3 3 3 3" xfId="38211" xr:uid="{00000000-0005-0000-0000-000026A90000}"/>
    <cellStyle name="Normal 5 5 3 3 3 4" xfId="22998" xr:uid="{00000000-0005-0000-0000-000027A90000}"/>
    <cellStyle name="Normal 5 5 3 3 3 5" xfId="45975" xr:uid="{00000000-0005-0000-0000-000028A90000}"/>
    <cellStyle name="Normal 5 5 3 3 4" xfId="7461" xr:uid="{00000000-0005-0000-0000-000029A90000}"/>
    <cellStyle name="Normal 5 5 3 3 4 2" xfId="16436" xr:uid="{00000000-0005-0000-0000-00002AA90000}"/>
    <cellStyle name="Normal 5 5 3 3 4 2 2" xfId="31800" xr:uid="{00000000-0005-0000-0000-00002BA90000}"/>
    <cellStyle name="Normal 5 5 3 3 4 3" xfId="39697" xr:uid="{00000000-0005-0000-0000-00002CA90000}"/>
    <cellStyle name="Normal 5 5 3 3 4 4" xfId="24482" xr:uid="{00000000-0005-0000-0000-00002DA90000}"/>
    <cellStyle name="Normal 5 5 3 3 4 5" xfId="47661" xr:uid="{00000000-0005-0000-0000-00002EA90000}"/>
    <cellStyle name="Normal 5 5 3 3 5" xfId="3369" xr:uid="{00000000-0005-0000-0000-00002FA90000}"/>
    <cellStyle name="Normal 5 5 3 3 5 2" xfId="13353" xr:uid="{00000000-0005-0000-0000-000030A90000}"/>
    <cellStyle name="Normal 5 5 3 3 5 2 2" xfId="33285" xr:uid="{00000000-0005-0000-0000-000031A90000}"/>
    <cellStyle name="Normal 5 5 3 3 5 3" xfId="41182" xr:uid="{00000000-0005-0000-0000-000032A90000}"/>
    <cellStyle name="Normal 5 5 3 3 5 4" xfId="25464" xr:uid="{00000000-0005-0000-0000-000033A90000}"/>
    <cellStyle name="Normal 5 5 3 3 5 5" xfId="44574" xr:uid="{00000000-0005-0000-0000-000034A90000}"/>
    <cellStyle name="Normal 5 5 3 3 6" xfId="8135" xr:uid="{00000000-0005-0000-0000-000035A90000}"/>
    <cellStyle name="Normal 5 5 3 3 6 2" xfId="17102" xr:uid="{00000000-0005-0000-0000-000036A90000}"/>
    <cellStyle name="Normal 5 5 3 3 6 3" xfId="26869" xr:uid="{00000000-0005-0000-0000-000037A90000}"/>
    <cellStyle name="Normal 5 5 3 3 6 4" xfId="48327" xr:uid="{00000000-0005-0000-0000-000038A90000}"/>
    <cellStyle name="Normal 5 5 3 3 7" xfId="11687" xr:uid="{00000000-0005-0000-0000-000039A90000}"/>
    <cellStyle name="Normal 5 5 3 3 7 2" xfId="34769" xr:uid="{00000000-0005-0000-0000-00003AA90000}"/>
    <cellStyle name="Normal 5 5 3 3 7 3" xfId="49970" xr:uid="{00000000-0005-0000-0000-00003BA90000}"/>
    <cellStyle name="Normal 5 5 3 3 8" xfId="20031" xr:uid="{00000000-0005-0000-0000-00003CA90000}"/>
    <cellStyle name="Normal 5 5 3 3 9" xfId="41788" xr:uid="{00000000-0005-0000-0000-00003DA90000}"/>
    <cellStyle name="Normal 5 5 3 4" xfId="543" xr:uid="{00000000-0005-0000-0000-00003EA90000}"/>
    <cellStyle name="Normal 5 5 3 4 2" xfId="2654" xr:uid="{00000000-0005-0000-0000-00003FA90000}"/>
    <cellStyle name="Normal 5 5 3 4 2 2" xfId="4581" xr:uid="{00000000-0005-0000-0000-000040A90000}"/>
    <cellStyle name="Normal 5 5 3 4 2 2 2" xfId="14559" xr:uid="{00000000-0005-0000-0000-000041A90000}"/>
    <cellStyle name="Normal 5 5 3 4 2 2 3" xfId="45781" xr:uid="{00000000-0005-0000-0000-000042A90000}"/>
    <cellStyle name="Normal 5 5 3 4 2 3" xfId="11688" xr:uid="{00000000-0005-0000-0000-000043A90000}"/>
    <cellStyle name="Normal 5 5 3 4 2 4" xfId="27324" xr:uid="{00000000-0005-0000-0000-000044A90000}"/>
    <cellStyle name="Normal 5 5 3 4 2 5" xfId="43864" xr:uid="{00000000-0005-0000-0000-000045A90000}"/>
    <cellStyle name="Normal 5 5 3 4 3" xfId="3695" xr:uid="{00000000-0005-0000-0000-000046A90000}"/>
    <cellStyle name="Normal 5 5 3 4 3 2" xfId="13679" xr:uid="{00000000-0005-0000-0000-000047A90000}"/>
    <cellStyle name="Normal 5 5 3 4 3 3" xfId="35219" xr:uid="{00000000-0005-0000-0000-000048A90000}"/>
    <cellStyle name="Normal 5 5 3 4 3 4" xfId="44900" xr:uid="{00000000-0005-0000-0000-000049A90000}"/>
    <cellStyle name="Normal 5 5 3 4 4" xfId="9245" xr:uid="{00000000-0005-0000-0000-00004AA90000}"/>
    <cellStyle name="Normal 5 5 3 4 4 2" xfId="18211" xr:uid="{00000000-0005-0000-0000-00004BA90000}"/>
    <cellStyle name="Normal 5 5 3 4 4 3" xfId="49437" xr:uid="{00000000-0005-0000-0000-00004CA90000}"/>
    <cellStyle name="Normal 5 5 3 4 5" xfId="11689" xr:uid="{00000000-0005-0000-0000-00004DA90000}"/>
    <cellStyle name="Normal 5 5 3 4 5 2" xfId="51080" xr:uid="{00000000-0005-0000-0000-00004EA90000}"/>
    <cellStyle name="Normal 5 5 3 4 6" xfId="19048" xr:uid="{00000000-0005-0000-0000-00004FA90000}"/>
    <cellStyle name="Normal 5 5 3 4 7" xfId="42898" xr:uid="{00000000-0005-0000-0000-000050A90000}"/>
    <cellStyle name="Normal 5 5 3 5" xfId="1235" xr:uid="{00000000-0005-0000-0000-000051A90000}"/>
    <cellStyle name="Normal 5 5 3 5 2" xfId="6586" xr:uid="{00000000-0005-0000-0000-000052A90000}"/>
    <cellStyle name="Normal 5 5 3 5 2 2" xfId="15566" xr:uid="{00000000-0005-0000-0000-000053A90000}"/>
    <cellStyle name="Normal 5 5 3 5 2 3" xfId="27848" xr:uid="{00000000-0005-0000-0000-000054A90000}"/>
    <cellStyle name="Normal 5 5 3 5 2 4" xfId="46789" xr:uid="{00000000-0005-0000-0000-000055A90000}"/>
    <cellStyle name="Normal 5 5 3 5 3" xfId="11690" xr:uid="{00000000-0005-0000-0000-000056A90000}"/>
    <cellStyle name="Normal 5 5 3 5 3 2" xfId="35743" xr:uid="{00000000-0005-0000-0000-000057A90000}"/>
    <cellStyle name="Normal 5 5 3 5 4" xfId="20532" xr:uid="{00000000-0005-0000-0000-000058A90000}"/>
    <cellStyle name="Normal 5 5 3 5 5" xfId="43107" xr:uid="{00000000-0005-0000-0000-000059A90000}"/>
    <cellStyle name="Normal 5 5 3 6" xfId="3934" xr:uid="{00000000-0005-0000-0000-00005AA90000}"/>
    <cellStyle name="Normal 5 5 3 6 2" xfId="13916" xr:uid="{00000000-0005-0000-0000-00005BA90000}"/>
    <cellStyle name="Normal 5 5 3 6 2 2" xfId="29332" xr:uid="{00000000-0005-0000-0000-00005CA90000}"/>
    <cellStyle name="Normal 5 5 3 6 3" xfId="37228" xr:uid="{00000000-0005-0000-0000-00005DA90000}"/>
    <cellStyle name="Normal 5 5 3 6 4" xfId="22016" xr:uid="{00000000-0005-0000-0000-00005EA90000}"/>
    <cellStyle name="Normal 5 5 3 6 5" xfId="45138" xr:uid="{00000000-0005-0000-0000-00005FA90000}"/>
    <cellStyle name="Normal 5 5 3 7" xfId="7123" xr:uid="{00000000-0005-0000-0000-000060A90000}"/>
    <cellStyle name="Normal 5 5 3 7 2" xfId="16100" xr:uid="{00000000-0005-0000-0000-000061A90000}"/>
    <cellStyle name="Normal 5 5 3 7 2 2" xfId="30817" xr:uid="{00000000-0005-0000-0000-000062A90000}"/>
    <cellStyle name="Normal 5 5 3 7 3" xfId="38714" xr:uid="{00000000-0005-0000-0000-000063A90000}"/>
    <cellStyle name="Normal 5 5 3 7 4" xfId="23500" xr:uid="{00000000-0005-0000-0000-000064A90000}"/>
    <cellStyle name="Normal 5 5 3 7 5" xfId="47325" xr:uid="{00000000-0005-0000-0000-000065A90000}"/>
    <cellStyle name="Normal 5 5 3 8" xfId="3031" xr:uid="{00000000-0005-0000-0000-000066A90000}"/>
    <cellStyle name="Normal 5 5 3 8 2" xfId="13015" xr:uid="{00000000-0005-0000-0000-000067A90000}"/>
    <cellStyle name="Normal 5 5 3 8 2 2" xfId="32302" xr:uid="{00000000-0005-0000-0000-000068A90000}"/>
    <cellStyle name="Normal 5 5 3 8 3" xfId="40199" xr:uid="{00000000-0005-0000-0000-000069A90000}"/>
    <cellStyle name="Normal 5 5 3 8 4" xfId="24933" xr:uid="{00000000-0005-0000-0000-00006AA90000}"/>
    <cellStyle name="Normal 5 5 3 8 5" xfId="44236" xr:uid="{00000000-0005-0000-0000-00006BA90000}"/>
    <cellStyle name="Normal 5 5 3 9" xfId="7797" xr:uid="{00000000-0005-0000-0000-00006CA90000}"/>
    <cellStyle name="Normal 5 5 3 9 2" xfId="16764" xr:uid="{00000000-0005-0000-0000-00006DA90000}"/>
    <cellStyle name="Normal 5 5 3 9 3" xfId="25887" xr:uid="{00000000-0005-0000-0000-00006EA90000}"/>
    <cellStyle name="Normal 5 5 3 9 4" xfId="47989" xr:uid="{00000000-0005-0000-0000-00006FA90000}"/>
    <cellStyle name="Normal 5 5 4" xfId="706" xr:uid="{00000000-0005-0000-0000-000070A90000}"/>
    <cellStyle name="Normal 5 5 4 10" xfId="33784" xr:uid="{00000000-0005-0000-0000-000071A90000}"/>
    <cellStyle name="Normal 5 5 4 11" xfId="18547" xr:uid="{00000000-0005-0000-0000-000072A90000}"/>
    <cellStyle name="Normal 5 5 4 12" xfId="41612" xr:uid="{00000000-0005-0000-0000-000073A90000}"/>
    <cellStyle name="Normal 5 5 4 2" xfId="1036" xr:uid="{00000000-0005-0000-0000-000074A90000}"/>
    <cellStyle name="Normal 5 5 4 2 10" xfId="42109" xr:uid="{00000000-0005-0000-0000-000075A90000}"/>
    <cellStyle name="Normal 5 5 4 2 2" xfId="2484" xr:uid="{00000000-0005-0000-0000-000076A90000}"/>
    <cellStyle name="Normal 5 5 4 2 2 2" xfId="4971" xr:uid="{00000000-0005-0000-0000-000077A90000}"/>
    <cellStyle name="Normal 5 5 4 2 2 2 2" xfId="14949" xr:uid="{00000000-0005-0000-0000-000078A90000}"/>
    <cellStyle name="Normal 5 5 4 2 2 2 2 2" xfId="28834" xr:uid="{00000000-0005-0000-0000-000079A90000}"/>
    <cellStyle name="Normal 5 5 4 2 2 2 3" xfId="36729" xr:uid="{00000000-0005-0000-0000-00007AA90000}"/>
    <cellStyle name="Normal 5 5 4 2 2 2 4" xfId="21518" xr:uid="{00000000-0005-0000-0000-00007BA90000}"/>
    <cellStyle name="Normal 5 5 4 2 2 2 5" xfId="46171" xr:uid="{00000000-0005-0000-0000-00007CA90000}"/>
    <cellStyle name="Normal 5 5 4 2 2 3" xfId="9030" xr:uid="{00000000-0005-0000-0000-00007DA90000}"/>
    <cellStyle name="Normal 5 5 4 2 2 3 2" xfId="17996" xr:uid="{00000000-0005-0000-0000-00007EA90000}"/>
    <cellStyle name="Normal 5 5 4 2 2 3 2 2" xfId="30318" xr:uid="{00000000-0005-0000-0000-00007FA90000}"/>
    <cellStyle name="Normal 5 5 4 2 2 3 3" xfId="38214" xr:uid="{00000000-0005-0000-0000-000080A90000}"/>
    <cellStyle name="Normal 5 5 4 2 2 3 4" xfId="23001" xr:uid="{00000000-0005-0000-0000-000081A90000}"/>
    <cellStyle name="Normal 5 5 4 2 2 3 5" xfId="49222" xr:uid="{00000000-0005-0000-0000-000082A90000}"/>
    <cellStyle name="Normal 5 5 4 2 2 4" xfId="9895" xr:uid="{00000000-0005-0000-0000-000083A90000}"/>
    <cellStyle name="Normal 5 5 4 2 2 4 2" xfId="31803" xr:uid="{00000000-0005-0000-0000-000084A90000}"/>
    <cellStyle name="Normal 5 5 4 2 2 4 3" xfId="39700" xr:uid="{00000000-0005-0000-0000-000085A90000}"/>
    <cellStyle name="Normal 5 5 4 2 2 4 4" xfId="24485" xr:uid="{00000000-0005-0000-0000-000086A90000}"/>
    <cellStyle name="Normal 5 5 4 2 2 4 5" xfId="50865" xr:uid="{00000000-0005-0000-0000-000087A90000}"/>
    <cellStyle name="Normal 5 5 4 2 2 5" xfId="12523" xr:uid="{00000000-0005-0000-0000-000088A90000}"/>
    <cellStyle name="Normal 5 5 4 2 2 5 2" xfId="33288" xr:uid="{00000000-0005-0000-0000-000089A90000}"/>
    <cellStyle name="Normal 5 5 4 2 2 5 3" xfId="41185" xr:uid="{00000000-0005-0000-0000-00008AA90000}"/>
    <cellStyle name="Normal 5 5 4 2 2 6" xfId="26872" xr:uid="{00000000-0005-0000-0000-00008BA90000}"/>
    <cellStyle name="Normal 5 5 4 2 2 7" xfId="34772" xr:uid="{00000000-0005-0000-0000-00008CA90000}"/>
    <cellStyle name="Normal 5 5 4 2 2 8" xfId="20034" xr:uid="{00000000-0005-0000-0000-00008DA90000}"/>
    <cellStyle name="Normal 5 5 4 2 2 9" xfId="42683" xr:uid="{00000000-0005-0000-0000-00008EA90000}"/>
    <cellStyle name="Normal 5 5 4 2 3" xfId="1908" xr:uid="{00000000-0005-0000-0000-00008FA90000}"/>
    <cellStyle name="Normal 5 5 4 2 3 2" xfId="11691" xr:uid="{00000000-0005-0000-0000-000090A90000}"/>
    <cellStyle name="Normal 5 5 4 2 3 2 2" xfId="28167" xr:uid="{00000000-0005-0000-0000-000091A90000}"/>
    <cellStyle name="Normal 5 5 4 2 3 3" xfId="36062" xr:uid="{00000000-0005-0000-0000-000092A90000}"/>
    <cellStyle name="Normal 5 5 4 2 3 4" xfId="20851" xr:uid="{00000000-0005-0000-0000-000093A90000}"/>
    <cellStyle name="Normal 5 5 4 2 3 5" xfId="43678" xr:uid="{00000000-0005-0000-0000-000094A90000}"/>
    <cellStyle name="Normal 5 5 4 2 4" xfId="3696" xr:uid="{00000000-0005-0000-0000-000095A90000}"/>
    <cellStyle name="Normal 5 5 4 2 4 2" xfId="13680" xr:uid="{00000000-0005-0000-0000-000096A90000}"/>
    <cellStyle name="Normal 5 5 4 2 4 2 2" xfId="29651" xr:uid="{00000000-0005-0000-0000-000097A90000}"/>
    <cellStyle name="Normal 5 5 4 2 4 3" xfId="37547" xr:uid="{00000000-0005-0000-0000-000098A90000}"/>
    <cellStyle name="Normal 5 5 4 2 4 4" xfId="22334" xr:uid="{00000000-0005-0000-0000-000099A90000}"/>
    <cellStyle name="Normal 5 5 4 2 4 5" xfId="44901" xr:uid="{00000000-0005-0000-0000-00009AA90000}"/>
    <cellStyle name="Normal 5 5 4 2 5" xfId="8456" xr:uid="{00000000-0005-0000-0000-00009BA90000}"/>
    <cellStyle name="Normal 5 5 4 2 5 2" xfId="17423" xr:uid="{00000000-0005-0000-0000-00009CA90000}"/>
    <cellStyle name="Normal 5 5 4 2 5 2 2" xfId="31136" xr:uid="{00000000-0005-0000-0000-00009DA90000}"/>
    <cellStyle name="Normal 5 5 4 2 5 3" xfId="39033" xr:uid="{00000000-0005-0000-0000-00009EA90000}"/>
    <cellStyle name="Normal 5 5 4 2 5 4" xfId="23818" xr:uid="{00000000-0005-0000-0000-00009FA90000}"/>
    <cellStyle name="Normal 5 5 4 2 5 5" xfId="48648" xr:uid="{00000000-0005-0000-0000-0000A0A90000}"/>
    <cellStyle name="Normal 5 5 4 2 6" xfId="11692" xr:uid="{00000000-0005-0000-0000-0000A1A90000}"/>
    <cellStyle name="Normal 5 5 4 2 6 2" xfId="32621" xr:uid="{00000000-0005-0000-0000-0000A2A90000}"/>
    <cellStyle name="Normal 5 5 4 2 6 3" xfId="40518" xr:uid="{00000000-0005-0000-0000-0000A3A90000}"/>
    <cellStyle name="Normal 5 5 4 2 6 4" xfId="25223" xr:uid="{00000000-0005-0000-0000-0000A4A90000}"/>
    <cellStyle name="Normal 5 5 4 2 6 5" xfId="50291" xr:uid="{00000000-0005-0000-0000-0000A5A90000}"/>
    <cellStyle name="Normal 5 5 4 2 7" xfId="26205" xr:uid="{00000000-0005-0000-0000-0000A6A90000}"/>
    <cellStyle name="Normal 5 5 4 2 8" xfId="34105" xr:uid="{00000000-0005-0000-0000-0000A7A90000}"/>
    <cellStyle name="Normal 5 5 4 2 9" xfId="19367" xr:uid="{00000000-0005-0000-0000-0000A8A90000}"/>
    <cellStyle name="Normal 5 5 4 3" xfId="2483" xr:uid="{00000000-0005-0000-0000-0000A9A90000}"/>
    <cellStyle name="Normal 5 5 4 3 2" xfId="6749" xr:uid="{00000000-0005-0000-0000-0000AAA90000}"/>
    <cellStyle name="Normal 5 5 4 3 2 2" xfId="15727" xr:uid="{00000000-0005-0000-0000-0000ABA90000}"/>
    <cellStyle name="Normal 5 5 4 3 2 2 2" xfId="28833" xr:uid="{00000000-0005-0000-0000-0000ACA90000}"/>
    <cellStyle name="Normal 5 5 4 3 2 3" xfId="36728" xr:uid="{00000000-0005-0000-0000-0000ADA90000}"/>
    <cellStyle name="Normal 5 5 4 3 2 4" xfId="21517" xr:uid="{00000000-0005-0000-0000-0000AEA90000}"/>
    <cellStyle name="Normal 5 5 4 3 2 5" xfId="46951" xr:uid="{00000000-0005-0000-0000-0000AFA90000}"/>
    <cellStyle name="Normal 5 5 4 3 3" xfId="9029" xr:uid="{00000000-0005-0000-0000-0000B0A90000}"/>
    <cellStyle name="Normal 5 5 4 3 3 2" xfId="17995" xr:uid="{00000000-0005-0000-0000-0000B1A90000}"/>
    <cellStyle name="Normal 5 5 4 3 3 2 2" xfId="30317" xr:uid="{00000000-0005-0000-0000-0000B2A90000}"/>
    <cellStyle name="Normal 5 5 4 3 3 3" xfId="38213" xr:uid="{00000000-0005-0000-0000-0000B3A90000}"/>
    <cellStyle name="Normal 5 5 4 3 3 4" xfId="23000" xr:uid="{00000000-0005-0000-0000-0000B4A90000}"/>
    <cellStyle name="Normal 5 5 4 3 3 5" xfId="49221" xr:uid="{00000000-0005-0000-0000-0000B5A90000}"/>
    <cellStyle name="Normal 5 5 4 3 4" xfId="9896" xr:uid="{00000000-0005-0000-0000-0000B6A90000}"/>
    <cellStyle name="Normal 5 5 4 3 4 2" xfId="31802" xr:uid="{00000000-0005-0000-0000-0000B7A90000}"/>
    <cellStyle name="Normal 5 5 4 3 4 3" xfId="39699" xr:uid="{00000000-0005-0000-0000-0000B8A90000}"/>
    <cellStyle name="Normal 5 5 4 3 4 4" xfId="24484" xr:uid="{00000000-0005-0000-0000-0000B9A90000}"/>
    <cellStyle name="Normal 5 5 4 3 4 5" xfId="50864" xr:uid="{00000000-0005-0000-0000-0000BAA90000}"/>
    <cellStyle name="Normal 5 5 4 3 5" xfId="12522" xr:uid="{00000000-0005-0000-0000-0000BBA90000}"/>
    <cellStyle name="Normal 5 5 4 3 5 2" xfId="33287" xr:uid="{00000000-0005-0000-0000-0000BCA90000}"/>
    <cellStyle name="Normal 5 5 4 3 5 3" xfId="41184" xr:uid="{00000000-0005-0000-0000-0000BDA90000}"/>
    <cellStyle name="Normal 5 5 4 3 6" xfId="26871" xr:uid="{00000000-0005-0000-0000-0000BEA90000}"/>
    <cellStyle name="Normal 5 5 4 3 7" xfId="34771" xr:uid="{00000000-0005-0000-0000-0000BFA90000}"/>
    <cellStyle name="Normal 5 5 4 3 8" xfId="20033" xr:uid="{00000000-0005-0000-0000-0000C0A90000}"/>
    <cellStyle name="Normal 5 5 4 3 9" xfId="42682" xr:uid="{00000000-0005-0000-0000-0000C1A90000}"/>
    <cellStyle name="Normal 5 5 4 4" xfId="1397" xr:uid="{00000000-0005-0000-0000-0000C2A90000}"/>
    <cellStyle name="Normal 5 5 4 4 2" xfId="4131" xr:uid="{00000000-0005-0000-0000-0000C3A90000}"/>
    <cellStyle name="Normal 5 5 4 4 2 2" xfId="14112" xr:uid="{00000000-0005-0000-0000-0000C4A90000}"/>
    <cellStyle name="Normal 5 5 4 4 2 3" xfId="27322" xr:uid="{00000000-0005-0000-0000-0000C5A90000}"/>
    <cellStyle name="Normal 5 5 4 4 2 4" xfId="45334" xr:uid="{00000000-0005-0000-0000-0000C6A90000}"/>
    <cellStyle name="Normal 5 5 4 4 3" xfId="11693" xr:uid="{00000000-0005-0000-0000-0000C7A90000}"/>
    <cellStyle name="Normal 5 5 4 4 3 2" xfId="35217" xr:uid="{00000000-0005-0000-0000-0000C8A90000}"/>
    <cellStyle name="Normal 5 5 4 4 4" xfId="19046" xr:uid="{00000000-0005-0000-0000-0000C9A90000}"/>
    <cellStyle name="Normal 5 5 4 4 5" xfId="43269" xr:uid="{00000000-0005-0000-0000-0000CAA90000}"/>
    <cellStyle name="Normal 5 5 4 5" xfId="7285" xr:uid="{00000000-0005-0000-0000-0000CBA90000}"/>
    <cellStyle name="Normal 5 5 4 5 2" xfId="16261" xr:uid="{00000000-0005-0000-0000-0000CCA90000}"/>
    <cellStyle name="Normal 5 5 4 5 2 2" xfId="27846" xr:uid="{00000000-0005-0000-0000-0000CDA90000}"/>
    <cellStyle name="Normal 5 5 4 5 3" xfId="35741" xr:uid="{00000000-0005-0000-0000-0000CEA90000}"/>
    <cellStyle name="Normal 5 5 4 5 4" xfId="20530" xr:uid="{00000000-0005-0000-0000-0000CFA90000}"/>
    <cellStyle name="Normal 5 5 4 5 5" xfId="47486" xr:uid="{00000000-0005-0000-0000-0000D0A90000}"/>
    <cellStyle name="Normal 5 5 4 6" xfId="3193" xr:uid="{00000000-0005-0000-0000-0000D1A90000}"/>
    <cellStyle name="Normal 5 5 4 6 2" xfId="13177" xr:uid="{00000000-0005-0000-0000-0000D2A90000}"/>
    <cellStyle name="Normal 5 5 4 6 2 2" xfId="29330" xr:uid="{00000000-0005-0000-0000-0000D3A90000}"/>
    <cellStyle name="Normal 5 5 4 6 3" xfId="37226" xr:uid="{00000000-0005-0000-0000-0000D4A90000}"/>
    <cellStyle name="Normal 5 5 4 6 4" xfId="22014" xr:uid="{00000000-0005-0000-0000-0000D5A90000}"/>
    <cellStyle name="Normal 5 5 4 6 5" xfId="44398" xr:uid="{00000000-0005-0000-0000-0000D6A90000}"/>
    <cellStyle name="Normal 5 5 4 7" xfId="7959" xr:uid="{00000000-0005-0000-0000-0000D7A90000}"/>
    <cellStyle name="Normal 5 5 4 7 2" xfId="16926" xr:uid="{00000000-0005-0000-0000-0000D8A90000}"/>
    <cellStyle name="Normal 5 5 4 7 2 2" xfId="30815" xr:uid="{00000000-0005-0000-0000-0000D9A90000}"/>
    <cellStyle name="Normal 5 5 4 7 3" xfId="38712" xr:uid="{00000000-0005-0000-0000-0000DAA90000}"/>
    <cellStyle name="Normal 5 5 4 7 4" xfId="23498" xr:uid="{00000000-0005-0000-0000-0000DBA90000}"/>
    <cellStyle name="Normal 5 5 4 7 5" xfId="48151" xr:uid="{00000000-0005-0000-0000-0000DCA90000}"/>
    <cellStyle name="Normal 5 5 4 8" xfId="11694" xr:uid="{00000000-0005-0000-0000-0000DDA90000}"/>
    <cellStyle name="Normal 5 5 4 8 2" xfId="32300" xr:uid="{00000000-0005-0000-0000-0000DEA90000}"/>
    <cellStyle name="Normal 5 5 4 8 3" xfId="40197" xr:uid="{00000000-0005-0000-0000-0000DFA90000}"/>
    <cellStyle name="Normal 5 5 4 8 4" xfId="24931" xr:uid="{00000000-0005-0000-0000-0000E0A90000}"/>
    <cellStyle name="Normal 5 5 4 8 5" xfId="49794" xr:uid="{00000000-0005-0000-0000-0000E1A90000}"/>
    <cellStyle name="Normal 5 5 4 9" xfId="25885" xr:uid="{00000000-0005-0000-0000-0000E2A90000}"/>
    <cellStyle name="Normal 5 5 5" xfId="880" xr:uid="{00000000-0005-0000-0000-0000E3A90000}"/>
    <cellStyle name="Normal 5 5 5 10" xfId="41786" xr:uid="{00000000-0005-0000-0000-0000E4A90000}"/>
    <cellStyle name="Normal 5 5 5 2" xfId="2485" xr:uid="{00000000-0005-0000-0000-0000E5A90000}"/>
    <cellStyle name="Normal 5 5 5 2 2" xfId="6923" xr:uid="{00000000-0005-0000-0000-0000E6A90000}"/>
    <cellStyle name="Normal 5 5 5 2 2 2" xfId="15901" xr:uid="{00000000-0005-0000-0000-0000E7A90000}"/>
    <cellStyle name="Normal 5 5 5 2 2 2 2" xfId="28835" xr:uid="{00000000-0005-0000-0000-0000E8A90000}"/>
    <cellStyle name="Normal 5 5 5 2 2 3" xfId="36730" xr:uid="{00000000-0005-0000-0000-0000E9A90000}"/>
    <cellStyle name="Normal 5 5 5 2 2 4" xfId="21519" xr:uid="{00000000-0005-0000-0000-0000EAA90000}"/>
    <cellStyle name="Normal 5 5 5 2 2 5" xfId="47125" xr:uid="{00000000-0005-0000-0000-0000EBA90000}"/>
    <cellStyle name="Normal 5 5 5 2 3" xfId="9031" xr:uid="{00000000-0005-0000-0000-0000ECA90000}"/>
    <cellStyle name="Normal 5 5 5 2 3 2" xfId="17997" xr:uid="{00000000-0005-0000-0000-0000EDA90000}"/>
    <cellStyle name="Normal 5 5 5 2 3 2 2" xfId="30319" xr:uid="{00000000-0005-0000-0000-0000EEA90000}"/>
    <cellStyle name="Normal 5 5 5 2 3 3" xfId="38215" xr:uid="{00000000-0005-0000-0000-0000EFA90000}"/>
    <cellStyle name="Normal 5 5 5 2 3 4" xfId="23002" xr:uid="{00000000-0005-0000-0000-0000F0A90000}"/>
    <cellStyle name="Normal 5 5 5 2 3 5" xfId="49223" xr:uid="{00000000-0005-0000-0000-0000F1A90000}"/>
    <cellStyle name="Normal 5 5 5 2 4" xfId="9897" xr:uid="{00000000-0005-0000-0000-0000F2A90000}"/>
    <cellStyle name="Normal 5 5 5 2 4 2" xfId="31804" xr:uid="{00000000-0005-0000-0000-0000F3A90000}"/>
    <cellStyle name="Normal 5 5 5 2 4 3" xfId="39701" xr:uid="{00000000-0005-0000-0000-0000F4A90000}"/>
    <cellStyle name="Normal 5 5 5 2 4 4" xfId="24486" xr:uid="{00000000-0005-0000-0000-0000F5A90000}"/>
    <cellStyle name="Normal 5 5 5 2 4 5" xfId="50866" xr:uid="{00000000-0005-0000-0000-0000F6A90000}"/>
    <cellStyle name="Normal 5 5 5 2 5" xfId="12524" xr:uid="{00000000-0005-0000-0000-0000F7A90000}"/>
    <cellStyle name="Normal 5 5 5 2 5 2" xfId="33289" xr:uid="{00000000-0005-0000-0000-0000F8A90000}"/>
    <cellStyle name="Normal 5 5 5 2 5 3" xfId="41186" xr:uid="{00000000-0005-0000-0000-0000F9A90000}"/>
    <cellStyle name="Normal 5 5 5 2 6" xfId="26873" xr:uid="{00000000-0005-0000-0000-0000FAA90000}"/>
    <cellStyle name="Normal 5 5 5 2 7" xfId="34773" xr:uid="{00000000-0005-0000-0000-0000FBA90000}"/>
    <cellStyle name="Normal 5 5 5 2 8" xfId="20035" xr:uid="{00000000-0005-0000-0000-0000FCA90000}"/>
    <cellStyle name="Normal 5 5 5 2 9" xfId="42684" xr:uid="{00000000-0005-0000-0000-0000FDA90000}"/>
    <cellStyle name="Normal 5 5 5 3" xfId="1571" xr:uid="{00000000-0005-0000-0000-0000FEA90000}"/>
    <cellStyle name="Normal 5 5 5 3 2" xfId="4692" xr:uid="{00000000-0005-0000-0000-0000FFA90000}"/>
    <cellStyle name="Normal 5 5 5 3 2 2" xfId="14670" xr:uid="{00000000-0005-0000-0000-000000AA0000}"/>
    <cellStyle name="Normal 5 5 5 3 2 3" xfId="27936" xr:uid="{00000000-0005-0000-0000-000001AA0000}"/>
    <cellStyle name="Normal 5 5 5 3 2 4" xfId="45892" xr:uid="{00000000-0005-0000-0000-000002AA0000}"/>
    <cellStyle name="Normal 5 5 5 3 3" xfId="11695" xr:uid="{00000000-0005-0000-0000-000003AA0000}"/>
    <cellStyle name="Normal 5 5 5 3 3 2" xfId="35831" xr:uid="{00000000-0005-0000-0000-000004AA0000}"/>
    <cellStyle name="Normal 5 5 5 3 4" xfId="20620" xr:uid="{00000000-0005-0000-0000-000005AA0000}"/>
    <cellStyle name="Normal 5 5 5 3 5" xfId="43443" xr:uid="{00000000-0005-0000-0000-000006AA0000}"/>
    <cellStyle name="Normal 5 5 5 4" xfId="7459" xr:uid="{00000000-0005-0000-0000-000007AA0000}"/>
    <cellStyle name="Normal 5 5 5 4 2" xfId="16434" xr:uid="{00000000-0005-0000-0000-000008AA0000}"/>
    <cellStyle name="Normal 5 5 5 4 2 2" xfId="29420" xr:uid="{00000000-0005-0000-0000-000009AA0000}"/>
    <cellStyle name="Normal 5 5 5 4 3" xfId="37316" xr:uid="{00000000-0005-0000-0000-00000AAA0000}"/>
    <cellStyle name="Normal 5 5 5 4 4" xfId="22104" xr:uid="{00000000-0005-0000-0000-00000BAA0000}"/>
    <cellStyle name="Normal 5 5 5 4 5" xfId="47659" xr:uid="{00000000-0005-0000-0000-00000CAA0000}"/>
    <cellStyle name="Normal 5 5 5 5" xfId="3367" xr:uid="{00000000-0005-0000-0000-00000DAA0000}"/>
    <cellStyle name="Normal 5 5 5 5 2" xfId="13351" xr:uid="{00000000-0005-0000-0000-00000EAA0000}"/>
    <cellStyle name="Normal 5 5 5 5 2 2" xfId="30905" xr:uid="{00000000-0005-0000-0000-00000FAA0000}"/>
    <cellStyle name="Normal 5 5 5 5 3" xfId="38802" xr:uid="{00000000-0005-0000-0000-000010AA0000}"/>
    <cellStyle name="Normal 5 5 5 5 4" xfId="23588" xr:uid="{00000000-0005-0000-0000-000011AA0000}"/>
    <cellStyle name="Normal 5 5 5 5 5" xfId="44572" xr:uid="{00000000-0005-0000-0000-000012AA0000}"/>
    <cellStyle name="Normal 5 5 5 6" xfId="8133" xr:uid="{00000000-0005-0000-0000-000013AA0000}"/>
    <cellStyle name="Normal 5 5 5 6 2" xfId="17100" xr:uid="{00000000-0005-0000-0000-000014AA0000}"/>
    <cellStyle name="Normal 5 5 5 6 2 2" xfId="32390" xr:uid="{00000000-0005-0000-0000-000015AA0000}"/>
    <cellStyle name="Normal 5 5 5 6 3" xfId="40287" xr:uid="{00000000-0005-0000-0000-000016AA0000}"/>
    <cellStyle name="Normal 5 5 5 6 4" xfId="25007" xr:uid="{00000000-0005-0000-0000-000017AA0000}"/>
    <cellStyle name="Normal 5 5 5 6 5" xfId="48325" xr:uid="{00000000-0005-0000-0000-000018AA0000}"/>
    <cellStyle name="Normal 5 5 5 7" xfId="11696" xr:uid="{00000000-0005-0000-0000-000019AA0000}"/>
    <cellStyle name="Normal 5 5 5 7 2" xfId="25974" xr:uid="{00000000-0005-0000-0000-00001AAA0000}"/>
    <cellStyle name="Normal 5 5 5 7 3" xfId="49968" xr:uid="{00000000-0005-0000-0000-00001BAA0000}"/>
    <cellStyle name="Normal 5 5 5 8" xfId="33874" xr:uid="{00000000-0005-0000-0000-00001CAA0000}"/>
    <cellStyle name="Normal 5 5 5 9" xfId="19136" xr:uid="{00000000-0005-0000-0000-00001DAA0000}"/>
    <cellStyle name="Normal 5 5 6" xfId="427" xr:uid="{00000000-0005-0000-0000-00001EAA0000}"/>
    <cellStyle name="Normal 5 5 6 10" xfId="41912" xr:uid="{00000000-0005-0000-0000-00001FAA0000}"/>
    <cellStyle name="Normal 5 5 6 2" xfId="2486" xr:uid="{00000000-0005-0000-0000-000020AA0000}"/>
    <cellStyle name="Normal 5 5 6 2 2" xfId="5184" xr:uid="{00000000-0005-0000-0000-000021AA0000}"/>
    <cellStyle name="Normal 5 5 6 2 2 2" xfId="15161" xr:uid="{00000000-0005-0000-0000-000022AA0000}"/>
    <cellStyle name="Normal 5 5 6 2 2 2 2" xfId="28836" xr:uid="{00000000-0005-0000-0000-000023AA0000}"/>
    <cellStyle name="Normal 5 5 6 2 2 3" xfId="36731" xr:uid="{00000000-0005-0000-0000-000024AA0000}"/>
    <cellStyle name="Normal 5 5 6 2 2 4" xfId="21520" xr:uid="{00000000-0005-0000-0000-000025AA0000}"/>
    <cellStyle name="Normal 5 5 6 2 2 5" xfId="46384" xr:uid="{00000000-0005-0000-0000-000026AA0000}"/>
    <cellStyle name="Normal 5 5 6 2 3" xfId="9032" xr:uid="{00000000-0005-0000-0000-000027AA0000}"/>
    <cellStyle name="Normal 5 5 6 2 3 2" xfId="17998" xr:uid="{00000000-0005-0000-0000-000028AA0000}"/>
    <cellStyle name="Normal 5 5 6 2 3 2 2" xfId="30320" xr:uid="{00000000-0005-0000-0000-000029AA0000}"/>
    <cellStyle name="Normal 5 5 6 2 3 3" xfId="38216" xr:uid="{00000000-0005-0000-0000-00002AAA0000}"/>
    <cellStyle name="Normal 5 5 6 2 3 4" xfId="23003" xr:uid="{00000000-0005-0000-0000-00002BAA0000}"/>
    <cellStyle name="Normal 5 5 6 2 3 5" xfId="49224" xr:uid="{00000000-0005-0000-0000-00002CAA0000}"/>
    <cellStyle name="Normal 5 5 6 2 4" xfId="9898" xr:uid="{00000000-0005-0000-0000-00002DAA0000}"/>
    <cellStyle name="Normal 5 5 6 2 4 2" xfId="31805" xr:uid="{00000000-0005-0000-0000-00002EAA0000}"/>
    <cellStyle name="Normal 5 5 6 2 4 3" xfId="39702" xr:uid="{00000000-0005-0000-0000-00002FAA0000}"/>
    <cellStyle name="Normal 5 5 6 2 4 4" xfId="24487" xr:uid="{00000000-0005-0000-0000-000030AA0000}"/>
    <cellStyle name="Normal 5 5 6 2 4 5" xfId="50867" xr:uid="{00000000-0005-0000-0000-000031AA0000}"/>
    <cellStyle name="Normal 5 5 6 2 5" xfId="12525" xr:uid="{00000000-0005-0000-0000-000032AA0000}"/>
    <cellStyle name="Normal 5 5 6 2 5 2" xfId="33290" xr:uid="{00000000-0005-0000-0000-000033AA0000}"/>
    <cellStyle name="Normal 5 5 6 2 5 3" xfId="41187" xr:uid="{00000000-0005-0000-0000-000034AA0000}"/>
    <cellStyle name="Normal 5 5 6 2 6" xfId="26874" xr:uid="{00000000-0005-0000-0000-000035AA0000}"/>
    <cellStyle name="Normal 5 5 6 2 7" xfId="34774" xr:uid="{00000000-0005-0000-0000-000036AA0000}"/>
    <cellStyle name="Normal 5 5 6 2 8" xfId="20036" xr:uid="{00000000-0005-0000-0000-000037AA0000}"/>
    <cellStyle name="Normal 5 5 6 2 9" xfId="42685" xr:uid="{00000000-0005-0000-0000-000038AA0000}"/>
    <cellStyle name="Normal 5 5 6 3" xfId="1701" xr:uid="{00000000-0005-0000-0000-000039AA0000}"/>
    <cellStyle name="Normal 5 5 6 3 2" xfId="11697" xr:uid="{00000000-0005-0000-0000-00003AAA0000}"/>
    <cellStyle name="Normal 5 5 6 3 2 2" xfId="27607" xr:uid="{00000000-0005-0000-0000-00003BAA0000}"/>
    <cellStyle name="Normal 5 5 6 3 3" xfId="35502" xr:uid="{00000000-0005-0000-0000-00003CAA0000}"/>
    <cellStyle name="Normal 5 5 6 3 4" xfId="20291" xr:uid="{00000000-0005-0000-0000-00003DAA0000}"/>
    <cellStyle name="Normal 5 5 6 3 5" xfId="43520" xr:uid="{00000000-0005-0000-0000-00003EAA0000}"/>
    <cellStyle name="Normal 5 5 6 4" xfId="2920" xr:uid="{00000000-0005-0000-0000-00003FAA0000}"/>
    <cellStyle name="Normal 5 5 6 4 2" xfId="12904" xr:uid="{00000000-0005-0000-0000-000040AA0000}"/>
    <cellStyle name="Normal 5 5 6 4 2 2" xfId="29091" xr:uid="{00000000-0005-0000-0000-000041AA0000}"/>
    <cellStyle name="Normal 5 5 6 4 3" xfId="36987" xr:uid="{00000000-0005-0000-0000-000042AA0000}"/>
    <cellStyle name="Normal 5 5 6 4 4" xfId="21775" xr:uid="{00000000-0005-0000-0000-000043AA0000}"/>
    <cellStyle name="Normal 5 5 6 4 5" xfId="44125" xr:uid="{00000000-0005-0000-0000-000044AA0000}"/>
    <cellStyle name="Normal 5 5 6 5" xfId="8259" xr:uid="{00000000-0005-0000-0000-000045AA0000}"/>
    <cellStyle name="Normal 5 5 6 5 2" xfId="17226" xr:uid="{00000000-0005-0000-0000-000046AA0000}"/>
    <cellStyle name="Normal 5 5 6 5 2 2" xfId="30576" xr:uid="{00000000-0005-0000-0000-000047AA0000}"/>
    <cellStyle name="Normal 5 5 6 5 3" xfId="38473" xr:uid="{00000000-0005-0000-0000-000048AA0000}"/>
    <cellStyle name="Normal 5 5 6 5 4" xfId="23259" xr:uid="{00000000-0005-0000-0000-000049AA0000}"/>
    <cellStyle name="Normal 5 5 6 5 5" xfId="48451" xr:uid="{00000000-0005-0000-0000-00004AAA0000}"/>
    <cellStyle name="Normal 5 5 6 6" xfId="11698" xr:uid="{00000000-0005-0000-0000-00004BAA0000}"/>
    <cellStyle name="Normal 5 5 6 6 2" xfId="32061" xr:uid="{00000000-0005-0000-0000-00004CAA0000}"/>
    <cellStyle name="Normal 5 5 6 6 3" xfId="39958" xr:uid="{00000000-0005-0000-0000-00004DAA0000}"/>
    <cellStyle name="Normal 5 5 6 6 4" xfId="24694" xr:uid="{00000000-0005-0000-0000-00004EAA0000}"/>
    <cellStyle name="Normal 5 5 6 6 5" xfId="50094" xr:uid="{00000000-0005-0000-0000-00004FAA0000}"/>
    <cellStyle name="Normal 5 5 6 7" xfId="25646" xr:uid="{00000000-0005-0000-0000-000050AA0000}"/>
    <cellStyle name="Normal 5 5 6 8" xfId="33545" xr:uid="{00000000-0005-0000-0000-000051AA0000}"/>
    <cellStyle name="Normal 5 5 6 9" xfId="18807" xr:uid="{00000000-0005-0000-0000-000052AA0000}"/>
    <cellStyle name="Normal 5 5 7" xfId="1637" xr:uid="{00000000-0005-0000-0000-000053AA0000}"/>
    <cellStyle name="Normal 5 5 7 10" xfId="41848" xr:uid="{00000000-0005-0000-0000-000054AA0000}"/>
    <cellStyle name="Normal 5 5 7 2" xfId="2487" xr:uid="{00000000-0005-0000-0000-000055AA0000}"/>
    <cellStyle name="Normal 5 5 7 2 2" xfId="7605" xr:uid="{00000000-0005-0000-0000-000056AA0000}"/>
    <cellStyle name="Normal 5 5 7 2 2 2" xfId="16580" xr:uid="{00000000-0005-0000-0000-000057AA0000}"/>
    <cellStyle name="Normal 5 5 7 2 2 2 2" xfId="28837" xr:uid="{00000000-0005-0000-0000-000058AA0000}"/>
    <cellStyle name="Normal 5 5 7 2 2 3" xfId="36732" xr:uid="{00000000-0005-0000-0000-000059AA0000}"/>
    <cellStyle name="Normal 5 5 7 2 2 4" xfId="21521" xr:uid="{00000000-0005-0000-0000-00005AAA0000}"/>
    <cellStyle name="Normal 5 5 7 2 2 5" xfId="47805" xr:uid="{00000000-0005-0000-0000-00005BAA0000}"/>
    <cellStyle name="Normal 5 5 7 2 3" xfId="9033" xr:uid="{00000000-0005-0000-0000-00005CAA0000}"/>
    <cellStyle name="Normal 5 5 7 2 3 2" xfId="17999" xr:uid="{00000000-0005-0000-0000-00005DAA0000}"/>
    <cellStyle name="Normal 5 5 7 2 3 2 2" xfId="30321" xr:uid="{00000000-0005-0000-0000-00005EAA0000}"/>
    <cellStyle name="Normal 5 5 7 2 3 3" xfId="38217" xr:uid="{00000000-0005-0000-0000-00005FAA0000}"/>
    <cellStyle name="Normal 5 5 7 2 3 4" xfId="23004" xr:uid="{00000000-0005-0000-0000-000060AA0000}"/>
    <cellStyle name="Normal 5 5 7 2 3 5" xfId="49225" xr:uid="{00000000-0005-0000-0000-000061AA0000}"/>
    <cellStyle name="Normal 5 5 7 2 4" xfId="9899" xr:uid="{00000000-0005-0000-0000-000062AA0000}"/>
    <cellStyle name="Normal 5 5 7 2 4 2" xfId="31806" xr:uid="{00000000-0005-0000-0000-000063AA0000}"/>
    <cellStyle name="Normal 5 5 7 2 4 3" xfId="39703" xr:uid="{00000000-0005-0000-0000-000064AA0000}"/>
    <cellStyle name="Normal 5 5 7 2 4 4" xfId="24488" xr:uid="{00000000-0005-0000-0000-000065AA0000}"/>
    <cellStyle name="Normal 5 5 7 2 4 5" xfId="50868" xr:uid="{00000000-0005-0000-0000-000066AA0000}"/>
    <cellStyle name="Normal 5 5 7 2 5" xfId="12526" xr:uid="{00000000-0005-0000-0000-000067AA0000}"/>
    <cellStyle name="Normal 5 5 7 2 5 2" xfId="33291" xr:uid="{00000000-0005-0000-0000-000068AA0000}"/>
    <cellStyle name="Normal 5 5 7 2 5 3" xfId="41188" xr:uid="{00000000-0005-0000-0000-000069AA0000}"/>
    <cellStyle name="Normal 5 5 7 2 6" xfId="26875" xr:uid="{00000000-0005-0000-0000-00006AAA0000}"/>
    <cellStyle name="Normal 5 5 7 2 7" xfId="34775" xr:uid="{00000000-0005-0000-0000-00006BAA0000}"/>
    <cellStyle name="Normal 5 5 7 2 8" xfId="20037" xr:uid="{00000000-0005-0000-0000-00006CAA0000}"/>
    <cellStyle name="Normal 5 5 7 2 9" xfId="42686" xr:uid="{00000000-0005-0000-0000-00006DAA0000}"/>
    <cellStyle name="Normal 5 5 7 3" xfId="4396" xr:uid="{00000000-0005-0000-0000-00006EAA0000}"/>
    <cellStyle name="Normal 5 5 7 3 2" xfId="14375" xr:uid="{00000000-0005-0000-0000-00006FAA0000}"/>
    <cellStyle name="Normal 5 5 7 3 2 2" xfId="27542" xr:uid="{00000000-0005-0000-0000-000070AA0000}"/>
    <cellStyle name="Normal 5 5 7 3 3" xfId="35437" xr:uid="{00000000-0005-0000-0000-000071AA0000}"/>
    <cellStyle name="Normal 5 5 7 3 4" xfId="20227" xr:uid="{00000000-0005-0000-0000-000072AA0000}"/>
    <cellStyle name="Normal 5 5 7 3 5" xfId="45597" xr:uid="{00000000-0005-0000-0000-000073AA0000}"/>
    <cellStyle name="Normal 5 5 7 4" xfId="8195" xr:uid="{00000000-0005-0000-0000-000074AA0000}"/>
    <cellStyle name="Normal 5 5 7 4 2" xfId="17162" xr:uid="{00000000-0005-0000-0000-000075AA0000}"/>
    <cellStyle name="Normal 5 5 7 4 2 2" xfId="29026" xr:uid="{00000000-0005-0000-0000-000076AA0000}"/>
    <cellStyle name="Normal 5 5 7 4 3" xfId="36922" xr:uid="{00000000-0005-0000-0000-000077AA0000}"/>
    <cellStyle name="Normal 5 5 7 4 4" xfId="21711" xr:uid="{00000000-0005-0000-0000-000078AA0000}"/>
    <cellStyle name="Normal 5 5 7 4 5" xfId="48387" xr:uid="{00000000-0005-0000-0000-000079AA0000}"/>
    <cellStyle name="Normal 5 5 7 5" xfId="9900" xr:uid="{00000000-0005-0000-0000-00007AAA0000}"/>
    <cellStyle name="Normal 5 5 7 5 2" xfId="30511" xr:uid="{00000000-0005-0000-0000-00007BAA0000}"/>
    <cellStyle name="Normal 5 5 7 5 3" xfId="38408" xr:uid="{00000000-0005-0000-0000-00007CAA0000}"/>
    <cellStyle name="Normal 5 5 7 5 4" xfId="23195" xr:uid="{00000000-0005-0000-0000-00007DAA0000}"/>
    <cellStyle name="Normal 5 5 7 5 5" xfId="50030" xr:uid="{00000000-0005-0000-0000-00007EAA0000}"/>
    <cellStyle name="Normal 5 5 7 6" xfId="12032" xr:uid="{00000000-0005-0000-0000-00007FAA0000}"/>
    <cellStyle name="Normal 5 5 7 6 2" xfId="31996" xr:uid="{00000000-0005-0000-0000-000080AA0000}"/>
    <cellStyle name="Normal 5 5 7 6 3" xfId="39893" xr:uid="{00000000-0005-0000-0000-000081AA0000}"/>
    <cellStyle name="Normal 5 5 7 7" xfId="25581" xr:uid="{00000000-0005-0000-0000-000082AA0000}"/>
    <cellStyle name="Normal 5 5 7 8" xfId="33480" xr:uid="{00000000-0005-0000-0000-000083AA0000}"/>
    <cellStyle name="Normal 5 5 7 9" xfId="18742" xr:uid="{00000000-0005-0000-0000-000084AA0000}"/>
    <cellStyle name="Normal 5 5 8" xfId="2480" xr:uid="{00000000-0005-0000-0000-000085AA0000}"/>
    <cellStyle name="Normal 5 5 8 2" xfId="5777" xr:uid="{00000000-0005-0000-0000-000086AA0000}"/>
    <cellStyle name="Normal 5 5 8 2 2" xfId="15367" xr:uid="{00000000-0005-0000-0000-000087AA0000}"/>
    <cellStyle name="Normal 5 5 8 2 2 2" xfId="28828" xr:uid="{00000000-0005-0000-0000-000088AA0000}"/>
    <cellStyle name="Normal 5 5 8 2 2 3" xfId="51388" xr:uid="{00000000-0005-0000-0000-000089AA0000}"/>
    <cellStyle name="Normal 5 5 8 2 3" xfId="36723" xr:uid="{00000000-0005-0000-0000-00008AAA0000}"/>
    <cellStyle name="Normal 5 5 8 2 3 2" xfId="51239" xr:uid="{00000000-0005-0000-0000-00008BAA0000}"/>
    <cellStyle name="Normal 5 5 8 2 4" xfId="21512" xr:uid="{00000000-0005-0000-0000-00008CAA0000}"/>
    <cellStyle name="Normal 5 5 8 2 5" xfId="46590" xr:uid="{00000000-0005-0000-0000-00008DAA0000}"/>
    <cellStyle name="Normal 5 5 8 3" xfId="7604" xr:uid="{00000000-0005-0000-0000-00008EAA0000}"/>
    <cellStyle name="Normal 5 5 8 3 2" xfId="16579" xr:uid="{00000000-0005-0000-0000-00008FAA0000}"/>
    <cellStyle name="Normal 5 5 8 3 2 2" xfId="30312" xr:uid="{00000000-0005-0000-0000-000090AA0000}"/>
    <cellStyle name="Normal 5 5 8 3 3" xfId="38208" xr:uid="{00000000-0005-0000-0000-000091AA0000}"/>
    <cellStyle name="Normal 5 5 8 3 4" xfId="22995" xr:uid="{00000000-0005-0000-0000-000092AA0000}"/>
    <cellStyle name="Normal 5 5 8 3 5" xfId="47804" xr:uid="{00000000-0005-0000-0000-000093AA0000}"/>
    <cellStyle name="Normal 5 5 8 4" xfId="9026" xr:uid="{00000000-0005-0000-0000-000094AA0000}"/>
    <cellStyle name="Normal 5 5 8 4 2" xfId="17992" xr:uid="{00000000-0005-0000-0000-000095AA0000}"/>
    <cellStyle name="Normal 5 5 8 4 2 2" xfId="31797" xr:uid="{00000000-0005-0000-0000-000096AA0000}"/>
    <cellStyle name="Normal 5 5 8 4 3" xfId="39694" xr:uid="{00000000-0005-0000-0000-000097AA0000}"/>
    <cellStyle name="Normal 5 5 8 4 4" xfId="24479" xr:uid="{00000000-0005-0000-0000-000098AA0000}"/>
    <cellStyle name="Normal 5 5 8 4 5" xfId="49218" xr:uid="{00000000-0005-0000-0000-000099AA0000}"/>
    <cellStyle name="Normal 5 5 8 5" xfId="11699" xr:uid="{00000000-0005-0000-0000-00009AAA0000}"/>
    <cellStyle name="Normal 5 5 8 5 2" xfId="33282" xr:uid="{00000000-0005-0000-0000-00009BAA0000}"/>
    <cellStyle name="Normal 5 5 8 5 3" xfId="41179" xr:uid="{00000000-0005-0000-0000-00009CAA0000}"/>
    <cellStyle name="Normal 5 5 8 5 4" xfId="25461" xr:uid="{00000000-0005-0000-0000-00009DAA0000}"/>
    <cellStyle name="Normal 5 5 8 5 5" xfId="50861" xr:uid="{00000000-0005-0000-0000-00009EAA0000}"/>
    <cellStyle name="Normal 5 5 8 6" xfId="26866" xr:uid="{00000000-0005-0000-0000-00009FAA0000}"/>
    <cellStyle name="Normal 5 5 8 7" xfId="34766" xr:uid="{00000000-0005-0000-0000-0000A0AA0000}"/>
    <cellStyle name="Normal 5 5 8 8" xfId="20028" xr:uid="{00000000-0005-0000-0000-0000A1AA0000}"/>
    <cellStyle name="Normal 5 5 8 9" xfId="42679" xr:uid="{00000000-0005-0000-0000-0000A2AA0000}"/>
    <cellStyle name="Normal 5 5 9" xfId="1124" xr:uid="{00000000-0005-0000-0000-0000A3AA0000}"/>
    <cellStyle name="Normal 5 5 9 2" xfId="6473" xr:uid="{00000000-0005-0000-0000-0000A4AA0000}"/>
    <cellStyle name="Normal 5 5 9 2 2" xfId="15455" xr:uid="{00000000-0005-0000-0000-0000A5AA0000}"/>
    <cellStyle name="Normal 5 5 9 2 3" xfId="27067" xr:uid="{00000000-0005-0000-0000-0000A6AA0000}"/>
    <cellStyle name="Normal 5 5 9 2 4" xfId="46678" xr:uid="{00000000-0005-0000-0000-0000A7AA0000}"/>
    <cellStyle name="Normal 5 5 9 3" xfId="11700" xr:uid="{00000000-0005-0000-0000-0000A8AA0000}"/>
    <cellStyle name="Normal 5 5 9 3 2" xfId="34962" xr:uid="{00000000-0005-0000-0000-0000A9AA0000}"/>
    <cellStyle name="Normal 5 5 9 4" xfId="18695" xr:uid="{00000000-0005-0000-0000-0000AAAA0000}"/>
    <cellStyle name="Normal 5 5 9 5" xfId="42997" xr:uid="{00000000-0005-0000-0000-0000ABAA0000}"/>
    <cellStyle name="Normal 5 6" xfId="134" xr:uid="{00000000-0005-0000-0000-0000ACAA0000}"/>
    <cellStyle name="Normal 5 6 10" xfId="3819" xr:uid="{00000000-0005-0000-0000-0000ADAA0000}"/>
    <cellStyle name="Normal 5 6 10 2" xfId="13802" xr:uid="{00000000-0005-0000-0000-0000AEAA0000}"/>
    <cellStyle name="Normal 5 6 10 2 2" xfId="32303" xr:uid="{00000000-0005-0000-0000-0000AFAA0000}"/>
    <cellStyle name="Normal 5 6 10 3" xfId="40200" xr:uid="{00000000-0005-0000-0000-0000B0AA0000}"/>
    <cellStyle name="Normal 5 6 10 4" xfId="24934" xr:uid="{00000000-0005-0000-0000-0000B1AA0000}"/>
    <cellStyle name="Normal 5 6 10 5" xfId="45024" xr:uid="{00000000-0005-0000-0000-0000B2AA0000}"/>
    <cellStyle name="Normal 5 6 11" xfId="6981" xr:uid="{00000000-0005-0000-0000-0000B3AA0000}"/>
    <cellStyle name="Normal 5 6 11 2" xfId="15959" xr:uid="{00000000-0005-0000-0000-0000B4AA0000}"/>
    <cellStyle name="Normal 5 6 11 3" xfId="25888" xr:uid="{00000000-0005-0000-0000-0000B5AA0000}"/>
    <cellStyle name="Normal 5 6 11 4" xfId="47183" xr:uid="{00000000-0005-0000-0000-0000B6AA0000}"/>
    <cellStyle name="Normal 5 6 12" xfId="2790" xr:uid="{00000000-0005-0000-0000-0000B7AA0000}"/>
    <cellStyle name="Normal 5 6 12 2" xfId="12774" xr:uid="{00000000-0005-0000-0000-0000B8AA0000}"/>
    <cellStyle name="Normal 5 6 12 3" xfId="33787" xr:uid="{00000000-0005-0000-0000-0000B9AA0000}"/>
    <cellStyle name="Normal 5 6 12 4" xfId="43995" xr:uid="{00000000-0005-0000-0000-0000BAAA0000}"/>
    <cellStyle name="Normal 5 6 13" xfId="7655" xr:uid="{00000000-0005-0000-0000-0000BBAA0000}"/>
    <cellStyle name="Normal 5 6 13 2" xfId="16622" xr:uid="{00000000-0005-0000-0000-0000BCAA0000}"/>
    <cellStyle name="Normal 5 6 13 3" xfId="47847" xr:uid="{00000000-0005-0000-0000-0000BDAA0000}"/>
    <cellStyle name="Normal 5 6 14" xfId="11701" xr:uid="{00000000-0005-0000-0000-0000BEAA0000}"/>
    <cellStyle name="Normal 5 6 14 2" xfId="49490" xr:uid="{00000000-0005-0000-0000-0000BFAA0000}"/>
    <cellStyle name="Normal 5 6 15" xfId="18250" xr:uid="{00000000-0005-0000-0000-0000C0AA0000}"/>
    <cellStyle name="Normal 5 6 16" xfId="41308" xr:uid="{00000000-0005-0000-0000-0000C1AA0000}"/>
    <cellStyle name="Normal 5 6 2" xfId="242" xr:uid="{00000000-0005-0000-0000-0000C2AA0000}"/>
    <cellStyle name="Normal 5 6 2 10" xfId="11702" xr:uid="{00000000-0005-0000-0000-0000C3AA0000}"/>
    <cellStyle name="Normal 5 6 2 10 2" xfId="33788" xr:uid="{00000000-0005-0000-0000-0000C4AA0000}"/>
    <cellStyle name="Normal 5 6 2 10 3" xfId="49583" xr:uid="{00000000-0005-0000-0000-0000C5AA0000}"/>
    <cellStyle name="Normal 5 6 2 11" xfId="18497" xr:uid="{00000000-0005-0000-0000-0000C6AA0000}"/>
    <cellStyle name="Normal 5 6 2 12" xfId="41401" xr:uid="{00000000-0005-0000-0000-0000C7AA0000}"/>
    <cellStyle name="Normal 5 6 2 2" xfId="710" xr:uid="{00000000-0005-0000-0000-0000C8AA0000}"/>
    <cellStyle name="Normal 5 6 2 2 10" xfId="41616" xr:uid="{00000000-0005-0000-0000-0000C9AA0000}"/>
    <cellStyle name="Normal 5 6 2 2 2" xfId="2488" xr:uid="{00000000-0005-0000-0000-0000CAAA0000}"/>
    <cellStyle name="Normal 5 6 2 2 2 2" xfId="5119" xr:uid="{00000000-0005-0000-0000-0000CBAA0000}"/>
    <cellStyle name="Normal 5 6 2 2 2 2 2" xfId="15097" xr:uid="{00000000-0005-0000-0000-0000CCAA0000}"/>
    <cellStyle name="Normal 5 6 2 2 2 2 2 2" xfId="28840" xr:uid="{00000000-0005-0000-0000-0000CDAA0000}"/>
    <cellStyle name="Normal 5 6 2 2 2 2 3" xfId="36735" xr:uid="{00000000-0005-0000-0000-0000CEAA0000}"/>
    <cellStyle name="Normal 5 6 2 2 2 2 4" xfId="21524" xr:uid="{00000000-0005-0000-0000-0000CFAA0000}"/>
    <cellStyle name="Normal 5 6 2 2 2 2 5" xfId="46319" xr:uid="{00000000-0005-0000-0000-0000D0AA0000}"/>
    <cellStyle name="Normal 5 6 2 2 2 3" xfId="9034" xr:uid="{00000000-0005-0000-0000-0000D1AA0000}"/>
    <cellStyle name="Normal 5 6 2 2 2 3 2" xfId="18000" xr:uid="{00000000-0005-0000-0000-0000D2AA0000}"/>
    <cellStyle name="Normal 5 6 2 2 2 3 2 2" xfId="30324" xr:uid="{00000000-0005-0000-0000-0000D3AA0000}"/>
    <cellStyle name="Normal 5 6 2 2 2 3 3" xfId="38220" xr:uid="{00000000-0005-0000-0000-0000D4AA0000}"/>
    <cellStyle name="Normal 5 6 2 2 2 3 4" xfId="23007" xr:uid="{00000000-0005-0000-0000-0000D5AA0000}"/>
    <cellStyle name="Normal 5 6 2 2 2 3 5" xfId="49226" xr:uid="{00000000-0005-0000-0000-0000D6AA0000}"/>
    <cellStyle name="Normal 5 6 2 2 2 4" xfId="9901" xr:uid="{00000000-0005-0000-0000-0000D7AA0000}"/>
    <cellStyle name="Normal 5 6 2 2 2 4 2" xfId="31809" xr:uid="{00000000-0005-0000-0000-0000D8AA0000}"/>
    <cellStyle name="Normal 5 6 2 2 2 4 3" xfId="39706" xr:uid="{00000000-0005-0000-0000-0000D9AA0000}"/>
    <cellStyle name="Normal 5 6 2 2 2 4 4" xfId="24491" xr:uid="{00000000-0005-0000-0000-0000DAAA0000}"/>
    <cellStyle name="Normal 5 6 2 2 2 4 5" xfId="50869" xr:uid="{00000000-0005-0000-0000-0000DBAA0000}"/>
    <cellStyle name="Normal 5 6 2 2 2 5" xfId="12527" xr:uid="{00000000-0005-0000-0000-0000DCAA0000}"/>
    <cellStyle name="Normal 5 6 2 2 2 5 2" xfId="33294" xr:uid="{00000000-0005-0000-0000-0000DDAA0000}"/>
    <cellStyle name="Normal 5 6 2 2 2 5 3" xfId="41191" xr:uid="{00000000-0005-0000-0000-0000DEAA0000}"/>
    <cellStyle name="Normal 5 6 2 2 2 6" xfId="26878" xr:uid="{00000000-0005-0000-0000-0000DFAA0000}"/>
    <cellStyle name="Normal 5 6 2 2 2 7" xfId="34778" xr:uid="{00000000-0005-0000-0000-0000E0AA0000}"/>
    <cellStyle name="Normal 5 6 2 2 2 8" xfId="20040" xr:uid="{00000000-0005-0000-0000-0000E1AA0000}"/>
    <cellStyle name="Normal 5 6 2 2 2 9" xfId="42687" xr:uid="{00000000-0005-0000-0000-0000E2AA0000}"/>
    <cellStyle name="Normal 5 6 2 2 3" xfId="1401" xr:uid="{00000000-0005-0000-0000-0000E3AA0000}"/>
    <cellStyle name="Normal 5 6 2 2 3 2" xfId="6753" xr:uid="{00000000-0005-0000-0000-0000E4AA0000}"/>
    <cellStyle name="Normal 5 6 2 2 3 2 2" xfId="15731" xr:uid="{00000000-0005-0000-0000-0000E5AA0000}"/>
    <cellStyle name="Normal 5 6 2 2 3 2 3" xfId="28169" xr:uid="{00000000-0005-0000-0000-0000E6AA0000}"/>
    <cellStyle name="Normal 5 6 2 2 3 2 4" xfId="46955" xr:uid="{00000000-0005-0000-0000-0000E7AA0000}"/>
    <cellStyle name="Normal 5 6 2 2 3 3" xfId="11703" xr:uid="{00000000-0005-0000-0000-0000E8AA0000}"/>
    <cellStyle name="Normal 5 6 2 2 3 3 2" xfId="36064" xr:uid="{00000000-0005-0000-0000-0000E9AA0000}"/>
    <cellStyle name="Normal 5 6 2 2 3 4" xfId="20853" xr:uid="{00000000-0005-0000-0000-0000EAAA0000}"/>
    <cellStyle name="Normal 5 6 2 2 3 5" xfId="43273" xr:uid="{00000000-0005-0000-0000-0000EBAA0000}"/>
    <cellStyle name="Normal 5 6 2 2 4" xfId="4280" xr:uid="{00000000-0005-0000-0000-0000ECAA0000}"/>
    <cellStyle name="Normal 5 6 2 2 4 2" xfId="14260" xr:uid="{00000000-0005-0000-0000-0000EDAA0000}"/>
    <cellStyle name="Normal 5 6 2 2 4 2 2" xfId="29653" xr:uid="{00000000-0005-0000-0000-0000EEAA0000}"/>
    <cellStyle name="Normal 5 6 2 2 4 3" xfId="37549" xr:uid="{00000000-0005-0000-0000-0000EFAA0000}"/>
    <cellStyle name="Normal 5 6 2 2 4 4" xfId="22336" xr:uid="{00000000-0005-0000-0000-0000F0AA0000}"/>
    <cellStyle name="Normal 5 6 2 2 4 5" xfId="45482" xr:uid="{00000000-0005-0000-0000-0000F1AA0000}"/>
    <cellStyle name="Normal 5 6 2 2 5" xfId="7289" xr:uid="{00000000-0005-0000-0000-0000F2AA0000}"/>
    <cellStyle name="Normal 5 6 2 2 5 2" xfId="16265" xr:uid="{00000000-0005-0000-0000-0000F3AA0000}"/>
    <cellStyle name="Normal 5 6 2 2 5 2 2" xfId="31138" xr:uid="{00000000-0005-0000-0000-0000F4AA0000}"/>
    <cellStyle name="Normal 5 6 2 2 5 3" xfId="39035" xr:uid="{00000000-0005-0000-0000-0000F5AA0000}"/>
    <cellStyle name="Normal 5 6 2 2 5 4" xfId="23820" xr:uid="{00000000-0005-0000-0000-0000F6AA0000}"/>
    <cellStyle name="Normal 5 6 2 2 5 5" xfId="47490" xr:uid="{00000000-0005-0000-0000-0000F7AA0000}"/>
    <cellStyle name="Normal 5 6 2 2 6" xfId="3197" xr:uid="{00000000-0005-0000-0000-0000F8AA0000}"/>
    <cellStyle name="Normal 5 6 2 2 6 2" xfId="13181" xr:uid="{00000000-0005-0000-0000-0000F9AA0000}"/>
    <cellStyle name="Normal 5 6 2 2 6 2 2" xfId="32623" xr:uid="{00000000-0005-0000-0000-0000FAAA0000}"/>
    <cellStyle name="Normal 5 6 2 2 6 3" xfId="40520" xr:uid="{00000000-0005-0000-0000-0000FBAA0000}"/>
    <cellStyle name="Normal 5 6 2 2 6 4" xfId="25225" xr:uid="{00000000-0005-0000-0000-0000FCAA0000}"/>
    <cellStyle name="Normal 5 6 2 2 6 5" xfId="44402" xr:uid="{00000000-0005-0000-0000-0000FDAA0000}"/>
    <cellStyle name="Normal 5 6 2 2 7" xfId="7963" xr:uid="{00000000-0005-0000-0000-0000FEAA0000}"/>
    <cellStyle name="Normal 5 6 2 2 7 2" xfId="16930" xr:uid="{00000000-0005-0000-0000-0000FFAA0000}"/>
    <cellStyle name="Normal 5 6 2 2 7 3" xfId="26207" xr:uid="{00000000-0005-0000-0000-000000AB0000}"/>
    <cellStyle name="Normal 5 6 2 2 7 4" xfId="48155" xr:uid="{00000000-0005-0000-0000-000001AB0000}"/>
    <cellStyle name="Normal 5 6 2 2 8" xfId="11704" xr:uid="{00000000-0005-0000-0000-000002AB0000}"/>
    <cellStyle name="Normal 5 6 2 2 8 2" xfId="34107" xr:uid="{00000000-0005-0000-0000-000003AB0000}"/>
    <cellStyle name="Normal 5 6 2 2 8 3" xfId="49798" xr:uid="{00000000-0005-0000-0000-000004AB0000}"/>
    <cellStyle name="Normal 5 6 2 2 9" xfId="19369" xr:uid="{00000000-0005-0000-0000-000005AB0000}"/>
    <cellStyle name="Normal 5 6 2 3" xfId="884" xr:uid="{00000000-0005-0000-0000-000006AB0000}"/>
    <cellStyle name="Normal 5 6 2 3 2" xfId="1575" xr:uid="{00000000-0005-0000-0000-000007AB0000}"/>
    <cellStyle name="Normal 5 6 2 3 2 2" xfId="6927" xr:uid="{00000000-0005-0000-0000-000008AB0000}"/>
    <cellStyle name="Normal 5 6 2 3 2 2 2" xfId="15905" xr:uid="{00000000-0005-0000-0000-000009AB0000}"/>
    <cellStyle name="Normal 5 6 2 3 2 2 3" xfId="28839" xr:uid="{00000000-0005-0000-0000-00000AAB0000}"/>
    <cellStyle name="Normal 5 6 2 3 2 2 4" xfId="47129" xr:uid="{00000000-0005-0000-0000-00000BAB0000}"/>
    <cellStyle name="Normal 5 6 2 3 2 3" xfId="11705" xr:uid="{00000000-0005-0000-0000-00000CAB0000}"/>
    <cellStyle name="Normal 5 6 2 3 2 3 2" xfId="36734" xr:uid="{00000000-0005-0000-0000-00000DAB0000}"/>
    <cellStyle name="Normal 5 6 2 3 2 4" xfId="21523" xr:uid="{00000000-0005-0000-0000-00000EAB0000}"/>
    <cellStyle name="Normal 5 6 2 3 2 5" xfId="43447" xr:uid="{00000000-0005-0000-0000-00000FAB0000}"/>
    <cellStyle name="Normal 5 6 2 3 3" xfId="4840" xr:uid="{00000000-0005-0000-0000-000010AB0000}"/>
    <cellStyle name="Normal 5 6 2 3 3 2" xfId="14818" xr:uid="{00000000-0005-0000-0000-000011AB0000}"/>
    <cellStyle name="Normal 5 6 2 3 3 2 2" xfId="30323" xr:uid="{00000000-0005-0000-0000-000012AB0000}"/>
    <cellStyle name="Normal 5 6 2 3 3 3" xfId="38219" xr:uid="{00000000-0005-0000-0000-000013AB0000}"/>
    <cellStyle name="Normal 5 6 2 3 3 4" xfId="23006" xr:uid="{00000000-0005-0000-0000-000014AB0000}"/>
    <cellStyle name="Normal 5 6 2 3 3 5" xfId="46040" xr:uid="{00000000-0005-0000-0000-000015AB0000}"/>
    <cellStyle name="Normal 5 6 2 3 4" xfId="7463" xr:uid="{00000000-0005-0000-0000-000016AB0000}"/>
    <cellStyle name="Normal 5 6 2 3 4 2" xfId="16438" xr:uid="{00000000-0005-0000-0000-000017AB0000}"/>
    <cellStyle name="Normal 5 6 2 3 4 2 2" xfId="31808" xr:uid="{00000000-0005-0000-0000-000018AB0000}"/>
    <cellStyle name="Normal 5 6 2 3 4 3" xfId="39705" xr:uid="{00000000-0005-0000-0000-000019AB0000}"/>
    <cellStyle name="Normal 5 6 2 3 4 4" xfId="24490" xr:uid="{00000000-0005-0000-0000-00001AAB0000}"/>
    <cellStyle name="Normal 5 6 2 3 4 5" xfId="47663" xr:uid="{00000000-0005-0000-0000-00001BAB0000}"/>
    <cellStyle name="Normal 5 6 2 3 5" xfId="3371" xr:uid="{00000000-0005-0000-0000-00001CAB0000}"/>
    <cellStyle name="Normal 5 6 2 3 5 2" xfId="13355" xr:uid="{00000000-0005-0000-0000-00001DAB0000}"/>
    <cellStyle name="Normal 5 6 2 3 5 2 2" xfId="33293" xr:uid="{00000000-0005-0000-0000-00001EAB0000}"/>
    <cellStyle name="Normal 5 6 2 3 5 3" xfId="41190" xr:uid="{00000000-0005-0000-0000-00001FAB0000}"/>
    <cellStyle name="Normal 5 6 2 3 5 4" xfId="25466" xr:uid="{00000000-0005-0000-0000-000020AB0000}"/>
    <cellStyle name="Normal 5 6 2 3 5 5" xfId="44576" xr:uid="{00000000-0005-0000-0000-000021AB0000}"/>
    <cellStyle name="Normal 5 6 2 3 6" xfId="8137" xr:uid="{00000000-0005-0000-0000-000022AB0000}"/>
    <cellStyle name="Normal 5 6 2 3 6 2" xfId="17104" xr:uid="{00000000-0005-0000-0000-000023AB0000}"/>
    <cellStyle name="Normal 5 6 2 3 6 3" xfId="26877" xr:uid="{00000000-0005-0000-0000-000024AB0000}"/>
    <cellStyle name="Normal 5 6 2 3 6 4" xfId="48329" xr:uid="{00000000-0005-0000-0000-000025AB0000}"/>
    <cellStyle name="Normal 5 6 2 3 7" xfId="11706" xr:uid="{00000000-0005-0000-0000-000026AB0000}"/>
    <cellStyle name="Normal 5 6 2 3 7 2" xfId="34777" xr:uid="{00000000-0005-0000-0000-000027AB0000}"/>
    <cellStyle name="Normal 5 6 2 3 7 3" xfId="49972" xr:uid="{00000000-0005-0000-0000-000028AB0000}"/>
    <cellStyle name="Normal 5 6 2 3 8" xfId="20039" xr:uid="{00000000-0005-0000-0000-000029AB0000}"/>
    <cellStyle name="Normal 5 6 2 3 9" xfId="41790" xr:uid="{00000000-0005-0000-0000-00002AAB0000}"/>
    <cellStyle name="Normal 5 6 2 4" xfId="492" xr:uid="{00000000-0005-0000-0000-00002BAB0000}"/>
    <cellStyle name="Normal 5 6 2 4 2" xfId="2607" xr:uid="{00000000-0005-0000-0000-00002CAB0000}"/>
    <cellStyle name="Normal 5 6 2 4 2 2" xfId="4461" xr:uid="{00000000-0005-0000-0000-00002DAB0000}"/>
    <cellStyle name="Normal 5 6 2 4 2 2 2" xfId="14440" xr:uid="{00000000-0005-0000-0000-00002EAB0000}"/>
    <cellStyle name="Normal 5 6 2 4 2 2 3" xfId="45662" xr:uid="{00000000-0005-0000-0000-00002FAB0000}"/>
    <cellStyle name="Normal 5 6 2 4 2 3" xfId="11707" xr:uid="{00000000-0005-0000-0000-000030AB0000}"/>
    <cellStyle name="Normal 5 6 2 4 2 4" xfId="27326" xr:uid="{00000000-0005-0000-0000-000031AB0000}"/>
    <cellStyle name="Normal 5 6 2 4 2 5" xfId="43817" xr:uid="{00000000-0005-0000-0000-000032AB0000}"/>
    <cellStyle name="Normal 5 6 2 4 3" xfId="3697" xr:uid="{00000000-0005-0000-0000-000033AB0000}"/>
    <cellStyle name="Normal 5 6 2 4 3 2" xfId="13681" xr:uid="{00000000-0005-0000-0000-000034AB0000}"/>
    <cellStyle name="Normal 5 6 2 4 3 3" xfId="35221" xr:uid="{00000000-0005-0000-0000-000035AB0000}"/>
    <cellStyle name="Normal 5 6 2 4 3 4" xfId="44902" xr:uid="{00000000-0005-0000-0000-000036AB0000}"/>
    <cellStyle name="Normal 5 6 2 4 4" xfId="9246" xr:uid="{00000000-0005-0000-0000-000037AB0000}"/>
    <cellStyle name="Normal 5 6 2 4 4 2" xfId="18212" xr:uid="{00000000-0005-0000-0000-000038AB0000}"/>
    <cellStyle name="Normal 5 6 2 4 4 3" xfId="49438" xr:uid="{00000000-0005-0000-0000-000039AB0000}"/>
    <cellStyle name="Normal 5 6 2 4 5" xfId="11708" xr:uid="{00000000-0005-0000-0000-00003AAB0000}"/>
    <cellStyle name="Normal 5 6 2 4 5 2" xfId="51081" xr:uid="{00000000-0005-0000-0000-00003BAB0000}"/>
    <cellStyle name="Normal 5 6 2 4 6" xfId="19050" xr:uid="{00000000-0005-0000-0000-00003CAB0000}"/>
    <cellStyle name="Normal 5 6 2 4 7" xfId="42899" xr:uid="{00000000-0005-0000-0000-00003DAB0000}"/>
    <cellStyle name="Normal 5 6 2 5" xfId="1186" xr:uid="{00000000-0005-0000-0000-00003EAB0000}"/>
    <cellStyle name="Normal 5 6 2 5 2" xfId="6535" xr:uid="{00000000-0005-0000-0000-00003FAB0000}"/>
    <cellStyle name="Normal 5 6 2 5 2 2" xfId="15517" xr:uid="{00000000-0005-0000-0000-000040AB0000}"/>
    <cellStyle name="Normal 5 6 2 5 2 3" xfId="27850" xr:uid="{00000000-0005-0000-0000-000041AB0000}"/>
    <cellStyle name="Normal 5 6 2 5 2 4" xfId="46740" xr:uid="{00000000-0005-0000-0000-000042AB0000}"/>
    <cellStyle name="Normal 5 6 2 5 3" xfId="11709" xr:uid="{00000000-0005-0000-0000-000043AB0000}"/>
    <cellStyle name="Normal 5 6 2 5 3 2" xfId="35745" xr:uid="{00000000-0005-0000-0000-000044AB0000}"/>
    <cellStyle name="Normal 5 6 2 5 4" xfId="20534" xr:uid="{00000000-0005-0000-0000-000045AB0000}"/>
    <cellStyle name="Normal 5 6 2 5 5" xfId="43059" xr:uid="{00000000-0005-0000-0000-000046AB0000}"/>
    <cellStyle name="Normal 5 6 2 6" xfId="4000" xr:uid="{00000000-0005-0000-0000-000047AB0000}"/>
    <cellStyle name="Normal 5 6 2 6 2" xfId="13981" xr:uid="{00000000-0005-0000-0000-000048AB0000}"/>
    <cellStyle name="Normal 5 6 2 6 2 2" xfId="29334" xr:uid="{00000000-0005-0000-0000-000049AB0000}"/>
    <cellStyle name="Normal 5 6 2 6 3" xfId="37230" xr:uid="{00000000-0005-0000-0000-00004AAB0000}"/>
    <cellStyle name="Normal 5 6 2 6 4" xfId="22018" xr:uid="{00000000-0005-0000-0000-00004BAB0000}"/>
    <cellStyle name="Normal 5 6 2 6 5" xfId="45203" xr:uid="{00000000-0005-0000-0000-00004CAB0000}"/>
    <cellStyle name="Normal 5 6 2 7" xfId="7074" xr:uid="{00000000-0005-0000-0000-00004DAB0000}"/>
    <cellStyle name="Normal 5 6 2 7 2" xfId="16051" xr:uid="{00000000-0005-0000-0000-00004EAB0000}"/>
    <cellStyle name="Normal 5 6 2 7 2 2" xfId="30819" xr:uid="{00000000-0005-0000-0000-00004FAB0000}"/>
    <cellStyle name="Normal 5 6 2 7 3" xfId="38716" xr:uid="{00000000-0005-0000-0000-000050AB0000}"/>
    <cellStyle name="Normal 5 6 2 7 4" xfId="23502" xr:uid="{00000000-0005-0000-0000-000051AB0000}"/>
    <cellStyle name="Normal 5 6 2 7 5" xfId="47276" xr:uid="{00000000-0005-0000-0000-000052AB0000}"/>
    <cellStyle name="Normal 5 6 2 8" xfId="2982" xr:uid="{00000000-0005-0000-0000-000053AB0000}"/>
    <cellStyle name="Normal 5 6 2 8 2" xfId="12966" xr:uid="{00000000-0005-0000-0000-000054AB0000}"/>
    <cellStyle name="Normal 5 6 2 8 2 2" xfId="32304" xr:uid="{00000000-0005-0000-0000-000055AB0000}"/>
    <cellStyle name="Normal 5 6 2 8 3" xfId="40201" xr:uid="{00000000-0005-0000-0000-000056AB0000}"/>
    <cellStyle name="Normal 5 6 2 8 4" xfId="24935" xr:uid="{00000000-0005-0000-0000-000057AB0000}"/>
    <cellStyle name="Normal 5 6 2 8 5" xfId="44187" xr:uid="{00000000-0005-0000-0000-000058AB0000}"/>
    <cellStyle name="Normal 5 6 2 9" xfId="7748" xr:uid="{00000000-0005-0000-0000-000059AB0000}"/>
    <cellStyle name="Normal 5 6 2 9 2" xfId="16715" xr:uid="{00000000-0005-0000-0000-00005AAB0000}"/>
    <cellStyle name="Normal 5 6 2 9 3" xfId="25889" xr:uid="{00000000-0005-0000-0000-00005BAB0000}"/>
    <cellStyle name="Normal 5 6 2 9 4" xfId="47940" xr:uid="{00000000-0005-0000-0000-00005CAB0000}"/>
    <cellStyle name="Normal 5 6 3" xfId="350" xr:uid="{00000000-0005-0000-0000-00005DAB0000}"/>
    <cellStyle name="Normal 5 6 3 10" xfId="11710" xr:uid="{00000000-0005-0000-0000-00005EAB0000}"/>
    <cellStyle name="Normal 5 6 3 10 2" xfId="33789" xr:uid="{00000000-0005-0000-0000-00005FAB0000}"/>
    <cellStyle name="Normal 5 6 3 10 3" xfId="49648" xr:uid="{00000000-0005-0000-0000-000060AB0000}"/>
    <cellStyle name="Normal 5 6 3 11" xfId="18594" xr:uid="{00000000-0005-0000-0000-000061AB0000}"/>
    <cellStyle name="Normal 5 6 3 12" xfId="41466" xr:uid="{00000000-0005-0000-0000-000062AB0000}"/>
    <cellStyle name="Normal 5 6 3 2" xfId="711" xr:uid="{00000000-0005-0000-0000-000063AB0000}"/>
    <cellStyle name="Normal 5 6 3 2 10" xfId="41617" xr:uid="{00000000-0005-0000-0000-000064AB0000}"/>
    <cellStyle name="Normal 5 6 3 2 2" xfId="2489" xr:uid="{00000000-0005-0000-0000-000065AB0000}"/>
    <cellStyle name="Normal 5 6 3 2 2 2" xfId="5024" xr:uid="{00000000-0005-0000-0000-000066AB0000}"/>
    <cellStyle name="Normal 5 6 3 2 2 2 2" xfId="15002" xr:uid="{00000000-0005-0000-0000-000067AB0000}"/>
    <cellStyle name="Normal 5 6 3 2 2 2 2 2" xfId="28842" xr:uid="{00000000-0005-0000-0000-000068AB0000}"/>
    <cellStyle name="Normal 5 6 3 2 2 2 3" xfId="36737" xr:uid="{00000000-0005-0000-0000-000069AB0000}"/>
    <cellStyle name="Normal 5 6 3 2 2 2 4" xfId="21526" xr:uid="{00000000-0005-0000-0000-00006AAB0000}"/>
    <cellStyle name="Normal 5 6 3 2 2 2 5" xfId="46224" xr:uid="{00000000-0005-0000-0000-00006BAB0000}"/>
    <cellStyle name="Normal 5 6 3 2 2 3" xfId="9035" xr:uid="{00000000-0005-0000-0000-00006CAB0000}"/>
    <cellStyle name="Normal 5 6 3 2 2 3 2" xfId="18001" xr:uid="{00000000-0005-0000-0000-00006DAB0000}"/>
    <cellStyle name="Normal 5 6 3 2 2 3 2 2" xfId="30326" xr:uid="{00000000-0005-0000-0000-00006EAB0000}"/>
    <cellStyle name="Normal 5 6 3 2 2 3 3" xfId="38222" xr:uid="{00000000-0005-0000-0000-00006FAB0000}"/>
    <cellStyle name="Normal 5 6 3 2 2 3 4" xfId="23009" xr:uid="{00000000-0005-0000-0000-000070AB0000}"/>
    <cellStyle name="Normal 5 6 3 2 2 3 5" xfId="49227" xr:uid="{00000000-0005-0000-0000-000071AB0000}"/>
    <cellStyle name="Normal 5 6 3 2 2 4" xfId="9902" xr:uid="{00000000-0005-0000-0000-000072AB0000}"/>
    <cellStyle name="Normal 5 6 3 2 2 4 2" xfId="31811" xr:uid="{00000000-0005-0000-0000-000073AB0000}"/>
    <cellStyle name="Normal 5 6 3 2 2 4 3" xfId="39708" xr:uid="{00000000-0005-0000-0000-000074AB0000}"/>
    <cellStyle name="Normal 5 6 3 2 2 4 4" xfId="24493" xr:uid="{00000000-0005-0000-0000-000075AB0000}"/>
    <cellStyle name="Normal 5 6 3 2 2 4 5" xfId="50870" xr:uid="{00000000-0005-0000-0000-000076AB0000}"/>
    <cellStyle name="Normal 5 6 3 2 2 5" xfId="12528" xr:uid="{00000000-0005-0000-0000-000077AB0000}"/>
    <cellStyle name="Normal 5 6 3 2 2 5 2" xfId="33296" xr:uid="{00000000-0005-0000-0000-000078AB0000}"/>
    <cellStyle name="Normal 5 6 3 2 2 5 3" xfId="41193" xr:uid="{00000000-0005-0000-0000-000079AB0000}"/>
    <cellStyle name="Normal 5 6 3 2 2 6" xfId="26880" xr:uid="{00000000-0005-0000-0000-00007AAB0000}"/>
    <cellStyle name="Normal 5 6 3 2 2 7" xfId="34780" xr:uid="{00000000-0005-0000-0000-00007BAB0000}"/>
    <cellStyle name="Normal 5 6 3 2 2 8" xfId="20042" xr:uid="{00000000-0005-0000-0000-00007CAB0000}"/>
    <cellStyle name="Normal 5 6 3 2 2 9" xfId="42688" xr:uid="{00000000-0005-0000-0000-00007DAB0000}"/>
    <cellStyle name="Normal 5 6 3 2 3" xfId="1402" xr:uid="{00000000-0005-0000-0000-00007EAB0000}"/>
    <cellStyle name="Normal 5 6 3 2 3 2" xfId="6754" xr:uid="{00000000-0005-0000-0000-00007FAB0000}"/>
    <cellStyle name="Normal 5 6 3 2 3 2 2" xfId="15732" xr:uid="{00000000-0005-0000-0000-000080AB0000}"/>
    <cellStyle name="Normal 5 6 3 2 3 2 3" xfId="28170" xr:uid="{00000000-0005-0000-0000-000081AB0000}"/>
    <cellStyle name="Normal 5 6 3 2 3 2 4" xfId="46956" xr:uid="{00000000-0005-0000-0000-000082AB0000}"/>
    <cellStyle name="Normal 5 6 3 2 3 3" xfId="11711" xr:uid="{00000000-0005-0000-0000-000083AB0000}"/>
    <cellStyle name="Normal 5 6 3 2 3 3 2" xfId="36065" xr:uid="{00000000-0005-0000-0000-000084AB0000}"/>
    <cellStyle name="Normal 5 6 3 2 3 4" xfId="20854" xr:uid="{00000000-0005-0000-0000-000085AB0000}"/>
    <cellStyle name="Normal 5 6 3 2 3 5" xfId="43274" xr:uid="{00000000-0005-0000-0000-000086AB0000}"/>
    <cellStyle name="Normal 5 6 3 2 4" xfId="4185" xr:uid="{00000000-0005-0000-0000-000087AB0000}"/>
    <cellStyle name="Normal 5 6 3 2 4 2" xfId="14165" xr:uid="{00000000-0005-0000-0000-000088AB0000}"/>
    <cellStyle name="Normal 5 6 3 2 4 2 2" xfId="29654" xr:uid="{00000000-0005-0000-0000-000089AB0000}"/>
    <cellStyle name="Normal 5 6 3 2 4 3" xfId="37550" xr:uid="{00000000-0005-0000-0000-00008AAB0000}"/>
    <cellStyle name="Normal 5 6 3 2 4 4" xfId="22337" xr:uid="{00000000-0005-0000-0000-00008BAB0000}"/>
    <cellStyle name="Normal 5 6 3 2 4 5" xfId="45387" xr:uid="{00000000-0005-0000-0000-00008CAB0000}"/>
    <cellStyle name="Normal 5 6 3 2 5" xfId="7290" xr:uid="{00000000-0005-0000-0000-00008DAB0000}"/>
    <cellStyle name="Normal 5 6 3 2 5 2" xfId="16266" xr:uid="{00000000-0005-0000-0000-00008EAB0000}"/>
    <cellStyle name="Normal 5 6 3 2 5 2 2" xfId="31139" xr:uid="{00000000-0005-0000-0000-00008FAB0000}"/>
    <cellStyle name="Normal 5 6 3 2 5 3" xfId="39036" xr:uid="{00000000-0005-0000-0000-000090AB0000}"/>
    <cellStyle name="Normal 5 6 3 2 5 4" xfId="23821" xr:uid="{00000000-0005-0000-0000-000091AB0000}"/>
    <cellStyle name="Normal 5 6 3 2 5 5" xfId="47491" xr:uid="{00000000-0005-0000-0000-000092AB0000}"/>
    <cellStyle name="Normal 5 6 3 2 6" xfId="3198" xr:uid="{00000000-0005-0000-0000-000093AB0000}"/>
    <cellStyle name="Normal 5 6 3 2 6 2" xfId="13182" xr:uid="{00000000-0005-0000-0000-000094AB0000}"/>
    <cellStyle name="Normal 5 6 3 2 6 2 2" xfId="32624" xr:uid="{00000000-0005-0000-0000-000095AB0000}"/>
    <cellStyle name="Normal 5 6 3 2 6 3" xfId="40521" xr:uid="{00000000-0005-0000-0000-000096AB0000}"/>
    <cellStyle name="Normal 5 6 3 2 6 4" xfId="25226" xr:uid="{00000000-0005-0000-0000-000097AB0000}"/>
    <cellStyle name="Normal 5 6 3 2 6 5" xfId="44403" xr:uid="{00000000-0005-0000-0000-000098AB0000}"/>
    <cellStyle name="Normal 5 6 3 2 7" xfId="7964" xr:uid="{00000000-0005-0000-0000-000099AB0000}"/>
    <cellStyle name="Normal 5 6 3 2 7 2" xfId="16931" xr:uid="{00000000-0005-0000-0000-00009AAB0000}"/>
    <cellStyle name="Normal 5 6 3 2 7 3" xfId="26208" xr:uid="{00000000-0005-0000-0000-00009BAB0000}"/>
    <cellStyle name="Normal 5 6 3 2 7 4" xfId="48156" xr:uid="{00000000-0005-0000-0000-00009CAB0000}"/>
    <cellStyle name="Normal 5 6 3 2 8" xfId="11712" xr:uid="{00000000-0005-0000-0000-00009DAB0000}"/>
    <cellStyle name="Normal 5 6 3 2 8 2" xfId="34108" xr:uid="{00000000-0005-0000-0000-00009EAB0000}"/>
    <cellStyle name="Normal 5 6 3 2 8 3" xfId="49799" xr:uid="{00000000-0005-0000-0000-00009FAB0000}"/>
    <cellStyle name="Normal 5 6 3 2 9" xfId="19370" xr:uid="{00000000-0005-0000-0000-0000A0AB0000}"/>
    <cellStyle name="Normal 5 6 3 3" xfId="885" xr:uid="{00000000-0005-0000-0000-0000A1AB0000}"/>
    <cellStyle name="Normal 5 6 3 3 2" xfId="1576" xr:uid="{00000000-0005-0000-0000-0000A2AB0000}"/>
    <cellStyle name="Normal 5 6 3 3 2 2" xfId="6928" xr:uid="{00000000-0005-0000-0000-0000A3AB0000}"/>
    <cellStyle name="Normal 5 6 3 3 2 2 2" xfId="15906" xr:uid="{00000000-0005-0000-0000-0000A4AB0000}"/>
    <cellStyle name="Normal 5 6 3 3 2 2 3" xfId="28841" xr:uid="{00000000-0005-0000-0000-0000A5AB0000}"/>
    <cellStyle name="Normal 5 6 3 3 2 2 4" xfId="47130" xr:uid="{00000000-0005-0000-0000-0000A6AB0000}"/>
    <cellStyle name="Normal 5 6 3 3 2 3" xfId="11713" xr:uid="{00000000-0005-0000-0000-0000A7AB0000}"/>
    <cellStyle name="Normal 5 6 3 3 2 3 2" xfId="36736" xr:uid="{00000000-0005-0000-0000-0000A8AB0000}"/>
    <cellStyle name="Normal 5 6 3 3 2 4" xfId="21525" xr:uid="{00000000-0005-0000-0000-0000A9AB0000}"/>
    <cellStyle name="Normal 5 6 3 3 2 5" xfId="43448" xr:uid="{00000000-0005-0000-0000-0000AAAB0000}"/>
    <cellStyle name="Normal 5 6 3 3 3" xfId="4745" xr:uid="{00000000-0005-0000-0000-0000ABAB0000}"/>
    <cellStyle name="Normal 5 6 3 3 3 2" xfId="14723" xr:uid="{00000000-0005-0000-0000-0000ACAB0000}"/>
    <cellStyle name="Normal 5 6 3 3 3 2 2" xfId="30325" xr:uid="{00000000-0005-0000-0000-0000ADAB0000}"/>
    <cellStyle name="Normal 5 6 3 3 3 3" xfId="38221" xr:uid="{00000000-0005-0000-0000-0000AEAB0000}"/>
    <cellStyle name="Normal 5 6 3 3 3 4" xfId="23008" xr:uid="{00000000-0005-0000-0000-0000AFAB0000}"/>
    <cellStyle name="Normal 5 6 3 3 3 5" xfId="45945" xr:uid="{00000000-0005-0000-0000-0000B0AB0000}"/>
    <cellStyle name="Normal 5 6 3 3 4" xfId="7464" xr:uid="{00000000-0005-0000-0000-0000B1AB0000}"/>
    <cellStyle name="Normal 5 6 3 3 4 2" xfId="16439" xr:uid="{00000000-0005-0000-0000-0000B2AB0000}"/>
    <cellStyle name="Normal 5 6 3 3 4 2 2" xfId="31810" xr:uid="{00000000-0005-0000-0000-0000B3AB0000}"/>
    <cellStyle name="Normal 5 6 3 3 4 3" xfId="39707" xr:uid="{00000000-0005-0000-0000-0000B4AB0000}"/>
    <cellStyle name="Normal 5 6 3 3 4 4" xfId="24492" xr:uid="{00000000-0005-0000-0000-0000B5AB0000}"/>
    <cellStyle name="Normal 5 6 3 3 4 5" xfId="47664" xr:uid="{00000000-0005-0000-0000-0000B6AB0000}"/>
    <cellStyle name="Normal 5 6 3 3 5" xfId="3372" xr:uid="{00000000-0005-0000-0000-0000B7AB0000}"/>
    <cellStyle name="Normal 5 6 3 3 5 2" xfId="13356" xr:uid="{00000000-0005-0000-0000-0000B8AB0000}"/>
    <cellStyle name="Normal 5 6 3 3 5 2 2" xfId="33295" xr:uid="{00000000-0005-0000-0000-0000B9AB0000}"/>
    <cellStyle name="Normal 5 6 3 3 5 3" xfId="41192" xr:uid="{00000000-0005-0000-0000-0000BAAB0000}"/>
    <cellStyle name="Normal 5 6 3 3 5 4" xfId="25467" xr:uid="{00000000-0005-0000-0000-0000BBAB0000}"/>
    <cellStyle name="Normal 5 6 3 3 5 5" xfId="44577" xr:uid="{00000000-0005-0000-0000-0000BCAB0000}"/>
    <cellStyle name="Normal 5 6 3 3 6" xfId="8138" xr:uid="{00000000-0005-0000-0000-0000BDAB0000}"/>
    <cellStyle name="Normal 5 6 3 3 6 2" xfId="17105" xr:uid="{00000000-0005-0000-0000-0000BEAB0000}"/>
    <cellStyle name="Normal 5 6 3 3 6 3" xfId="26879" xr:uid="{00000000-0005-0000-0000-0000BFAB0000}"/>
    <cellStyle name="Normal 5 6 3 3 6 4" xfId="48330" xr:uid="{00000000-0005-0000-0000-0000C0AB0000}"/>
    <cellStyle name="Normal 5 6 3 3 7" xfId="11714" xr:uid="{00000000-0005-0000-0000-0000C1AB0000}"/>
    <cellStyle name="Normal 5 6 3 3 7 2" xfId="34779" xr:uid="{00000000-0005-0000-0000-0000C2AB0000}"/>
    <cellStyle name="Normal 5 6 3 3 7 3" xfId="49973" xr:uid="{00000000-0005-0000-0000-0000C3AB0000}"/>
    <cellStyle name="Normal 5 6 3 3 8" xfId="20041" xr:uid="{00000000-0005-0000-0000-0000C4AB0000}"/>
    <cellStyle name="Normal 5 6 3 3 9" xfId="41791" xr:uid="{00000000-0005-0000-0000-0000C5AB0000}"/>
    <cellStyle name="Normal 5 6 3 4" xfId="559" xr:uid="{00000000-0005-0000-0000-0000C6AB0000}"/>
    <cellStyle name="Normal 5 6 3 4 2" xfId="2670" xr:uid="{00000000-0005-0000-0000-0000C7AB0000}"/>
    <cellStyle name="Normal 5 6 3 4 2 2" xfId="4582" xr:uid="{00000000-0005-0000-0000-0000C8AB0000}"/>
    <cellStyle name="Normal 5 6 3 4 2 2 2" xfId="14560" xr:uid="{00000000-0005-0000-0000-0000C9AB0000}"/>
    <cellStyle name="Normal 5 6 3 4 2 2 3" xfId="45782" xr:uid="{00000000-0005-0000-0000-0000CAAB0000}"/>
    <cellStyle name="Normal 5 6 3 4 2 3" xfId="11715" xr:uid="{00000000-0005-0000-0000-0000CBAB0000}"/>
    <cellStyle name="Normal 5 6 3 4 2 4" xfId="27327" xr:uid="{00000000-0005-0000-0000-0000CCAB0000}"/>
    <cellStyle name="Normal 5 6 3 4 2 5" xfId="43880" xr:uid="{00000000-0005-0000-0000-0000CDAB0000}"/>
    <cellStyle name="Normal 5 6 3 4 3" xfId="3698" xr:uid="{00000000-0005-0000-0000-0000CEAB0000}"/>
    <cellStyle name="Normal 5 6 3 4 3 2" xfId="13682" xr:uid="{00000000-0005-0000-0000-0000CFAB0000}"/>
    <cellStyle name="Normal 5 6 3 4 3 3" xfId="35222" xr:uid="{00000000-0005-0000-0000-0000D0AB0000}"/>
    <cellStyle name="Normal 5 6 3 4 3 4" xfId="44903" xr:uid="{00000000-0005-0000-0000-0000D1AB0000}"/>
    <cellStyle name="Normal 5 6 3 4 4" xfId="9247" xr:uid="{00000000-0005-0000-0000-0000D2AB0000}"/>
    <cellStyle name="Normal 5 6 3 4 4 2" xfId="18213" xr:uid="{00000000-0005-0000-0000-0000D3AB0000}"/>
    <cellStyle name="Normal 5 6 3 4 4 3" xfId="49439" xr:uid="{00000000-0005-0000-0000-0000D4AB0000}"/>
    <cellStyle name="Normal 5 6 3 4 5" xfId="11716" xr:uid="{00000000-0005-0000-0000-0000D5AB0000}"/>
    <cellStyle name="Normal 5 6 3 4 5 2" xfId="51082" xr:uid="{00000000-0005-0000-0000-0000D6AB0000}"/>
    <cellStyle name="Normal 5 6 3 4 6" xfId="19051" xr:uid="{00000000-0005-0000-0000-0000D7AB0000}"/>
    <cellStyle name="Normal 5 6 3 4 7" xfId="42900" xr:uid="{00000000-0005-0000-0000-0000D8AB0000}"/>
    <cellStyle name="Normal 5 6 3 5" xfId="1251" xr:uid="{00000000-0005-0000-0000-0000D9AB0000}"/>
    <cellStyle name="Normal 5 6 3 5 2" xfId="6602" xr:uid="{00000000-0005-0000-0000-0000DAAB0000}"/>
    <cellStyle name="Normal 5 6 3 5 2 2" xfId="15582" xr:uid="{00000000-0005-0000-0000-0000DBAB0000}"/>
    <cellStyle name="Normal 5 6 3 5 2 3" xfId="27851" xr:uid="{00000000-0005-0000-0000-0000DCAB0000}"/>
    <cellStyle name="Normal 5 6 3 5 2 4" xfId="46805" xr:uid="{00000000-0005-0000-0000-0000DDAB0000}"/>
    <cellStyle name="Normal 5 6 3 5 3" xfId="11717" xr:uid="{00000000-0005-0000-0000-0000DEAB0000}"/>
    <cellStyle name="Normal 5 6 3 5 3 2" xfId="35746" xr:uid="{00000000-0005-0000-0000-0000DFAB0000}"/>
    <cellStyle name="Normal 5 6 3 5 4" xfId="20535" xr:uid="{00000000-0005-0000-0000-0000E0AB0000}"/>
    <cellStyle name="Normal 5 6 3 5 5" xfId="43123" xr:uid="{00000000-0005-0000-0000-0000E1AB0000}"/>
    <cellStyle name="Normal 5 6 3 6" xfId="3904" xr:uid="{00000000-0005-0000-0000-0000E2AB0000}"/>
    <cellStyle name="Normal 5 6 3 6 2" xfId="13886" xr:uid="{00000000-0005-0000-0000-0000E3AB0000}"/>
    <cellStyle name="Normal 5 6 3 6 2 2" xfId="29335" xr:uid="{00000000-0005-0000-0000-0000E4AB0000}"/>
    <cellStyle name="Normal 5 6 3 6 3" xfId="37231" xr:uid="{00000000-0005-0000-0000-0000E5AB0000}"/>
    <cellStyle name="Normal 5 6 3 6 4" xfId="22019" xr:uid="{00000000-0005-0000-0000-0000E6AB0000}"/>
    <cellStyle name="Normal 5 6 3 6 5" xfId="45108" xr:uid="{00000000-0005-0000-0000-0000E7AB0000}"/>
    <cellStyle name="Normal 5 6 3 7" xfId="7139" xr:uid="{00000000-0005-0000-0000-0000E8AB0000}"/>
    <cellStyle name="Normal 5 6 3 7 2" xfId="16116" xr:uid="{00000000-0005-0000-0000-0000E9AB0000}"/>
    <cellStyle name="Normal 5 6 3 7 2 2" xfId="30820" xr:uid="{00000000-0005-0000-0000-0000EAAB0000}"/>
    <cellStyle name="Normal 5 6 3 7 3" xfId="38717" xr:uid="{00000000-0005-0000-0000-0000EBAB0000}"/>
    <cellStyle name="Normal 5 6 3 7 4" xfId="23503" xr:uid="{00000000-0005-0000-0000-0000ECAB0000}"/>
    <cellStyle name="Normal 5 6 3 7 5" xfId="47341" xr:uid="{00000000-0005-0000-0000-0000EDAB0000}"/>
    <cellStyle name="Normal 5 6 3 8" xfId="3047" xr:uid="{00000000-0005-0000-0000-0000EEAB0000}"/>
    <cellStyle name="Normal 5 6 3 8 2" xfId="13031" xr:uid="{00000000-0005-0000-0000-0000EFAB0000}"/>
    <cellStyle name="Normal 5 6 3 8 2 2" xfId="32305" xr:uid="{00000000-0005-0000-0000-0000F0AB0000}"/>
    <cellStyle name="Normal 5 6 3 8 3" xfId="40202" xr:uid="{00000000-0005-0000-0000-0000F1AB0000}"/>
    <cellStyle name="Normal 5 6 3 8 4" xfId="24936" xr:uid="{00000000-0005-0000-0000-0000F2AB0000}"/>
    <cellStyle name="Normal 5 6 3 8 5" xfId="44252" xr:uid="{00000000-0005-0000-0000-0000F3AB0000}"/>
    <cellStyle name="Normal 5 6 3 9" xfId="7813" xr:uid="{00000000-0005-0000-0000-0000F4AB0000}"/>
    <cellStyle name="Normal 5 6 3 9 2" xfId="16780" xr:uid="{00000000-0005-0000-0000-0000F5AB0000}"/>
    <cellStyle name="Normal 5 6 3 9 3" xfId="25890" xr:uid="{00000000-0005-0000-0000-0000F6AB0000}"/>
    <cellStyle name="Normal 5 6 3 9 4" xfId="48005" xr:uid="{00000000-0005-0000-0000-0000F7AB0000}"/>
    <cellStyle name="Normal 5 6 4" xfId="709" xr:uid="{00000000-0005-0000-0000-0000F8AB0000}"/>
    <cellStyle name="Normal 5 6 4 10" xfId="41615" xr:uid="{00000000-0005-0000-0000-0000F9AB0000}"/>
    <cellStyle name="Normal 5 6 4 2" xfId="2490" xr:uid="{00000000-0005-0000-0000-0000FAAB0000}"/>
    <cellStyle name="Normal 5 6 4 2 2" xfId="4940" xr:uid="{00000000-0005-0000-0000-0000FBAB0000}"/>
    <cellStyle name="Normal 5 6 4 2 2 2" xfId="14918" xr:uid="{00000000-0005-0000-0000-0000FCAB0000}"/>
    <cellStyle name="Normal 5 6 4 2 2 2 2" xfId="28843" xr:uid="{00000000-0005-0000-0000-0000FDAB0000}"/>
    <cellStyle name="Normal 5 6 4 2 2 3" xfId="36738" xr:uid="{00000000-0005-0000-0000-0000FEAB0000}"/>
    <cellStyle name="Normal 5 6 4 2 2 4" xfId="21527" xr:uid="{00000000-0005-0000-0000-0000FFAB0000}"/>
    <cellStyle name="Normal 5 6 4 2 2 5" xfId="46140" xr:uid="{00000000-0005-0000-0000-000000AC0000}"/>
    <cellStyle name="Normal 5 6 4 2 3" xfId="9036" xr:uid="{00000000-0005-0000-0000-000001AC0000}"/>
    <cellStyle name="Normal 5 6 4 2 3 2" xfId="18002" xr:uid="{00000000-0005-0000-0000-000002AC0000}"/>
    <cellStyle name="Normal 5 6 4 2 3 2 2" xfId="30327" xr:uid="{00000000-0005-0000-0000-000003AC0000}"/>
    <cellStyle name="Normal 5 6 4 2 3 3" xfId="38223" xr:uid="{00000000-0005-0000-0000-000004AC0000}"/>
    <cellStyle name="Normal 5 6 4 2 3 4" xfId="23010" xr:uid="{00000000-0005-0000-0000-000005AC0000}"/>
    <cellStyle name="Normal 5 6 4 2 3 5" xfId="49228" xr:uid="{00000000-0005-0000-0000-000006AC0000}"/>
    <cellStyle name="Normal 5 6 4 2 4" xfId="9903" xr:uid="{00000000-0005-0000-0000-000007AC0000}"/>
    <cellStyle name="Normal 5 6 4 2 4 2" xfId="31812" xr:uid="{00000000-0005-0000-0000-000008AC0000}"/>
    <cellStyle name="Normal 5 6 4 2 4 3" xfId="39709" xr:uid="{00000000-0005-0000-0000-000009AC0000}"/>
    <cellStyle name="Normal 5 6 4 2 4 4" xfId="24494" xr:uid="{00000000-0005-0000-0000-00000AAC0000}"/>
    <cellStyle name="Normal 5 6 4 2 4 5" xfId="50871" xr:uid="{00000000-0005-0000-0000-00000BAC0000}"/>
    <cellStyle name="Normal 5 6 4 2 5" xfId="12529" xr:uid="{00000000-0005-0000-0000-00000CAC0000}"/>
    <cellStyle name="Normal 5 6 4 2 5 2" xfId="33297" xr:uid="{00000000-0005-0000-0000-00000DAC0000}"/>
    <cellStyle name="Normal 5 6 4 2 5 3" xfId="41194" xr:uid="{00000000-0005-0000-0000-00000EAC0000}"/>
    <cellStyle name="Normal 5 6 4 2 6" xfId="26881" xr:uid="{00000000-0005-0000-0000-00000FAC0000}"/>
    <cellStyle name="Normal 5 6 4 2 7" xfId="34781" xr:uid="{00000000-0005-0000-0000-000010AC0000}"/>
    <cellStyle name="Normal 5 6 4 2 8" xfId="20043" xr:uid="{00000000-0005-0000-0000-000011AC0000}"/>
    <cellStyle name="Normal 5 6 4 2 9" xfId="42689" xr:uid="{00000000-0005-0000-0000-000012AC0000}"/>
    <cellStyle name="Normal 5 6 4 3" xfId="1400" xr:uid="{00000000-0005-0000-0000-000013AC0000}"/>
    <cellStyle name="Normal 5 6 4 3 2" xfId="6752" xr:uid="{00000000-0005-0000-0000-000014AC0000}"/>
    <cellStyle name="Normal 5 6 4 3 2 2" xfId="15730" xr:uid="{00000000-0005-0000-0000-000015AC0000}"/>
    <cellStyle name="Normal 5 6 4 3 2 3" xfId="28168" xr:uid="{00000000-0005-0000-0000-000016AC0000}"/>
    <cellStyle name="Normal 5 6 4 3 2 4" xfId="46954" xr:uid="{00000000-0005-0000-0000-000017AC0000}"/>
    <cellStyle name="Normal 5 6 4 3 3" xfId="11718" xr:uid="{00000000-0005-0000-0000-000018AC0000}"/>
    <cellStyle name="Normal 5 6 4 3 3 2" xfId="36063" xr:uid="{00000000-0005-0000-0000-000019AC0000}"/>
    <cellStyle name="Normal 5 6 4 3 4" xfId="20852" xr:uid="{00000000-0005-0000-0000-00001AAC0000}"/>
    <cellStyle name="Normal 5 6 4 3 5" xfId="43272" xr:uid="{00000000-0005-0000-0000-00001BAC0000}"/>
    <cellStyle name="Normal 5 6 4 4" xfId="4100" xr:uid="{00000000-0005-0000-0000-00001CAC0000}"/>
    <cellStyle name="Normal 5 6 4 4 2" xfId="14081" xr:uid="{00000000-0005-0000-0000-00001DAC0000}"/>
    <cellStyle name="Normal 5 6 4 4 2 2" xfId="29652" xr:uid="{00000000-0005-0000-0000-00001EAC0000}"/>
    <cellStyle name="Normal 5 6 4 4 3" xfId="37548" xr:uid="{00000000-0005-0000-0000-00001FAC0000}"/>
    <cellStyle name="Normal 5 6 4 4 4" xfId="22335" xr:uid="{00000000-0005-0000-0000-000020AC0000}"/>
    <cellStyle name="Normal 5 6 4 4 5" xfId="45303" xr:uid="{00000000-0005-0000-0000-000021AC0000}"/>
    <cellStyle name="Normal 5 6 4 5" xfId="7288" xr:uid="{00000000-0005-0000-0000-000022AC0000}"/>
    <cellStyle name="Normal 5 6 4 5 2" xfId="16264" xr:uid="{00000000-0005-0000-0000-000023AC0000}"/>
    <cellStyle name="Normal 5 6 4 5 2 2" xfId="31137" xr:uid="{00000000-0005-0000-0000-000024AC0000}"/>
    <cellStyle name="Normal 5 6 4 5 3" xfId="39034" xr:uid="{00000000-0005-0000-0000-000025AC0000}"/>
    <cellStyle name="Normal 5 6 4 5 4" xfId="23819" xr:uid="{00000000-0005-0000-0000-000026AC0000}"/>
    <cellStyle name="Normal 5 6 4 5 5" xfId="47489" xr:uid="{00000000-0005-0000-0000-000027AC0000}"/>
    <cellStyle name="Normal 5 6 4 6" xfId="3196" xr:uid="{00000000-0005-0000-0000-000028AC0000}"/>
    <cellStyle name="Normal 5 6 4 6 2" xfId="13180" xr:uid="{00000000-0005-0000-0000-000029AC0000}"/>
    <cellStyle name="Normal 5 6 4 6 2 2" xfId="32622" xr:uid="{00000000-0005-0000-0000-00002AAC0000}"/>
    <cellStyle name="Normal 5 6 4 6 3" xfId="40519" xr:uid="{00000000-0005-0000-0000-00002BAC0000}"/>
    <cellStyle name="Normal 5 6 4 6 4" xfId="25224" xr:uid="{00000000-0005-0000-0000-00002CAC0000}"/>
    <cellStyle name="Normal 5 6 4 6 5" xfId="44401" xr:uid="{00000000-0005-0000-0000-00002DAC0000}"/>
    <cellStyle name="Normal 5 6 4 7" xfId="7962" xr:uid="{00000000-0005-0000-0000-00002EAC0000}"/>
    <cellStyle name="Normal 5 6 4 7 2" xfId="16929" xr:uid="{00000000-0005-0000-0000-00002FAC0000}"/>
    <cellStyle name="Normal 5 6 4 7 3" xfId="26206" xr:uid="{00000000-0005-0000-0000-000030AC0000}"/>
    <cellStyle name="Normal 5 6 4 7 4" xfId="48154" xr:uid="{00000000-0005-0000-0000-000031AC0000}"/>
    <cellStyle name="Normal 5 6 4 8" xfId="11719" xr:uid="{00000000-0005-0000-0000-000032AC0000}"/>
    <cellStyle name="Normal 5 6 4 8 2" xfId="34106" xr:uid="{00000000-0005-0000-0000-000033AC0000}"/>
    <cellStyle name="Normal 5 6 4 8 3" xfId="49797" xr:uid="{00000000-0005-0000-0000-000034AC0000}"/>
    <cellStyle name="Normal 5 6 4 9" xfId="19368" xr:uid="{00000000-0005-0000-0000-000035AC0000}"/>
    <cellStyle name="Normal 5 6 5" xfId="883" xr:uid="{00000000-0005-0000-0000-000036AC0000}"/>
    <cellStyle name="Normal 5 6 5 2" xfId="1574" xr:uid="{00000000-0005-0000-0000-000037AC0000}"/>
    <cellStyle name="Normal 5 6 5 2 2" xfId="6926" xr:uid="{00000000-0005-0000-0000-000038AC0000}"/>
    <cellStyle name="Normal 5 6 5 2 2 2" xfId="15904" xr:uid="{00000000-0005-0000-0000-000039AC0000}"/>
    <cellStyle name="Normal 5 6 5 2 2 3" xfId="28838" xr:uid="{00000000-0005-0000-0000-00003AAC0000}"/>
    <cellStyle name="Normal 5 6 5 2 2 4" xfId="47128" xr:uid="{00000000-0005-0000-0000-00003BAC0000}"/>
    <cellStyle name="Normal 5 6 5 2 3" xfId="11720" xr:uid="{00000000-0005-0000-0000-00003CAC0000}"/>
    <cellStyle name="Normal 5 6 5 2 3 2" xfId="36733" xr:uid="{00000000-0005-0000-0000-00003DAC0000}"/>
    <cellStyle name="Normal 5 6 5 2 4" xfId="21522" xr:uid="{00000000-0005-0000-0000-00003EAC0000}"/>
    <cellStyle name="Normal 5 6 5 2 5" xfId="43446" xr:uid="{00000000-0005-0000-0000-00003FAC0000}"/>
    <cellStyle name="Normal 5 6 5 3" xfId="4661" xr:uid="{00000000-0005-0000-0000-000040AC0000}"/>
    <cellStyle name="Normal 5 6 5 3 2" xfId="14639" xr:uid="{00000000-0005-0000-0000-000041AC0000}"/>
    <cellStyle name="Normal 5 6 5 3 2 2" xfId="30322" xr:uid="{00000000-0005-0000-0000-000042AC0000}"/>
    <cellStyle name="Normal 5 6 5 3 3" xfId="38218" xr:uid="{00000000-0005-0000-0000-000043AC0000}"/>
    <cellStyle name="Normal 5 6 5 3 4" xfId="23005" xr:uid="{00000000-0005-0000-0000-000044AC0000}"/>
    <cellStyle name="Normal 5 6 5 3 5" xfId="45861" xr:uid="{00000000-0005-0000-0000-000045AC0000}"/>
    <cellStyle name="Normal 5 6 5 4" xfId="7462" xr:uid="{00000000-0005-0000-0000-000046AC0000}"/>
    <cellStyle name="Normal 5 6 5 4 2" xfId="16437" xr:uid="{00000000-0005-0000-0000-000047AC0000}"/>
    <cellStyle name="Normal 5 6 5 4 2 2" xfId="31807" xr:uid="{00000000-0005-0000-0000-000048AC0000}"/>
    <cellStyle name="Normal 5 6 5 4 3" xfId="39704" xr:uid="{00000000-0005-0000-0000-000049AC0000}"/>
    <cellStyle name="Normal 5 6 5 4 4" xfId="24489" xr:uid="{00000000-0005-0000-0000-00004AAC0000}"/>
    <cellStyle name="Normal 5 6 5 4 5" xfId="47662" xr:uid="{00000000-0005-0000-0000-00004BAC0000}"/>
    <cellStyle name="Normal 5 6 5 5" xfId="3370" xr:uid="{00000000-0005-0000-0000-00004CAC0000}"/>
    <cellStyle name="Normal 5 6 5 5 2" xfId="13354" xr:uid="{00000000-0005-0000-0000-00004DAC0000}"/>
    <cellStyle name="Normal 5 6 5 5 2 2" xfId="33292" xr:uid="{00000000-0005-0000-0000-00004EAC0000}"/>
    <cellStyle name="Normal 5 6 5 5 3" xfId="41189" xr:uid="{00000000-0005-0000-0000-00004FAC0000}"/>
    <cellStyle name="Normal 5 6 5 5 4" xfId="25465" xr:uid="{00000000-0005-0000-0000-000050AC0000}"/>
    <cellStyle name="Normal 5 6 5 5 5" xfId="44575" xr:uid="{00000000-0005-0000-0000-000051AC0000}"/>
    <cellStyle name="Normal 5 6 5 6" xfId="8136" xr:uid="{00000000-0005-0000-0000-000052AC0000}"/>
    <cellStyle name="Normal 5 6 5 6 2" xfId="17103" xr:uid="{00000000-0005-0000-0000-000053AC0000}"/>
    <cellStyle name="Normal 5 6 5 6 3" xfId="26876" xr:uid="{00000000-0005-0000-0000-000054AC0000}"/>
    <cellStyle name="Normal 5 6 5 6 4" xfId="48328" xr:uid="{00000000-0005-0000-0000-000055AC0000}"/>
    <cellStyle name="Normal 5 6 5 7" xfId="11721" xr:uid="{00000000-0005-0000-0000-000056AC0000}"/>
    <cellStyle name="Normal 5 6 5 7 2" xfId="34776" xr:uid="{00000000-0005-0000-0000-000057AC0000}"/>
    <cellStyle name="Normal 5 6 5 7 3" xfId="49971" xr:uid="{00000000-0005-0000-0000-000058AC0000}"/>
    <cellStyle name="Normal 5 6 5 8" xfId="20038" xr:uid="{00000000-0005-0000-0000-000059AC0000}"/>
    <cellStyle name="Normal 5 6 5 9" xfId="41789" xr:uid="{00000000-0005-0000-0000-00005AAC0000}"/>
    <cellStyle name="Normal 5 6 6" xfId="395" xr:uid="{00000000-0005-0000-0000-00005BAC0000}"/>
    <cellStyle name="Normal 5 6 6 2" xfId="2588" xr:uid="{00000000-0005-0000-0000-00005CAC0000}"/>
    <cellStyle name="Normal 5 6 6 2 2" xfId="5244" xr:uid="{00000000-0005-0000-0000-00005DAC0000}"/>
    <cellStyle name="Normal 5 6 6 2 2 2" xfId="15221" xr:uid="{00000000-0005-0000-0000-00005EAC0000}"/>
    <cellStyle name="Normal 5 6 6 2 2 3" xfId="46444" xr:uid="{00000000-0005-0000-0000-00005FAC0000}"/>
    <cellStyle name="Normal 5 6 6 2 3" xfId="11722" xr:uid="{00000000-0005-0000-0000-000060AC0000}"/>
    <cellStyle name="Normal 5 6 6 2 4" xfId="27325" xr:uid="{00000000-0005-0000-0000-000061AC0000}"/>
    <cellStyle name="Normal 5 6 6 2 5" xfId="43798" xr:uid="{00000000-0005-0000-0000-000062AC0000}"/>
    <cellStyle name="Normal 5 6 6 3" xfId="2889" xr:uid="{00000000-0005-0000-0000-000063AC0000}"/>
    <cellStyle name="Normal 5 6 6 3 2" xfId="12873" xr:uid="{00000000-0005-0000-0000-000064AC0000}"/>
    <cellStyle name="Normal 5 6 6 3 3" xfId="35220" xr:uid="{00000000-0005-0000-0000-000065AC0000}"/>
    <cellStyle name="Normal 5 6 6 3 4" xfId="44094" xr:uid="{00000000-0005-0000-0000-000066AC0000}"/>
    <cellStyle name="Normal 5 6 6 4" xfId="9248" xr:uid="{00000000-0005-0000-0000-000067AC0000}"/>
    <cellStyle name="Normal 5 6 6 4 2" xfId="18214" xr:uid="{00000000-0005-0000-0000-000068AC0000}"/>
    <cellStyle name="Normal 5 6 6 4 3" xfId="49440" xr:uid="{00000000-0005-0000-0000-000069AC0000}"/>
    <cellStyle name="Normal 5 6 6 5" xfId="11723" xr:uid="{00000000-0005-0000-0000-00006AAC0000}"/>
    <cellStyle name="Normal 5 6 6 5 2" xfId="51083" xr:uid="{00000000-0005-0000-0000-00006BAC0000}"/>
    <cellStyle name="Normal 5 6 6 6" xfId="19049" xr:uid="{00000000-0005-0000-0000-00006CAC0000}"/>
    <cellStyle name="Normal 5 6 6 7" xfId="42901" xr:uid="{00000000-0005-0000-0000-00006DAC0000}"/>
    <cellStyle name="Normal 5 6 7" xfId="1093" xr:uid="{00000000-0005-0000-0000-00006EAC0000}"/>
    <cellStyle name="Normal 5 6 7 2" xfId="4365" xr:uid="{00000000-0005-0000-0000-00006FAC0000}"/>
    <cellStyle name="Normal 5 6 7 2 2" xfId="14345" xr:uid="{00000000-0005-0000-0000-000070AC0000}"/>
    <cellStyle name="Normal 5 6 7 2 3" xfId="27849" xr:uid="{00000000-0005-0000-0000-000071AC0000}"/>
    <cellStyle name="Normal 5 6 7 2 4" xfId="45567" xr:uid="{00000000-0005-0000-0000-000072AC0000}"/>
    <cellStyle name="Normal 5 6 7 3" xfId="11724" xr:uid="{00000000-0005-0000-0000-000073AC0000}"/>
    <cellStyle name="Normal 5 6 7 3 2" xfId="35744" xr:uid="{00000000-0005-0000-0000-000074AC0000}"/>
    <cellStyle name="Normal 5 6 7 4" xfId="20533" xr:uid="{00000000-0005-0000-0000-000075AC0000}"/>
    <cellStyle name="Normal 5 6 7 5" xfId="42966" xr:uid="{00000000-0005-0000-0000-000076AC0000}"/>
    <cellStyle name="Normal 5 6 8" xfId="5959" xr:uid="{00000000-0005-0000-0000-000077AC0000}"/>
    <cellStyle name="Normal 5 6 8 2" xfId="29333" xr:uid="{00000000-0005-0000-0000-000078AC0000}"/>
    <cellStyle name="Normal 5 6 8 2 2" xfId="51430" xr:uid="{00000000-0005-0000-0000-000079AC0000}"/>
    <cellStyle name="Normal 5 6 8 3" xfId="37229" xr:uid="{00000000-0005-0000-0000-00007AAC0000}"/>
    <cellStyle name="Normal 5 6 8 3 2" xfId="51301" xr:uid="{00000000-0005-0000-0000-00007BAC0000}"/>
    <cellStyle name="Normal 5 6 8 4" xfId="22017" xr:uid="{00000000-0005-0000-0000-00007CAC0000}"/>
    <cellStyle name="Normal 5 6 9" xfId="6442" xr:uid="{00000000-0005-0000-0000-00007DAC0000}"/>
    <cellStyle name="Normal 5 6 9 2" xfId="15424" xr:uid="{00000000-0005-0000-0000-00007EAC0000}"/>
    <cellStyle name="Normal 5 6 9 2 2" xfId="30818" xr:uid="{00000000-0005-0000-0000-00007FAC0000}"/>
    <cellStyle name="Normal 5 6 9 3" xfId="38715" xr:uid="{00000000-0005-0000-0000-000080AC0000}"/>
    <cellStyle name="Normal 5 6 9 4" xfId="23501" xr:uid="{00000000-0005-0000-0000-000081AC0000}"/>
    <cellStyle name="Normal 5 6 9 5" xfId="46647" xr:uid="{00000000-0005-0000-0000-000082AC0000}"/>
    <cellStyle name="Normal 5 7" xfId="88" xr:uid="{00000000-0005-0000-0000-000083AC0000}"/>
    <cellStyle name="Normal 5 7 10" xfId="7027" xr:uid="{00000000-0005-0000-0000-000084AC0000}"/>
    <cellStyle name="Normal 5 7 10 2" xfId="16004" xr:uid="{00000000-0005-0000-0000-000085AC0000}"/>
    <cellStyle name="Normal 5 7 10 3" xfId="25891" xr:uid="{00000000-0005-0000-0000-000086AC0000}"/>
    <cellStyle name="Normal 5 7 10 4" xfId="47229" xr:uid="{00000000-0005-0000-0000-000087AC0000}"/>
    <cellStyle name="Normal 5 7 11" xfId="2835" xr:uid="{00000000-0005-0000-0000-000088AC0000}"/>
    <cellStyle name="Normal 5 7 11 2" xfId="12819" xr:uid="{00000000-0005-0000-0000-000089AC0000}"/>
    <cellStyle name="Normal 5 7 11 3" xfId="33790" xr:uid="{00000000-0005-0000-0000-00008AAC0000}"/>
    <cellStyle name="Normal 5 7 11 4" xfId="44040" xr:uid="{00000000-0005-0000-0000-00008BAC0000}"/>
    <cellStyle name="Normal 5 7 12" xfId="7701" xr:uid="{00000000-0005-0000-0000-00008CAC0000}"/>
    <cellStyle name="Normal 5 7 12 2" xfId="16668" xr:uid="{00000000-0005-0000-0000-00008DAC0000}"/>
    <cellStyle name="Normal 5 7 12 3" xfId="47893" xr:uid="{00000000-0005-0000-0000-00008EAC0000}"/>
    <cellStyle name="Normal 5 7 13" xfId="11725" xr:uid="{00000000-0005-0000-0000-00008FAC0000}"/>
    <cellStyle name="Normal 5 7 13 2" xfId="49536" xr:uid="{00000000-0005-0000-0000-000090AC0000}"/>
    <cellStyle name="Normal 5 7 14" xfId="18296" xr:uid="{00000000-0005-0000-0000-000091AC0000}"/>
    <cellStyle name="Normal 5 7 15" xfId="41354" xr:uid="{00000000-0005-0000-0000-000092AC0000}"/>
    <cellStyle name="Normal 5 7 2" xfId="196" xr:uid="{00000000-0005-0000-0000-000093AC0000}"/>
    <cellStyle name="Normal 5 7 2 10" xfId="11726" xr:uid="{00000000-0005-0000-0000-000094AC0000}"/>
    <cellStyle name="Normal 5 7 2 10 2" xfId="33791" xr:uid="{00000000-0005-0000-0000-000095AC0000}"/>
    <cellStyle name="Normal 5 7 2 10 3" xfId="49800" xr:uid="{00000000-0005-0000-0000-000096AC0000}"/>
    <cellStyle name="Normal 5 7 2 11" xfId="18498" xr:uid="{00000000-0005-0000-0000-000097AC0000}"/>
    <cellStyle name="Normal 5 7 2 12" xfId="41618" xr:uid="{00000000-0005-0000-0000-000098AC0000}"/>
    <cellStyle name="Normal 5 7 2 2" xfId="712" xr:uid="{00000000-0005-0000-0000-000099AC0000}"/>
    <cellStyle name="Normal 5 7 2 2 10" xfId="42110" xr:uid="{00000000-0005-0000-0000-00009AAC0000}"/>
    <cellStyle name="Normal 5 7 2 2 2" xfId="2493" xr:uid="{00000000-0005-0000-0000-00009BAC0000}"/>
    <cellStyle name="Normal 5 7 2 2 2 2" xfId="5102" xr:uid="{00000000-0005-0000-0000-00009CAC0000}"/>
    <cellStyle name="Normal 5 7 2 2 2 2 2" xfId="15080" xr:uid="{00000000-0005-0000-0000-00009DAC0000}"/>
    <cellStyle name="Normal 5 7 2 2 2 2 2 2" xfId="28846" xr:uid="{00000000-0005-0000-0000-00009EAC0000}"/>
    <cellStyle name="Normal 5 7 2 2 2 2 3" xfId="36741" xr:uid="{00000000-0005-0000-0000-00009FAC0000}"/>
    <cellStyle name="Normal 5 7 2 2 2 2 4" xfId="21530" xr:uid="{00000000-0005-0000-0000-0000A0AC0000}"/>
    <cellStyle name="Normal 5 7 2 2 2 2 5" xfId="46302" xr:uid="{00000000-0005-0000-0000-0000A1AC0000}"/>
    <cellStyle name="Normal 5 7 2 2 2 3" xfId="9039" xr:uid="{00000000-0005-0000-0000-0000A2AC0000}"/>
    <cellStyle name="Normal 5 7 2 2 2 3 2" xfId="18005" xr:uid="{00000000-0005-0000-0000-0000A3AC0000}"/>
    <cellStyle name="Normal 5 7 2 2 2 3 2 2" xfId="30330" xr:uid="{00000000-0005-0000-0000-0000A4AC0000}"/>
    <cellStyle name="Normal 5 7 2 2 2 3 3" xfId="38226" xr:uid="{00000000-0005-0000-0000-0000A5AC0000}"/>
    <cellStyle name="Normal 5 7 2 2 2 3 4" xfId="23013" xr:uid="{00000000-0005-0000-0000-0000A6AC0000}"/>
    <cellStyle name="Normal 5 7 2 2 2 3 5" xfId="49231" xr:uid="{00000000-0005-0000-0000-0000A7AC0000}"/>
    <cellStyle name="Normal 5 7 2 2 2 4" xfId="9904" xr:uid="{00000000-0005-0000-0000-0000A8AC0000}"/>
    <cellStyle name="Normal 5 7 2 2 2 4 2" xfId="31815" xr:uid="{00000000-0005-0000-0000-0000A9AC0000}"/>
    <cellStyle name="Normal 5 7 2 2 2 4 3" xfId="39712" xr:uid="{00000000-0005-0000-0000-0000AAAC0000}"/>
    <cellStyle name="Normal 5 7 2 2 2 4 4" xfId="24497" xr:uid="{00000000-0005-0000-0000-0000ABAC0000}"/>
    <cellStyle name="Normal 5 7 2 2 2 4 5" xfId="50874" xr:uid="{00000000-0005-0000-0000-0000ACAC0000}"/>
    <cellStyle name="Normal 5 7 2 2 2 5" xfId="12531" xr:uid="{00000000-0005-0000-0000-0000ADAC0000}"/>
    <cellStyle name="Normal 5 7 2 2 2 5 2" xfId="33300" xr:uid="{00000000-0005-0000-0000-0000AEAC0000}"/>
    <cellStyle name="Normal 5 7 2 2 2 5 3" xfId="41197" xr:uid="{00000000-0005-0000-0000-0000AFAC0000}"/>
    <cellStyle name="Normal 5 7 2 2 2 6" xfId="26884" xr:uid="{00000000-0005-0000-0000-0000B0AC0000}"/>
    <cellStyle name="Normal 5 7 2 2 2 7" xfId="34784" xr:uid="{00000000-0005-0000-0000-0000B1AC0000}"/>
    <cellStyle name="Normal 5 7 2 2 2 8" xfId="20046" xr:uid="{00000000-0005-0000-0000-0000B2AC0000}"/>
    <cellStyle name="Normal 5 7 2 2 2 9" xfId="42692" xr:uid="{00000000-0005-0000-0000-0000B3AC0000}"/>
    <cellStyle name="Normal 5 7 2 2 3" xfId="1909" xr:uid="{00000000-0005-0000-0000-0000B4AC0000}"/>
    <cellStyle name="Normal 5 7 2 2 3 2" xfId="4263" xr:uid="{00000000-0005-0000-0000-0000B5AC0000}"/>
    <cellStyle name="Normal 5 7 2 2 3 2 2" xfId="14243" xr:uid="{00000000-0005-0000-0000-0000B6AC0000}"/>
    <cellStyle name="Normal 5 7 2 2 3 2 3" xfId="28172" xr:uid="{00000000-0005-0000-0000-0000B7AC0000}"/>
    <cellStyle name="Normal 5 7 2 2 3 2 4" xfId="45465" xr:uid="{00000000-0005-0000-0000-0000B8AC0000}"/>
    <cellStyle name="Normal 5 7 2 2 3 3" xfId="11727" xr:uid="{00000000-0005-0000-0000-0000B9AC0000}"/>
    <cellStyle name="Normal 5 7 2 2 3 3 2" xfId="36067" xr:uid="{00000000-0005-0000-0000-0000BAAC0000}"/>
    <cellStyle name="Normal 5 7 2 2 3 4" xfId="20856" xr:uid="{00000000-0005-0000-0000-0000BBAC0000}"/>
    <cellStyle name="Normal 5 7 2 2 3 5" xfId="43679" xr:uid="{00000000-0005-0000-0000-0000BCAC0000}"/>
    <cellStyle name="Normal 5 7 2 2 4" xfId="3699" xr:uid="{00000000-0005-0000-0000-0000BDAC0000}"/>
    <cellStyle name="Normal 5 7 2 2 4 2" xfId="13683" xr:uid="{00000000-0005-0000-0000-0000BEAC0000}"/>
    <cellStyle name="Normal 5 7 2 2 4 2 2" xfId="29656" xr:uid="{00000000-0005-0000-0000-0000BFAC0000}"/>
    <cellStyle name="Normal 5 7 2 2 4 3" xfId="37552" xr:uid="{00000000-0005-0000-0000-0000C0AC0000}"/>
    <cellStyle name="Normal 5 7 2 2 4 4" xfId="22339" xr:uid="{00000000-0005-0000-0000-0000C1AC0000}"/>
    <cellStyle name="Normal 5 7 2 2 4 5" xfId="44904" xr:uid="{00000000-0005-0000-0000-0000C2AC0000}"/>
    <cellStyle name="Normal 5 7 2 2 5" xfId="8457" xr:uid="{00000000-0005-0000-0000-0000C3AC0000}"/>
    <cellStyle name="Normal 5 7 2 2 5 2" xfId="17424" xr:uid="{00000000-0005-0000-0000-0000C4AC0000}"/>
    <cellStyle name="Normal 5 7 2 2 5 2 2" xfId="31141" xr:uid="{00000000-0005-0000-0000-0000C5AC0000}"/>
    <cellStyle name="Normal 5 7 2 2 5 3" xfId="39038" xr:uid="{00000000-0005-0000-0000-0000C6AC0000}"/>
    <cellStyle name="Normal 5 7 2 2 5 4" xfId="23823" xr:uid="{00000000-0005-0000-0000-0000C7AC0000}"/>
    <cellStyle name="Normal 5 7 2 2 5 5" xfId="48649" xr:uid="{00000000-0005-0000-0000-0000C8AC0000}"/>
    <cellStyle name="Normal 5 7 2 2 6" xfId="11728" xr:uid="{00000000-0005-0000-0000-0000C9AC0000}"/>
    <cellStyle name="Normal 5 7 2 2 6 2" xfId="32626" xr:uid="{00000000-0005-0000-0000-0000CAAC0000}"/>
    <cellStyle name="Normal 5 7 2 2 6 3" xfId="40523" xr:uid="{00000000-0005-0000-0000-0000CBAC0000}"/>
    <cellStyle name="Normal 5 7 2 2 6 4" xfId="25228" xr:uid="{00000000-0005-0000-0000-0000CCAC0000}"/>
    <cellStyle name="Normal 5 7 2 2 6 5" xfId="50292" xr:uid="{00000000-0005-0000-0000-0000CDAC0000}"/>
    <cellStyle name="Normal 5 7 2 2 7" xfId="26210" xr:uid="{00000000-0005-0000-0000-0000CEAC0000}"/>
    <cellStyle name="Normal 5 7 2 2 8" xfId="34110" xr:uid="{00000000-0005-0000-0000-0000CFAC0000}"/>
    <cellStyle name="Normal 5 7 2 2 9" xfId="19372" xr:uid="{00000000-0005-0000-0000-0000D0AC0000}"/>
    <cellStyle name="Normal 5 7 2 3" xfId="2492" xr:uid="{00000000-0005-0000-0000-0000D1AC0000}"/>
    <cellStyle name="Normal 5 7 2 3 2" xfId="4823" xr:uid="{00000000-0005-0000-0000-0000D2AC0000}"/>
    <cellStyle name="Normal 5 7 2 3 2 2" xfId="14801" xr:uid="{00000000-0005-0000-0000-0000D3AC0000}"/>
    <cellStyle name="Normal 5 7 2 3 2 2 2" xfId="28845" xr:uid="{00000000-0005-0000-0000-0000D4AC0000}"/>
    <cellStyle name="Normal 5 7 2 3 2 3" xfId="36740" xr:uid="{00000000-0005-0000-0000-0000D5AC0000}"/>
    <cellStyle name="Normal 5 7 2 3 2 4" xfId="21529" xr:uid="{00000000-0005-0000-0000-0000D6AC0000}"/>
    <cellStyle name="Normal 5 7 2 3 2 5" xfId="46023" xr:uid="{00000000-0005-0000-0000-0000D7AC0000}"/>
    <cellStyle name="Normal 5 7 2 3 3" xfId="9038" xr:uid="{00000000-0005-0000-0000-0000D8AC0000}"/>
    <cellStyle name="Normal 5 7 2 3 3 2" xfId="18004" xr:uid="{00000000-0005-0000-0000-0000D9AC0000}"/>
    <cellStyle name="Normal 5 7 2 3 3 2 2" xfId="30329" xr:uid="{00000000-0005-0000-0000-0000DAAC0000}"/>
    <cellStyle name="Normal 5 7 2 3 3 3" xfId="38225" xr:uid="{00000000-0005-0000-0000-0000DBAC0000}"/>
    <cellStyle name="Normal 5 7 2 3 3 4" xfId="23012" xr:uid="{00000000-0005-0000-0000-0000DCAC0000}"/>
    <cellStyle name="Normal 5 7 2 3 3 5" xfId="49230" xr:uid="{00000000-0005-0000-0000-0000DDAC0000}"/>
    <cellStyle name="Normal 5 7 2 3 4" xfId="9905" xr:uid="{00000000-0005-0000-0000-0000DEAC0000}"/>
    <cellStyle name="Normal 5 7 2 3 4 2" xfId="31814" xr:uid="{00000000-0005-0000-0000-0000DFAC0000}"/>
    <cellStyle name="Normal 5 7 2 3 4 3" xfId="39711" xr:uid="{00000000-0005-0000-0000-0000E0AC0000}"/>
    <cellStyle name="Normal 5 7 2 3 4 4" xfId="24496" xr:uid="{00000000-0005-0000-0000-0000E1AC0000}"/>
    <cellStyle name="Normal 5 7 2 3 4 5" xfId="50873" xr:uid="{00000000-0005-0000-0000-0000E2AC0000}"/>
    <cellStyle name="Normal 5 7 2 3 5" xfId="12530" xr:uid="{00000000-0005-0000-0000-0000E3AC0000}"/>
    <cellStyle name="Normal 5 7 2 3 5 2" xfId="33299" xr:uid="{00000000-0005-0000-0000-0000E4AC0000}"/>
    <cellStyle name="Normal 5 7 2 3 5 3" xfId="41196" xr:uid="{00000000-0005-0000-0000-0000E5AC0000}"/>
    <cellStyle name="Normal 5 7 2 3 6" xfId="26883" xr:uid="{00000000-0005-0000-0000-0000E6AC0000}"/>
    <cellStyle name="Normal 5 7 2 3 7" xfId="34783" xr:uid="{00000000-0005-0000-0000-0000E7AC0000}"/>
    <cellStyle name="Normal 5 7 2 3 8" xfId="20045" xr:uid="{00000000-0005-0000-0000-0000E8AC0000}"/>
    <cellStyle name="Normal 5 7 2 3 9" xfId="42691" xr:uid="{00000000-0005-0000-0000-0000E9AC0000}"/>
    <cellStyle name="Normal 5 7 2 4" xfId="1403" xr:uid="{00000000-0005-0000-0000-0000EAAC0000}"/>
    <cellStyle name="Normal 5 7 2 4 2" xfId="4583" xr:uid="{00000000-0005-0000-0000-0000EBAC0000}"/>
    <cellStyle name="Normal 5 7 2 4 2 2" xfId="14561" xr:uid="{00000000-0005-0000-0000-0000ECAC0000}"/>
    <cellStyle name="Normal 5 7 2 4 2 3" xfId="27329" xr:uid="{00000000-0005-0000-0000-0000EDAC0000}"/>
    <cellStyle name="Normal 5 7 2 4 2 4" xfId="45783" xr:uid="{00000000-0005-0000-0000-0000EEAC0000}"/>
    <cellStyle name="Normal 5 7 2 4 3" xfId="11729" xr:uid="{00000000-0005-0000-0000-0000EFAC0000}"/>
    <cellStyle name="Normal 5 7 2 4 3 2" xfId="35224" xr:uid="{00000000-0005-0000-0000-0000F0AC0000}"/>
    <cellStyle name="Normal 5 7 2 4 4" xfId="19053" xr:uid="{00000000-0005-0000-0000-0000F1AC0000}"/>
    <cellStyle name="Normal 5 7 2 4 5" xfId="43275" xr:uid="{00000000-0005-0000-0000-0000F2AC0000}"/>
    <cellStyle name="Normal 5 7 2 5" xfId="6755" xr:uid="{00000000-0005-0000-0000-0000F3AC0000}"/>
    <cellStyle name="Normal 5 7 2 5 2" xfId="15733" xr:uid="{00000000-0005-0000-0000-0000F4AC0000}"/>
    <cellStyle name="Normal 5 7 2 5 2 2" xfId="27853" xr:uid="{00000000-0005-0000-0000-0000F5AC0000}"/>
    <cellStyle name="Normal 5 7 2 5 3" xfId="35748" xr:uid="{00000000-0005-0000-0000-0000F6AC0000}"/>
    <cellStyle name="Normal 5 7 2 5 4" xfId="20537" xr:uid="{00000000-0005-0000-0000-0000F7AC0000}"/>
    <cellStyle name="Normal 5 7 2 5 5" xfId="46957" xr:uid="{00000000-0005-0000-0000-0000F8AC0000}"/>
    <cellStyle name="Normal 5 7 2 6" xfId="3983" xr:uid="{00000000-0005-0000-0000-0000F9AC0000}"/>
    <cellStyle name="Normal 5 7 2 6 2" xfId="13964" xr:uid="{00000000-0005-0000-0000-0000FAAC0000}"/>
    <cellStyle name="Normal 5 7 2 6 2 2" xfId="29337" xr:uid="{00000000-0005-0000-0000-0000FBAC0000}"/>
    <cellStyle name="Normal 5 7 2 6 3" xfId="37233" xr:uid="{00000000-0005-0000-0000-0000FCAC0000}"/>
    <cellStyle name="Normal 5 7 2 6 4" xfId="22021" xr:uid="{00000000-0005-0000-0000-0000FDAC0000}"/>
    <cellStyle name="Normal 5 7 2 6 5" xfId="45186" xr:uid="{00000000-0005-0000-0000-0000FEAC0000}"/>
    <cellStyle name="Normal 5 7 2 7" xfId="7291" xr:uid="{00000000-0005-0000-0000-0000FFAC0000}"/>
    <cellStyle name="Normal 5 7 2 7 2" xfId="16267" xr:uid="{00000000-0005-0000-0000-000000AD0000}"/>
    <cellStyle name="Normal 5 7 2 7 2 2" xfId="30822" xr:uid="{00000000-0005-0000-0000-000001AD0000}"/>
    <cellStyle name="Normal 5 7 2 7 3" xfId="38719" xr:uid="{00000000-0005-0000-0000-000002AD0000}"/>
    <cellStyle name="Normal 5 7 2 7 4" xfId="23505" xr:uid="{00000000-0005-0000-0000-000003AD0000}"/>
    <cellStyle name="Normal 5 7 2 7 5" xfId="47492" xr:uid="{00000000-0005-0000-0000-000004AD0000}"/>
    <cellStyle name="Normal 5 7 2 8" xfId="3199" xr:uid="{00000000-0005-0000-0000-000005AD0000}"/>
    <cellStyle name="Normal 5 7 2 8 2" xfId="13183" xr:uid="{00000000-0005-0000-0000-000006AD0000}"/>
    <cellStyle name="Normal 5 7 2 8 2 2" xfId="32307" xr:uid="{00000000-0005-0000-0000-000007AD0000}"/>
    <cellStyle name="Normal 5 7 2 8 3" xfId="40204" xr:uid="{00000000-0005-0000-0000-000008AD0000}"/>
    <cellStyle name="Normal 5 7 2 8 4" xfId="24938" xr:uid="{00000000-0005-0000-0000-000009AD0000}"/>
    <cellStyle name="Normal 5 7 2 8 5" xfId="44404" xr:uid="{00000000-0005-0000-0000-00000AAD0000}"/>
    <cellStyle name="Normal 5 7 2 9" xfId="7965" xr:uid="{00000000-0005-0000-0000-00000BAD0000}"/>
    <cellStyle name="Normal 5 7 2 9 2" xfId="16932" xr:uid="{00000000-0005-0000-0000-00000CAD0000}"/>
    <cellStyle name="Normal 5 7 2 9 3" xfId="25892" xr:uid="{00000000-0005-0000-0000-00000DAD0000}"/>
    <cellStyle name="Normal 5 7 2 9 4" xfId="48157" xr:uid="{00000000-0005-0000-0000-00000EAD0000}"/>
    <cellStyle name="Normal 5 7 3" xfId="304" xr:uid="{00000000-0005-0000-0000-00000FAD0000}"/>
    <cellStyle name="Normal 5 7 3 10" xfId="18577" xr:uid="{00000000-0005-0000-0000-000010AD0000}"/>
    <cellStyle name="Normal 5 7 3 11" xfId="41792" xr:uid="{00000000-0005-0000-0000-000011AD0000}"/>
    <cellStyle name="Normal 5 7 3 2" xfId="886" xr:uid="{00000000-0005-0000-0000-000012AD0000}"/>
    <cellStyle name="Normal 5 7 3 2 2" xfId="2494" xr:uid="{00000000-0005-0000-0000-000013AD0000}"/>
    <cellStyle name="Normal 5 7 3 2 2 2" xfId="4923" xr:uid="{00000000-0005-0000-0000-000014AD0000}"/>
    <cellStyle name="Normal 5 7 3 2 2 2 2" xfId="14901" xr:uid="{00000000-0005-0000-0000-000015AD0000}"/>
    <cellStyle name="Normal 5 7 3 2 2 2 3" xfId="28847" xr:uid="{00000000-0005-0000-0000-000016AD0000}"/>
    <cellStyle name="Normal 5 7 3 2 2 2 4" xfId="46123" xr:uid="{00000000-0005-0000-0000-000017AD0000}"/>
    <cellStyle name="Normal 5 7 3 2 2 3" xfId="11730" xr:uid="{00000000-0005-0000-0000-000018AD0000}"/>
    <cellStyle name="Normal 5 7 3 2 2 3 2" xfId="36742" xr:uid="{00000000-0005-0000-0000-000019AD0000}"/>
    <cellStyle name="Normal 5 7 3 2 2 4" xfId="21531" xr:uid="{00000000-0005-0000-0000-00001AAD0000}"/>
    <cellStyle name="Normal 5 7 3 2 2 5" xfId="43782" xr:uid="{00000000-0005-0000-0000-00001BAD0000}"/>
    <cellStyle name="Normal 5 7 3 2 3" xfId="3700" xr:uid="{00000000-0005-0000-0000-00001CAD0000}"/>
    <cellStyle name="Normal 5 7 3 2 3 2" xfId="13684" xr:uid="{00000000-0005-0000-0000-00001DAD0000}"/>
    <cellStyle name="Normal 5 7 3 2 3 2 2" xfId="30331" xr:uid="{00000000-0005-0000-0000-00001EAD0000}"/>
    <cellStyle name="Normal 5 7 3 2 3 3" xfId="38227" xr:uid="{00000000-0005-0000-0000-00001FAD0000}"/>
    <cellStyle name="Normal 5 7 3 2 3 4" xfId="23014" xr:uid="{00000000-0005-0000-0000-000020AD0000}"/>
    <cellStyle name="Normal 5 7 3 2 3 5" xfId="44905" xr:uid="{00000000-0005-0000-0000-000021AD0000}"/>
    <cellStyle name="Normal 5 7 3 2 4" xfId="9040" xr:uid="{00000000-0005-0000-0000-000022AD0000}"/>
    <cellStyle name="Normal 5 7 3 2 4 2" xfId="18006" xr:uid="{00000000-0005-0000-0000-000023AD0000}"/>
    <cellStyle name="Normal 5 7 3 2 4 2 2" xfId="31816" xr:uid="{00000000-0005-0000-0000-000024AD0000}"/>
    <cellStyle name="Normal 5 7 3 2 4 3" xfId="39713" xr:uid="{00000000-0005-0000-0000-000025AD0000}"/>
    <cellStyle name="Normal 5 7 3 2 4 4" xfId="24498" xr:uid="{00000000-0005-0000-0000-000026AD0000}"/>
    <cellStyle name="Normal 5 7 3 2 4 5" xfId="49232" xr:uid="{00000000-0005-0000-0000-000027AD0000}"/>
    <cellStyle name="Normal 5 7 3 2 5" xfId="11731" xr:uid="{00000000-0005-0000-0000-000028AD0000}"/>
    <cellStyle name="Normal 5 7 3 2 5 2" xfId="33301" xr:uid="{00000000-0005-0000-0000-000029AD0000}"/>
    <cellStyle name="Normal 5 7 3 2 5 3" xfId="41198" xr:uid="{00000000-0005-0000-0000-00002AAD0000}"/>
    <cellStyle name="Normal 5 7 3 2 5 4" xfId="25469" xr:uid="{00000000-0005-0000-0000-00002BAD0000}"/>
    <cellStyle name="Normal 5 7 3 2 5 5" xfId="50875" xr:uid="{00000000-0005-0000-0000-00002CAD0000}"/>
    <cellStyle name="Normal 5 7 3 2 6" xfId="26885" xr:uid="{00000000-0005-0000-0000-00002DAD0000}"/>
    <cellStyle name="Normal 5 7 3 2 7" xfId="34785" xr:uid="{00000000-0005-0000-0000-00002EAD0000}"/>
    <cellStyle name="Normal 5 7 3 2 8" xfId="20047" xr:uid="{00000000-0005-0000-0000-00002FAD0000}"/>
    <cellStyle name="Normal 5 7 3 2 9" xfId="42693" xr:uid="{00000000-0005-0000-0000-000030AD0000}"/>
    <cellStyle name="Normal 5 7 3 3" xfId="1577" xr:uid="{00000000-0005-0000-0000-000031AD0000}"/>
    <cellStyle name="Normal 5 7 3 3 2" xfId="6929" xr:uid="{00000000-0005-0000-0000-000032AD0000}"/>
    <cellStyle name="Normal 5 7 3 3 2 2" xfId="15907" xr:uid="{00000000-0005-0000-0000-000033AD0000}"/>
    <cellStyle name="Normal 5 7 3 3 2 3" xfId="27424" xr:uid="{00000000-0005-0000-0000-000034AD0000}"/>
    <cellStyle name="Normal 5 7 3 3 2 4" xfId="47131" xr:uid="{00000000-0005-0000-0000-000035AD0000}"/>
    <cellStyle name="Normal 5 7 3 3 3" xfId="11732" xr:uid="{00000000-0005-0000-0000-000036AD0000}"/>
    <cellStyle name="Normal 5 7 3 3 3 2" xfId="35319" xr:uid="{00000000-0005-0000-0000-000037AD0000}"/>
    <cellStyle name="Normal 5 7 3 3 4" xfId="19371" xr:uid="{00000000-0005-0000-0000-000038AD0000}"/>
    <cellStyle name="Normal 5 7 3 3 5" xfId="43449" xr:uid="{00000000-0005-0000-0000-000039AD0000}"/>
    <cellStyle name="Normal 5 7 3 4" xfId="4083" xr:uid="{00000000-0005-0000-0000-00003AAD0000}"/>
    <cellStyle name="Normal 5 7 3 4 2" xfId="14064" xr:uid="{00000000-0005-0000-0000-00003BAD0000}"/>
    <cellStyle name="Normal 5 7 3 4 2 2" xfId="28171" xr:uid="{00000000-0005-0000-0000-00003CAD0000}"/>
    <cellStyle name="Normal 5 7 3 4 3" xfId="36066" xr:uid="{00000000-0005-0000-0000-00003DAD0000}"/>
    <cellStyle name="Normal 5 7 3 4 4" xfId="20855" xr:uid="{00000000-0005-0000-0000-00003EAD0000}"/>
    <cellStyle name="Normal 5 7 3 4 5" xfId="45286" xr:uid="{00000000-0005-0000-0000-00003FAD0000}"/>
    <cellStyle name="Normal 5 7 3 5" xfId="7465" xr:uid="{00000000-0005-0000-0000-000040AD0000}"/>
    <cellStyle name="Normal 5 7 3 5 2" xfId="16440" xr:uid="{00000000-0005-0000-0000-000041AD0000}"/>
    <cellStyle name="Normal 5 7 3 5 2 2" xfId="29655" xr:uid="{00000000-0005-0000-0000-000042AD0000}"/>
    <cellStyle name="Normal 5 7 3 5 3" xfId="37551" xr:uid="{00000000-0005-0000-0000-000043AD0000}"/>
    <cellStyle name="Normal 5 7 3 5 4" xfId="22338" xr:uid="{00000000-0005-0000-0000-000044AD0000}"/>
    <cellStyle name="Normal 5 7 3 5 5" xfId="47665" xr:uid="{00000000-0005-0000-0000-000045AD0000}"/>
    <cellStyle name="Normal 5 7 3 6" xfId="3373" xr:uid="{00000000-0005-0000-0000-000046AD0000}"/>
    <cellStyle name="Normal 5 7 3 6 2" xfId="13357" xr:uid="{00000000-0005-0000-0000-000047AD0000}"/>
    <cellStyle name="Normal 5 7 3 6 2 2" xfId="31140" xr:uid="{00000000-0005-0000-0000-000048AD0000}"/>
    <cellStyle name="Normal 5 7 3 6 3" xfId="39037" xr:uid="{00000000-0005-0000-0000-000049AD0000}"/>
    <cellStyle name="Normal 5 7 3 6 4" xfId="23822" xr:uid="{00000000-0005-0000-0000-00004AAD0000}"/>
    <cellStyle name="Normal 5 7 3 6 5" xfId="44578" xr:uid="{00000000-0005-0000-0000-00004BAD0000}"/>
    <cellStyle name="Normal 5 7 3 7" xfId="8139" xr:uid="{00000000-0005-0000-0000-00004CAD0000}"/>
    <cellStyle name="Normal 5 7 3 7 2" xfId="17106" xr:uid="{00000000-0005-0000-0000-00004DAD0000}"/>
    <cellStyle name="Normal 5 7 3 7 2 2" xfId="32625" xr:uid="{00000000-0005-0000-0000-00004EAD0000}"/>
    <cellStyle name="Normal 5 7 3 7 3" xfId="40522" xr:uid="{00000000-0005-0000-0000-00004FAD0000}"/>
    <cellStyle name="Normal 5 7 3 7 4" xfId="25227" xr:uid="{00000000-0005-0000-0000-000050AD0000}"/>
    <cellStyle name="Normal 5 7 3 7 5" xfId="48331" xr:uid="{00000000-0005-0000-0000-000051AD0000}"/>
    <cellStyle name="Normal 5 7 3 8" xfId="11733" xr:uid="{00000000-0005-0000-0000-000052AD0000}"/>
    <cellStyle name="Normal 5 7 3 8 2" xfId="26209" xr:uid="{00000000-0005-0000-0000-000053AD0000}"/>
    <cellStyle name="Normal 5 7 3 8 3" xfId="49974" xr:uid="{00000000-0005-0000-0000-000054AD0000}"/>
    <cellStyle name="Normal 5 7 3 9" xfId="34109" xr:uid="{00000000-0005-0000-0000-000055AD0000}"/>
    <cellStyle name="Normal 5 7 4" xfId="445" xr:uid="{00000000-0005-0000-0000-000056AD0000}"/>
    <cellStyle name="Normal 5 7 4 2" xfId="2491" xr:uid="{00000000-0005-0000-0000-000057AD0000}"/>
    <cellStyle name="Normal 5 7 4 2 2" xfId="4644" xr:uid="{00000000-0005-0000-0000-000058AD0000}"/>
    <cellStyle name="Normal 5 7 4 2 2 2" xfId="14622" xr:uid="{00000000-0005-0000-0000-000059AD0000}"/>
    <cellStyle name="Normal 5 7 4 2 2 3" xfId="28844" xr:uid="{00000000-0005-0000-0000-00005AAD0000}"/>
    <cellStyle name="Normal 5 7 4 2 2 4" xfId="45844" xr:uid="{00000000-0005-0000-0000-00005BAD0000}"/>
    <cellStyle name="Normal 5 7 4 2 3" xfId="11734" xr:uid="{00000000-0005-0000-0000-00005CAD0000}"/>
    <cellStyle name="Normal 5 7 4 2 3 2" xfId="36739" xr:uid="{00000000-0005-0000-0000-00005DAD0000}"/>
    <cellStyle name="Normal 5 7 4 2 4" xfId="21528" xr:uid="{00000000-0005-0000-0000-00005EAD0000}"/>
    <cellStyle name="Normal 5 7 4 2 5" xfId="43781" xr:uid="{00000000-0005-0000-0000-00005FAD0000}"/>
    <cellStyle name="Normal 5 7 4 3" xfId="2935" xr:uid="{00000000-0005-0000-0000-000060AD0000}"/>
    <cellStyle name="Normal 5 7 4 3 2" xfId="12919" xr:uid="{00000000-0005-0000-0000-000061AD0000}"/>
    <cellStyle name="Normal 5 7 4 3 2 2" xfId="30328" xr:uid="{00000000-0005-0000-0000-000062AD0000}"/>
    <cellStyle name="Normal 5 7 4 3 3" xfId="38224" xr:uid="{00000000-0005-0000-0000-000063AD0000}"/>
    <cellStyle name="Normal 5 7 4 3 4" xfId="23011" xr:uid="{00000000-0005-0000-0000-000064AD0000}"/>
    <cellStyle name="Normal 5 7 4 3 5" xfId="44140" xr:uid="{00000000-0005-0000-0000-000065AD0000}"/>
    <cellStyle name="Normal 5 7 4 4" xfId="9037" xr:uid="{00000000-0005-0000-0000-000066AD0000}"/>
    <cellStyle name="Normal 5 7 4 4 2" xfId="18003" xr:uid="{00000000-0005-0000-0000-000067AD0000}"/>
    <cellStyle name="Normal 5 7 4 4 2 2" xfId="31813" xr:uid="{00000000-0005-0000-0000-000068AD0000}"/>
    <cellStyle name="Normal 5 7 4 4 3" xfId="39710" xr:uid="{00000000-0005-0000-0000-000069AD0000}"/>
    <cellStyle name="Normal 5 7 4 4 4" xfId="24495" xr:uid="{00000000-0005-0000-0000-00006AAD0000}"/>
    <cellStyle name="Normal 5 7 4 4 5" xfId="49229" xr:uid="{00000000-0005-0000-0000-00006BAD0000}"/>
    <cellStyle name="Normal 5 7 4 5" xfId="11735" xr:uid="{00000000-0005-0000-0000-00006CAD0000}"/>
    <cellStyle name="Normal 5 7 4 5 2" xfId="33298" xr:uid="{00000000-0005-0000-0000-00006DAD0000}"/>
    <cellStyle name="Normal 5 7 4 5 3" xfId="41195" xr:uid="{00000000-0005-0000-0000-00006EAD0000}"/>
    <cellStyle name="Normal 5 7 4 5 4" xfId="25468" xr:uid="{00000000-0005-0000-0000-00006FAD0000}"/>
    <cellStyle name="Normal 5 7 4 5 5" xfId="50872" xr:uid="{00000000-0005-0000-0000-000070AD0000}"/>
    <cellStyle name="Normal 5 7 4 6" xfId="26882" xr:uid="{00000000-0005-0000-0000-000071AD0000}"/>
    <cellStyle name="Normal 5 7 4 7" xfId="34782" xr:uid="{00000000-0005-0000-0000-000072AD0000}"/>
    <cellStyle name="Normal 5 7 4 8" xfId="20044" xr:uid="{00000000-0005-0000-0000-000073AD0000}"/>
    <cellStyle name="Normal 5 7 4 9" xfId="42690" xr:uid="{00000000-0005-0000-0000-000074AD0000}"/>
    <cellStyle name="Normal 5 7 5" xfId="1139" xr:uid="{00000000-0005-0000-0000-000075AD0000}"/>
    <cellStyle name="Normal 5 7 5 2" xfId="5214" xr:uid="{00000000-0005-0000-0000-000076AD0000}"/>
    <cellStyle name="Normal 5 7 5 2 2" xfId="15191" xr:uid="{00000000-0005-0000-0000-000077AD0000}"/>
    <cellStyle name="Normal 5 7 5 2 3" xfId="27328" xr:uid="{00000000-0005-0000-0000-000078AD0000}"/>
    <cellStyle name="Normal 5 7 5 2 4" xfId="46414" xr:uid="{00000000-0005-0000-0000-000079AD0000}"/>
    <cellStyle name="Normal 5 7 5 3" xfId="11736" xr:uid="{00000000-0005-0000-0000-00007AAD0000}"/>
    <cellStyle name="Normal 5 7 5 3 2" xfId="35223" xr:uid="{00000000-0005-0000-0000-00007BAD0000}"/>
    <cellStyle name="Normal 5 7 5 4" xfId="19052" xr:uid="{00000000-0005-0000-0000-00007CAD0000}"/>
    <cellStyle name="Normal 5 7 5 5" xfId="43012" xr:uid="{00000000-0005-0000-0000-00007DAD0000}"/>
    <cellStyle name="Normal 5 7 6" xfId="4444" xr:uid="{00000000-0005-0000-0000-00007EAD0000}"/>
    <cellStyle name="Normal 5 7 6 2" xfId="14423" xr:uid="{00000000-0005-0000-0000-00007FAD0000}"/>
    <cellStyle name="Normal 5 7 6 2 2" xfId="27852" xr:uid="{00000000-0005-0000-0000-000080AD0000}"/>
    <cellStyle name="Normal 5 7 6 3" xfId="35747" xr:uid="{00000000-0005-0000-0000-000081AD0000}"/>
    <cellStyle name="Normal 5 7 6 4" xfId="20536" xr:uid="{00000000-0005-0000-0000-000082AD0000}"/>
    <cellStyle name="Normal 5 7 6 5" xfId="45645" xr:uid="{00000000-0005-0000-0000-000083AD0000}"/>
    <cellStyle name="Normal 5 7 7" xfId="5628" xr:uid="{00000000-0005-0000-0000-000084AD0000}"/>
    <cellStyle name="Normal 5 7 7 2" xfId="15335" xr:uid="{00000000-0005-0000-0000-000085AD0000}"/>
    <cellStyle name="Normal 5 7 7 2 2" xfId="29336" xr:uid="{00000000-0005-0000-0000-000086AD0000}"/>
    <cellStyle name="Normal 5 7 7 2 3" xfId="51382" xr:uid="{00000000-0005-0000-0000-000087AD0000}"/>
    <cellStyle name="Normal 5 7 7 3" xfId="37232" xr:uid="{00000000-0005-0000-0000-000088AD0000}"/>
    <cellStyle name="Normal 5 7 7 3 2" xfId="51302" xr:uid="{00000000-0005-0000-0000-000089AD0000}"/>
    <cellStyle name="Normal 5 7 7 4" xfId="22020" xr:uid="{00000000-0005-0000-0000-00008AAD0000}"/>
    <cellStyle name="Normal 5 7 7 5" xfId="46558" xr:uid="{00000000-0005-0000-0000-00008BAD0000}"/>
    <cellStyle name="Normal 5 7 8" xfId="6488" xr:uid="{00000000-0005-0000-0000-00008CAD0000}"/>
    <cellStyle name="Normal 5 7 8 2" xfId="15470" xr:uid="{00000000-0005-0000-0000-00008DAD0000}"/>
    <cellStyle name="Normal 5 7 8 2 2" xfId="30821" xr:uid="{00000000-0005-0000-0000-00008EAD0000}"/>
    <cellStyle name="Normal 5 7 8 3" xfId="38718" xr:uid="{00000000-0005-0000-0000-00008FAD0000}"/>
    <cellStyle name="Normal 5 7 8 4" xfId="23504" xr:uid="{00000000-0005-0000-0000-000090AD0000}"/>
    <cellStyle name="Normal 5 7 8 5" xfId="46693" xr:uid="{00000000-0005-0000-0000-000091AD0000}"/>
    <cellStyle name="Normal 5 7 9" xfId="3802" xr:uid="{00000000-0005-0000-0000-000092AD0000}"/>
    <cellStyle name="Normal 5 7 9 2" xfId="13785" xr:uid="{00000000-0005-0000-0000-000093AD0000}"/>
    <cellStyle name="Normal 5 7 9 2 2" xfId="32306" xr:uid="{00000000-0005-0000-0000-000094AD0000}"/>
    <cellStyle name="Normal 5 7 9 3" xfId="40203" xr:uid="{00000000-0005-0000-0000-000095AD0000}"/>
    <cellStyle name="Normal 5 7 9 4" xfId="24937" xr:uid="{00000000-0005-0000-0000-000096AD0000}"/>
    <cellStyle name="Normal 5 7 9 5" xfId="45007" xr:uid="{00000000-0005-0000-0000-000097AD0000}"/>
    <cellStyle name="Normal 5 8" xfId="165" xr:uid="{00000000-0005-0000-0000-000098AD0000}"/>
    <cellStyle name="Normal 5 8 10" xfId="7766" xr:uid="{00000000-0005-0000-0000-000099AD0000}"/>
    <cellStyle name="Normal 5 8 10 2" xfId="16733" xr:uid="{00000000-0005-0000-0000-00009AAD0000}"/>
    <cellStyle name="Normal 5 8 10 3" xfId="33792" xr:uid="{00000000-0005-0000-0000-00009BAD0000}"/>
    <cellStyle name="Normal 5 8 10 4" xfId="47958" xr:uid="{00000000-0005-0000-0000-00009CAD0000}"/>
    <cellStyle name="Normal 5 8 11" xfId="11737" xr:uid="{00000000-0005-0000-0000-00009DAD0000}"/>
    <cellStyle name="Normal 5 8 11 2" xfId="49601" xr:uid="{00000000-0005-0000-0000-00009EAD0000}"/>
    <cellStyle name="Normal 5 8 12" xfId="18301" xr:uid="{00000000-0005-0000-0000-00009FAD0000}"/>
    <cellStyle name="Normal 5 8 13" xfId="41419" xr:uid="{00000000-0005-0000-0000-0000A0AD0000}"/>
    <cellStyle name="Normal 5 8 2" xfId="713" xr:uid="{00000000-0005-0000-0000-0000A1AD0000}"/>
    <cellStyle name="Normal 5 8 2 10" xfId="18499" xr:uid="{00000000-0005-0000-0000-0000A2AD0000}"/>
    <cellStyle name="Normal 5 8 2 11" xfId="41619" xr:uid="{00000000-0005-0000-0000-0000A3AD0000}"/>
    <cellStyle name="Normal 5 8 2 2" xfId="1037" xr:uid="{00000000-0005-0000-0000-0000A4AD0000}"/>
    <cellStyle name="Normal 5 8 2 2 2" xfId="2495" xr:uid="{00000000-0005-0000-0000-0000A5AD0000}"/>
    <cellStyle name="Normal 5 8 2 2 2 2" xfId="5069" xr:uid="{00000000-0005-0000-0000-0000A6AD0000}"/>
    <cellStyle name="Normal 5 8 2 2 2 2 2" xfId="15047" xr:uid="{00000000-0005-0000-0000-0000A7AD0000}"/>
    <cellStyle name="Normal 5 8 2 2 2 2 3" xfId="28849" xr:uid="{00000000-0005-0000-0000-0000A8AD0000}"/>
    <cellStyle name="Normal 5 8 2 2 2 2 4" xfId="46269" xr:uid="{00000000-0005-0000-0000-0000A9AD0000}"/>
    <cellStyle name="Normal 5 8 2 2 2 3" xfId="11738" xr:uid="{00000000-0005-0000-0000-0000AAAD0000}"/>
    <cellStyle name="Normal 5 8 2 2 2 3 2" xfId="36744" xr:uid="{00000000-0005-0000-0000-0000ABAD0000}"/>
    <cellStyle name="Normal 5 8 2 2 2 4" xfId="21533" xr:uid="{00000000-0005-0000-0000-0000ACAD0000}"/>
    <cellStyle name="Normal 5 8 2 2 2 5" xfId="43783" xr:uid="{00000000-0005-0000-0000-0000ADAD0000}"/>
    <cellStyle name="Normal 5 8 2 2 3" xfId="3701" xr:uid="{00000000-0005-0000-0000-0000AEAD0000}"/>
    <cellStyle name="Normal 5 8 2 2 3 2" xfId="13685" xr:uid="{00000000-0005-0000-0000-0000AFAD0000}"/>
    <cellStyle name="Normal 5 8 2 2 3 2 2" xfId="30333" xr:uid="{00000000-0005-0000-0000-0000B0AD0000}"/>
    <cellStyle name="Normal 5 8 2 2 3 3" xfId="38229" xr:uid="{00000000-0005-0000-0000-0000B1AD0000}"/>
    <cellStyle name="Normal 5 8 2 2 3 4" xfId="23016" xr:uid="{00000000-0005-0000-0000-0000B2AD0000}"/>
    <cellStyle name="Normal 5 8 2 2 3 5" xfId="44906" xr:uid="{00000000-0005-0000-0000-0000B3AD0000}"/>
    <cellStyle name="Normal 5 8 2 2 4" xfId="9041" xr:uid="{00000000-0005-0000-0000-0000B4AD0000}"/>
    <cellStyle name="Normal 5 8 2 2 4 2" xfId="18007" xr:uid="{00000000-0005-0000-0000-0000B5AD0000}"/>
    <cellStyle name="Normal 5 8 2 2 4 2 2" xfId="31818" xr:uid="{00000000-0005-0000-0000-0000B6AD0000}"/>
    <cellStyle name="Normal 5 8 2 2 4 3" xfId="39715" xr:uid="{00000000-0005-0000-0000-0000B7AD0000}"/>
    <cellStyle name="Normal 5 8 2 2 4 4" xfId="24500" xr:uid="{00000000-0005-0000-0000-0000B8AD0000}"/>
    <cellStyle name="Normal 5 8 2 2 4 5" xfId="49233" xr:uid="{00000000-0005-0000-0000-0000B9AD0000}"/>
    <cellStyle name="Normal 5 8 2 2 5" xfId="11739" xr:uid="{00000000-0005-0000-0000-0000BAAD0000}"/>
    <cellStyle name="Normal 5 8 2 2 5 2" xfId="33303" xr:uid="{00000000-0005-0000-0000-0000BBAD0000}"/>
    <cellStyle name="Normal 5 8 2 2 5 3" xfId="41200" xr:uid="{00000000-0005-0000-0000-0000BCAD0000}"/>
    <cellStyle name="Normal 5 8 2 2 5 4" xfId="25471" xr:uid="{00000000-0005-0000-0000-0000BDAD0000}"/>
    <cellStyle name="Normal 5 8 2 2 5 5" xfId="50876" xr:uid="{00000000-0005-0000-0000-0000BEAD0000}"/>
    <cellStyle name="Normal 5 8 2 2 6" xfId="26887" xr:uid="{00000000-0005-0000-0000-0000BFAD0000}"/>
    <cellStyle name="Normal 5 8 2 2 7" xfId="34787" xr:uid="{00000000-0005-0000-0000-0000C0AD0000}"/>
    <cellStyle name="Normal 5 8 2 2 8" xfId="20049" xr:uid="{00000000-0005-0000-0000-0000C1AD0000}"/>
    <cellStyle name="Normal 5 8 2 2 9" xfId="42694" xr:uid="{00000000-0005-0000-0000-0000C2AD0000}"/>
    <cellStyle name="Normal 5 8 2 3" xfId="1404" xr:uid="{00000000-0005-0000-0000-0000C3AD0000}"/>
    <cellStyle name="Normal 5 8 2 3 2" xfId="6756" xr:uid="{00000000-0005-0000-0000-0000C4AD0000}"/>
    <cellStyle name="Normal 5 8 2 3 2 2" xfId="15734" xr:uid="{00000000-0005-0000-0000-0000C5AD0000}"/>
    <cellStyle name="Normal 5 8 2 3 2 3" xfId="27425" xr:uid="{00000000-0005-0000-0000-0000C6AD0000}"/>
    <cellStyle name="Normal 5 8 2 3 2 4" xfId="46958" xr:uid="{00000000-0005-0000-0000-0000C7AD0000}"/>
    <cellStyle name="Normal 5 8 2 3 3" xfId="11740" xr:uid="{00000000-0005-0000-0000-0000C8AD0000}"/>
    <cellStyle name="Normal 5 8 2 3 3 2" xfId="35320" xr:uid="{00000000-0005-0000-0000-0000C9AD0000}"/>
    <cellStyle name="Normal 5 8 2 3 4" xfId="19373" xr:uid="{00000000-0005-0000-0000-0000CAAD0000}"/>
    <cellStyle name="Normal 5 8 2 3 5" xfId="43276" xr:uid="{00000000-0005-0000-0000-0000CBAD0000}"/>
    <cellStyle name="Normal 5 8 2 4" xfId="4230" xr:uid="{00000000-0005-0000-0000-0000CCAD0000}"/>
    <cellStyle name="Normal 5 8 2 4 2" xfId="14210" xr:uid="{00000000-0005-0000-0000-0000CDAD0000}"/>
    <cellStyle name="Normal 5 8 2 4 2 2" xfId="28173" xr:uid="{00000000-0005-0000-0000-0000CEAD0000}"/>
    <cellStyle name="Normal 5 8 2 4 3" xfId="36068" xr:uid="{00000000-0005-0000-0000-0000CFAD0000}"/>
    <cellStyle name="Normal 5 8 2 4 4" xfId="20857" xr:uid="{00000000-0005-0000-0000-0000D0AD0000}"/>
    <cellStyle name="Normal 5 8 2 4 5" xfId="45432" xr:uid="{00000000-0005-0000-0000-0000D1AD0000}"/>
    <cellStyle name="Normal 5 8 2 5" xfId="7292" xr:uid="{00000000-0005-0000-0000-0000D2AD0000}"/>
    <cellStyle name="Normal 5 8 2 5 2" xfId="16268" xr:uid="{00000000-0005-0000-0000-0000D3AD0000}"/>
    <cellStyle name="Normal 5 8 2 5 2 2" xfId="29657" xr:uid="{00000000-0005-0000-0000-0000D4AD0000}"/>
    <cellStyle name="Normal 5 8 2 5 3" xfId="37553" xr:uid="{00000000-0005-0000-0000-0000D5AD0000}"/>
    <cellStyle name="Normal 5 8 2 5 4" xfId="22340" xr:uid="{00000000-0005-0000-0000-0000D6AD0000}"/>
    <cellStyle name="Normal 5 8 2 5 5" xfId="47493" xr:uid="{00000000-0005-0000-0000-0000D7AD0000}"/>
    <cellStyle name="Normal 5 8 2 6" xfId="3200" xr:uid="{00000000-0005-0000-0000-0000D8AD0000}"/>
    <cellStyle name="Normal 5 8 2 6 2" xfId="13184" xr:uid="{00000000-0005-0000-0000-0000D9AD0000}"/>
    <cellStyle name="Normal 5 8 2 6 2 2" xfId="31142" xr:uid="{00000000-0005-0000-0000-0000DAAD0000}"/>
    <cellStyle name="Normal 5 8 2 6 3" xfId="39039" xr:uid="{00000000-0005-0000-0000-0000DBAD0000}"/>
    <cellStyle name="Normal 5 8 2 6 4" xfId="23824" xr:uid="{00000000-0005-0000-0000-0000DCAD0000}"/>
    <cellStyle name="Normal 5 8 2 6 5" xfId="44405" xr:uid="{00000000-0005-0000-0000-0000DDAD0000}"/>
    <cellStyle name="Normal 5 8 2 7" xfId="7966" xr:uid="{00000000-0005-0000-0000-0000DEAD0000}"/>
    <cellStyle name="Normal 5 8 2 7 2" xfId="16933" xr:uid="{00000000-0005-0000-0000-0000DFAD0000}"/>
    <cellStyle name="Normal 5 8 2 7 2 2" xfId="32627" xr:uid="{00000000-0005-0000-0000-0000E0AD0000}"/>
    <cellStyle name="Normal 5 8 2 7 3" xfId="40524" xr:uid="{00000000-0005-0000-0000-0000E1AD0000}"/>
    <cellStyle name="Normal 5 8 2 7 4" xfId="25229" xr:uid="{00000000-0005-0000-0000-0000E2AD0000}"/>
    <cellStyle name="Normal 5 8 2 7 5" xfId="48158" xr:uid="{00000000-0005-0000-0000-0000E3AD0000}"/>
    <cellStyle name="Normal 5 8 2 8" xfId="11741" xr:uid="{00000000-0005-0000-0000-0000E4AD0000}"/>
    <cellStyle name="Normal 5 8 2 8 2" xfId="26211" xr:uid="{00000000-0005-0000-0000-0000E5AD0000}"/>
    <cellStyle name="Normal 5 8 2 8 3" xfId="49801" xr:uid="{00000000-0005-0000-0000-0000E6AD0000}"/>
    <cellStyle name="Normal 5 8 2 9" xfId="34111" xr:uid="{00000000-0005-0000-0000-0000E7AD0000}"/>
    <cellStyle name="Normal 5 8 3" xfId="887" xr:uid="{00000000-0005-0000-0000-0000E8AD0000}"/>
    <cellStyle name="Normal 5 8 3 2" xfId="1578" xr:uid="{00000000-0005-0000-0000-0000E9AD0000}"/>
    <cellStyle name="Normal 5 8 3 2 2" xfId="6930" xr:uid="{00000000-0005-0000-0000-0000EAAD0000}"/>
    <cellStyle name="Normal 5 8 3 2 2 2" xfId="15908" xr:uid="{00000000-0005-0000-0000-0000EBAD0000}"/>
    <cellStyle name="Normal 5 8 3 2 2 3" xfId="28848" xr:uid="{00000000-0005-0000-0000-0000ECAD0000}"/>
    <cellStyle name="Normal 5 8 3 2 2 4" xfId="47132" xr:uid="{00000000-0005-0000-0000-0000EDAD0000}"/>
    <cellStyle name="Normal 5 8 3 2 3" xfId="11742" xr:uid="{00000000-0005-0000-0000-0000EEAD0000}"/>
    <cellStyle name="Normal 5 8 3 2 3 2" xfId="36743" xr:uid="{00000000-0005-0000-0000-0000EFAD0000}"/>
    <cellStyle name="Normal 5 8 3 2 4" xfId="21532" xr:uid="{00000000-0005-0000-0000-0000F0AD0000}"/>
    <cellStyle name="Normal 5 8 3 2 5" xfId="43450" xr:uid="{00000000-0005-0000-0000-0000F1AD0000}"/>
    <cellStyle name="Normal 5 8 3 3" xfId="4790" xr:uid="{00000000-0005-0000-0000-0000F2AD0000}"/>
    <cellStyle name="Normal 5 8 3 3 2" xfId="14768" xr:uid="{00000000-0005-0000-0000-0000F3AD0000}"/>
    <cellStyle name="Normal 5 8 3 3 2 2" xfId="30332" xr:uid="{00000000-0005-0000-0000-0000F4AD0000}"/>
    <cellStyle name="Normal 5 8 3 3 3" xfId="38228" xr:uid="{00000000-0005-0000-0000-0000F5AD0000}"/>
    <cellStyle name="Normal 5 8 3 3 4" xfId="23015" xr:uid="{00000000-0005-0000-0000-0000F6AD0000}"/>
    <cellStyle name="Normal 5 8 3 3 5" xfId="45990" xr:uid="{00000000-0005-0000-0000-0000F7AD0000}"/>
    <cellStyle name="Normal 5 8 3 4" xfId="7466" xr:uid="{00000000-0005-0000-0000-0000F8AD0000}"/>
    <cellStyle name="Normal 5 8 3 4 2" xfId="16441" xr:uid="{00000000-0005-0000-0000-0000F9AD0000}"/>
    <cellStyle name="Normal 5 8 3 4 2 2" xfId="31817" xr:uid="{00000000-0005-0000-0000-0000FAAD0000}"/>
    <cellStyle name="Normal 5 8 3 4 3" xfId="39714" xr:uid="{00000000-0005-0000-0000-0000FBAD0000}"/>
    <cellStyle name="Normal 5 8 3 4 4" xfId="24499" xr:uid="{00000000-0005-0000-0000-0000FCAD0000}"/>
    <cellStyle name="Normal 5 8 3 4 5" xfId="47666" xr:uid="{00000000-0005-0000-0000-0000FDAD0000}"/>
    <cellStyle name="Normal 5 8 3 5" xfId="3374" xr:uid="{00000000-0005-0000-0000-0000FEAD0000}"/>
    <cellStyle name="Normal 5 8 3 5 2" xfId="13358" xr:uid="{00000000-0005-0000-0000-0000FFAD0000}"/>
    <cellStyle name="Normal 5 8 3 5 2 2" xfId="33302" xr:uid="{00000000-0005-0000-0000-000000AE0000}"/>
    <cellStyle name="Normal 5 8 3 5 3" xfId="41199" xr:uid="{00000000-0005-0000-0000-000001AE0000}"/>
    <cellStyle name="Normal 5 8 3 5 4" xfId="25470" xr:uid="{00000000-0005-0000-0000-000002AE0000}"/>
    <cellStyle name="Normal 5 8 3 5 5" xfId="44579" xr:uid="{00000000-0005-0000-0000-000003AE0000}"/>
    <cellStyle name="Normal 5 8 3 6" xfId="8140" xr:uid="{00000000-0005-0000-0000-000004AE0000}"/>
    <cellStyle name="Normal 5 8 3 6 2" xfId="17107" xr:uid="{00000000-0005-0000-0000-000005AE0000}"/>
    <cellStyle name="Normal 5 8 3 6 3" xfId="26886" xr:uid="{00000000-0005-0000-0000-000006AE0000}"/>
    <cellStyle name="Normal 5 8 3 6 4" xfId="48332" xr:uid="{00000000-0005-0000-0000-000007AE0000}"/>
    <cellStyle name="Normal 5 8 3 7" xfId="11743" xr:uid="{00000000-0005-0000-0000-000008AE0000}"/>
    <cellStyle name="Normal 5 8 3 7 2" xfId="34786" xr:uid="{00000000-0005-0000-0000-000009AE0000}"/>
    <cellStyle name="Normal 5 8 3 7 3" xfId="49975" xr:uid="{00000000-0005-0000-0000-00000AAE0000}"/>
    <cellStyle name="Normal 5 8 3 8" xfId="20048" xr:uid="{00000000-0005-0000-0000-00000BAE0000}"/>
    <cellStyle name="Normal 5 8 3 9" xfId="41793" xr:uid="{00000000-0005-0000-0000-00000CAE0000}"/>
    <cellStyle name="Normal 5 8 4" xfId="512" xr:uid="{00000000-0005-0000-0000-00000DAE0000}"/>
    <cellStyle name="Normal 5 8 4 2" xfId="2623" xr:uid="{00000000-0005-0000-0000-00000EAE0000}"/>
    <cellStyle name="Normal 5 8 4 2 2" xfId="4411" xr:uid="{00000000-0005-0000-0000-00000FAE0000}"/>
    <cellStyle name="Normal 5 8 4 2 2 2" xfId="14390" xr:uid="{00000000-0005-0000-0000-000010AE0000}"/>
    <cellStyle name="Normal 5 8 4 2 2 3" xfId="45612" xr:uid="{00000000-0005-0000-0000-000011AE0000}"/>
    <cellStyle name="Normal 5 8 4 2 3" xfId="11744" xr:uid="{00000000-0005-0000-0000-000012AE0000}"/>
    <cellStyle name="Normal 5 8 4 2 4" xfId="27330" xr:uid="{00000000-0005-0000-0000-000013AE0000}"/>
    <cellStyle name="Normal 5 8 4 2 5" xfId="43833" xr:uid="{00000000-0005-0000-0000-000014AE0000}"/>
    <cellStyle name="Normal 5 8 4 3" xfId="3702" xr:uid="{00000000-0005-0000-0000-000015AE0000}"/>
    <cellStyle name="Normal 5 8 4 3 2" xfId="13686" xr:uid="{00000000-0005-0000-0000-000016AE0000}"/>
    <cellStyle name="Normal 5 8 4 3 3" xfId="35225" xr:uid="{00000000-0005-0000-0000-000017AE0000}"/>
    <cellStyle name="Normal 5 8 4 3 4" xfId="44907" xr:uid="{00000000-0005-0000-0000-000018AE0000}"/>
    <cellStyle name="Normal 5 8 4 4" xfId="9249" xr:uid="{00000000-0005-0000-0000-000019AE0000}"/>
    <cellStyle name="Normal 5 8 4 4 2" xfId="18215" xr:uid="{00000000-0005-0000-0000-00001AAE0000}"/>
    <cellStyle name="Normal 5 8 4 4 3" xfId="49441" xr:uid="{00000000-0005-0000-0000-00001BAE0000}"/>
    <cellStyle name="Normal 5 8 4 5" xfId="11745" xr:uid="{00000000-0005-0000-0000-00001CAE0000}"/>
    <cellStyle name="Normal 5 8 4 5 2" xfId="51084" xr:uid="{00000000-0005-0000-0000-00001DAE0000}"/>
    <cellStyle name="Normal 5 8 4 6" xfId="19054" xr:uid="{00000000-0005-0000-0000-00001EAE0000}"/>
    <cellStyle name="Normal 5 8 4 7" xfId="42902" xr:uid="{00000000-0005-0000-0000-00001FAE0000}"/>
    <cellStyle name="Normal 5 8 5" xfId="1204" xr:uid="{00000000-0005-0000-0000-000020AE0000}"/>
    <cellStyle name="Normal 5 8 5 2" xfId="5438" xr:uid="{00000000-0005-0000-0000-000021AE0000}"/>
    <cellStyle name="Normal 5 8 5 2 2" xfId="27854" xr:uid="{00000000-0005-0000-0000-000022AE0000}"/>
    <cellStyle name="Normal 5 8 5 3" xfId="11746" xr:uid="{00000000-0005-0000-0000-000023AE0000}"/>
    <cellStyle name="Normal 5 8 5 3 2" xfId="35749" xr:uid="{00000000-0005-0000-0000-000024AE0000}"/>
    <cellStyle name="Normal 5 8 5 4" xfId="20538" xr:uid="{00000000-0005-0000-0000-000025AE0000}"/>
    <cellStyle name="Normal 5 8 5 5" xfId="43076" xr:uid="{00000000-0005-0000-0000-000026AE0000}"/>
    <cellStyle name="Normal 5 8 6" xfId="6555" xr:uid="{00000000-0005-0000-0000-000027AE0000}"/>
    <cellStyle name="Normal 5 8 6 2" xfId="15535" xr:uid="{00000000-0005-0000-0000-000028AE0000}"/>
    <cellStyle name="Normal 5 8 6 2 2" xfId="29338" xr:uid="{00000000-0005-0000-0000-000029AE0000}"/>
    <cellStyle name="Normal 5 8 6 3" xfId="37234" xr:uid="{00000000-0005-0000-0000-00002AAE0000}"/>
    <cellStyle name="Normal 5 8 6 4" xfId="22022" xr:uid="{00000000-0005-0000-0000-00002BAE0000}"/>
    <cellStyle name="Normal 5 8 6 5" xfId="46758" xr:uid="{00000000-0005-0000-0000-00002CAE0000}"/>
    <cellStyle name="Normal 5 8 7" xfId="3949" xr:uid="{00000000-0005-0000-0000-00002DAE0000}"/>
    <cellStyle name="Normal 5 8 7 2" xfId="13931" xr:uid="{00000000-0005-0000-0000-00002EAE0000}"/>
    <cellStyle name="Normal 5 8 7 2 2" xfId="30823" xr:uid="{00000000-0005-0000-0000-00002FAE0000}"/>
    <cellStyle name="Normal 5 8 7 3" xfId="38720" xr:uid="{00000000-0005-0000-0000-000030AE0000}"/>
    <cellStyle name="Normal 5 8 7 4" xfId="23506" xr:uid="{00000000-0005-0000-0000-000031AE0000}"/>
    <cellStyle name="Normal 5 8 7 5" xfId="45153" xr:uid="{00000000-0005-0000-0000-000032AE0000}"/>
    <cellStyle name="Normal 5 8 8" xfId="7092" xr:uid="{00000000-0005-0000-0000-000033AE0000}"/>
    <cellStyle name="Normal 5 8 8 2" xfId="16069" xr:uid="{00000000-0005-0000-0000-000034AE0000}"/>
    <cellStyle name="Normal 5 8 8 2 2" xfId="32308" xr:uid="{00000000-0005-0000-0000-000035AE0000}"/>
    <cellStyle name="Normal 5 8 8 3" xfId="40205" xr:uid="{00000000-0005-0000-0000-000036AE0000}"/>
    <cellStyle name="Normal 5 8 8 4" xfId="24939" xr:uid="{00000000-0005-0000-0000-000037AE0000}"/>
    <cellStyle name="Normal 5 8 8 5" xfId="47294" xr:uid="{00000000-0005-0000-0000-000038AE0000}"/>
    <cellStyle name="Normal 5 8 9" xfId="3000" xr:uid="{00000000-0005-0000-0000-000039AE0000}"/>
    <cellStyle name="Normal 5 8 9 2" xfId="12984" xr:uid="{00000000-0005-0000-0000-00003AAE0000}"/>
    <cellStyle name="Normal 5 8 9 3" xfId="25893" xr:uid="{00000000-0005-0000-0000-00003BAE0000}"/>
    <cellStyle name="Normal 5 8 9 4" xfId="44205" xr:uid="{00000000-0005-0000-0000-00003CAE0000}"/>
    <cellStyle name="Normal 5 9" xfId="273" xr:uid="{00000000-0005-0000-0000-00003DAE0000}"/>
    <cellStyle name="Normal 5 9 10" xfId="11747" xr:uid="{00000000-0005-0000-0000-00003EAE0000}"/>
    <cellStyle name="Normal 5 9 10 2" xfId="33793" xr:uid="{00000000-0005-0000-0000-00003FAE0000}"/>
    <cellStyle name="Normal 5 9 10 3" xfId="49790" xr:uid="{00000000-0005-0000-0000-000040AE0000}"/>
    <cellStyle name="Normal 5 9 11" xfId="18319" xr:uid="{00000000-0005-0000-0000-000041AE0000}"/>
    <cellStyle name="Normal 5 9 12" xfId="41608" xr:uid="{00000000-0005-0000-0000-000042AE0000}"/>
    <cellStyle name="Normal 5 9 2" xfId="702" xr:uid="{00000000-0005-0000-0000-000043AE0000}"/>
    <cellStyle name="Normal 5 9 2 10" xfId="18500" xr:uid="{00000000-0005-0000-0000-000044AE0000}"/>
    <cellStyle name="Normal 5 9 2 11" xfId="42111" xr:uid="{00000000-0005-0000-0000-000045AE0000}"/>
    <cellStyle name="Normal 5 9 2 2" xfId="2497" xr:uid="{00000000-0005-0000-0000-000046AE0000}"/>
    <cellStyle name="Normal 5 9 2 2 2" xfId="4989" xr:uid="{00000000-0005-0000-0000-000047AE0000}"/>
    <cellStyle name="Normal 5 9 2 2 2 2" xfId="14967" xr:uid="{00000000-0005-0000-0000-000048AE0000}"/>
    <cellStyle name="Normal 5 9 2 2 2 2 2" xfId="28851" xr:uid="{00000000-0005-0000-0000-000049AE0000}"/>
    <cellStyle name="Normal 5 9 2 2 2 3" xfId="36746" xr:uid="{00000000-0005-0000-0000-00004AAE0000}"/>
    <cellStyle name="Normal 5 9 2 2 2 4" xfId="21535" xr:uid="{00000000-0005-0000-0000-00004BAE0000}"/>
    <cellStyle name="Normal 5 9 2 2 2 5" xfId="46189" xr:uid="{00000000-0005-0000-0000-00004CAE0000}"/>
    <cellStyle name="Normal 5 9 2 2 3" xfId="9043" xr:uid="{00000000-0005-0000-0000-00004DAE0000}"/>
    <cellStyle name="Normal 5 9 2 2 3 2" xfId="18009" xr:uid="{00000000-0005-0000-0000-00004EAE0000}"/>
    <cellStyle name="Normal 5 9 2 2 3 2 2" xfId="30335" xr:uid="{00000000-0005-0000-0000-00004FAE0000}"/>
    <cellStyle name="Normal 5 9 2 2 3 3" xfId="38231" xr:uid="{00000000-0005-0000-0000-000050AE0000}"/>
    <cellStyle name="Normal 5 9 2 2 3 4" xfId="23018" xr:uid="{00000000-0005-0000-0000-000051AE0000}"/>
    <cellStyle name="Normal 5 9 2 2 3 5" xfId="49235" xr:uid="{00000000-0005-0000-0000-000052AE0000}"/>
    <cellStyle name="Normal 5 9 2 2 4" xfId="9906" xr:uid="{00000000-0005-0000-0000-000053AE0000}"/>
    <cellStyle name="Normal 5 9 2 2 4 2" xfId="31820" xr:uid="{00000000-0005-0000-0000-000054AE0000}"/>
    <cellStyle name="Normal 5 9 2 2 4 3" xfId="39717" xr:uid="{00000000-0005-0000-0000-000055AE0000}"/>
    <cellStyle name="Normal 5 9 2 2 4 4" xfId="24502" xr:uid="{00000000-0005-0000-0000-000056AE0000}"/>
    <cellStyle name="Normal 5 9 2 2 4 5" xfId="50878" xr:uid="{00000000-0005-0000-0000-000057AE0000}"/>
    <cellStyle name="Normal 5 9 2 2 5" xfId="12533" xr:uid="{00000000-0005-0000-0000-000058AE0000}"/>
    <cellStyle name="Normal 5 9 2 2 5 2" xfId="33305" xr:uid="{00000000-0005-0000-0000-000059AE0000}"/>
    <cellStyle name="Normal 5 9 2 2 5 3" xfId="41202" xr:uid="{00000000-0005-0000-0000-00005AAE0000}"/>
    <cellStyle name="Normal 5 9 2 2 6" xfId="26889" xr:uid="{00000000-0005-0000-0000-00005BAE0000}"/>
    <cellStyle name="Normal 5 9 2 2 7" xfId="34789" xr:uid="{00000000-0005-0000-0000-00005CAE0000}"/>
    <cellStyle name="Normal 5 9 2 2 8" xfId="20051" xr:uid="{00000000-0005-0000-0000-00005DAE0000}"/>
    <cellStyle name="Normal 5 9 2 2 9" xfId="42696" xr:uid="{00000000-0005-0000-0000-00005EAE0000}"/>
    <cellStyle name="Normal 5 9 2 3" xfId="1910" xr:uid="{00000000-0005-0000-0000-00005FAE0000}"/>
    <cellStyle name="Normal 5 9 2 3 2" xfId="4150" xr:uid="{00000000-0005-0000-0000-000060AE0000}"/>
    <cellStyle name="Normal 5 9 2 3 2 2" xfId="14130" xr:uid="{00000000-0005-0000-0000-000061AE0000}"/>
    <cellStyle name="Normal 5 9 2 3 2 3" xfId="27426" xr:uid="{00000000-0005-0000-0000-000062AE0000}"/>
    <cellStyle name="Normal 5 9 2 3 2 4" xfId="45352" xr:uid="{00000000-0005-0000-0000-000063AE0000}"/>
    <cellStyle name="Normal 5 9 2 3 3" xfId="11748" xr:uid="{00000000-0005-0000-0000-000064AE0000}"/>
    <cellStyle name="Normal 5 9 2 3 3 2" xfId="35321" xr:uid="{00000000-0005-0000-0000-000065AE0000}"/>
    <cellStyle name="Normal 5 9 2 3 4" xfId="19374" xr:uid="{00000000-0005-0000-0000-000066AE0000}"/>
    <cellStyle name="Normal 5 9 2 3 5" xfId="43680" xr:uid="{00000000-0005-0000-0000-000067AE0000}"/>
    <cellStyle name="Normal 5 9 2 4" xfId="3703" xr:uid="{00000000-0005-0000-0000-000068AE0000}"/>
    <cellStyle name="Normal 5 9 2 4 2" xfId="13687" xr:uid="{00000000-0005-0000-0000-000069AE0000}"/>
    <cellStyle name="Normal 5 9 2 4 2 2" xfId="28174" xr:uid="{00000000-0005-0000-0000-00006AAE0000}"/>
    <cellStyle name="Normal 5 9 2 4 3" xfId="36069" xr:uid="{00000000-0005-0000-0000-00006BAE0000}"/>
    <cellStyle name="Normal 5 9 2 4 4" xfId="20858" xr:uid="{00000000-0005-0000-0000-00006CAE0000}"/>
    <cellStyle name="Normal 5 9 2 4 5" xfId="44908" xr:uid="{00000000-0005-0000-0000-00006DAE0000}"/>
    <cellStyle name="Normal 5 9 2 5" xfId="8458" xr:uid="{00000000-0005-0000-0000-00006EAE0000}"/>
    <cellStyle name="Normal 5 9 2 5 2" xfId="17425" xr:uid="{00000000-0005-0000-0000-00006FAE0000}"/>
    <cellStyle name="Normal 5 9 2 5 2 2" xfId="29658" xr:uid="{00000000-0005-0000-0000-000070AE0000}"/>
    <cellStyle name="Normal 5 9 2 5 3" xfId="37554" xr:uid="{00000000-0005-0000-0000-000071AE0000}"/>
    <cellStyle name="Normal 5 9 2 5 4" xfId="22341" xr:uid="{00000000-0005-0000-0000-000072AE0000}"/>
    <cellStyle name="Normal 5 9 2 5 5" xfId="48650" xr:uid="{00000000-0005-0000-0000-000073AE0000}"/>
    <cellStyle name="Normal 5 9 2 6" xfId="9907" xr:uid="{00000000-0005-0000-0000-000074AE0000}"/>
    <cellStyle name="Normal 5 9 2 6 2" xfId="31143" xr:uid="{00000000-0005-0000-0000-000075AE0000}"/>
    <cellStyle name="Normal 5 9 2 6 3" xfId="39040" xr:uid="{00000000-0005-0000-0000-000076AE0000}"/>
    <cellStyle name="Normal 5 9 2 6 4" xfId="23825" xr:uid="{00000000-0005-0000-0000-000077AE0000}"/>
    <cellStyle name="Normal 5 9 2 6 5" xfId="50293" xr:uid="{00000000-0005-0000-0000-000078AE0000}"/>
    <cellStyle name="Normal 5 9 2 7" xfId="25230" xr:uid="{00000000-0005-0000-0000-000079AE0000}"/>
    <cellStyle name="Normal 5 9 2 7 2" xfId="32628" xr:uid="{00000000-0005-0000-0000-00007AAE0000}"/>
    <cellStyle name="Normal 5 9 2 7 3" xfId="40525" xr:uid="{00000000-0005-0000-0000-00007BAE0000}"/>
    <cellStyle name="Normal 5 9 2 8" xfId="26212" xr:uid="{00000000-0005-0000-0000-00007CAE0000}"/>
    <cellStyle name="Normal 5 9 2 9" xfId="34112" xr:uid="{00000000-0005-0000-0000-00007DAE0000}"/>
    <cellStyle name="Normal 5 9 3" xfId="2496" xr:uid="{00000000-0005-0000-0000-00007EAE0000}"/>
    <cellStyle name="Normal 5 9 3 2" xfId="4710" xr:uid="{00000000-0005-0000-0000-00007FAE0000}"/>
    <cellStyle name="Normal 5 9 3 2 2" xfId="14688" xr:uid="{00000000-0005-0000-0000-000080AE0000}"/>
    <cellStyle name="Normal 5 9 3 2 2 2" xfId="28850" xr:uid="{00000000-0005-0000-0000-000081AE0000}"/>
    <cellStyle name="Normal 5 9 3 2 3" xfId="36745" xr:uid="{00000000-0005-0000-0000-000082AE0000}"/>
    <cellStyle name="Normal 5 9 3 2 4" xfId="21534" xr:uid="{00000000-0005-0000-0000-000083AE0000}"/>
    <cellStyle name="Normal 5 9 3 2 5" xfId="45910" xr:uid="{00000000-0005-0000-0000-000084AE0000}"/>
    <cellStyle name="Normal 5 9 3 3" xfId="9042" xr:uid="{00000000-0005-0000-0000-000085AE0000}"/>
    <cellStyle name="Normal 5 9 3 3 2" xfId="18008" xr:uid="{00000000-0005-0000-0000-000086AE0000}"/>
    <cellStyle name="Normal 5 9 3 3 2 2" xfId="30334" xr:uid="{00000000-0005-0000-0000-000087AE0000}"/>
    <cellStyle name="Normal 5 9 3 3 3" xfId="38230" xr:uid="{00000000-0005-0000-0000-000088AE0000}"/>
    <cellStyle name="Normal 5 9 3 3 4" xfId="23017" xr:uid="{00000000-0005-0000-0000-000089AE0000}"/>
    <cellStyle name="Normal 5 9 3 3 5" xfId="49234" xr:uid="{00000000-0005-0000-0000-00008AAE0000}"/>
    <cellStyle name="Normal 5 9 3 4" xfId="9908" xr:uid="{00000000-0005-0000-0000-00008BAE0000}"/>
    <cellStyle name="Normal 5 9 3 4 2" xfId="31819" xr:uid="{00000000-0005-0000-0000-00008CAE0000}"/>
    <cellStyle name="Normal 5 9 3 4 3" xfId="39716" xr:uid="{00000000-0005-0000-0000-00008DAE0000}"/>
    <cellStyle name="Normal 5 9 3 4 4" xfId="24501" xr:uid="{00000000-0005-0000-0000-00008EAE0000}"/>
    <cellStyle name="Normal 5 9 3 4 5" xfId="50877" xr:uid="{00000000-0005-0000-0000-00008FAE0000}"/>
    <cellStyle name="Normal 5 9 3 5" xfId="12532" xr:uid="{00000000-0005-0000-0000-000090AE0000}"/>
    <cellStyle name="Normal 5 9 3 5 2" xfId="33304" xr:uid="{00000000-0005-0000-0000-000091AE0000}"/>
    <cellStyle name="Normal 5 9 3 5 3" xfId="41201" xr:uid="{00000000-0005-0000-0000-000092AE0000}"/>
    <cellStyle name="Normal 5 9 3 6" xfId="26888" xr:uid="{00000000-0005-0000-0000-000093AE0000}"/>
    <cellStyle name="Normal 5 9 3 7" xfId="34788" xr:uid="{00000000-0005-0000-0000-000094AE0000}"/>
    <cellStyle name="Normal 5 9 3 8" xfId="20050" xr:uid="{00000000-0005-0000-0000-000095AE0000}"/>
    <cellStyle name="Normal 5 9 3 9" xfId="42695" xr:uid="{00000000-0005-0000-0000-000096AE0000}"/>
    <cellStyle name="Normal 5 9 4" xfId="1393" xr:uid="{00000000-0005-0000-0000-000097AE0000}"/>
    <cellStyle name="Normal 5 9 4 2" xfId="4584" xr:uid="{00000000-0005-0000-0000-000098AE0000}"/>
    <cellStyle name="Normal 5 9 4 2 2" xfId="14562" xr:uid="{00000000-0005-0000-0000-000099AE0000}"/>
    <cellStyle name="Normal 5 9 4 2 3" xfId="27331" xr:uid="{00000000-0005-0000-0000-00009AAE0000}"/>
    <cellStyle name="Normal 5 9 4 2 4" xfId="45784" xr:uid="{00000000-0005-0000-0000-00009BAE0000}"/>
    <cellStyle name="Normal 5 9 4 3" xfId="11749" xr:uid="{00000000-0005-0000-0000-00009CAE0000}"/>
    <cellStyle name="Normal 5 9 4 3 2" xfId="35226" xr:uid="{00000000-0005-0000-0000-00009DAE0000}"/>
    <cellStyle name="Normal 5 9 4 4" xfId="19055" xr:uid="{00000000-0005-0000-0000-00009EAE0000}"/>
    <cellStyle name="Normal 5 9 4 5" xfId="43265" xr:uid="{00000000-0005-0000-0000-00009FAE0000}"/>
    <cellStyle name="Normal 5 9 5" xfId="6745" xr:uid="{00000000-0005-0000-0000-0000A0AE0000}"/>
    <cellStyle name="Normal 5 9 5 2" xfId="15723" xr:uid="{00000000-0005-0000-0000-0000A1AE0000}"/>
    <cellStyle name="Normal 5 9 5 2 2" xfId="27855" xr:uid="{00000000-0005-0000-0000-0000A2AE0000}"/>
    <cellStyle name="Normal 5 9 5 3" xfId="35750" xr:uid="{00000000-0005-0000-0000-0000A3AE0000}"/>
    <cellStyle name="Normal 5 9 5 4" xfId="20539" xr:uid="{00000000-0005-0000-0000-0000A4AE0000}"/>
    <cellStyle name="Normal 5 9 5 5" xfId="46947" xr:uid="{00000000-0005-0000-0000-0000A5AE0000}"/>
    <cellStyle name="Normal 5 9 6" xfId="3869" xr:uid="{00000000-0005-0000-0000-0000A6AE0000}"/>
    <cellStyle name="Normal 5 9 6 2" xfId="13851" xr:uid="{00000000-0005-0000-0000-0000A7AE0000}"/>
    <cellStyle name="Normal 5 9 6 2 2" xfId="29339" xr:uid="{00000000-0005-0000-0000-0000A8AE0000}"/>
    <cellStyle name="Normal 5 9 6 3" xfId="37235" xr:uid="{00000000-0005-0000-0000-0000A9AE0000}"/>
    <cellStyle name="Normal 5 9 6 4" xfId="22023" xr:uid="{00000000-0005-0000-0000-0000AAAE0000}"/>
    <cellStyle name="Normal 5 9 6 5" xfId="45073" xr:uid="{00000000-0005-0000-0000-0000ABAE0000}"/>
    <cellStyle name="Normal 5 9 7" xfId="7281" xr:uid="{00000000-0005-0000-0000-0000ACAE0000}"/>
    <cellStyle name="Normal 5 9 7 2" xfId="16257" xr:uid="{00000000-0005-0000-0000-0000ADAE0000}"/>
    <cellStyle name="Normal 5 9 7 2 2" xfId="30824" xr:uid="{00000000-0005-0000-0000-0000AEAE0000}"/>
    <cellStyle name="Normal 5 9 7 3" xfId="38721" xr:uid="{00000000-0005-0000-0000-0000AFAE0000}"/>
    <cellStyle name="Normal 5 9 7 4" xfId="23507" xr:uid="{00000000-0005-0000-0000-0000B0AE0000}"/>
    <cellStyle name="Normal 5 9 7 5" xfId="47482" xr:uid="{00000000-0005-0000-0000-0000B1AE0000}"/>
    <cellStyle name="Normal 5 9 8" xfId="3189" xr:uid="{00000000-0005-0000-0000-0000B2AE0000}"/>
    <cellStyle name="Normal 5 9 8 2" xfId="13173" xr:uid="{00000000-0005-0000-0000-0000B3AE0000}"/>
    <cellStyle name="Normal 5 9 8 2 2" xfId="32309" xr:uid="{00000000-0005-0000-0000-0000B4AE0000}"/>
    <cellStyle name="Normal 5 9 8 3" xfId="40206" xr:uid="{00000000-0005-0000-0000-0000B5AE0000}"/>
    <cellStyle name="Normal 5 9 8 4" xfId="24940" xr:uid="{00000000-0005-0000-0000-0000B6AE0000}"/>
    <cellStyle name="Normal 5 9 8 5" xfId="44394" xr:uid="{00000000-0005-0000-0000-0000B7AE0000}"/>
    <cellStyle name="Normal 5 9 9" xfId="7955" xr:uid="{00000000-0005-0000-0000-0000B8AE0000}"/>
    <cellStyle name="Normal 5 9 9 2" xfId="16922" xr:uid="{00000000-0005-0000-0000-0000B9AE0000}"/>
    <cellStyle name="Normal 5 9 9 3" xfId="25894" xr:uid="{00000000-0005-0000-0000-0000BAAE0000}"/>
    <cellStyle name="Normal 5 9 9 4" xfId="48147" xr:uid="{00000000-0005-0000-0000-0000BBAE0000}"/>
    <cellStyle name="Normal 5_CAM01" xfId="5505" xr:uid="{00000000-0005-0000-0000-0000BCAE0000}"/>
    <cellStyle name="Normal 52" xfId="5439" xr:uid="{00000000-0005-0000-0000-0000BDAE0000}"/>
    <cellStyle name="Normal 52 2" xfId="5961" xr:uid="{00000000-0005-0000-0000-0000BEAE0000}"/>
    <cellStyle name="Normal 52 3" xfId="5724" xr:uid="{00000000-0005-0000-0000-0000BFAE0000}"/>
    <cellStyle name="Normal 6" xfId="74" xr:uid="{00000000-0005-0000-0000-0000C0AE0000}"/>
    <cellStyle name="Normal 6 10" xfId="1038" xr:uid="{00000000-0005-0000-0000-0000C1AE0000}"/>
    <cellStyle name="Normal 6 10 2" xfId="2735" xr:uid="{00000000-0005-0000-0000-0000C2AE0000}"/>
    <cellStyle name="Normal 6 10 2 2" xfId="6425" xr:uid="{00000000-0005-0000-0000-0000C3AE0000}"/>
    <cellStyle name="Normal 6 10 2 2 2" xfId="15407" xr:uid="{00000000-0005-0000-0000-0000C4AE0000}"/>
    <cellStyle name="Normal 6 10 2 2 3" xfId="46630" xr:uid="{00000000-0005-0000-0000-0000C5AE0000}"/>
    <cellStyle name="Normal 6 10 2 3" xfId="11750" xr:uid="{00000000-0005-0000-0000-0000C6AE0000}"/>
    <cellStyle name="Normal 6 10 2 4" xfId="27033" xr:uid="{00000000-0005-0000-0000-0000C7AE0000}"/>
    <cellStyle name="Normal 6 10 2 5" xfId="43943" xr:uid="{00000000-0005-0000-0000-0000C8AE0000}"/>
    <cellStyle name="Normal 6 10 3" xfId="3704" xr:uid="{00000000-0005-0000-0000-0000C9AE0000}"/>
    <cellStyle name="Normal 6 10 3 2" xfId="13688" xr:uid="{00000000-0005-0000-0000-0000CAAE0000}"/>
    <cellStyle name="Normal 6 10 3 3" xfId="34928" xr:uid="{00000000-0005-0000-0000-0000CBAE0000}"/>
    <cellStyle name="Normal 6 10 3 4" xfId="44909" xr:uid="{00000000-0005-0000-0000-0000CCAE0000}"/>
    <cellStyle name="Normal 6 10 4" xfId="9250" xr:uid="{00000000-0005-0000-0000-0000CDAE0000}"/>
    <cellStyle name="Normal 6 10 4 2" xfId="18216" xr:uid="{00000000-0005-0000-0000-0000CEAE0000}"/>
    <cellStyle name="Normal 6 10 4 3" xfId="49442" xr:uid="{00000000-0005-0000-0000-0000CFAE0000}"/>
    <cellStyle name="Normal 6 10 5" xfId="11751" xr:uid="{00000000-0005-0000-0000-0000D0AE0000}"/>
    <cellStyle name="Normal 6 10 5 2" xfId="51085" xr:uid="{00000000-0005-0000-0000-0000D1AE0000}"/>
    <cellStyle name="Normal 6 10 6" xfId="18657" xr:uid="{00000000-0005-0000-0000-0000D2AE0000}"/>
    <cellStyle name="Normal 6 10 7" xfId="42903" xr:uid="{00000000-0005-0000-0000-0000D3AE0000}"/>
    <cellStyle name="Normal 6 11" xfId="1084" xr:uid="{00000000-0005-0000-0000-0000D4AE0000}"/>
    <cellStyle name="Normal 6 11 2" xfId="3771" xr:uid="{00000000-0005-0000-0000-0000D5AE0000}"/>
    <cellStyle name="Normal 6 11 2 2" xfId="13755" xr:uid="{00000000-0005-0000-0000-0000D6AE0000}"/>
    <cellStyle name="Normal 6 11 2 3" xfId="27048" xr:uid="{00000000-0005-0000-0000-0000D7AE0000}"/>
    <cellStyle name="Normal 6 11 2 4" xfId="44976" xr:uid="{00000000-0005-0000-0000-0000D8AE0000}"/>
    <cellStyle name="Normal 6 11 3" xfId="11752" xr:uid="{00000000-0005-0000-0000-0000D9AE0000}"/>
    <cellStyle name="Normal 6 11 3 2" xfId="34943" xr:uid="{00000000-0005-0000-0000-0000DAAE0000}"/>
    <cellStyle name="Normal 6 11 4" xfId="18675" xr:uid="{00000000-0005-0000-0000-0000DBAE0000}"/>
    <cellStyle name="Normal 6 11 5" xfId="42957" xr:uid="{00000000-0005-0000-0000-0000DCAE0000}"/>
    <cellStyle name="Normal 6 12" xfId="6972" xr:uid="{00000000-0005-0000-0000-0000DDAE0000}"/>
    <cellStyle name="Normal 6 12 2" xfId="15950" xr:uid="{00000000-0005-0000-0000-0000DEAE0000}"/>
    <cellStyle name="Normal 6 12 2 2" xfId="27476" xr:uid="{00000000-0005-0000-0000-0000DFAE0000}"/>
    <cellStyle name="Normal 6 12 3" xfId="35371" xr:uid="{00000000-0005-0000-0000-0000E0AE0000}"/>
    <cellStyle name="Normal 6 12 4" xfId="20161" xr:uid="{00000000-0005-0000-0000-0000E1AE0000}"/>
    <cellStyle name="Normal 6 12 5" xfId="47174" xr:uid="{00000000-0005-0000-0000-0000E2AE0000}"/>
    <cellStyle name="Normal 6 13" xfId="2880" xr:uid="{00000000-0005-0000-0000-0000E3AE0000}"/>
    <cellStyle name="Normal 6 13 2" xfId="12864" xr:uid="{00000000-0005-0000-0000-0000E4AE0000}"/>
    <cellStyle name="Normal 6 13 2 2" xfId="28960" xr:uid="{00000000-0005-0000-0000-0000E5AE0000}"/>
    <cellStyle name="Normal 6 13 3" xfId="36856" xr:uid="{00000000-0005-0000-0000-0000E6AE0000}"/>
    <cellStyle name="Normal 6 13 4" xfId="21645" xr:uid="{00000000-0005-0000-0000-0000E7AE0000}"/>
    <cellStyle name="Normal 6 13 5" xfId="44085" xr:uid="{00000000-0005-0000-0000-0000E8AE0000}"/>
    <cellStyle name="Normal 6 14" xfId="7646" xr:uid="{00000000-0005-0000-0000-0000E9AE0000}"/>
    <cellStyle name="Normal 6 14 2" xfId="16613" xr:uid="{00000000-0005-0000-0000-0000EAAE0000}"/>
    <cellStyle name="Normal 6 14 2 2" xfId="30445" xr:uid="{00000000-0005-0000-0000-0000EBAE0000}"/>
    <cellStyle name="Normal 6 14 3" xfId="38342" xr:uid="{00000000-0005-0000-0000-0000ECAE0000}"/>
    <cellStyle name="Normal 6 14 4" xfId="23129" xr:uid="{00000000-0005-0000-0000-0000EDAE0000}"/>
    <cellStyle name="Normal 6 14 5" xfId="47838" xr:uid="{00000000-0005-0000-0000-0000EEAE0000}"/>
    <cellStyle name="Normal 6 15" xfId="11753" xr:uid="{00000000-0005-0000-0000-0000EFAE0000}"/>
    <cellStyle name="Normal 6 15 2" xfId="31930" xr:uid="{00000000-0005-0000-0000-0000F0AE0000}"/>
    <cellStyle name="Normal 6 15 3" xfId="39827" xr:uid="{00000000-0005-0000-0000-0000F1AE0000}"/>
    <cellStyle name="Normal 6 15 4" xfId="24612" xr:uid="{00000000-0005-0000-0000-0000F2AE0000}"/>
    <cellStyle name="Normal 6 15 5" xfId="49481" xr:uid="{00000000-0005-0000-0000-0000F3AE0000}"/>
    <cellStyle name="Normal 6 16" xfId="25515" xr:uid="{00000000-0005-0000-0000-0000F4AE0000}"/>
    <cellStyle name="Normal 6 17" xfId="18245" xr:uid="{00000000-0005-0000-0000-0000F5AE0000}"/>
    <cellStyle name="Normal 6 18" xfId="41300" xr:uid="{00000000-0005-0000-0000-0000F6AE0000}"/>
    <cellStyle name="Normal 6 2" xfId="151" xr:uid="{00000000-0005-0000-0000-0000F7AE0000}"/>
    <cellStyle name="Normal 6 2 10" xfId="1117" xr:uid="{00000000-0005-0000-0000-0000F8AE0000}"/>
    <cellStyle name="Normal 6 2 10 2" xfId="3773" xr:uid="{00000000-0005-0000-0000-0000F9AE0000}"/>
    <cellStyle name="Normal 6 2 10 2 2" xfId="10004" xr:uid="{00000000-0005-0000-0000-0000FAAE0000}"/>
    <cellStyle name="Normal 6 2 10 2 3" xfId="27084" xr:uid="{00000000-0005-0000-0000-0000FBAE0000}"/>
    <cellStyle name="Normal 6 2 10 2 4" xfId="44978" xr:uid="{00000000-0005-0000-0000-0000FCAE0000}"/>
    <cellStyle name="Normal 6 2 10 3" xfId="11754" xr:uid="{00000000-0005-0000-0000-0000FDAE0000}"/>
    <cellStyle name="Normal 6 2 10 3 2" xfId="34979" xr:uid="{00000000-0005-0000-0000-0000FEAE0000}"/>
    <cellStyle name="Normal 6 2 10 4" xfId="18712" xr:uid="{00000000-0005-0000-0000-0000FFAE0000}"/>
    <cellStyle name="Normal 6 2 10 5" xfId="42990" xr:uid="{00000000-0005-0000-0000-000000AF0000}"/>
    <cellStyle name="Normal 6 2 11" xfId="7005" xr:uid="{00000000-0005-0000-0000-000001AF0000}"/>
    <cellStyle name="Normal 6 2 11 2" xfId="15982" xr:uid="{00000000-0005-0000-0000-000002AF0000}"/>
    <cellStyle name="Normal 6 2 11 2 2" xfId="27512" xr:uid="{00000000-0005-0000-0000-000003AF0000}"/>
    <cellStyle name="Normal 6 2 11 3" xfId="35407" xr:uid="{00000000-0005-0000-0000-000004AF0000}"/>
    <cellStyle name="Normal 6 2 11 4" xfId="20197" xr:uid="{00000000-0005-0000-0000-000005AF0000}"/>
    <cellStyle name="Normal 6 2 11 5" xfId="47207" xr:uid="{00000000-0005-0000-0000-000006AF0000}"/>
    <cellStyle name="Normal 6 2 12" xfId="2913" xr:uid="{00000000-0005-0000-0000-000007AF0000}"/>
    <cellStyle name="Normal 6 2 12 2" xfId="12897" xr:uid="{00000000-0005-0000-0000-000008AF0000}"/>
    <cellStyle name="Normal 6 2 12 2 2" xfId="28996" xr:uid="{00000000-0005-0000-0000-000009AF0000}"/>
    <cellStyle name="Normal 6 2 12 3" xfId="36892" xr:uid="{00000000-0005-0000-0000-00000AAF0000}"/>
    <cellStyle name="Normal 6 2 12 4" xfId="21681" xr:uid="{00000000-0005-0000-0000-00000BAF0000}"/>
    <cellStyle name="Normal 6 2 12 5" xfId="44118" xr:uid="{00000000-0005-0000-0000-00000CAF0000}"/>
    <cellStyle name="Normal 6 2 13" xfId="7679" xr:uid="{00000000-0005-0000-0000-00000DAF0000}"/>
    <cellStyle name="Normal 6 2 13 2" xfId="16646" xr:uid="{00000000-0005-0000-0000-00000EAF0000}"/>
    <cellStyle name="Normal 6 2 13 2 2" xfId="30481" xr:uid="{00000000-0005-0000-0000-00000FAF0000}"/>
    <cellStyle name="Normal 6 2 13 3" xfId="38378" xr:uid="{00000000-0005-0000-0000-000010AF0000}"/>
    <cellStyle name="Normal 6 2 13 4" xfId="23165" xr:uid="{00000000-0005-0000-0000-000011AF0000}"/>
    <cellStyle name="Normal 6 2 13 5" xfId="47871" xr:uid="{00000000-0005-0000-0000-000012AF0000}"/>
    <cellStyle name="Normal 6 2 14" xfId="11755" xr:uid="{00000000-0005-0000-0000-000013AF0000}"/>
    <cellStyle name="Normal 6 2 14 2" xfId="31966" xr:uid="{00000000-0005-0000-0000-000014AF0000}"/>
    <cellStyle name="Normal 6 2 14 3" xfId="39863" xr:uid="{00000000-0005-0000-0000-000015AF0000}"/>
    <cellStyle name="Normal 6 2 14 4" xfId="24648" xr:uid="{00000000-0005-0000-0000-000016AF0000}"/>
    <cellStyle name="Normal 6 2 14 5" xfId="49514" xr:uid="{00000000-0005-0000-0000-000017AF0000}"/>
    <cellStyle name="Normal 6 2 15" xfId="25551" xr:uid="{00000000-0005-0000-0000-000018AF0000}"/>
    <cellStyle name="Normal 6 2 16" xfId="33450" xr:uid="{00000000-0005-0000-0000-000019AF0000}"/>
    <cellStyle name="Normal 6 2 17" xfId="18274" xr:uid="{00000000-0005-0000-0000-00001AAF0000}"/>
    <cellStyle name="Normal 6 2 18" xfId="41332" xr:uid="{00000000-0005-0000-0000-00001BAF0000}"/>
    <cellStyle name="Normal 6 2 2" xfId="259" xr:uid="{00000000-0005-0000-0000-00001CAF0000}"/>
    <cellStyle name="Normal 6 2 2 10" xfId="7060" xr:uid="{00000000-0005-0000-0000-00001DAF0000}"/>
    <cellStyle name="Normal 6 2 2 10 2" xfId="16037" xr:uid="{00000000-0005-0000-0000-00001EAF0000}"/>
    <cellStyle name="Normal 6 2 2 10 2 2" xfId="32312" xr:uid="{00000000-0005-0000-0000-00001FAF0000}"/>
    <cellStyle name="Normal 6 2 2 10 3" xfId="40209" xr:uid="{00000000-0005-0000-0000-000020AF0000}"/>
    <cellStyle name="Normal 6 2 2 10 4" xfId="24943" xr:uid="{00000000-0005-0000-0000-000021AF0000}"/>
    <cellStyle name="Normal 6 2 2 10 5" xfId="47262" xr:uid="{00000000-0005-0000-0000-000022AF0000}"/>
    <cellStyle name="Normal 6 2 2 11" xfId="2968" xr:uid="{00000000-0005-0000-0000-000023AF0000}"/>
    <cellStyle name="Normal 6 2 2 11 2" xfId="12952" xr:uid="{00000000-0005-0000-0000-000024AF0000}"/>
    <cellStyle name="Normal 6 2 2 11 3" xfId="25897" xr:uid="{00000000-0005-0000-0000-000025AF0000}"/>
    <cellStyle name="Normal 6 2 2 11 4" xfId="44173" xr:uid="{00000000-0005-0000-0000-000026AF0000}"/>
    <cellStyle name="Normal 6 2 2 12" xfId="7734" xr:uid="{00000000-0005-0000-0000-000027AF0000}"/>
    <cellStyle name="Normal 6 2 2 12 2" xfId="16701" xr:uid="{00000000-0005-0000-0000-000028AF0000}"/>
    <cellStyle name="Normal 6 2 2 12 3" xfId="33796" xr:uid="{00000000-0005-0000-0000-000029AF0000}"/>
    <cellStyle name="Normal 6 2 2 12 4" xfId="47926" xr:uid="{00000000-0005-0000-0000-00002AAF0000}"/>
    <cellStyle name="Normal 6 2 2 13" xfId="11756" xr:uid="{00000000-0005-0000-0000-00002BAF0000}"/>
    <cellStyle name="Normal 6 2 2 13 2" xfId="49569" xr:uid="{00000000-0005-0000-0000-00002CAF0000}"/>
    <cellStyle name="Normal 6 2 2 14" xfId="18370" xr:uid="{00000000-0005-0000-0000-00002DAF0000}"/>
    <cellStyle name="Normal 6 2 2 15" xfId="41387" xr:uid="{00000000-0005-0000-0000-00002EAF0000}"/>
    <cellStyle name="Normal 6 2 2 2" xfId="716" xr:uid="{00000000-0005-0000-0000-00002FAF0000}"/>
    <cellStyle name="Normal 6 2 2 2 10" xfId="11757" xr:uid="{00000000-0005-0000-0000-000030AF0000}"/>
    <cellStyle name="Normal 6 2 2 2 10 2" xfId="33797" xr:uid="{00000000-0005-0000-0000-000031AF0000}"/>
    <cellStyle name="Normal 6 2 2 2 10 3" xfId="49804" xr:uid="{00000000-0005-0000-0000-000032AF0000}"/>
    <cellStyle name="Normal 6 2 2 2 11" xfId="18501" xr:uid="{00000000-0005-0000-0000-000033AF0000}"/>
    <cellStyle name="Normal 6 2 2 2 12" xfId="41622" xr:uid="{00000000-0005-0000-0000-000034AF0000}"/>
    <cellStyle name="Normal 6 2 2 2 2" xfId="1039" xr:uid="{00000000-0005-0000-0000-000035AF0000}"/>
    <cellStyle name="Normal 6 2 2 2 2 10" xfId="42113" xr:uid="{00000000-0005-0000-0000-000036AF0000}"/>
    <cellStyle name="Normal 6 2 2 2 2 2" xfId="2501" xr:uid="{00000000-0005-0000-0000-000037AF0000}"/>
    <cellStyle name="Normal 6 2 2 2 2 2 2" xfId="5143" xr:uid="{00000000-0005-0000-0000-000038AF0000}"/>
    <cellStyle name="Normal 6 2 2 2 2 2 2 2" xfId="15121" xr:uid="{00000000-0005-0000-0000-000039AF0000}"/>
    <cellStyle name="Normal 6 2 2 2 2 2 2 2 2" xfId="28855" xr:uid="{00000000-0005-0000-0000-00003AAF0000}"/>
    <cellStyle name="Normal 6 2 2 2 2 2 2 3" xfId="36750" xr:uid="{00000000-0005-0000-0000-00003BAF0000}"/>
    <cellStyle name="Normal 6 2 2 2 2 2 2 4" xfId="21539" xr:uid="{00000000-0005-0000-0000-00003CAF0000}"/>
    <cellStyle name="Normal 6 2 2 2 2 2 2 5" xfId="46343" xr:uid="{00000000-0005-0000-0000-00003DAF0000}"/>
    <cellStyle name="Normal 6 2 2 2 2 2 3" xfId="9047" xr:uid="{00000000-0005-0000-0000-00003EAF0000}"/>
    <cellStyle name="Normal 6 2 2 2 2 2 3 2" xfId="18013" xr:uid="{00000000-0005-0000-0000-00003FAF0000}"/>
    <cellStyle name="Normal 6 2 2 2 2 2 3 2 2" xfId="30339" xr:uid="{00000000-0005-0000-0000-000040AF0000}"/>
    <cellStyle name="Normal 6 2 2 2 2 2 3 3" xfId="38235" xr:uid="{00000000-0005-0000-0000-000041AF0000}"/>
    <cellStyle name="Normal 6 2 2 2 2 2 3 4" xfId="23022" xr:uid="{00000000-0005-0000-0000-000042AF0000}"/>
    <cellStyle name="Normal 6 2 2 2 2 2 3 5" xfId="49239" xr:uid="{00000000-0005-0000-0000-000043AF0000}"/>
    <cellStyle name="Normal 6 2 2 2 2 2 4" xfId="9909" xr:uid="{00000000-0005-0000-0000-000044AF0000}"/>
    <cellStyle name="Normal 6 2 2 2 2 2 4 2" xfId="31824" xr:uid="{00000000-0005-0000-0000-000045AF0000}"/>
    <cellStyle name="Normal 6 2 2 2 2 2 4 3" xfId="39721" xr:uid="{00000000-0005-0000-0000-000046AF0000}"/>
    <cellStyle name="Normal 6 2 2 2 2 2 4 4" xfId="24506" xr:uid="{00000000-0005-0000-0000-000047AF0000}"/>
    <cellStyle name="Normal 6 2 2 2 2 2 4 5" xfId="50882" xr:uid="{00000000-0005-0000-0000-000048AF0000}"/>
    <cellStyle name="Normal 6 2 2 2 2 2 5" xfId="12537" xr:uid="{00000000-0005-0000-0000-000049AF0000}"/>
    <cellStyle name="Normal 6 2 2 2 2 2 5 2" xfId="33309" xr:uid="{00000000-0005-0000-0000-00004AAF0000}"/>
    <cellStyle name="Normal 6 2 2 2 2 2 5 3" xfId="41206" xr:uid="{00000000-0005-0000-0000-00004BAF0000}"/>
    <cellStyle name="Normal 6 2 2 2 2 2 6" xfId="26893" xr:uid="{00000000-0005-0000-0000-00004CAF0000}"/>
    <cellStyle name="Normal 6 2 2 2 2 2 7" xfId="34793" xr:uid="{00000000-0005-0000-0000-00004DAF0000}"/>
    <cellStyle name="Normal 6 2 2 2 2 2 8" xfId="20055" xr:uid="{00000000-0005-0000-0000-00004EAF0000}"/>
    <cellStyle name="Normal 6 2 2 2 2 2 9" xfId="42700" xr:uid="{00000000-0005-0000-0000-00004FAF0000}"/>
    <cellStyle name="Normal 6 2 2 2 2 3" xfId="1912" xr:uid="{00000000-0005-0000-0000-000050AF0000}"/>
    <cellStyle name="Normal 6 2 2 2 2 3 2" xfId="4304" xr:uid="{00000000-0005-0000-0000-000051AF0000}"/>
    <cellStyle name="Normal 6 2 2 2 2 3 2 2" xfId="14284" xr:uid="{00000000-0005-0000-0000-000052AF0000}"/>
    <cellStyle name="Normal 6 2 2 2 2 3 2 3" xfId="28176" xr:uid="{00000000-0005-0000-0000-000053AF0000}"/>
    <cellStyle name="Normal 6 2 2 2 2 3 2 4" xfId="45506" xr:uid="{00000000-0005-0000-0000-000054AF0000}"/>
    <cellStyle name="Normal 6 2 2 2 2 3 3" xfId="11758" xr:uid="{00000000-0005-0000-0000-000055AF0000}"/>
    <cellStyle name="Normal 6 2 2 2 2 3 3 2" xfId="36071" xr:uid="{00000000-0005-0000-0000-000056AF0000}"/>
    <cellStyle name="Normal 6 2 2 2 2 3 4" xfId="20860" xr:uid="{00000000-0005-0000-0000-000057AF0000}"/>
    <cellStyle name="Normal 6 2 2 2 2 3 5" xfId="43682" xr:uid="{00000000-0005-0000-0000-000058AF0000}"/>
    <cellStyle name="Normal 6 2 2 2 2 4" xfId="3705" xr:uid="{00000000-0005-0000-0000-000059AF0000}"/>
    <cellStyle name="Normal 6 2 2 2 2 4 2" xfId="13689" xr:uid="{00000000-0005-0000-0000-00005AAF0000}"/>
    <cellStyle name="Normal 6 2 2 2 2 4 2 2" xfId="29660" xr:uid="{00000000-0005-0000-0000-00005BAF0000}"/>
    <cellStyle name="Normal 6 2 2 2 2 4 3" xfId="37556" xr:uid="{00000000-0005-0000-0000-00005CAF0000}"/>
    <cellStyle name="Normal 6 2 2 2 2 4 4" xfId="22343" xr:uid="{00000000-0005-0000-0000-00005DAF0000}"/>
    <cellStyle name="Normal 6 2 2 2 2 4 5" xfId="44910" xr:uid="{00000000-0005-0000-0000-00005EAF0000}"/>
    <cellStyle name="Normal 6 2 2 2 2 5" xfId="8460" xr:uid="{00000000-0005-0000-0000-00005FAF0000}"/>
    <cellStyle name="Normal 6 2 2 2 2 5 2" xfId="17427" xr:uid="{00000000-0005-0000-0000-000060AF0000}"/>
    <cellStyle name="Normal 6 2 2 2 2 5 2 2" xfId="31145" xr:uid="{00000000-0005-0000-0000-000061AF0000}"/>
    <cellStyle name="Normal 6 2 2 2 2 5 3" xfId="39042" xr:uid="{00000000-0005-0000-0000-000062AF0000}"/>
    <cellStyle name="Normal 6 2 2 2 2 5 4" xfId="23827" xr:uid="{00000000-0005-0000-0000-000063AF0000}"/>
    <cellStyle name="Normal 6 2 2 2 2 5 5" xfId="48652" xr:uid="{00000000-0005-0000-0000-000064AF0000}"/>
    <cellStyle name="Normal 6 2 2 2 2 6" xfId="11759" xr:uid="{00000000-0005-0000-0000-000065AF0000}"/>
    <cellStyle name="Normal 6 2 2 2 2 6 2" xfId="32630" xr:uid="{00000000-0005-0000-0000-000066AF0000}"/>
    <cellStyle name="Normal 6 2 2 2 2 6 3" xfId="40527" xr:uid="{00000000-0005-0000-0000-000067AF0000}"/>
    <cellStyle name="Normal 6 2 2 2 2 6 4" xfId="25232" xr:uid="{00000000-0005-0000-0000-000068AF0000}"/>
    <cellStyle name="Normal 6 2 2 2 2 6 5" xfId="50295" xr:uid="{00000000-0005-0000-0000-000069AF0000}"/>
    <cellStyle name="Normal 6 2 2 2 2 7" xfId="26214" xr:uid="{00000000-0005-0000-0000-00006AAF0000}"/>
    <cellStyle name="Normal 6 2 2 2 2 8" xfId="34114" xr:uid="{00000000-0005-0000-0000-00006BAF0000}"/>
    <cellStyle name="Normal 6 2 2 2 2 9" xfId="19376" xr:uid="{00000000-0005-0000-0000-00006CAF0000}"/>
    <cellStyle name="Normal 6 2 2 2 3" xfId="2500" xr:uid="{00000000-0005-0000-0000-00006DAF0000}"/>
    <cellStyle name="Normal 6 2 2 2 3 2" xfId="4864" xr:uid="{00000000-0005-0000-0000-00006EAF0000}"/>
    <cellStyle name="Normal 6 2 2 2 3 2 2" xfId="14842" xr:uid="{00000000-0005-0000-0000-00006FAF0000}"/>
    <cellStyle name="Normal 6 2 2 2 3 2 2 2" xfId="28854" xr:uid="{00000000-0005-0000-0000-000070AF0000}"/>
    <cellStyle name="Normal 6 2 2 2 3 2 3" xfId="36749" xr:uid="{00000000-0005-0000-0000-000071AF0000}"/>
    <cellStyle name="Normal 6 2 2 2 3 2 4" xfId="21538" xr:uid="{00000000-0005-0000-0000-000072AF0000}"/>
    <cellStyle name="Normal 6 2 2 2 3 2 5" xfId="46064" xr:uid="{00000000-0005-0000-0000-000073AF0000}"/>
    <cellStyle name="Normal 6 2 2 2 3 3" xfId="9046" xr:uid="{00000000-0005-0000-0000-000074AF0000}"/>
    <cellStyle name="Normal 6 2 2 2 3 3 2" xfId="18012" xr:uid="{00000000-0005-0000-0000-000075AF0000}"/>
    <cellStyle name="Normal 6 2 2 2 3 3 2 2" xfId="30338" xr:uid="{00000000-0005-0000-0000-000076AF0000}"/>
    <cellStyle name="Normal 6 2 2 2 3 3 3" xfId="38234" xr:uid="{00000000-0005-0000-0000-000077AF0000}"/>
    <cellStyle name="Normal 6 2 2 2 3 3 4" xfId="23021" xr:uid="{00000000-0005-0000-0000-000078AF0000}"/>
    <cellStyle name="Normal 6 2 2 2 3 3 5" xfId="49238" xr:uid="{00000000-0005-0000-0000-000079AF0000}"/>
    <cellStyle name="Normal 6 2 2 2 3 4" xfId="9910" xr:uid="{00000000-0005-0000-0000-00007AAF0000}"/>
    <cellStyle name="Normal 6 2 2 2 3 4 2" xfId="31823" xr:uid="{00000000-0005-0000-0000-00007BAF0000}"/>
    <cellStyle name="Normal 6 2 2 2 3 4 3" xfId="39720" xr:uid="{00000000-0005-0000-0000-00007CAF0000}"/>
    <cellStyle name="Normal 6 2 2 2 3 4 4" xfId="24505" xr:uid="{00000000-0005-0000-0000-00007DAF0000}"/>
    <cellStyle name="Normal 6 2 2 2 3 4 5" xfId="50881" xr:uid="{00000000-0005-0000-0000-00007EAF0000}"/>
    <cellStyle name="Normal 6 2 2 2 3 5" xfId="12536" xr:uid="{00000000-0005-0000-0000-00007FAF0000}"/>
    <cellStyle name="Normal 6 2 2 2 3 5 2" xfId="33308" xr:uid="{00000000-0005-0000-0000-000080AF0000}"/>
    <cellStyle name="Normal 6 2 2 2 3 5 3" xfId="41205" xr:uid="{00000000-0005-0000-0000-000081AF0000}"/>
    <cellStyle name="Normal 6 2 2 2 3 6" xfId="26892" xr:uid="{00000000-0005-0000-0000-000082AF0000}"/>
    <cellStyle name="Normal 6 2 2 2 3 7" xfId="34792" xr:uid="{00000000-0005-0000-0000-000083AF0000}"/>
    <cellStyle name="Normal 6 2 2 2 3 8" xfId="20054" xr:uid="{00000000-0005-0000-0000-000084AF0000}"/>
    <cellStyle name="Normal 6 2 2 2 3 9" xfId="42699" xr:uid="{00000000-0005-0000-0000-000085AF0000}"/>
    <cellStyle name="Normal 6 2 2 2 4" xfId="1407" xr:uid="{00000000-0005-0000-0000-000086AF0000}"/>
    <cellStyle name="Normal 6 2 2 2 4 2" xfId="4485" xr:uid="{00000000-0005-0000-0000-000087AF0000}"/>
    <cellStyle name="Normal 6 2 2 2 4 2 2" xfId="14464" xr:uid="{00000000-0005-0000-0000-000088AF0000}"/>
    <cellStyle name="Normal 6 2 2 2 4 2 3" xfId="27334" xr:uid="{00000000-0005-0000-0000-000089AF0000}"/>
    <cellStyle name="Normal 6 2 2 2 4 2 4" xfId="45686" xr:uid="{00000000-0005-0000-0000-00008AAF0000}"/>
    <cellStyle name="Normal 6 2 2 2 4 3" xfId="11760" xr:uid="{00000000-0005-0000-0000-00008BAF0000}"/>
    <cellStyle name="Normal 6 2 2 2 4 3 2" xfId="35229" xr:uid="{00000000-0005-0000-0000-00008CAF0000}"/>
    <cellStyle name="Normal 6 2 2 2 4 4" xfId="19059" xr:uid="{00000000-0005-0000-0000-00008DAF0000}"/>
    <cellStyle name="Normal 6 2 2 2 4 5" xfId="43279" xr:uid="{00000000-0005-0000-0000-00008EAF0000}"/>
    <cellStyle name="Normal 6 2 2 2 5" xfId="6759" xr:uid="{00000000-0005-0000-0000-00008FAF0000}"/>
    <cellStyle name="Normal 6 2 2 2 5 2" xfId="15737" xr:uid="{00000000-0005-0000-0000-000090AF0000}"/>
    <cellStyle name="Normal 6 2 2 2 5 2 2" xfId="27859" xr:uid="{00000000-0005-0000-0000-000091AF0000}"/>
    <cellStyle name="Normal 6 2 2 2 5 3" xfId="35754" xr:uid="{00000000-0005-0000-0000-000092AF0000}"/>
    <cellStyle name="Normal 6 2 2 2 5 4" xfId="20543" xr:uid="{00000000-0005-0000-0000-000093AF0000}"/>
    <cellStyle name="Normal 6 2 2 2 5 5" xfId="46961" xr:uid="{00000000-0005-0000-0000-000094AF0000}"/>
    <cellStyle name="Normal 6 2 2 2 6" xfId="4024" xr:uid="{00000000-0005-0000-0000-000095AF0000}"/>
    <cellStyle name="Normal 6 2 2 2 6 2" xfId="14005" xr:uid="{00000000-0005-0000-0000-000096AF0000}"/>
    <cellStyle name="Normal 6 2 2 2 6 2 2" xfId="29343" xr:uid="{00000000-0005-0000-0000-000097AF0000}"/>
    <cellStyle name="Normal 6 2 2 2 6 3" xfId="37239" xr:uid="{00000000-0005-0000-0000-000098AF0000}"/>
    <cellStyle name="Normal 6 2 2 2 6 4" xfId="22027" xr:uid="{00000000-0005-0000-0000-000099AF0000}"/>
    <cellStyle name="Normal 6 2 2 2 6 5" xfId="45227" xr:uid="{00000000-0005-0000-0000-00009AAF0000}"/>
    <cellStyle name="Normal 6 2 2 2 7" xfId="7295" xr:uid="{00000000-0005-0000-0000-00009BAF0000}"/>
    <cellStyle name="Normal 6 2 2 2 7 2" xfId="16271" xr:uid="{00000000-0005-0000-0000-00009CAF0000}"/>
    <cellStyle name="Normal 6 2 2 2 7 2 2" xfId="30828" xr:uid="{00000000-0005-0000-0000-00009DAF0000}"/>
    <cellStyle name="Normal 6 2 2 2 7 3" xfId="38725" xr:uid="{00000000-0005-0000-0000-00009EAF0000}"/>
    <cellStyle name="Normal 6 2 2 2 7 4" xfId="23511" xr:uid="{00000000-0005-0000-0000-00009FAF0000}"/>
    <cellStyle name="Normal 6 2 2 2 7 5" xfId="47496" xr:uid="{00000000-0005-0000-0000-0000A0AF0000}"/>
    <cellStyle name="Normal 6 2 2 2 8" xfId="3203" xr:uid="{00000000-0005-0000-0000-0000A1AF0000}"/>
    <cellStyle name="Normal 6 2 2 2 8 2" xfId="13187" xr:uid="{00000000-0005-0000-0000-0000A2AF0000}"/>
    <cellStyle name="Normal 6 2 2 2 8 2 2" xfId="32313" xr:uid="{00000000-0005-0000-0000-0000A3AF0000}"/>
    <cellStyle name="Normal 6 2 2 2 8 3" xfId="40210" xr:uid="{00000000-0005-0000-0000-0000A4AF0000}"/>
    <cellStyle name="Normal 6 2 2 2 8 4" xfId="24944" xr:uid="{00000000-0005-0000-0000-0000A5AF0000}"/>
    <cellStyle name="Normal 6 2 2 2 8 5" xfId="44408" xr:uid="{00000000-0005-0000-0000-0000A6AF0000}"/>
    <cellStyle name="Normal 6 2 2 2 9" xfId="7969" xr:uid="{00000000-0005-0000-0000-0000A7AF0000}"/>
    <cellStyle name="Normal 6 2 2 2 9 2" xfId="16936" xr:uid="{00000000-0005-0000-0000-0000A8AF0000}"/>
    <cellStyle name="Normal 6 2 2 2 9 3" xfId="25898" xr:uid="{00000000-0005-0000-0000-0000A9AF0000}"/>
    <cellStyle name="Normal 6 2 2 2 9 4" xfId="48161" xr:uid="{00000000-0005-0000-0000-0000AAAF0000}"/>
    <cellStyle name="Normal 6 2 2 3" xfId="890" xr:uid="{00000000-0005-0000-0000-0000ABAF0000}"/>
    <cellStyle name="Normal 6 2 2 3 10" xfId="11761" xr:uid="{00000000-0005-0000-0000-0000ACAF0000}"/>
    <cellStyle name="Normal 6 2 2 3 10 2" xfId="49978" xr:uid="{00000000-0005-0000-0000-0000ADAF0000}"/>
    <cellStyle name="Normal 6 2 2 3 11" xfId="19060" xr:uid="{00000000-0005-0000-0000-0000AEAF0000}"/>
    <cellStyle name="Normal 6 2 2 3 12" xfId="41796" xr:uid="{00000000-0005-0000-0000-0000AFAF0000}"/>
    <cellStyle name="Normal 6 2 2 3 2" xfId="1913" xr:uid="{00000000-0005-0000-0000-0000B0AF0000}"/>
    <cellStyle name="Normal 6 2 2 3 2 10" xfId="42114" xr:uid="{00000000-0005-0000-0000-0000B1AF0000}"/>
    <cellStyle name="Normal 6 2 2 3 2 2" xfId="2503" xr:uid="{00000000-0005-0000-0000-0000B2AF0000}"/>
    <cellStyle name="Normal 6 2 2 3 2 2 2" xfId="5047" xr:uid="{00000000-0005-0000-0000-0000B3AF0000}"/>
    <cellStyle name="Normal 6 2 2 3 2 2 2 2" xfId="15025" xr:uid="{00000000-0005-0000-0000-0000B4AF0000}"/>
    <cellStyle name="Normal 6 2 2 3 2 2 2 2 2" xfId="28857" xr:uid="{00000000-0005-0000-0000-0000B5AF0000}"/>
    <cellStyle name="Normal 6 2 2 3 2 2 2 3" xfId="36752" xr:uid="{00000000-0005-0000-0000-0000B6AF0000}"/>
    <cellStyle name="Normal 6 2 2 3 2 2 2 4" xfId="21541" xr:uid="{00000000-0005-0000-0000-0000B7AF0000}"/>
    <cellStyle name="Normal 6 2 2 3 2 2 2 5" xfId="46247" xr:uid="{00000000-0005-0000-0000-0000B8AF0000}"/>
    <cellStyle name="Normal 6 2 2 3 2 2 3" xfId="9049" xr:uid="{00000000-0005-0000-0000-0000B9AF0000}"/>
    <cellStyle name="Normal 6 2 2 3 2 2 3 2" xfId="18015" xr:uid="{00000000-0005-0000-0000-0000BAAF0000}"/>
    <cellStyle name="Normal 6 2 2 3 2 2 3 2 2" xfId="30341" xr:uid="{00000000-0005-0000-0000-0000BBAF0000}"/>
    <cellStyle name="Normal 6 2 2 3 2 2 3 3" xfId="38237" xr:uid="{00000000-0005-0000-0000-0000BCAF0000}"/>
    <cellStyle name="Normal 6 2 2 3 2 2 3 4" xfId="23024" xr:uid="{00000000-0005-0000-0000-0000BDAF0000}"/>
    <cellStyle name="Normal 6 2 2 3 2 2 3 5" xfId="49241" xr:uid="{00000000-0005-0000-0000-0000BEAF0000}"/>
    <cellStyle name="Normal 6 2 2 3 2 2 4" xfId="9911" xr:uid="{00000000-0005-0000-0000-0000BFAF0000}"/>
    <cellStyle name="Normal 6 2 2 3 2 2 4 2" xfId="31826" xr:uid="{00000000-0005-0000-0000-0000C0AF0000}"/>
    <cellStyle name="Normal 6 2 2 3 2 2 4 3" xfId="39723" xr:uid="{00000000-0005-0000-0000-0000C1AF0000}"/>
    <cellStyle name="Normal 6 2 2 3 2 2 4 4" xfId="24508" xr:uid="{00000000-0005-0000-0000-0000C2AF0000}"/>
    <cellStyle name="Normal 6 2 2 3 2 2 4 5" xfId="50884" xr:uid="{00000000-0005-0000-0000-0000C3AF0000}"/>
    <cellStyle name="Normal 6 2 2 3 2 2 5" xfId="12539" xr:uid="{00000000-0005-0000-0000-0000C4AF0000}"/>
    <cellStyle name="Normal 6 2 2 3 2 2 5 2" xfId="33311" xr:uid="{00000000-0005-0000-0000-0000C5AF0000}"/>
    <cellStyle name="Normal 6 2 2 3 2 2 5 3" xfId="41208" xr:uid="{00000000-0005-0000-0000-0000C6AF0000}"/>
    <cellStyle name="Normal 6 2 2 3 2 2 6" xfId="26895" xr:uid="{00000000-0005-0000-0000-0000C7AF0000}"/>
    <cellStyle name="Normal 6 2 2 3 2 2 7" xfId="34795" xr:uid="{00000000-0005-0000-0000-0000C8AF0000}"/>
    <cellStyle name="Normal 6 2 2 3 2 2 8" xfId="20057" xr:uid="{00000000-0005-0000-0000-0000C9AF0000}"/>
    <cellStyle name="Normal 6 2 2 3 2 2 9" xfId="42702" xr:uid="{00000000-0005-0000-0000-0000CAAF0000}"/>
    <cellStyle name="Normal 6 2 2 3 2 3" xfId="4208" xr:uid="{00000000-0005-0000-0000-0000CBAF0000}"/>
    <cellStyle name="Normal 6 2 2 3 2 3 2" xfId="14188" xr:uid="{00000000-0005-0000-0000-0000CCAF0000}"/>
    <cellStyle name="Normal 6 2 2 3 2 3 2 2" xfId="28177" xr:uid="{00000000-0005-0000-0000-0000CDAF0000}"/>
    <cellStyle name="Normal 6 2 2 3 2 3 3" xfId="36072" xr:uid="{00000000-0005-0000-0000-0000CEAF0000}"/>
    <cellStyle name="Normal 6 2 2 3 2 3 4" xfId="20861" xr:uid="{00000000-0005-0000-0000-0000CFAF0000}"/>
    <cellStyle name="Normal 6 2 2 3 2 3 5" xfId="45410" xr:uid="{00000000-0005-0000-0000-0000D0AF0000}"/>
    <cellStyle name="Normal 6 2 2 3 2 4" xfId="8461" xr:uid="{00000000-0005-0000-0000-0000D1AF0000}"/>
    <cellStyle name="Normal 6 2 2 3 2 4 2" xfId="17428" xr:uid="{00000000-0005-0000-0000-0000D2AF0000}"/>
    <cellStyle name="Normal 6 2 2 3 2 4 2 2" xfId="29661" xr:uid="{00000000-0005-0000-0000-0000D3AF0000}"/>
    <cellStyle name="Normal 6 2 2 3 2 4 3" xfId="37557" xr:uid="{00000000-0005-0000-0000-0000D4AF0000}"/>
    <cellStyle name="Normal 6 2 2 3 2 4 4" xfId="22344" xr:uid="{00000000-0005-0000-0000-0000D5AF0000}"/>
    <cellStyle name="Normal 6 2 2 3 2 4 5" xfId="48653" xr:uid="{00000000-0005-0000-0000-0000D6AF0000}"/>
    <cellStyle name="Normal 6 2 2 3 2 5" xfId="9912" xr:uid="{00000000-0005-0000-0000-0000D7AF0000}"/>
    <cellStyle name="Normal 6 2 2 3 2 5 2" xfId="31146" xr:uid="{00000000-0005-0000-0000-0000D8AF0000}"/>
    <cellStyle name="Normal 6 2 2 3 2 5 3" xfId="39043" xr:uid="{00000000-0005-0000-0000-0000D9AF0000}"/>
    <cellStyle name="Normal 6 2 2 3 2 5 4" xfId="23828" xr:uid="{00000000-0005-0000-0000-0000DAAF0000}"/>
    <cellStyle name="Normal 6 2 2 3 2 5 5" xfId="50296" xr:uid="{00000000-0005-0000-0000-0000DBAF0000}"/>
    <cellStyle name="Normal 6 2 2 3 2 6" xfId="12098" xr:uid="{00000000-0005-0000-0000-0000DCAF0000}"/>
    <cellStyle name="Normal 6 2 2 3 2 6 2" xfId="32631" xr:uid="{00000000-0005-0000-0000-0000DDAF0000}"/>
    <cellStyle name="Normal 6 2 2 3 2 6 3" xfId="40528" xr:uid="{00000000-0005-0000-0000-0000DEAF0000}"/>
    <cellStyle name="Normal 6 2 2 3 2 7" xfId="26215" xr:uid="{00000000-0005-0000-0000-0000DFAF0000}"/>
    <cellStyle name="Normal 6 2 2 3 2 8" xfId="34115" xr:uid="{00000000-0005-0000-0000-0000E0AF0000}"/>
    <cellStyle name="Normal 6 2 2 3 2 9" xfId="19377" xr:uid="{00000000-0005-0000-0000-0000E1AF0000}"/>
    <cellStyle name="Normal 6 2 2 3 3" xfId="2502" xr:uid="{00000000-0005-0000-0000-0000E2AF0000}"/>
    <cellStyle name="Normal 6 2 2 3 3 2" xfId="4768" xr:uid="{00000000-0005-0000-0000-0000E3AF0000}"/>
    <cellStyle name="Normal 6 2 2 3 3 2 2" xfId="14746" xr:uid="{00000000-0005-0000-0000-0000E4AF0000}"/>
    <cellStyle name="Normal 6 2 2 3 3 2 2 2" xfId="28856" xr:uid="{00000000-0005-0000-0000-0000E5AF0000}"/>
    <cellStyle name="Normal 6 2 2 3 3 2 3" xfId="36751" xr:uid="{00000000-0005-0000-0000-0000E6AF0000}"/>
    <cellStyle name="Normal 6 2 2 3 3 2 4" xfId="21540" xr:uid="{00000000-0005-0000-0000-0000E7AF0000}"/>
    <cellStyle name="Normal 6 2 2 3 3 2 5" xfId="45968" xr:uid="{00000000-0005-0000-0000-0000E8AF0000}"/>
    <cellStyle name="Normal 6 2 2 3 3 3" xfId="9048" xr:uid="{00000000-0005-0000-0000-0000E9AF0000}"/>
    <cellStyle name="Normal 6 2 2 3 3 3 2" xfId="18014" xr:uid="{00000000-0005-0000-0000-0000EAAF0000}"/>
    <cellStyle name="Normal 6 2 2 3 3 3 2 2" xfId="30340" xr:uid="{00000000-0005-0000-0000-0000EBAF0000}"/>
    <cellStyle name="Normal 6 2 2 3 3 3 3" xfId="38236" xr:uid="{00000000-0005-0000-0000-0000ECAF0000}"/>
    <cellStyle name="Normal 6 2 2 3 3 3 4" xfId="23023" xr:uid="{00000000-0005-0000-0000-0000EDAF0000}"/>
    <cellStyle name="Normal 6 2 2 3 3 3 5" xfId="49240" xr:uid="{00000000-0005-0000-0000-0000EEAF0000}"/>
    <cellStyle name="Normal 6 2 2 3 3 4" xfId="9913" xr:uid="{00000000-0005-0000-0000-0000EFAF0000}"/>
    <cellStyle name="Normal 6 2 2 3 3 4 2" xfId="31825" xr:uid="{00000000-0005-0000-0000-0000F0AF0000}"/>
    <cellStyle name="Normal 6 2 2 3 3 4 3" xfId="39722" xr:uid="{00000000-0005-0000-0000-0000F1AF0000}"/>
    <cellStyle name="Normal 6 2 2 3 3 4 4" xfId="24507" xr:uid="{00000000-0005-0000-0000-0000F2AF0000}"/>
    <cellStyle name="Normal 6 2 2 3 3 4 5" xfId="50883" xr:uid="{00000000-0005-0000-0000-0000F3AF0000}"/>
    <cellStyle name="Normal 6 2 2 3 3 5" xfId="12538" xr:uid="{00000000-0005-0000-0000-0000F4AF0000}"/>
    <cellStyle name="Normal 6 2 2 3 3 5 2" xfId="33310" xr:uid="{00000000-0005-0000-0000-0000F5AF0000}"/>
    <cellStyle name="Normal 6 2 2 3 3 5 3" xfId="41207" xr:uid="{00000000-0005-0000-0000-0000F6AF0000}"/>
    <cellStyle name="Normal 6 2 2 3 3 6" xfId="26894" xr:uid="{00000000-0005-0000-0000-0000F7AF0000}"/>
    <cellStyle name="Normal 6 2 2 3 3 7" xfId="34794" xr:uid="{00000000-0005-0000-0000-0000F8AF0000}"/>
    <cellStyle name="Normal 6 2 2 3 3 8" xfId="20056" xr:uid="{00000000-0005-0000-0000-0000F9AF0000}"/>
    <cellStyle name="Normal 6 2 2 3 3 9" xfId="42701" xr:uid="{00000000-0005-0000-0000-0000FAAF0000}"/>
    <cellStyle name="Normal 6 2 2 3 4" xfId="1581" xr:uid="{00000000-0005-0000-0000-0000FBAF0000}"/>
    <cellStyle name="Normal 6 2 2 3 4 2" xfId="4585" xr:uid="{00000000-0005-0000-0000-0000FCAF0000}"/>
    <cellStyle name="Normal 6 2 2 3 4 2 2" xfId="14563" xr:uid="{00000000-0005-0000-0000-0000FDAF0000}"/>
    <cellStyle name="Normal 6 2 2 3 4 2 3" xfId="27860" xr:uid="{00000000-0005-0000-0000-0000FEAF0000}"/>
    <cellStyle name="Normal 6 2 2 3 4 2 4" xfId="45785" xr:uid="{00000000-0005-0000-0000-0000FFAF0000}"/>
    <cellStyle name="Normal 6 2 2 3 4 3" xfId="11762" xr:uid="{00000000-0005-0000-0000-000000B00000}"/>
    <cellStyle name="Normal 6 2 2 3 4 3 2" xfId="35755" xr:uid="{00000000-0005-0000-0000-000001B00000}"/>
    <cellStyle name="Normal 6 2 2 3 4 4" xfId="20544" xr:uid="{00000000-0005-0000-0000-000002B00000}"/>
    <cellStyle name="Normal 6 2 2 3 4 5" xfId="43453" xr:uid="{00000000-0005-0000-0000-000003B00000}"/>
    <cellStyle name="Normal 6 2 2 3 5" xfId="6933" xr:uid="{00000000-0005-0000-0000-000004B00000}"/>
    <cellStyle name="Normal 6 2 2 3 5 2" xfId="15911" xr:uid="{00000000-0005-0000-0000-000005B00000}"/>
    <cellStyle name="Normal 6 2 2 3 5 2 2" xfId="29344" xr:uid="{00000000-0005-0000-0000-000006B00000}"/>
    <cellStyle name="Normal 6 2 2 3 5 3" xfId="37240" xr:uid="{00000000-0005-0000-0000-000007B00000}"/>
    <cellStyle name="Normal 6 2 2 3 5 4" xfId="22028" xr:uid="{00000000-0005-0000-0000-000008B00000}"/>
    <cellStyle name="Normal 6 2 2 3 5 5" xfId="47135" xr:uid="{00000000-0005-0000-0000-000009B00000}"/>
    <cellStyle name="Normal 6 2 2 3 6" xfId="3927" xr:uid="{00000000-0005-0000-0000-00000AB00000}"/>
    <cellStyle name="Normal 6 2 2 3 6 2" xfId="13909" xr:uid="{00000000-0005-0000-0000-00000BB00000}"/>
    <cellStyle name="Normal 6 2 2 3 6 2 2" xfId="30829" xr:uid="{00000000-0005-0000-0000-00000CB00000}"/>
    <cellStyle name="Normal 6 2 2 3 6 3" xfId="38726" xr:uid="{00000000-0005-0000-0000-00000DB00000}"/>
    <cellStyle name="Normal 6 2 2 3 6 4" xfId="23512" xr:uid="{00000000-0005-0000-0000-00000EB00000}"/>
    <cellStyle name="Normal 6 2 2 3 6 5" xfId="45131" xr:uid="{00000000-0005-0000-0000-00000FB00000}"/>
    <cellStyle name="Normal 6 2 2 3 7" xfId="7469" xr:uid="{00000000-0005-0000-0000-000010B00000}"/>
    <cellStyle name="Normal 6 2 2 3 7 2" xfId="16444" xr:uid="{00000000-0005-0000-0000-000011B00000}"/>
    <cellStyle name="Normal 6 2 2 3 7 2 2" xfId="32314" xr:uid="{00000000-0005-0000-0000-000012B00000}"/>
    <cellStyle name="Normal 6 2 2 3 7 3" xfId="40211" xr:uid="{00000000-0005-0000-0000-000013B00000}"/>
    <cellStyle name="Normal 6 2 2 3 7 4" xfId="24945" xr:uid="{00000000-0005-0000-0000-000014B00000}"/>
    <cellStyle name="Normal 6 2 2 3 7 5" xfId="47669" xr:uid="{00000000-0005-0000-0000-000015B00000}"/>
    <cellStyle name="Normal 6 2 2 3 8" xfId="3377" xr:uid="{00000000-0005-0000-0000-000016B00000}"/>
    <cellStyle name="Normal 6 2 2 3 8 2" xfId="13361" xr:uid="{00000000-0005-0000-0000-000017B00000}"/>
    <cellStyle name="Normal 6 2 2 3 8 3" xfId="25899" xr:uid="{00000000-0005-0000-0000-000018B00000}"/>
    <cellStyle name="Normal 6 2 2 3 8 4" xfId="44582" xr:uid="{00000000-0005-0000-0000-000019B00000}"/>
    <cellStyle name="Normal 6 2 2 3 9" xfId="8143" xr:uid="{00000000-0005-0000-0000-00001AB00000}"/>
    <cellStyle name="Normal 6 2 2 3 9 2" xfId="17110" xr:uid="{00000000-0005-0000-0000-00001BB00000}"/>
    <cellStyle name="Normal 6 2 2 3 9 3" xfId="33798" xr:uid="{00000000-0005-0000-0000-00001CB00000}"/>
    <cellStyle name="Normal 6 2 2 3 9 4" xfId="48335" xr:uid="{00000000-0005-0000-0000-00001DB00000}"/>
    <cellStyle name="Normal 6 2 2 4" xfId="478" xr:uid="{00000000-0005-0000-0000-00001EB00000}"/>
    <cellStyle name="Normal 6 2 2 4 10" xfId="42112" xr:uid="{00000000-0005-0000-0000-00001FB00000}"/>
    <cellStyle name="Normal 6 2 2 4 2" xfId="2504" xr:uid="{00000000-0005-0000-0000-000020B00000}"/>
    <cellStyle name="Normal 6 2 2 4 2 2" xfId="4964" xr:uid="{00000000-0005-0000-0000-000021B00000}"/>
    <cellStyle name="Normal 6 2 2 4 2 2 2" xfId="14942" xr:uid="{00000000-0005-0000-0000-000022B00000}"/>
    <cellStyle name="Normal 6 2 2 4 2 2 2 2" xfId="28858" xr:uid="{00000000-0005-0000-0000-000023B00000}"/>
    <cellStyle name="Normal 6 2 2 4 2 2 3" xfId="36753" xr:uid="{00000000-0005-0000-0000-000024B00000}"/>
    <cellStyle name="Normal 6 2 2 4 2 2 4" xfId="21542" xr:uid="{00000000-0005-0000-0000-000025B00000}"/>
    <cellStyle name="Normal 6 2 2 4 2 2 5" xfId="46164" xr:uid="{00000000-0005-0000-0000-000026B00000}"/>
    <cellStyle name="Normal 6 2 2 4 2 3" xfId="9050" xr:uid="{00000000-0005-0000-0000-000027B00000}"/>
    <cellStyle name="Normal 6 2 2 4 2 3 2" xfId="18016" xr:uid="{00000000-0005-0000-0000-000028B00000}"/>
    <cellStyle name="Normal 6 2 2 4 2 3 2 2" xfId="30342" xr:uid="{00000000-0005-0000-0000-000029B00000}"/>
    <cellStyle name="Normal 6 2 2 4 2 3 3" xfId="38238" xr:uid="{00000000-0005-0000-0000-00002AB00000}"/>
    <cellStyle name="Normal 6 2 2 4 2 3 4" xfId="23025" xr:uid="{00000000-0005-0000-0000-00002BB00000}"/>
    <cellStyle name="Normal 6 2 2 4 2 3 5" xfId="49242" xr:uid="{00000000-0005-0000-0000-00002CB00000}"/>
    <cellStyle name="Normal 6 2 2 4 2 4" xfId="9914" xr:uid="{00000000-0005-0000-0000-00002DB00000}"/>
    <cellStyle name="Normal 6 2 2 4 2 4 2" xfId="31827" xr:uid="{00000000-0005-0000-0000-00002EB00000}"/>
    <cellStyle name="Normal 6 2 2 4 2 4 3" xfId="39724" xr:uid="{00000000-0005-0000-0000-00002FB00000}"/>
    <cellStyle name="Normal 6 2 2 4 2 4 4" xfId="24509" xr:uid="{00000000-0005-0000-0000-000030B00000}"/>
    <cellStyle name="Normal 6 2 2 4 2 4 5" xfId="50885" xr:uid="{00000000-0005-0000-0000-000031B00000}"/>
    <cellStyle name="Normal 6 2 2 4 2 5" xfId="12540" xr:uid="{00000000-0005-0000-0000-000032B00000}"/>
    <cellStyle name="Normal 6 2 2 4 2 5 2" xfId="33312" xr:uid="{00000000-0005-0000-0000-000033B00000}"/>
    <cellStyle name="Normal 6 2 2 4 2 5 3" xfId="41209" xr:uid="{00000000-0005-0000-0000-000034B00000}"/>
    <cellStyle name="Normal 6 2 2 4 2 6" xfId="26896" xr:uid="{00000000-0005-0000-0000-000035B00000}"/>
    <cellStyle name="Normal 6 2 2 4 2 7" xfId="34796" xr:uid="{00000000-0005-0000-0000-000036B00000}"/>
    <cellStyle name="Normal 6 2 2 4 2 8" xfId="20058" xr:uid="{00000000-0005-0000-0000-000037B00000}"/>
    <cellStyle name="Normal 6 2 2 4 2 9" xfId="42703" xr:uid="{00000000-0005-0000-0000-000038B00000}"/>
    <cellStyle name="Normal 6 2 2 4 3" xfId="1911" xr:uid="{00000000-0005-0000-0000-000039B00000}"/>
    <cellStyle name="Normal 6 2 2 4 3 2" xfId="4124" xr:uid="{00000000-0005-0000-0000-00003AB00000}"/>
    <cellStyle name="Normal 6 2 2 4 3 2 2" xfId="14105" xr:uid="{00000000-0005-0000-0000-00003BB00000}"/>
    <cellStyle name="Normal 6 2 2 4 3 2 3" xfId="28175" xr:uid="{00000000-0005-0000-0000-00003CB00000}"/>
    <cellStyle name="Normal 6 2 2 4 3 2 4" xfId="45327" xr:uid="{00000000-0005-0000-0000-00003DB00000}"/>
    <cellStyle name="Normal 6 2 2 4 3 3" xfId="11763" xr:uid="{00000000-0005-0000-0000-00003EB00000}"/>
    <cellStyle name="Normal 6 2 2 4 3 3 2" xfId="36070" xr:uid="{00000000-0005-0000-0000-00003FB00000}"/>
    <cellStyle name="Normal 6 2 2 4 3 4" xfId="20859" xr:uid="{00000000-0005-0000-0000-000040B00000}"/>
    <cellStyle name="Normal 6 2 2 4 3 5" xfId="43681" xr:uid="{00000000-0005-0000-0000-000041B00000}"/>
    <cellStyle name="Normal 6 2 2 4 4" xfId="3706" xr:uid="{00000000-0005-0000-0000-000042B00000}"/>
    <cellStyle name="Normal 6 2 2 4 4 2" xfId="13690" xr:uid="{00000000-0005-0000-0000-000043B00000}"/>
    <cellStyle name="Normal 6 2 2 4 4 2 2" xfId="29659" xr:uid="{00000000-0005-0000-0000-000044B00000}"/>
    <cellStyle name="Normal 6 2 2 4 4 3" xfId="37555" xr:uid="{00000000-0005-0000-0000-000045B00000}"/>
    <cellStyle name="Normal 6 2 2 4 4 4" xfId="22342" xr:uid="{00000000-0005-0000-0000-000046B00000}"/>
    <cellStyle name="Normal 6 2 2 4 4 5" xfId="44911" xr:uid="{00000000-0005-0000-0000-000047B00000}"/>
    <cellStyle name="Normal 6 2 2 4 5" xfId="8459" xr:uid="{00000000-0005-0000-0000-000048B00000}"/>
    <cellStyle name="Normal 6 2 2 4 5 2" xfId="17426" xr:uid="{00000000-0005-0000-0000-000049B00000}"/>
    <cellStyle name="Normal 6 2 2 4 5 2 2" xfId="31144" xr:uid="{00000000-0005-0000-0000-00004AB00000}"/>
    <cellStyle name="Normal 6 2 2 4 5 3" xfId="39041" xr:uid="{00000000-0005-0000-0000-00004BB00000}"/>
    <cellStyle name="Normal 6 2 2 4 5 4" xfId="23826" xr:uid="{00000000-0005-0000-0000-00004CB00000}"/>
    <cellStyle name="Normal 6 2 2 4 5 5" xfId="48651" xr:uid="{00000000-0005-0000-0000-00004DB00000}"/>
    <cellStyle name="Normal 6 2 2 4 6" xfId="11764" xr:uid="{00000000-0005-0000-0000-00004EB00000}"/>
    <cellStyle name="Normal 6 2 2 4 6 2" xfId="32629" xr:uid="{00000000-0005-0000-0000-00004FB00000}"/>
    <cellStyle name="Normal 6 2 2 4 6 3" xfId="40526" xr:uid="{00000000-0005-0000-0000-000050B00000}"/>
    <cellStyle name="Normal 6 2 2 4 6 4" xfId="25231" xr:uid="{00000000-0005-0000-0000-000051B00000}"/>
    <cellStyle name="Normal 6 2 2 4 6 5" xfId="50294" xr:uid="{00000000-0005-0000-0000-000052B00000}"/>
    <cellStyle name="Normal 6 2 2 4 7" xfId="26213" xr:uid="{00000000-0005-0000-0000-000053B00000}"/>
    <cellStyle name="Normal 6 2 2 4 8" xfId="34113" xr:uid="{00000000-0005-0000-0000-000054B00000}"/>
    <cellStyle name="Normal 6 2 2 4 9" xfId="19375" xr:uid="{00000000-0005-0000-0000-000055B00000}"/>
    <cellStyle name="Normal 6 2 2 5" xfId="2499" xr:uid="{00000000-0005-0000-0000-000056B00000}"/>
    <cellStyle name="Normal 6 2 2 5 2" xfId="4685" xr:uid="{00000000-0005-0000-0000-000057B00000}"/>
    <cellStyle name="Normal 6 2 2 5 2 2" xfId="14663" xr:uid="{00000000-0005-0000-0000-000058B00000}"/>
    <cellStyle name="Normal 6 2 2 5 2 2 2" xfId="28853" xr:uid="{00000000-0005-0000-0000-000059B00000}"/>
    <cellStyle name="Normal 6 2 2 5 2 3" xfId="36748" xr:uid="{00000000-0005-0000-0000-00005AB00000}"/>
    <cellStyle name="Normal 6 2 2 5 2 4" xfId="21537" xr:uid="{00000000-0005-0000-0000-00005BB00000}"/>
    <cellStyle name="Normal 6 2 2 5 2 5" xfId="45885" xr:uid="{00000000-0005-0000-0000-00005CB00000}"/>
    <cellStyle name="Normal 6 2 2 5 3" xfId="9045" xr:uid="{00000000-0005-0000-0000-00005DB00000}"/>
    <cellStyle name="Normal 6 2 2 5 3 2" xfId="18011" xr:uid="{00000000-0005-0000-0000-00005EB00000}"/>
    <cellStyle name="Normal 6 2 2 5 3 2 2" xfId="30337" xr:uid="{00000000-0005-0000-0000-00005FB00000}"/>
    <cellStyle name="Normal 6 2 2 5 3 3" xfId="38233" xr:uid="{00000000-0005-0000-0000-000060B00000}"/>
    <cellStyle name="Normal 6 2 2 5 3 4" xfId="23020" xr:uid="{00000000-0005-0000-0000-000061B00000}"/>
    <cellStyle name="Normal 6 2 2 5 3 5" xfId="49237" xr:uid="{00000000-0005-0000-0000-000062B00000}"/>
    <cellStyle name="Normal 6 2 2 5 4" xfId="9915" xr:uid="{00000000-0005-0000-0000-000063B00000}"/>
    <cellStyle name="Normal 6 2 2 5 4 2" xfId="31822" xr:uid="{00000000-0005-0000-0000-000064B00000}"/>
    <cellStyle name="Normal 6 2 2 5 4 3" xfId="39719" xr:uid="{00000000-0005-0000-0000-000065B00000}"/>
    <cellStyle name="Normal 6 2 2 5 4 4" xfId="24504" xr:uid="{00000000-0005-0000-0000-000066B00000}"/>
    <cellStyle name="Normal 6 2 2 5 4 5" xfId="50880" xr:uid="{00000000-0005-0000-0000-000067B00000}"/>
    <cellStyle name="Normal 6 2 2 5 5" xfId="12535" xr:uid="{00000000-0005-0000-0000-000068B00000}"/>
    <cellStyle name="Normal 6 2 2 5 5 2" xfId="33307" xr:uid="{00000000-0005-0000-0000-000069B00000}"/>
    <cellStyle name="Normal 6 2 2 5 5 3" xfId="41204" xr:uid="{00000000-0005-0000-0000-00006AB00000}"/>
    <cellStyle name="Normal 6 2 2 5 6" xfId="26891" xr:uid="{00000000-0005-0000-0000-00006BB00000}"/>
    <cellStyle name="Normal 6 2 2 5 7" xfId="34791" xr:uid="{00000000-0005-0000-0000-00006CB00000}"/>
    <cellStyle name="Normal 6 2 2 5 8" xfId="20053" xr:uid="{00000000-0005-0000-0000-00006DB00000}"/>
    <cellStyle name="Normal 6 2 2 5 9" xfId="42698" xr:uid="{00000000-0005-0000-0000-00006EB00000}"/>
    <cellStyle name="Normal 6 2 2 6" xfId="1172" xr:uid="{00000000-0005-0000-0000-00006FB00000}"/>
    <cellStyle name="Normal 6 2 2 6 2" xfId="4389" xr:uid="{00000000-0005-0000-0000-000070B00000}"/>
    <cellStyle name="Normal 6 2 2 6 2 2" xfId="14368" xr:uid="{00000000-0005-0000-0000-000071B00000}"/>
    <cellStyle name="Normal 6 2 2 6 2 3" xfId="27333" xr:uid="{00000000-0005-0000-0000-000072B00000}"/>
    <cellStyle name="Normal 6 2 2 6 2 4" xfId="45590" xr:uid="{00000000-0005-0000-0000-000073B00000}"/>
    <cellStyle name="Normal 6 2 2 6 3" xfId="11765" xr:uid="{00000000-0005-0000-0000-000074B00000}"/>
    <cellStyle name="Normal 6 2 2 6 3 2" xfId="35228" xr:uid="{00000000-0005-0000-0000-000075B00000}"/>
    <cellStyle name="Normal 6 2 2 6 4" xfId="19058" xr:uid="{00000000-0005-0000-0000-000076B00000}"/>
    <cellStyle name="Normal 6 2 2 6 5" xfId="43045" xr:uid="{00000000-0005-0000-0000-000077B00000}"/>
    <cellStyle name="Normal 6 2 2 7" xfId="6397" xr:uid="{00000000-0005-0000-0000-000078B00000}"/>
    <cellStyle name="Normal 6 2 2 7 2" xfId="15396" xr:uid="{00000000-0005-0000-0000-000079B00000}"/>
    <cellStyle name="Normal 6 2 2 7 2 2" xfId="27858" xr:uid="{00000000-0005-0000-0000-00007AB00000}"/>
    <cellStyle name="Normal 6 2 2 7 3" xfId="35753" xr:uid="{00000000-0005-0000-0000-00007BB00000}"/>
    <cellStyle name="Normal 6 2 2 7 4" xfId="20542" xr:uid="{00000000-0005-0000-0000-00007CB00000}"/>
    <cellStyle name="Normal 6 2 2 7 5" xfId="46619" xr:uid="{00000000-0005-0000-0000-00007DB00000}"/>
    <cellStyle name="Normal 6 2 2 8" xfId="6521" xr:uid="{00000000-0005-0000-0000-00007EB00000}"/>
    <cellStyle name="Normal 6 2 2 8 2" xfId="15503" xr:uid="{00000000-0005-0000-0000-00007FB00000}"/>
    <cellStyle name="Normal 6 2 2 8 2 2" xfId="29342" xr:uid="{00000000-0005-0000-0000-000080B00000}"/>
    <cellStyle name="Normal 6 2 2 8 3" xfId="37238" xr:uid="{00000000-0005-0000-0000-000081B00000}"/>
    <cellStyle name="Normal 6 2 2 8 4" xfId="22026" xr:uid="{00000000-0005-0000-0000-000082B00000}"/>
    <cellStyle name="Normal 6 2 2 8 5" xfId="46726" xr:uid="{00000000-0005-0000-0000-000083B00000}"/>
    <cellStyle name="Normal 6 2 2 9" xfId="3843" xr:uid="{00000000-0005-0000-0000-000084B00000}"/>
    <cellStyle name="Normal 6 2 2 9 2" xfId="13826" xr:uid="{00000000-0005-0000-0000-000085B00000}"/>
    <cellStyle name="Normal 6 2 2 9 2 2" xfId="30827" xr:uid="{00000000-0005-0000-0000-000086B00000}"/>
    <cellStyle name="Normal 6 2 2 9 3" xfId="38724" xr:uid="{00000000-0005-0000-0000-000087B00000}"/>
    <cellStyle name="Normal 6 2 2 9 4" xfId="23510" xr:uid="{00000000-0005-0000-0000-000088B00000}"/>
    <cellStyle name="Normal 6 2 2 9 5" xfId="45048" xr:uid="{00000000-0005-0000-0000-000089B00000}"/>
    <cellStyle name="Normal 6 2 3" xfId="367" xr:uid="{00000000-0005-0000-0000-00008AB00000}"/>
    <cellStyle name="Normal 6 2 3 10" xfId="7799" xr:uid="{00000000-0005-0000-0000-00008BB00000}"/>
    <cellStyle name="Normal 6 2 3 10 2" xfId="16766" xr:uid="{00000000-0005-0000-0000-00008CB00000}"/>
    <cellStyle name="Normal 6 2 3 10 3" xfId="33799" xr:uid="{00000000-0005-0000-0000-00008DB00000}"/>
    <cellStyle name="Normal 6 2 3 10 4" xfId="47991" xr:uid="{00000000-0005-0000-0000-00008EB00000}"/>
    <cellStyle name="Normal 6 2 3 11" xfId="11766" xr:uid="{00000000-0005-0000-0000-00008FB00000}"/>
    <cellStyle name="Normal 6 2 3 11 2" xfId="49634" xr:uid="{00000000-0005-0000-0000-000090B00000}"/>
    <cellStyle name="Normal 6 2 3 12" xfId="12677" xr:uid="{00000000-0005-0000-0000-000091B00000}"/>
    <cellStyle name="Normal 6 2 3 13" xfId="41452" xr:uid="{00000000-0005-0000-0000-000092B00000}"/>
    <cellStyle name="Normal 6 2 3 2" xfId="717" xr:uid="{00000000-0005-0000-0000-000093B00000}"/>
    <cellStyle name="Normal 6 2 3 2 10" xfId="41623" xr:uid="{00000000-0005-0000-0000-000094B00000}"/>
    <cellStyle name="Normal 6 2 3 2 2" xfId="2505" xr:uid="{00000000-0005-0000-0000-000095B00000}"/>
    <cellStyle name="Normal 6 2 3 2 2 2" xfId="5073" xr:uid="{00000000-0005-0000-0000-000096B00000}"/>
    <cellStyle name="Normal 6 2 3 2 2 2 2" xfId="15051" xr:uid="{00000000-0005-0000-0000-000097B00000}"/>
    <cellStyle name="Normal 6 2 3 2 2 2 2 2" xfId="28860" xr:uid="{00000000-0005-0000-0000-000098B00000}"/>
    <cellStyle name="Normal 6 2 3 2 2 2 3" xfId="36755" xr:uid="{00000000-0005-0000-0000-000099B00000}"/>
    <cellStyle name="Normal 6 2 3 2 2 2 4" xfId="21544" xr:uid="{00000000-0005-0000-0000-00009AB00000}"/>
    <cellStyle name="Normal 6 2 3 2 2 2 5" xfId="46273" xr:uid="{00000000-0005-0000-0000-00009BB00000}"/>
    <cellStyle name="Normal 6 2 3 2 2 3" xfId="9051" xr:uid="{00000000-0005-0000-0000-00009CB00000}"/>
    <cellStyle name="Normal 6 2 3 2 2 3 2" xfId="18017" xr:uid="{00000000-0005-0000-0000-00009DB00000}"/>
    <cellStyle name="Normal 6 2 3 2 2 3 2 2" xfId="30344" xr:uid="{00000000-0005-0000-0000-00009EB00000}"/>
    <cellStyle name="Normal 6 2 3 2 2 3 3" xfId="38240" xr:uid="{00000000-0005-0000-0000-00009FB00000}"/>
    <cellStyle name="Normal 6 2 3 2 2 3 4" xfId="23027" xr:uid="{00000000-0005-0000-0000-0000A0B00000}"/>
    <cellStyle name="Normal 6 2 3 2 2 3 5" xfId="49243" xr:uid="{00000000-0005-0000-0000-0000A1B00000}"/>
    <cellStyle name="Normal 6 2 3 2 2 4" xfId="9916" xr:uid="{00000000-0005-0000-0000-0000A2B00000}"/>
    <cellStyle name="Normal 6 2 3 2 2 4 2" xfId="31829" xr:uid="{00000000-0005-0000-0000-0000A3B00000}"/>
    <cellStyle name="Normal 6 2 3 2 2 4 3" xfId="39726" xr:uid="{00000000-0005-0000-0000-0000A4B00000}"/>
    <cellStyle name="Normal 6 2 3 2 2 4 4" xfId="24511" xr:uid="{00000000-0005-0000-0000-0000A5B00000}"/>
    <cellStyle name="Normal 6 2 3 2 2 4 5" xfId="50886" xr:uid="{00000000-0005-0000-0000-0000A6B00000}"/>
    <cellStyle name="Normal 6 2 3 2 2 5" xfId="12541" xr:uid="{00000000-0005-0000-0000-0000A7B00000}"/>
    <cellStyle name="Normal 6 2 3 2 2 5 2" xfId="33314" xr:uid="{00000000-0005-0000-0000-0000A8B00000}"/>
    <cellStyle name="Normal 6 2 3 2 2 5 3" xfId="41211" xr:uid="{00000000-0005-0000-0000-0000A9B00000}"/>
    <cellStyle name="Normal 6 2 3 2 2 6" xfId="26898" xr:uid="{00000000-0005-0000-0000-0000AAB00000}"/>
    <cellStyle name="Normal 6 2 3 2 2 7" xfId="34798" xr:uid="{00000000-0005-0000-0000-0000ABB00000}"/>
    <cellStyle name="Normal 6 2 3 2 2 8" xfId="20060" xr:uid="{00000000-0005-0000-0000-0000ACB00000}"/>
    <cellStyle name="Normal 6 2 3 2 2 9" xfId="42704" xr:uid="{00000000-0005-0000-0000-0000ADB00000}"/>
    <cellStyle name="Normal 6 2 3 2 3" xfId="1408" xr:uid="{00000000-0005-0000-0000-0000AEB00000}"/>
    <cellStyle name="Normal 6 2 3 2 3 2" xfId="6760" xr:uid="{00000000-0005-0000-0000-0000AFB00000}"/>
    <cellStyle name="Normal 6 2 3 2 3 2 2" xfId="15738" xr:uid="{00000000-0005-0000-0000-0000B0B00000}"/>
    <cellStyle name="Normal 6 2 3 2 3 2 3" xfId="28178" xr:uid="{00000000-0005-0000-0000-0000B1B00000}"/>
    <cellStyle name="Normal 6 2 3 2 3 2 4" xfId="46962" xr:uid="{00000000-0005-0000-0000-0000B2B00000}"/>
    <cellStyle name="Normal 6 2 3 2 3 3" xfId="11767" xr:uid="{00000000-0005-0000-0000-0000B3B00000}"/>
    <cellStyle name="Normal 6 2 3 2 3 3 2" xfId="36073" xr:uid="{00000000-0005-0000-0000-0000B4B00000}"/>
    <cellStyle name="Normal 6 2 3 2 3 4" xfId="20862" xr:uid="{00000000-0005-0000-0000-0000B5B00000}"/>
    <cellStyle name="Normal 6 2 3 2 3 5" xfId="43280" xr:uid="{00000000-0005-0000-0000-0000B6B00000}"/>
    <cellStyle name="Normal 6 2 3 2 4" xfId="4234" xr:uid="{00000000-0005-0000-0000-0000B7B00000}"/>
    <cellStyle name="Normal 6 2 3 2 4 2" xfId="14214" xr:uid="{00000000-0005-0000-0000-0000B8B00000}"/>
    <cellStyle name="Normal 6 2 3 2 4 2 2" xfId="29662" xr:uid="{00000000-0005-0000-0000-0000B9B00000}"/>
    <cellStyle name="Normal 6 2 3 2 4 3" xfId="37558" xr:uid="{00000000-0005-0000-0000-0000BAB00000}"/>
    <cellStyle name="Normal 6 2 3 2 4 4" xfId="22345" xr:uid="{00000000-0005-0000-0000-0000BBB00000}"/>
    <cellStyle name="Normal 6 2 3 2 4 5" xfId="45436" xr:uid="{00000000-0005-0000-0000-0000BCB00000}"/>
    <cellStyle name="Normal 6 2 3 2 5" xfId="7296" xr:uid="{00000000-0005-0000-0000-0000BDB00000}"/>
    <cellStyle name="Normal 6 2 3 2 5 2" xfId="16272" xr:uid="{00000000-0005-0000-0000-0000BEB00000}"/>
    <cellStyle name="Normal 6 2 3 2 5 2 2" xfId="31147" xr:uid="{00000000-0005-0000-0000-0000BFB00000}"/>
    <cellStyle name="Normal 6 2 3 2 5 3" xfId="39044" xr:uid="{00000000-0005-0000-0000-0000C0B00000}"/>
    <cellStyle name="Normal 6 2 3 2 5 4" xfId="23829" xr:uid="{00000000-0005-0000-0000-0000C1B00000}"/>
    <cellStyle name="Normal 6 2 3 2 5 5" xfId="47497" xr:uid="{00000000-0005-0000-0000-0000C2B00000}"/>
    <cellStyle name="Normal 6 2 3 2 6" xfId="3204" xr:uid="{00000000-0005-0000-0000-0000C3B00000}"/>
    <cellStyle name="Normal 6 2 3 2 6 2" xfId="13188" xr:uid="{00000000-0005-0000-0000-0000C4B00000}"/>
    <cellStyle name="Normal 6 2 3 2 6 2 2" xfId="32632" xr:uid="{00000000-0005-0000-0000-0000C5B00000}"/>
    <cellStyle name="Normal 6 2 3 2 6 3" xfId="40529" xr:uid="{00000000-0005-0000-0000-0000C6B00000}"/>
    <cellStyle name="Normal 6 2 3 2 6 4" xfId="25233" xr:uid="{00000000-0005-0000-0000-0000C7B00000}"/>
    <cellStyle name="Normal 6 2 3 2 6 5" xfId="44409" xr:uid="{00000000-0005-0000-0000-0000C8B00000}"/>
    <cellStyle name="Normal 6 2 3 2 7" xfId="7970" xr:uid="{00000000-0005-0000-0000-0000C9B00000}"/>
    <cellStyle name="Normal 6 2 3 2 7 2" xfId="16937" xr:uid="{00000000-0005-0000-0000-0000CAB00000}"/>
    <cellStyle name="Normal 6 2 3 2 7 3" xfId="26216" xr:uid="{00000000-0005-0000-0000-0000CBB00000}"/>
    <cellStyle name="Normal 6 2 3 2 7 4" xfId="48162" xr:uid="{00000000-0005-0000-0000-0000CCB00000}"/>
    <cellStyle name="Normal 6 2 3 2 8" xfId="11768" xr:uid="{00000000-0005-0000-0000-0000CDB00000}"/>
    <cellStyle name="Normal 6 2 3 2 8 2" xfId="34116" xr:uid="{00000000-0005-0000-0000-0000CEB00000}"/>
    <cellStyle name="Normal 6 2 3 2 8 3" xfId="49805" xr:uid="{00000000-0005-0000-0000-0000CFB00000}"/>
    <cellStyle name="Normal 6 2 3 2 9" xfId="19378" xr:uid="{00000000-0005-0000-0000-0000D0B00000}"/>
    <cellStyle name="Normal 6 2 3 3" xfId="891" xr:uid="{00000000-0005-0000-0000-0000D1B00000}"/>
    <cellStyle name="Normal 6 2 3 3 2" xfId="1582" xr:uid="{00000000-0005-0000-0000-0000D2B00000}"/>
    <cellStyle name="Normal 6 2 3 3 2 2" xfId="6934" xr:uid="{00000000-0005-0000-0000-0000D3B00000}"/>
    <cellStyle name="Normal 6 2 3 3 2 2 2" xfId="15912" xr:uid="{00000000-0005-0000-0000-0000D4B00000}"/>
    <cellStyle name="Normal 6 2 3 3 2 2 3" xfId="28859" xr:uid="{00000000-0005-0000-0000-0000D5B00000}"/>
    <cellStyle name="Normal 6 2 3 3 2 2 4" xfId="47136" xr:uid="{00000000-0005-0000-0000-0000D6B00000}"/>
    <cellStyle name="Normal 6 2 3 3 2 3" xfId="11769" xr:uid="{00000000-0005-0000-0000-0000D7B00000}"/>
    <cellStyle name="Normal 6 2 3 3 2 3 2" xfId="36754" xr:uid="{00000000-0005-0000-0000-0000D8B00000}"/>
    <cellStyle name="Normal 6 2 3 3 2 4" xfId="21543" xr:uid="{00000000-0005-0000-0000-0000D9B00000}"/>
    <cellStyle name="Normal 6 2 3 3 2 5" xfId="43454" xr:uid="{00000000-0005-0000-0000-0000DAB00000}"/>
    <cellStyle name="Normal 6 2 3 3 3" xfId="4794" xr:uid="{00000000-0005-0000-0000-0000DBB00000}"/>
    <cellStyle name="Normal 6 2 3 3 3 2" xfId="14772" xr:uid="{00000000-0005-0000-0000-0000DCB00000}"/>
    <cellStyle name="Normal 6 2 3 3 3 2 2" xfId="30343" xr:uid="{00000000-0005-0000-0000-0000DDB00000}"/>
    <cellStyle name="Normal 6 2 3 3 3 3" xfId="38239" xr:uid="{00000000-0005-0000-0000-0000DEB00000}"/>
    <cellStyle name="Normal 6 2 3 3 3 4" xfId="23026" xr:uid="{00000000-0005-0000-0000-0000DFB00000}"/>
    <cellStyle name="Normal 6 2 3 3 3 5" xfId="45994" xr:uid="{00000000-0005-0000-0000-0000E0B00000}"/>
    <cellStyle name="Normal 6 2 3 3 4" xfId="7470" xr:uid="{00000000-0005-0000-0000-0000E1B00000}"/>
    <cellStyle name="Normal 6 2 3 3 4 2" xfId="16445" xr:uid="{00000000-0005-0000-0000-0000E2B00000}"/>
    <cellStyle name="Normal 6 2 3 3 4 2 2" xfId="31828" xr:uid="{00000000-0005-0000-0000-0000E3B00000}"/>
    <cellStyle name="Normal 6 2 3 3 4 3" xfId="39725" xr:uid="{00000000-0005-0000-0000-0000E4B00000}"/>
    <cellStyle name="Normal 6 2 3 3 4 4" xfId="24510" xr:uid="{00000000-0005-0000-0000-0000E5B00000}"/>
    <cellStyle name="Normal 6 2 3 3 4 5" xfId="47670" xr:uid="{00000000-0005-0000-0000-0000E6B00000}"/>
    <cellStyle name="Normal 6 2 3 3 5" xfId="3378" xr:uid="{00000000-0005-0000-0000-0000E7B00000}"/>
    <cellStyle name="Normal 6 2 3 3 5 2" xfId="13362" xr:uid="{00000000-0005-0000-0000-0000E8B00000}"/>
    <cellStyle name="Normal 6 2 3 3 5 2 2" xfId="33313" xr:uid="{00000000-0005-0000-0000-0000E9B00000}"/>
    <cellStyle name="Normal 6 2 3 3 5 3" xfId="41210" xr:uid="{00000000-0005-0000-0000-0000EAB00000}"/>
    <cellStyle name="Normal 6 2 3 3 5 4" xfId="25472" xr:uid="{00000000-0005-0000-0000-0000EBB00000}"/>
    <cellStyle name="Normal 6 2 3 3 5 5" xfId="44583" xr:uid="{00000000-0005-0000-0000-0000ECB00000}"/>
    <cellStyle name="Normal 6 2 3 3 6" xfId="8144" xr:uid="{00000000-0005-0000-0000-0000EDB00000}"/>
    <cellStyle name="Normal 6 2 3 3 6 2" xfId="17111" xr:uid="{00000000-0005-0000-0000-0000EEB00000}"/>
    <cellStyle name="Normal 6 2 3 3 6 3" xfId="26897" xr:uid="{00000000-0005-0000-0000-0000EFB00000}"/>
    <cellStyle name="Normal 6 2 3 3 6 4" xfId="48336" xr:uid="{00000000-0005-0000-0000-0000F0B00000}"/>
    <cellStyle name="Normal 6 2 3 3 7" xfId="11770" xr:uid="{00000000-0005-0000-0000-0000F1B00000}"/>
    <cellStyle name="Normal 6 2 3 3 7 2" xfId="34797" xr:uid="{00000000-0005-0000-0000-0000F2B00000}"/>
    <cellStyle name="Normal 6 2 3 3 7 3" xfId="49979" xr:uid="{00000000-0005-0000-0000-0000F3B00000}"/>
    <cellStyle name="Normal 6 2 3 3 8" xfId="20059" xr:uid="{00000000-0005-0000-0000-0000F4B00000}"/>
    <cellStyle name="Normal 6 2 3 3 9" xfId="41797" xr:uid="{00000000-0005-0000-0000-0000F5B00000}"/>
    <cellStyle name="Normal 6 2 3 4" xfId="545" xr:uid="{00000000-0005-0000-0000-0000F6B00000}"/>
    <cellStyle name="Normal 6 2 3 4 2" xfId="2656" xr:uid="{00000000-0005-0000-0000-0000F7B00000}"/>
    <cellStyle name="Normal 6 2 3 4 2 2" xfId="4415" xr:uid="{00000000-0005-0000-0000-0000F8B00000}"/>
    <cellStyle name="Normal 6 2 3 4 2 2 2" xfId="14394" xr:uid="{00000000-0005-0000-0000-0000F9B00000}"/>
    <cellStyle name="Normal 6 2 3 4 2 2 3" xfId="45616" xr:uid="{00000000-0005-0000-0000-0000FAB00000}"/>
    <cellStyle name="Normal 6 2 3 4 2 3" xfId="11771" xr:uid="{00000000-0005-0000-0000-0000FBB00000}"/>
    <cellStyle name="Normal 6 2 3 4 2 4" xfId="27335" xr:uid="{00000000-0005-0000-0000-0000FCB00000}"/>
    <cellStyle name="Normal 6 2 3 4 2 5" xfId="43866" xr:uid="{00000000-0005-0000-0000-0000FDB00000}"/>
    <cellStyle name="Normal 6 2 3 4 3" xfId="3707" xr:uid="{00000000-0005-0000-0000-0000FEB00000}"/>
    <cellStyle name="Normal 6 2 3 4 3 2" xfId="13691" xr:uid="{00000000-0005-0000-0000-0000FFB00000}"/>
    <cellStyle name="Normal 6 2 3 4 3 3" xfId="35230" xr:uid="{00000000-0005-0000-0000-000000B10000}"/>
    <cellStyle name="Normal 6 2 3 4 3 4" xfId="44912" xr:uid="{00000000-0005-0000-0000-000001B10000}"/>
    <cellStyle name="Normal 6 2 3 4 4" xfId="9251" xr:uid="{00000000-0005-0000-0000-000002B10000}"/>
    <cellStyle name="Normal 6 2 3 4 4 2" xfId="18217" xr:uid="{00000000-0005-0000-0000-000003B10000}"/>
    <cellStyle name="Normal 6 2 3 4 4 3" xfId="49443" xr:uid="{00000000-0005-0000-0000-000004B10000}"/>
    <cellStyle name="Normal 6 2 3 4 5" xfId="11772" xr:uid="{00000000-0005-0000-0000-000005B10000}"/>
    <cellStyle name="Normal 6 2 3 4 5 2" xfId="51086" xr:uid="{00000000-0005-0000-0000-000006B10000}"/>
    <cellStyle name="Normal 6 2 3 4 6" xfId="19061" xr:uid="{00000000-0005-0000-0000-000007B10000}"/>
    <cellStyle name="Normal 6 2 3 4 7" xfId="42904" xr:uid="{00000000-0005-0000-0000-000008B10000}"/>
    <cellStyle name="Normal 6 2 3 5" xfId="1237" xr:uid="{00000000-0005-0000-0000-000009B10000}"/>
    <cellStyle name="Normal 6 2 3 5 2" xfId="6328" xr:uid="{00000000-0005-0000-0000-00000AB10000}"/>
    <cellStyle name="Normal 6 2 3 5 2 2" xfId="27861" xr:uid="{00000000-0005-0000-0000-00000BB10000}"/>
    <cellStyle name="Normal 6 2 3 5 3" xfId="11773" xr:uid="{00000000-0005-0000-0000-00000CB10000}"/>
    <cellStyle name="Normal 6 2 3 5 3 2" xfId="35756" xr:uid="{00000000-0005-0000-0000-00000DB10000}"/>
    <cellStyle name="Normal 6 2 3 5 4" xfId="20545" xr:uid="{00000000-0005-0000-0000-00000EB10000}"/>
    <cellStyle name="Normal 6 2 3 5 5" xfId="43109" xr:uid="{00000000-0005-0000-0000-00000FB10000}"/>
    <cellStyle name="Normal 6 2 3 6" xfId="6588" xr:uid="{00000000-0005-0000-0000-000010B10000}"/>
    <cellStyle name="Normal 6 2 3 6 2" xfId="15568" xr:uid="{00000000-0005-0000-0000-000011B10000}"/>
    <cellStyle name="Normal 6 2 3 6 2 2" xfId="29345" xr:uid="{00000000-0005-0000-0000-000012B10000}"/>
    <cellStyle name="Normal 6 2 3 6 3" xfId="37241" xr:uid="{00000000-0005-0000-0000-000013B10000}"/>
    <cellStyle name="Normal 6 2 3 6 4" xfId="22029" xr:uid="{00000000-0005-0000-0000-000014B10000}"/>
    <cellStyle name="Normal 6 2 3 6 5" xfId="46791" xr:uid="{00000000-0005-0000-0000-000015B10000}"/>
    <cellStyle name="Normal 6 2 3 7" xfId="3953" xr:uid="{00000000-0005-0000-0000-000016B10000}"/>
    <cellStyle name="Normal 6 2 3 7 2" xfId="13935" xr:uid="{00000000-0005-0000-0000-000017B10000}"/>
    <cellStyle name="Normal 6 2 3 7 2 2" xfId="30830" xr:uid="{00000000-0005-0000-0000-000018B10000}"/>
    <cellStyle name="Normal 6 2 3 7 3" xfId="38727" xr:uid="{00000000-0005-0000-0000-000019B10000}"/>
    <cellStyle name="Normal 6 2 3 7 4" xfId="23513" xr:uid="{00000000-0005-0000-0000-00001AB10000}"/>
    <cellStyle name="Normal 6 2 3 7 5" xfId="45157" xr:uid="{00000000-0005-0000-0000-00001BB10000}"/>
    <cellStyle name="Normal 6 2 3 8" xfId="7125" xr:uid="{00000000-0005-0000-0000-00001CB10000}"/>
    <cellStyle name="Normal 6 2 3 8 2" xfId="16102" xr:uid="{00000000-0005-0000-0000-00001DB10000}"/>
    <cellStyle name="Normal 6 2 3 8 2 2" xfId="32315" xr:uid="{00000000-0005-0000-0000-00001EB10000}"/>
    <cellStyle name="Normal 6 2 3 8 3" xfId="40212" xr:uid="{00000000-0005-0000-0000-00001FB10000}"/>
    <cellStyle name="Normal 6 2 3 8 4" xfId="24946" xr:uid="{00000000-0005-0000-0000-000020B10000}"/>
    <cellStyle name="Normal 6 2 3 8 5" xfId="47327" xr:uid="{00000000-0005-0000-0000-000021B10000}"/>
    <cellStyle name="Normal 6 2 3 9" xfId="3033" xr:uid="{00000000-0005-0000-0000-000022B10000}"/>
    <cellStyle name="Normal 6 2 3 9 2" xfId="13017" xr:uid="{00000000-0005-0000-0000-000023B10000}"/>
    <cellStyle name="Normal 6 2 3 9 3" xfId="25900" xr:uid="{00000000-0005-0000-0000-000024B10000}"/>
    <cellStyle name="Normal 6 2 3 9 4" xfId="44238" xr:uid="{00000000-0005-0000-0000-000025B10000}"/>
    <cellStyle name="Normal 6 2 4" xfId="715" xr:uid="{00000000-0005-0000-0000-000026B10000}"/>
    <cellStyle name="Normal 6 2 4 10" xfId="7968" xr:uid="{00000000-0005-0000-0000-000027B10000}"/>
    <cellStyle name="Normal 6 2 4 10 2" xfId="16935" xr:uid="{00000000-0005-0000-0000-000028B10000}"/>
    <cellStyle name="Normal 6 2 4 10 3" xfId="33800" xr:uid="{00000000-0005-0000-0000-000029B10000}"/>
    <cellStyle name="Normal 6 2 4 10 4" xfId="48160" xr:uid="{00000000-0005-0000-0000-00002AB10000}"/>
    <cellStyle name="Normal 6 2 4 11" xfId="11774" xr:uid="{00000000-0005-0000-0000-00002BB10000}"/>
    <cellStyle name="Normal 6 2 4 11 2" xfId="49803" xr:uid="{00000000-0005-0000-0000-00002CB10000}"/>
    <cellStyle name="Normal 6 2 4 12" xfId="18618" xr:uid="{00000000-0005-0000-0000-00002DB10000}"/>
    <cellStyle name="Normal 6 2 4 13" xfId="41621" xr:uid="{00000000-0005-0000-0000-00002EB10000}"/>
    <cellStyle name="Normal 6 2 4 2" xfId="1040" xr:uid="{00000000-0005-0000-0000-00002FB10000}"/>
    <cellStyle name="Normal 6 2 4 2 10" xfId="42115" xr:uid="{00000000-0005-0000-0000-000030B10000}"/>
    <cellStyle name="Normal 6 2 4 2 2" xfId="2507" xr:uid="{00000000-0005-0000-0000-000031B10000}"/>
    <cellStyle name="Normal 6 2 4 2 2 2" xfId="4993" xr:uid="{00000000-0005-0000-0000-000032B10000}"/>
    <cellStyle name="Normal 6 2 4 2 2 2 2" xfId="14971" xr:uid="{00000000-0005-0000-0000-000033B10000}"/>
    <cellStyle name="Normal 6 2 4 2 2 2 2 2" xfId="28862" xr:uid="{00000000-0005-0000-0000-000034B10000}"/>
    <cellStyle name="Normal 6 2 4 2 2 2 3" xfId="36757" xr:uid="{00000000-0005-0000-0000-000035B10000}"/>
    <cellStyle name="Normal 6 2 4 2 2 2 4" xfId="21546" xr:uid="{00000000-0005-0000-0000-000036B10000}"/>
    <cellStyle name="Normal 6 2 4 2 2 2 5" xfId="46193" xr:uid="{00000000-0005-0000-0000-000037B10000}"/>
    <cellStyle name="Normal 6 2 4 2 2 3" xfId="9053" xr:uid="{00000000-0005-0000-0000-000038B10000}"/>
    <cellStyle name="Normal 6 2 4 2 2 3 2" xfId="18019" xr:uid="{00000000-0005-0000-0000-000039B10000}"/>
    <cellStyle name="Normal 6 2 4 2 2 3 2 2" xfId="30346" xr:uid="{00000000-0005-0000-0000-00003AB10000}"/>
    <cellStyle name="Normal 6 2 4 2 2 3 3" xfId="38242" xr:uid="{00000000-0005-0000-0000-00003BB10000}"/>
    <cellStyle name="Normal 6 2 4 2 2 3 4" xfId="23029" xr:uid="{00000000-0005-0000-0000-00003CB10000}"/>
    <cellStyle name="Normal 6 2 4 2 2 3 5" xfId="49245" xr:uid="{00000000-0005-0000-0000-00003DB10000}"/>
    <cellStyle name="Normal 6 2 4 2 2 4" xfId="9917" xr:uid="{00000000-0005-0000-0000-00003EB10000}"/>
    <cellStyle name="Normal 6 2 4 2 2 4 2" xfId="31831" xr:uid="{00000000-0005-0000-0000-00003FB10000}"/>
    <cellStyle name="Normal 6 2 4 2 2 4 3" xfId="39728" xr:uid="{00000000-0005-0000-0000-000040B10000}"/>
    <cellStyle name="Normal 6 2 4 2 2 4 4" xfId="24513" xr:uid="{00000000-0005-0000-0000-000041B10000}"/>
    <cellStyle name="Normal 6 2 4 2 2 4 5" xfId="50888" xr:uid="{00000000-0005-0000-0000-000042B10000}"/>
    <cellStyle name="Normal 6 2 4 2 2 5" xfId="12543" xr:uid="{00000000-0005-0000-0000-000043B10000}"/>
    <cellStyle name="Normal 6 2 4 2 2 5 2" xfId="33316" xr:uid="{00000000-0005-0000-0000-000044B10000}"/>
    <cellStyle name="Normal 6 2 4 2 2 5 3" xfId="41213" xr:uid="{00000000-0005-0000-0000-000045B10000}"/>
    <cellStyle name="Normal 6 2 4 2 2 6" xfId="26900" xr:uid="{00000000-0005-0000-0000-000046B10000}"/>
    <cellStyle name="Normal 6 2 4 2 2 7" xfId="34800" xr:uid="{00000000-0005-0000-0000-000047B10000}"/>
    <cellStyle name="Normal 6 2 4 2 2 8" xfId="20062" xr:uid="{00000000-0005-0000-0000-000048B10000}"/>
    <cellStyle name="Normal 6 2 4 2 2 9" xfId="42706" xr:uid="{00000000-0005-0000-0000-000049B10000}"/>
    <cellStyle name="Normal 6 2 4 2 3" xfId="1914" xr:uid="{00000000-0005-0000-0000-00004AB10000}"/>
    <cellStyle name="Normal 6 2 4 2 3 2" xfId="4154" xr:uid="{00000000-0005-0000-0000-00004BB10000}"/>
    <cellStyle name="Normal 6 2 4 2 3 2 2" xfId="14134" xr:uid="{00000000-0005-0000-0000-00004CB10000}"/>
    <cellStyle name="Normal 6 2 4 2 3 2 3" xfId="28179" xr:uid="{00000000-0005-0000-0000-00004DB10000}"/>
    <cellStyle name="Normal 6 2 4 2 3 2 4" xfId="45356" xr:uid="{00000000-0005-0000-0000-00004EB10000}"/>
    <cellStyle name="Normal 6 2 4 2 3 3" xfId="11775" xr:uid="{00000000-0005-0000-0000-00004FB10000}"/>
    <cellStyle name="Normal 6 2 4 2 3 3 2" xfId="36074" xr:uid="{00000000-0005-0000-0000-000050B10000}"/>
    <cellStyle name="Normal 6 2 4 2 3 4" xfId="20863" xr:uid="{00000000-0005-0000-0000-000051B10000}"/>
    <cellStyle name="Normal 6 2 4 2 3 5" xfId="43683" xr:uid="{00000000-0005-0000-0000-000052B10000}"/>
    <cellStyle name="Normal 6 2 4 2 4" xfId="3708" xr:uid="{00000000-0005-0000-0000-000053B10000}"/>
    <cellStyle name="Normal 6 2 4 2 4 2" xfId="13692" xr:uid="{00000000-0005-0000-0000-000054B10000}"/>
    <cellStyle name="Normal 6 2 4 2 4 2 2" xfId="29663" xr:uid="{00000000-0005-0000-0000-000055B10000}"/>
    <cellStyle name="Normal 6 2 4 2 4 3" xfId="37559" xr:uid="{00000000-0005-0000-0000-000056B10000}"/>
    <cellStyle name="Normal 6 2 4 2 4 4" xfId="22346" xr:uid="{00000000-0005-0000-0000-000057B10000}"/>
    <cellStyle name="Normal 6 2 4 2 4 5" xfId="44913" xr:uid="{00000000-0005-0000-0000-000058B10000}"/>
    <cellStyle name="Normal 6 2 4 2 5" xfId="8462" xr:uid="{00000000-0005-0000-0000-000059B10000}"/>
    <cellStyle name="Normal 6 2 4 2 5 2" xfId="17429" xr:uid="{00000000-0005-0000-0000-00005AB10000}"/>
    <cellStyle name="Normal 6 2 4 2 5 2 2" xfId="31148" xr:uid="{00000000-0005-0000-0000-00005BB10000}"/>
    <cellStyle name="Normal 6 2 4 2 5 3" xfId="39045" xr:uid="{00000000-0005-0000-0000-00005CB10000}"/>
    <cellStyle name="Normal 6 2 4 2 5 4" xfId="23830" xr:uid="{00000000-0005-0000-0000-00005DB10000}"/>
    <cellStyle name="Normal 6 2 4 2 5 5" xfId="48654" xr:uid="{00000000-0005-0000-0000-00005EB10000}"/>
    <cellStyle name="Normal 6 2 4 2 6" xfId="11776" xr:uid="{00000000-0005-0000-0000-00005FB10000}"/>
    <cellStyle name="Normal 6 2 4 2 6 2" xfId="32633" xr:uid="{00000000-0005-0000-0000-000060B10000}"/>
    <cellStyle name="Normal 6 2 4 2 6 3" xfId="40530" xr:uid="{00000000-0005-0000-0000-000061B10000}"/>
    <cellStyle name="Normal 6 2 4 2 6 4" xfId="25234" xr:uid="{00000000-0005-0000-0000-000062B10000}"/>
    <cellStyle name="Normal 6 2 4 2 6 5" xfId="50297" xr:uid="{00000000-0005-0000-0000-000063B10000}"/>
    <cellStyle name="Normal 6 2 4 2 7" xfId="26217" xr:uid="{00000000-0005-0000-0000-000064B10000}"/>
    <cellStyle name="Normal 6 2 4 2 8" xfId="34117" xr:uid="{00000000-0005-0000-0000-000065B10000}"/>
    <cellStyle name="Normal 6 2 4 2 9" xfId="19379" xr:uid="{00000000-0005-0000-0000-000066B10000}"/>
    <cellStyle name="Normal 6 2 4 3" xfId="2506" xr:uid="{00000000-0005-0000-0000-000067B10000}"/>
    <cellStyle name="Normal 6 2 4 3 2" xfId="4714" xr:uid="{00000000-0005-0000-0000-000068B10000}"/>
    <cellStyle name="Normal 6 2 4 3 2 2" xfId="14692" xr:uid="{00000000-0005-0000-0000-000069B10000}"/>
    <cellStyle name="Normal 6 2 4 3 2 2 2" xfId="28861" xr:uid="{00000000-0005-0000-0000-00006AB10000}"/>
    <cellStyle name="Normal 6 2 4 3 2 3" xfId="36756" xr:uid="{00000000-0005-0000-0000-00006BB10000}"/>
    <cellStyle name="Normal 6 2 4 3 2 4" xfId="21545" xr:uid="{00000000-0005-0000-0000-00006CB10000}"/>
    <cellStyle name="Normal 6 2 4 3 2 5" xfId="45914" xr:uid="{00000000-0005-0000-0000-00006DB10000}"/>
    <cellStyle name="Normal 6 2 4 3 3" xfId="9052" xr:uid="{00000000-0005-0000-0000-00006EB10000}"/>
    <cellStyle name="Normal 6 2 4 3 3 2" xfId="18018" xr:uid="{00000000-0005-0000-0000-00006FB10000}"/>
    <cellStyle name="Normal 6 2 4 3 3 2 2" xfId="30345" xr:uid="{00000000-0005-0000-0000-000070B10000}"/>
    <cellStyle name="Normal 6 2 4 3 3 3" xfId="38241" xr:uid="{00000000-0005-0000-0000-000071B10000}"/>
    <cellStyle name="Normal 6 2 4 3 3 4" xfId="23028" xr:uid="{00000000-0005-0000-0000-000072B10000}"/>
    <cellStyle name="Normal 6 2 4 3 3 5" xfId="49244" xr:uid="{00000000-0005-0000-0000-000073B10000}"/>
    <cellStyle name="Normal 6 2 4 3 4" xfId="9918" xr:uid="{00000000-0005-0000-0000-000074B10000}"/>
    <cellStyle name="Normal 6 2 4 3 4 2" xfId="31830" xr:uid="{00000000-0005-0000-0000-000075B10000}"/>
    <cellStyle name="Normal 6 2 4 3 4 3" xfId="39727" xr:uid="{00000000-0005-0000-0000-000076B10000}"/>
    <cellStyle name="Normal 6 2 4 3 4 4" xfId="24512" xr:uid="{00000000-0005-0000-0000-000077B10000}"/>
    <cellStyle name="Normal 6 2 4 3 4 5" xfId="50887" xr:uid="{00000000-0005-0000-0000-000078B10000}"/>
    <cellStyle name="Normal 6 2 4 3 5" xfId="12542" xr:uid="{00000000-0005-0000-0000-000079B10000}"/>
    <cellStyle name="Normal 6 2 4 3 5 2" xfId="33315" xr:uid="{00000000-0005-0000-0000-00007AB10000}"/>
    <cellStyle name="Normal 6 2 4 3 5 3" xfId="41212" xr:uid="{00000000-0005-0000-0000-00007BB10000}"/>
    <cellStyle name="Normal 6 2 4 3 6" xfId="26899" xr:uid="{00000000-0005-0000-0000-00007CB10000}"/>
    <cellStyle name="Normal 6 2 4 3 7" xfId="34799" xr:uid="{00000000-0005-0000-0000-00007DB10000}"/>
    <cellStyle name="Normal 6 2 4 3 8" xfId="20061" xr:uid="{00000000-0005-0000-0000-00007EB10000}"/>
    <cellStyle name="Normal 6 2 4 3 9" xfId="42705" xr:uid="{00000000-0005-0000-0000-00007FB10000}"/>
    <cellStyle name="Normal 6 2 4 4" xfId="1406" xr:uid="{00000000-0005-0000-0000-000080B10000}"/>
    <cellStyle name="Normal 6 2 4 4 2" xfId="4586" xr:uid="{00000000-0005-0000-0000-000081B10000}"/>
    <cellStyle name="Normal 6 2 4 4 2 2" xfId="14564" xr:uid="{00000000-0005-0000-0000-000082B10000}"/>
    <cellStyle name="Normal 6 2 4 4 2 3" xfId="27336" xr:uid="{00000000-0005-0000-0000-000083B10000}"/>
    <cellStyle name="Normal 6 2 4 4 2 4" xfId="45786" xr:uid="{00000000-0005-0000-0000-000084B10000}"/>
    <cellStyle name="Normal 6 2 4 4 3" xfId="11777" xr:uid="{00000000-0005-0000-0000-000085B10000}"/>
    <cellStyle name="Normal 6 2 4 4 3 2" xfId="35231" xr:uid="{00000000-0005-0000-0000-000086B10000}"/>
    <cellStyle name="Normal 6 2 4 4 4" xfId="19062" xr:uid="{00000000-0005-0000-0000-000087B10000}"/>
    <cellStyle name="Normal 6 2 4 4 5" xfId="43278" xr:uid="{00000000-0005-0000-0000-000088B10000}"/>
    <cellStyle name="Normal 6 2 4 5" xfId="6229" xr:uid="{00000000-0005-0000-0000-000089B10000}"/>
    <cellStyle name="Normal 6 2 4 5 2" xfId="15390" xr:uid="{00000000-0005-0000-0000-00008AB10000}"/>
    <cellStyle name="Normal 6 2 4 5 2 2" xfId="27862" xr:uid="{00000000-0005-0000-0000-00008BB10000}"/>
    <cellStyle name="Normal 6 2 4 5 3" xfId="35757" xr:uid="{00000000-0005-0000-0000-00008CB10000}"/>
    <cellStyle name="Normal 6 2 4 5 4" xfId="20546" xr:uid="{00000000-0005-0000-0000-00008DB10000}"/>
    <cellStyle name="Normal 6 2 4 5 5" xfId="46613" xr:uid="{00000000-0005-0000-0000-00008EB10000}"/>
    <cellStyle name="Normal 6 2 4 6" xfId="6758" xr:uid="{00000000-0005-0000-0000-00008FB10000}"/>
    <cellStyle name="Normal 6 2 4 6 2" xfId="15736" xr:uid="{00000000-0005-0000-0000-000090B10000}"/>
    <cellStyle name="Normal 6 2 4 6 2 2" xfId="29346" xr:uid="{00000000-0005-0000-0000-000091B10000}"/>
    <cellStyle name="Normal 6 2 4 6 3" xfId="37242" xr:uid="{00000000-0005-0000-0000-000092B10000}"/>
    <cellStyle name="Normal 6 2 4 6 4" xfId="22030" xr:uid="{00000000-0005-0000-0000-000093B10000}"/>
    <cellStyle name="Normal 6 2 4 6 5" xfId="46960" xr:uid="{00000000-0005-0000-0000-000094B10000}"/>
    <cellStyle name="Normal 6 2 4 7" xfId="3873" xr:uid="{00000000-0005-0000-0000-000095B10000}"/>
    <cellStyle name="Normal 6 2 4 7 2" xfId="13855" xr:uid="{00000000-0005-0000-0000-000096B10000}"/>
    <cellStyle name="Normal 6 2 4 7 2 2" xfId="30831" xr:uid="{00000000-0005-0000-0000-000097B10000}"/>
    <cellStyle name="Normal 6 2 4 7 3" xfId="38728" xr:uid="{00000000-0005-0000-0000-000098B10000}"/>
    <cellStyle name="Normal 6 2 4 7 4" xfId="23514" xr:uid="{00000000-0005-0000-0000-000099B10000}"/>
    <cellStyle name="Normal 6 2 4 7 5" xfId="45077" xr:uid="{00000000-0005-0000-0000-00009AB10000}"/>
    <cellStyle name="Normal 6 2 4 8" xfId="7294" xr:uid="{00000000-0005-0000-0000-00009BB10000}"/>
    <cellStyle name="Normal 6 2 4 8 2" xfId="16270" xr:uid="{00000000-0005-0000-0000-00009CB10000}"/>
    <cellStyle name="Normal 6 2 4 8 2 2" xfId="32316" xr:uid="{00000000-0005-0000-0000-00009DB10000}"/>
    <cellStyle name="Normal 6 2 4 8 3" xfId="40213" xr:uid="{00000000-0005-0000-0000-00009EB10000}"/>
    <cellStyle name="Normal 6 2 4 8 4" xfId="24947" xr:uid="{00000000-0005-0000-0000-00009FB10000}"/>
    <cellStyle name="Normal 6 2 4 8 5" xfId="47495" xr:uid="{00000000-0005-0000-0000-0000A0B10000}"/>
    <cellStyle name="Normal 6 2 4 9" xfId="3202" xr:uid="{00000000-0005-0000-0000-0000A1B10000}"/>
    <cellStyle name="Normal 6 2 4 9 2" xfId="13186" xr:uid="{00000000-0005-0000-0000-0000A2B10000}"/>
    <cellStyle name="Normal 6 2 4 9 3" xfId="25901" xr:uid="{00000000-0005-0000-0000-0000A3B10000}"/>
    <cellStyle name="Normal 6 2 4 9 4" xfId="44407" xr:uid="{00000000-0005-0000-0000-0000A4B10000}"/>
    <cellStyle name="Normal 6 2 5" xfId="889" xr:uid="{00000000-0005-0000-0000-0000A5B10000}"/>
    <cellStyle name="Normal 6 2 5 10" xfId="19057" xr:uid="{00000000-0005-0000-0000-0000A6B10000}"/>
    <cellStyle name="Normal 6 2 5 11" xfId="41795" xr:uid="{00000000-0005-0000-0000-0000A7B10000}"/>
    <cellStyle name="Normal 6 2 5 2" xfId="1915" xr:uid="{00000000-0005-0000-0000-0000A8B10000}"/>
    <cellStyle name="Normal 6 2 5 2 10" xfId="42116" xr:uid="{00000000-0005-0000-0000-0000A9B10000}"/>
    <cellStyle name="Normal 6 2 5 2 2" xfId="2509" xr:uid="{00000000-0005-0000-0000-0000AAB10000}"/>
    <cellStyle name="Normal 6 2 5 2 2 2" xfId="7606" xr:uid="{00000000-0005-0000-0000-0000ABB10000}"/>
    <cellStyle name="Normal 6 2 5 2 2 2 2" xfId="16581" xr:uid="{00000000-0005-0000-0000-0000ACB10000}"/>
    <cellStyle name="Normal 6 2 5 2 2 2 2 2" xfId="28864" xr:uid="{00000000-0005-0000-0000-0000ADB10000}"/>
    <cellStyle name="Normal 6 2 5 2 2 2 3" xfId="36759" xr:uid="{00000000-0005-0000-0000-0000AEB10000}"/>
    <cellStyle name="Normal 6 2 5 2 2 2 4" xfId="21548" xr:uid="{00000000-0005-0000-0000-0000AFB10000}"/>
    <cellStyle name="Normal 6 2 5 2 2 2 5" xfId="47806" xr:uid="{00000000-0005-0000-0000-0000B0B10000}"/>
    <cellStyle name="Normal 6 2 5 2 2 3" xfId="9055" xr:uid="{00000000-0005-0000-0000-0000B1B10000}"/>
    <cellStyle name="Normal 6 2 5 2 2 3 2" xfId="18021" xr:uid="{00000000-0005-0000-0000-0000B2B10000}"/>
    <cellStyle name="Normal 6 2 5 2 2 3 2 2" xfId="30348" xr:uid="{00000000-0005-0000-0000-0000B3B10000}"/>
    <cellStyle name="Normal 6 2 5 2 2 3 3" xfId="38244" xr:uid="{00000000-0005-0000-0000-0000B4B10000}"/>
    <cellStyle name="Normal 6 2 5 2 2 3 4" xfId="23031" xr:uid="{00000000-0005-0000-0000-0000B5B10000}"/>
    <cellStyle name="Normal 6 2 5 2 2 3 5" xfId="49247" xr:uid="{00000000-0005-0000-0000-0000B6B10000}"/>
    <cellStyle name="Normal 6 2 5 2 2 4" xfId="9919" xr:uid="{00000000-0005-0000-0000-0000B7B10000}"/>
    <cellStyle name="Normal 6 2 5 2 2 4 2" xfId="31833" xr:uid="{00000000-0005-0000-0000-0000B8B10000}"/>
    <cellStyle name="Normal 6 2 5 2 2 4 3" xfId="39730" xr:uid="{00000000-0005-0000-0000-0000B9B10000}"/>
    <cellStyle name="Normal 6 2 5 2 2 4 4" xfId="24515" xr:uid="{00000000-0005-0000-0000-0000BAB10000}"/>
    <cellStyle name="Normal 6 2 5 2 2 4 5" xfId="50890" xr:uid="{00000000-0005-0000-0000-0000BBB10000}"/>
    <cellStyle name="Normal 6 2 5 2 2 5" xfId="12545" xr:uid="{00000000-0005-0000-0000-0000BCB10000}"/>
    <cellStyle name="Normal 6 2 5 2 2 5 2" xfId="33318" xr:uid="{00000000-0005-0000-0000-0000BDB10000}"/>
    <cellStyle name="Normal 6 2 5 2 2 5 3" xfId="41215" xr:uid="{00000000-0005-0000-0000-0000BEB10000}"/>
    <cellStyle name="Normal 6 2 5 2 2 6" xfId="26902" xr:uid="{00000000-0005-0000-0000-0000BFB10000}"/>
    <cellStyle name="Normal 6 2 5 2 2 7" xfId="34802" xr:uid="{00000000-0005-0000-0000-0000C0B10000}"/>
    <cellStyle name="Normal 6 2 5 2 2 8" xfId="20064" xr:uid="{00000000-0005-0000-0000-0000C1B10000}"/>
    <cellStyle name="Normal 6 2 5 2 2 9" xfId="42708" xr:uid="{00000000-0005-0000-0000-0000C2B10000}"/>
    <cellStyle name="Normal 6 2 5 2 3" xfId="4894" xr:uid="{00000000-0005-0000-0000-0000C3B10000}"/>
    <cellStyle name="Normal 6 2 5 2 3 2" xfId="14872" xr:uid="{00000000-0005-0000-0000-0000C4B10000}"/>
    <cellStyle name="Normal 6 2 5 2 3 2 2" xfId="28180" xr:uid="{00000000-0005-0000-0000-0000C5B10000}"/>
    <cellStyle name="Normal 6 2 5 2 3 3" xfId="36075" xr:uid="{00000000-0005-0000-0000-0000C6B10000}"/>
    <cellStyle name="Normal 6 2 5 2 3 4" xfId="20864" xr:uid="{00000000-0005-0000-0000-0000C7B10000}"/>
    <cellStyle name="Normal 6 2 5 2 3 5" xfId="46094" xr:uid="{00000000-0005-0000-0000-0000C8B10000}"/>
    <cellStyle name="Normal 6 2 5 2 4" xfId="8463" xr:uid="{00000000-0005-0000-0000-0000C9B10000}"/>
    <cellStyle name="Normal 6 2 5 2 4 2" xfId="17430" xr:uid="{00000000-0005-0000-0000-0000CAB10000}"/>
    <cellStyle name="Normal 6 2 5 2 4 2 2" xfId="29664" xr:uid="{00000000-0005-0000-0000-0000CBB10000}"/>
    <cellStyle name="Normal 6 2 5 2 4 3" xfId="37560" xr:uid="{00000000-0005-0000-0000-0000CCB10000}"/>
    <cellStyle name="Normal 6 2 5 2 4 4" xfId="22347" xr:uid="{00000000-0005-0000-0000-0000CDB10000}"/>
    <cellStyle name="Normal 6 2 5 2 4 5" xfId="48655" xr:uid="{00000000-0005-0000-0000-0000CEB10000}"/>
    <cellStyle name="Normal 6 2 5 2 5" xfId="9920" xr:uid="{00000000-0005-0000-0000-0000CFB10000}"/>
    <cellStyle name="Normal 6 2 5 2 5 2" xfId="31149" xr:uid="{00000000-0005-0000-0000-0000D0B10000}"/>
    <cellStyle name="Normal 6 2 5 2 5 3" xfId="39046" xr:uid="{00000000-0005-0000-0000-0000D1B10000}"/>
    <cellStyle name="Normal 6 2 5 2 5 4" xfId="23831" xr:uid="{00000000-0005-0000-0000-0000D2B10000}"/>
    <cellStyle name="Normal 6 2 5 2 5 5" xfId="50298" xr:uid="{00000000-0005-0000-0000-0000D3B10000}"/>
    <cellStyle name="Normal 6 2 5 2 6" xfId="12099" xr:uid="{00000000-0005-0000-0000-0000D4B10000}"/>
    <cellStyle name="Normal 6 2 5 2 6 2" xfId="32634" xr:uid="{00000000-0005-0000-0000-0000D5B10000}"/>
    <cellStyle name="Normal 6 2 5 2 6 3" xfId="40531" xr:uid="{00000000-0005-0000-0000-0000D6B10000}"/>
    <cellStyle name="Normal 6 2 5 2 6 4" xfId="51315" xr:uid="{00000000-0005-0000-0000-0000D7B10000}"/>
    <cellStyle name="Normal 6 2 5 2 7" xfId="26218" xr:uid="{00000000-0005-0000-0000-0000D8B10000}"/>
    <cellStyle name="Normal 6 2 5 2 8" xfId="34118" xr:uid="{00000000-0005-0000-0000-0000D9B10000}"/>
    <cellStyle name="Normal 6 2 5 2 9" xfId="19380" xr:uid="{00000000-0005-0000-0000-0000DAB10000}"/>
    <cellStyle name="Normal 6 2 5 3" xfId="2508" xr:uid="{00000000-0005-0000-0000-0000DBB10000}"/>
    <cellStyle name="Normal 6 2 5 3 2" xfId="6932" xr:uid="{00000000-0005-0000-0000-0000DCB10000}"/>
    <cellStyle name="Normal 6 2 5 3 2 2" xfId="15910" xr:uid="{00000000-0005-0000-0000-0000DDB10000}"/>
    <cellStyle name="Normal 6 2 5 3 2 2 2" xfId="28863" xr:uid="{00000000-0005-0000-0000-0000DEB10000}"/>
    <cellStyle name="Normal 6 2 5 3 2 3" xfId="36758" xr:uid="{00000000-0005-0000-0000-0000DFB10000}"/>
    <cellStyle name="Normal 6 2 5 3 2 4" xfId="21547" xr:uid="{00000000-0005-0000-0000-0000E0B10000}"/>
    <cellStyle name="Normal 6 2 5 3 2 5" xfId="47134" xr:uid="{00000000-0005-0000-0000-0000E1B10000}"/>
    <cellStyle name="Normal 6 2 5 3 3" xfId="9054" xr:uid="{00000000-0005-0000-0000-0000E2B10000}"/>
    <cellStyle name="Normal 6 2 5 3 3 2" xfId="18020" xr:uid="{00000000-0005-0000-0000-0000E3B10000}"/>
    <cellStyle name="Normal 6 2 5 3 3 2 2" xfId="30347" xr:uid="{00000000-0005-0000-0000-0000E4B10000}"/>
    <cellStyle name="Normal 6 2 5 3 3 3" xfId="38243" xr:uid="{00000000-0005-0000-0000-0000E5B10000}"/>
    <cellStyle name="Normal 6 2 5 3 3 4" xfId="23030" xr:uid="{00000000-0005-0000-0000-0000E6B10000}"/>
    <cellStyle name="Normal 6 2 5 3 3 5" xfId="49246" xr:uid="{00000000-0005-0000-0000-0000E7B10000}"/>
    <cellStyle name="Normal 6 2 5 3 4" xfId="9921" xr:uid="{00000000-0005-0000-0000-0000E8B10000}"/>
    <cellStyle name="Normal 6 2 5 3 4 2" xfId="31832" xr:uid="{00000000-0005-0000-0000-0000E9B10000}"/>
    <cellStyle name="Normal 6 2 5 3 4 3" xfId="39729" xr:uid="{00000000-0005-0000-0000-0000EAB10000}"/>
    <cellStyle name="Normal 6 2 5 3 4 4" xfId="24514" xr:uid="{00000000-0005-0000-0000-0000EBB10000}"/>
    <cellStyle name="Normal 6 2 5 3 4 5" xfId="50889" xr:uid="{00000000-0005-0000-0000-0000ECB10000}"/>
    <cellStyle name="Normal 6 2 5 3 5" xfId="12544" xr:uid="{00000000-0005-0000-0000-0000EDB10000}"/>
    <cellStyle name="Normal 6 2 5 3 5 2" xfId="33317" xr:uid="{00000000-0005-0000-0000-0000EEB10000}"/>
    <cellStyle name="Normal 6 2 5 3 5 3" xfId="41214" xr:uid="{00000000-0005-0000-0000-0000EFB10000}"/>
    <cellStyle name="Normal 6 2 5 3 6" xfId="26901" xr:uid="{00000000-0005-0000-0000-0000F0B10000}"/>
    <cellStyle name="Normal 6 2 5 3 7" xfId="34801" xr:uid="{00000000-0005-0000-0000-0000F1B10000}"/>
    <cellStyle name="Normal 6 2 5 3 8" xfId="20063" xr:uid="{00000000-0005-0000-0000-0000F2B10000}"/>
    <cellStyle name="Normal 6 2 5 3 9" xfId="42707" xr:uid="{00000000-0005-0000-0000-0000F3B10000}"/>
    <cellStyle name="Normal 6 2 5 4" xfId="1580" xr:uid="{00000000-0005-0000-0000-0000F4B10000}"/>
    <cellStyle name="Normal 6 2 5 4 2" xfId="4054" xr:uid="{00000000-0005-0000-0000-0000F5B10000}"/>
    <cellStyle name="Normal 6 2 5 4 2 2" xfId="14035" xr:uid="{00000000-0005-0000-0000-0000F6B10000}"/>
    <cellStyle name="Normal 6 2 5 4 2 3" xfId="27857" xr:uid="{00000000-0005-0000-0000-0000F7B10000}"/>
    <cellStyle name="Normal 6 2 5 4 2 4" xfId="45257" xr:uid="{00000000-0005-0000-0000-0000F8B10000}"/>
    <cellStyle name="Normal 6 2 5 4 3" xfId="11778" xr:uid="{00000000-0005-0000-0000-0000F9B10000}"/>
    <cellStyle name="Normal 6 2 5 4 3 2" xfId="35752" xr:uid="{00000000-0005-0000-0000-0000FAB10000}"/>
    <cellStyle name="Normal 6 2 5 4 4" xfId="20541" xr:uid="{00000000-0005-0000-0000-0000FBB10000}"/>
    <cellStyle name="Normal 6 2 5 4 5" xfId="43452" xr:uid="{00000000-0005-0000-0000-0000FCB10000}"/>
    <cellStyle name="Normal 6 2 5 5" xfId="7468" xr:uid="{00000000-0005-0000-0000-0000FDB10000}"/>
    <cellStyle name="Normal 6 2 5 5 2" xfId="16443" xr:uid="{00000000-0005-0000-0000-0000FEB10000}"/>
    <cellStyle name="Normal 6 2 5 5 2 2" xfId="29341" xr:uid="{00000000-0005-0000-0000-0000FFB10000}"/>
    <cellStyle name="Normal 6 2 5 5 3" xfId="37237" xr:uid="{00000000-0005-0000-0000-000000B20000}"/>
    <cellStyle name="Normal 6 2 5 5 4" xfId="22025" xr:uid="{00000000-0005-0000-0000-000001B20000}"/>
    <cellStyle name="Normal 6 2 5 5 5" xfId="47668" xr:uid="{00000000-0005-0000-0000-000002B20000}"/>
    <cellStyle name="Normal 6 2 5 6" xfId="3376" xr:uid="{00000000-0005-0000-0000-000003B20000}"/>
    <cellStyle name="Normal 6 2 5 6 2" xfId="13360" xr:uid="{00000000-0005-0000-0000-000004B20000}"/>
    <cellStyle name="Normal 6 2 5 6 2 2" xfId="30826" xr:uid="{00000000-0005-0000-0000-000005B20000}"/>
    <cellStyle name="Normal 6 2 5 6 3" xfId="38723" xr:uid="{00000000-0005-0000-0000-000006B20000}"/>
    <cellStyle name="Normal 6 2 5 6 4" xfId="23509" xr:uid="{00000000-0005-0000-0000-000007B20000}"/>
    <cellStyle name="Normal 6 2 5 6 5" xfId="44581" xr:uid="{00000000-0005-0000-0000-000008B20000}"/>
    <cellStyle name="Normal 6 2 5 7" xfId="8142" xr:uid="{00000000-0005-0000-0000-000009B20000}"/>
    <cellStyle name="Normal 6 2 5 7 2" xfId="17109" xr:uid="{00000000-0005-0000-0000-00000AB20000}"/>
    <cellStyle name="Normal 6 2 5 7 2 2" xfId="32311" xr:uid="{00000000-0005-0000-0000-00000BB20000}"/>
    <cellStyle name="Normal 6 2 5 7 3" xfId="40208" xr:uid="{00000000-0005-0000-0000-00000CB20000}"/>
    <cellStyle name="Normal 6 2 5 7 4" xfId="24942" xr:uid="{00000000-0005-0000-0000-00000DB20000}"/>
    <cellStyle name="Normal 6 2 5 7 5" xfId="48334" xr:uid="{00000000-0005-0000-0000-00000EB20000}"/>
    <cellStyle name="Normal 6 2 5 8" xfId="11779" xr:uid="{00000000-0005-0000-0000-00000FB20000}"/>
    <cellStyle name="Normal 6 2 5 8 2" xfId="25896" xr:uid="{00000000-0005-0000-0000-000010B20000}"/>
    <cellStyle name="Normal 6 2 5 8 3" xfId="49977" xr:uid="{00000000-0005-0000-0000-000011B20000}"/>
    <cellStyle name="Normal 6 2 5 9" xfId="33795" xr:uid="{00000000-0005-0000-0000-000012B20000}"/>
    <cellStyle name="Normal 6 2 6" xfId="420" xr:uid="{00000000-0005-0000-0000-000013B20000}"/>
    <cellStyle name="Normal 6 2 6 10" xfId="41977" xr:uid="{00000000-0005-0000-0000-000014B20000}"/>
    <cellStyle name="Normal 6 2 6 2" xfId="2510" xr:uid="{00000000-0005-0000-0000-000015B20000}"/>
    <cellStyle name="Normal 6 2 6 2 2" xfId="4615" xr:uid="{00000000-0005-0000-0000-000016B20000}"/>
    <cellStyle name="Normal 6 2 6 2 2 2" xfId="14593" xr:uid="{00000000-0005-0000-0000-000017B20000}"/>
    <cellStyle name="Normal 6 2 6 2 2 2 2" xfId="28865" xr:uid="{00000000-0005-0000-0000-000018B20000}"/>
    <cellStyle name="Normal 6 2 6 2 2 3" xfId="36760" xr:uid="{00000000-0005-0000-0000-000019B20000}"/>
    <cellStyle name="Normal 6 2 6 2 2 4" xfId="21549" xr:uid="{00000000-0005-0000-0000-00001AB20000}"/>
    <cellStyle name="Normal 6 2 6 2 2 5" xfId="45815" xr:uid="{00000000-0005-0000-0000-00001BB20000}"/>
    <cellStyle name="Normal 6 2 6 2 3" xfId="9056" xr:uid="{00000000-0005-0000-0000-00001CB20000}"/>
    <cellStyle name="Normal 6 2 6 2 3 2" xfId="18022" xr:uid="{00000000-0005-0000-0000-00001DB20000}"/>
    <cellStyle name="Normal 6 2 6 2 3 2 2" xfId="30349" xr:uid="{00000000-0005-0000-0000-00001EB20000}"/>
    <cellStyle name="Normal 6 2 6 2 3 3" xfId="38245" xr:uid="{00000000-0005-0000-0000-00001FB20000}"/>
    <cellStyle name="Normal 6 2 6 2 3 4" xfId="23032" xr:uid="{00000000-0005-0000-0000-000020B20000}"/>
    <cellStyle name="Normal 6 2 6 2 3 5" xfId="49248" xr:uid="{00000000-0005-0000-0000-000021B20000}"/>
    <cellStyle name="Normal 6 2 6 2 4" xfId="9922" xr:uid="{00000000-0005-0000-0000-000022B20000}"/>
    <cellStyle name="Normal 6 2 6 2 4 2" xfId="31834" xr:uid="{00000000-0005-0000-0000-000023B20000}"/>
    <cellStyle name="Normal 6 2 6 2 4 3" xfId="39731" xr:uid="{00000000-0005-0000-0000-000024B20000}"/>
    <cellStyle name="Normal 6 2 6 2 4 4" xfId="24516" xr:uid="{00000000-0005-0000-0000-000025B20000}"/>
    <cellStyle name="Normal 6 2 6 2 4 5" xfId="50891" xr:uid="{00000000-0005-0000-0000-000026B20000}"/>
    <cellStyle name="Normal 6 2 6 2 5" xfId="12546" xr:uid="{00000000-0005-0000-0000-000027B20000}"/>
    <cellStyle name="Normal 6 2 6 2 5 2" xfId="33319" xr:uid="{00000000-0005-0000-0000-000028B20000}"/>
    <cellStyle name="Normal 6 2 6 2 5 3" xfId="41216" xr:uid="{00000000-0005-0000-0000-000029B20000}"/>
    <cellStyle name="Normal 6 2 6 2 6" xfId="26903" xr:uid="{00000000-0005-0000-0000-00002AB20000}"/>
    <cellStyle name="Normal 6 2 6 2 7" xfId="34803" xr:uid="{00000000-0005-0000-0000-00002BB20000}"/>
    <cellStyle name="Normal 6 2 6 2 8" xfId="20065" xr:uid="{00000000-0005-0000-0000-00002CB20000}"/>
    <cellStyle name="Normal 6 2 6 2 9" xfId="42709" xr:uid="{00000000-0005-0000-0000-00002DB20000}"/>
    <cellStyle name="Normal 6 2 6 3" xfId="1776" xr:uid="{00000000-0005-0000-0000-00002EB20000}"/>
    <cellStyle name="Normal 6 2 6 3 2" xfId="11780" xr:uid="{00000000-0005-0000-0000-00002FB20000}"/>
    <cellStyle name="Normal 6 2 6 3 2 2" xfId="27938" xr:uid="{00000000-0005-0000-0000-000030B20000}"/>
    <cellStyle name="Normal 6 2 6 3 3" xfId="35833" xr:uid="{00000000-0005-0000-0000-000031B20000}"/>
    <cellStyle name="Normal 6 2 6 3 4" xfId="20622" xr:uid="{00000000-0005-0000-0000-000032B20000}"/>
    <cellStyle name="Normal 6 2 6 3 5" xfId="43566" xr:uid="{00000000-0005-0000-0000-000033B20000}"/>
    <cellStyle name="Normal 6 2 6 4" xfId="3709" xr:uid="{00000000-0005-0000-0000-000034B20000}"/>
    <cellStyle name="Normal 6 2 6 4 2" xfId="13693" xr:uid="{00000000-0005-0000-0000-000035B20000}"/>
    <cellStyle name="Normal 6 2 6 4 2 2" xfId="29422" xr:uid="{00000000-0005-0000-0000-000036B20000}"/>
    <cellStyle name="Normal 6 2 6 4 3" xfId="37318" xr:uid="{00000000-0005-0000-0000-000037B20000}"/>
    <cellStyle name="Normal 6 2 6 4 4" xfId="22106" xr:uid="{00000000-0005-0000-0000-000038B20000}"/>
    <cellStyle name="Normal 6 2 6 4 5" xfId="44914" xr:uid="{00000000-0005-0000-0000-000039B20000}"/>
    <cellStyle name="Normal 6 2 6 5" xfId="8324" xr:uid="{00000000-0005-0000-0000-00003AB20000}"/>
    <cellStyle name="Normal 6 2 6 5 2" xfId="17291" xr:uid="{00000000-0005-0000-0000-00003BB20000}"/>
    <cellStyle name="Normal 6 2 6 5 2 2" xfId="30907" xr:uid="{00000000-0005-0000-0000-00003CB20000}"/>
    <cellStyle name="Normal 6 2 6 5 3" xfId="38804" xr:uid="{00000000-0005-0000-0000-00003DB20000}"/>
    <cellStyle name="Normal 6 2 6 5 4" xfId="23590" xr:uid="{00000000-0005-0000-0000-00003EB20000}"/>
    <cellStyle name="Normal 6 2 6 5 5" xfId="48516" xr:uid="{00000000-0005-0000-0000-00003FB20000}"/>
    <cellStyle name="Normal 6 2 6 6" xfId="11781" xr:uid="{00000000-0005-0000-0000-000040B20000}"/>
    <cellStyle name="Normal 6 2 6 6 2" xfId="32392" xr:uid="{00000000-0005-0000-0000-000041B20000}"/>
    <cellStyle name="Normal 6 2 6 6 3" xfId="40289" xr:uid="{00000000-0005-0000-0000-000042B20000}"/>
    <cellStyle name="Normal 6 2 6 6 4" xfId="25009" xr:uid="{00000000-0005-0000-0000-000043B20000}"/>
    <cellStyle name="Normal 6 2 6 6 5" xfId="50159" xr:uid="{00000000-0005-0000-0000-000044B20000}"/>
    <cellStyle name="Normal 6 2 6 7" xfId="25976" xr:uid="{00000000-0005-0000-0000-000045B20000}"/>
    <cellStyle name="Normal 6 2 6 8" xfId="33876" xr:uid="{00000000-0005-0000-0000-000046B20000}"/>
    <cellStyle name="Normal 6 2 6 9" xfId="19138" xr:uid="{00000000-0005-0000-0000-000047B20000}"/>
    <cellStyle name="Normal 6 2 7" xfId="1703" xr:uid="{00000000-0005-0000-0000-000048B20000}"/>
    <cellStyle name="Normal 6 2 7 10" xfId="41914" xr:uid="{00000000-0005-0000-0000-000049B20000}"/>
    <cellStyle name="Normal 6 2 7 2" xfId="2511" xr:uid="{00000000-0005-0000-0000-00004AB20000}"/>
    <cellStyle name="Normal 6 2 7 2 2" xfId="7607" xr:uid="{00000000-0005-0000-0000-00004BB20000}"/>
    <cellStyle name="Normal 6 2 7 2 2 2" xfId="16582" xr:uid="{00000000-0005-0000-0000-00004CB20000}"/>
    <cellStyle name="Normal 6 2 7 2 2 2 2" xfId="28866" xr:uid="{00000000-0005-0000-0000-00004DB20000}"/>
    <cellStyle name="Normal 6 2 7 2 2 3" xfId="36761" xr:uid="{00000000-0005-0000-0000-00004EB20000}"/>
    <cellStyle name="Normal 6 2 7 2 2 4" xfId="21550" xr:uid="{00000000-0005-0000-0000-00004FB20000}"/>
    <cellStyle name="Normal 6 2 7 2 2 5" xfId="47807" xr:uid="{00000000-0005-0000-0000-000050B20000}"/>
    <cellStyle name="Normal 6 2 7 2 3" xfId="9057" xr:uid="{00000000-0005-0000-0000-000051B20000}"/>
    <cellStyle name="Normal 6 2 7 2 3 2" xfId="18023" xr:uid="{00000000-0005-0000-0000-000052B20000}"/>
    <cellStyle name="Normal 6 2 7 2 3 2 2" xfId="30350" xr:uid="{00000000-0005-0000-0000-000053B20000}"/>
    <cellStyle name="Normal 6 2 7 2 3 3" xfId="38246" xr:uid="{00000000-0005-0000-0000-000054B20000}"/>
    <cellStyle name="Normal 6 2 7 2 3 4" xfId="23033" xr:uid="{00000000-0005-0000-0000-000055B20000}"/>
    <cellStyle name="Normal 6 2 7 2 3 5" xfId="49249" xr:uid="{00000000-0005-0000-0000-000056B20000}"/>
    <cellStyle name="Normal 6 2 7 2 4" xfId="9923" xr:uid="{00000000-0005-0000-0000-000057B20000}"/>
    <cellStyle name="Normal 6 2 7 2 4 2" xfId="31835" xr:uid="{00000000-0005-0000-0000-000058B20000}"/>
    <cellStyle name="Normal 6 2 7 2 4 3" xfId="39732" xr:uid="{00000000-0005-0000-0000-000059B20000}"/>
    <cellStyle name="Normal 6 2 7 2 4 4" xfId="24517" xr:uid="{00000000-0005-0000-0000-00005AB20000}"/>
    <cellStyle name="Normal 6 2 7 2 4 5" xfId="50892" xr:uid="{00000000-0005-0000-0000-00005BB20000}"/>
    <cellStyle name="Normal 6 2 7 2 5" xfId="12547" xr:uid="{00000000-0005-0000-0000-00005CB20000}"/>
    <cellStyle name="Normal 6 2 7 2 5 2" xfId="33320" xr:uid="{00000000-0005-0000-0000-00005DB20000}"/>
    <cellStyle name="Normal 6 2 7 2 5 3" xfId="41217" xr:uid="{00000000-0005-0000-0000-00005EB20000}"/>
    <cellStyle name="Normal 6 2 7 2 6" xfId="26904" xr:uid="{00000000-0005-0000-0000-00005FB20000}"/>
    <cellStyle name="Normal 6 2 7 2 7" xfId="34804" xr:uid="{00000000-0005-0000-0000-000060B20000}"/>
    <cellStyle name="Normal 6 2 7 2 8" xfId="20066" xr:uid="{00000000-0005-0000-0000-000061B20000}"/>
    <cellStyle name="Normal 6 2 7 2 9" xfId="42710" xr:uid="{00000000-0005-0000-0000-000062B20000}"/>
    <cellStyle name="Normal 6 2 7 3" xfId="4334" xr:uid="{00000000-0005-0000-0000-000063B20000}"/>
    <cellStyle name="Normal 6 2 7 3 2" xfId="14314" xr:uid="{00000000-0005-0000-0000-000064B20000}"/>
    <cellStyle name="Normal 6 2 7 3 2 2" xfId="27624" xr:uid="{00000000-0005-0000-0000-000065B20000}"/>
    <cellStyle name="Normal 6 2 7 3 3" xfId="35519" xr:uid="{00000000-0005-0000-0000-000066B20000}"/>
    <cellStyle name="Normal 6 2 7 3 4" xfId="20308" xr:uid="{00000000-0005-0000-0000-000067B20000}"/>
    <cellStyle name="Normal 6 2 7 3 5" xfId="45536" xr:uid="{00000000-0005-0000-0000-000068B20000}"/>
    <cellStyle name="Normal 6 2 7 4" xfId="8261" xr:uid="{00000000-0005-0000-0000-000069B20000}"/>
    <cellStyle name="Normal 6 2 7 4 2" xfId="17228" xr:uid="{00000000-0005-0000-0000-00006AB20000}"/>
    <cellStyle name="Normal 6 2 7 4 2 2" xfId="29108" xr:uid="{00000000-0005-0000-0000-00006BB20000}"/>
    <cellStyle name="Normal 6 2 7 4 3" xfId="37004" xr:uid="{00000000-0005-0000-0000-00006CB20000}"/>
    <cellStyle name="Normal 6 2 7 4 4" xfId="21792" xr:uid="{00000000-0005-0000-0000-00006DB20000}"/>
    <cellStyle name="Normal 6 2 7 4 5" xfId="48453" xr:uid="{00000000-0005-0000-0000-00006EB20000}"/>
    <cellStyle name="Normal 6 2 7 5" xfId="9924" xr:uid="{00000000-0005-0000-0000-00006FB20000}"/>
    <cellStyle name="Normal 6 2 7 5 2" xfId="30593" xr:uid="{00000000-0005-0000-0000-000070B20000}"/>
    <cellStyle name="Normal 6 2 7 5 3" xfId="38490" xr:uid="{00000000-0005-0000-0000-000071B20000}"/>
    <cellStyle name="Normal 6 2 7 5 4" xfId="23276" xr:uid="{00000000-0005-0000-0000-000072B20000}"/>
    <cellStyle name="Normal 6 2 7 5 5" xfId="50096" xr:uid="{00000000-0005-0000-0000-000073B20000}"/>
    <cellStyle name="Normal 6 2 7 6" xfId="12067" xr:uid="{00000000-0005-0000-0000-000074B20000}"/>
    <cellStyle name="Normal 6 2 7 6 2" xfId="32078" xr:uid="{00000000-0005-0000-0000-000075B20000}"/>
    <cellStyle name="Normal 6 2 7 6 3" xfId="39975" xr:uid="{00000000-0005-0000-0000-000076B20000}"/>
    <cellStyle name="Normal 6 2 7 7" xfId="25663" xr:uid="{00000000-0005-0000-0000-000077B20000}"/>
    <cellStyle name="Normal 6 2 7 8" xfId="33562" xr:uid="{00000000-0005-0000-0000-000078B20000}"/>
    <cellStyle name="Normal 6 2 7 9" xfId="18824" xr:uid="{00000000-0005-0000-0000-000079B20000}"/>
    <cellStyle name="Normal 6 2 8" xfId="1654" xr:uid="{00000000-0005-0000-0000-00007AB20000}"/>
    <cellStyle name="Normal 6 2 8 10" xfId="41865" xr:uid="{00000000-0005-0000-0000-00007BB20000}"/>
    <cellStyle name="Normal 6 2 8 2" xfId="2512" xr:uid="{00000000-0005-0000-0000-00007CB20000}"/>
    <cellStyle name="Normal 6 2 8 2 2" xfId="7608" xr:uid="{00000000-0005-0000-0000-00007DB20000}"/>
    <cellStyle name="Normal 6 2 8 2 2 2" xfId="16583" xr:uid="{00000000-0005-0000-0000-00007EB20000}"/>
    <cellStyle name="Normal 6 2 8 2 2 2 2" xfId="28867" xr:uid="{00000000-0005-0000-0000-00007FB20000}"/>
    <cellStyle name="Normal 6 2 8 2 2 3" xfId="36762" xr:uid="{00000000-0005-0000-0000-000080B20000}"/>
    <cellStyle name="Normal 6 2 8 2 2 4" xfId="21551" xr:uid="{00000000-0005-0000-0000-000081B20000}"/>
    <cellStyle name="Normal 6 2 8 2 2 5" xfId="47808" xr:uid="{00000000-0005-0000-0000-000082B20000}"/>
    <cellStyle name="Normal 6 2 8 2 3" xfId="9058" xr:uid="{00000000-0005-0000-0000-000083B20000}"/>
    <cellStyle name="Normal 6 2 8 2 3 2" xfId="18024" xr:uid="{00000000-0005-0000-0000-000084B20000}"/>
    <cellStyle name="Normal 6 2 8 2 3 2 2" xfId="30351" xr:uid="{00000000-0005-0000-0000-000085B20000}"/>
    <cellStyle name="Normal 6 2 8 2 3 3" xfId="38247" xr:uid="{00000000-0005-0000-0000-000086B20000}"/>
    <cellStyle name="Normal 6 2 8 2 3 4" xfId="23034" xr:uid="{00000000-0005-0000-0000-000087B20000}"/>
    <cellStyle name="Normal 6 2 8 2 3 5" xfId="49250" xr:uid="{00000000-0005-0000-0000-000088B20000}"/>
    <cellStyle name="Normal 6 2 8 2 4" xfId="9925" xr:uid="{00000000-0005-0000-0000-000089B20000}"/>
    <cellStyle name="Normal 6 2 8 2 4 2" xfId="31836" xr:uid="{00000000-0005-0000-0000-00008AB20000}"/>
    <cellStyle name="Normal 6 2 8 2 4 3" xfId="39733" xr:uid="{00000000-0005-0000-0000-00008BB20000}"/>
    <cellStyle name="Normal 6 2 8 2 4 4" xfId="24518" xr:uid="{00000000-0005-0000-0000-00008CB20000}"/>
    <cellStyle name="Normal 6 2 8 2 4 5" xfId="50893" xr:uid="{00000000-0005-0000-0000-00008DB20000}"/>
    <cellStyle name="Normal 6 2 8 2 5" xfId="12548" xr:uid="{00000000-0005-0000-0000-00008EB20000}"/>
    <cellStyle name="Normal 6 2 8 2 5 2" xfId="33321" xr:uid="{00000000-0005-0000-0000-00008FB20000}"/>
    <cellStyle name="Normal 6 2 8 2 5 3" xfId="41218" xr:uid="{00000000-0005-0000-0000-000090B20000}"/>
    <cellStyle name="Normal 6 2 8 2 6" xfId="26905" xr:uid="{00000000-0005-0000-0000-000091B20000}"/>
    <cellStyle name="Normal 6 2 8 2 7" xfId="34805" xr:uid="{00000000-0005-0000-0000-000092B20000}"/>
    <cellStyle name="Normal 6 2 8 2 8" xfId="20067" xr:uid="{00000000-0005-0000-0000-000093B20000}"/>
    <cellStyle name="Normal 6 2 8 2 9" xfId="42711" xr:uid="{00000000-0005-0000-0000-000094B20000}"/>
    <cellStyle name="Normal 6 2 8 3" xfId="5962" xr:uid="{00000000-0005-0000-0000-000095B20000}"/>
    <cellStyle name="Normal 6 2 8 3 2" xfId="27559" xr:uid="{00000000-0005-0000-0000-000096B20000}"/>
    <cellStyle name="Normal 6 2 8 3 2 2" xfId="51431" xr:uid="{00000000-0005-0000-0000-000097B20000}"/>
    <cellStyle name="Normal 6 2 8 3 3" xfId="35454" xr:uid="{00000000-0005-0000-0000-000098B20000}"/>
    <cellStyle name="Normal 6 2 8 3 3 2" xfId="51132" xr:uid="{00000000-0005-0000-0000-000099B20000}"/>
    <cellStyle name="Normal 6 2 8 3 4" xfId="20244" xr:uid="{00000000-0005-0000-0000-00009AB20000}"/>
    <cellStyle name="Normal 6 2 8 4" xfId="7492" xr:uid="{00000000-0005-0000-0000-00009BB20000}"/>
    <cellStyle name="Normal 6 2 8 4 2" xfId="16467" xr:uid="{00000000-0005-0000-0000-00009CB20000}"/>
    <cellStyle name="Normal 6 2 8 4 2 2" xfId="29043" xr:uid="{00000000-0005-0000-0000-00009DB20000}"/>
    <cellStyle name="Normal 6 2 8 4 3" xfId="36939" xr:uid="{00000000-0005-0000-0000-00009EB20000}"/>
    <cellStyle name="Normal 6 2 8 4 4" xfId="21728" xr:uid="{00000000-0005-0000-0000-00009FB20000}"/>
    <cellStyle name="Normal 6 2 8 4 5" xfId="47692" xr:uid="{00000000-0005-0000-0000-0000A0B20000}"/>
    <cellStyle name="Normal 6 2 8 5" xfId="8212" xr:uid="{00000000-0005-0000-0000-0000A1B20000}"/>
    <cellStyle name="Normal 6 2 8 5 2" xfId="17179" xr:uid="{00000000-0005-0000-0000-0000A2B20000}"/>
    <cellStyle name="Normal 6 2 8 5 2 2" xfId="30528" xr:uid="{00000000-0005-0000-0000-0000A3B20000}"/>
    <cellStyle name="Normal 6 2 8 5 3" xfId="38425" xr:uid="{00000000-0005-0000-0000-0000A4B20000}"/>
    <cellStyle name="Normal 6 2 8 5 4" xfId="23212" xr:uid="{00000000-0005-0000-0000-0000A5B20000}"/>
    <cellStyle name="Normal 6 2 8 5 5" xfId="48404" xr:uid="{00000000-0005-0000-0000-0000A6B20000}"/>
    <cellStyle name="Normal 6 2 8 6" xfId="11782" xr:uid="{00000000-0005-0000-0000-0000A7B20000}"/>
    <cellStyle name="Normal 6 2 8 6 2" xfId="32013" xr:uid="{00000000-0005-0000-0000-0000A8B20000}"/>
    <cellStyle name="Normal 6 2 8 6 3" xfId="39910" xr:uid="{00000000-0005-0000-0000-0000A9B20000}"/>
    <cellStyle name="Normal 6 2 8 6 4" xfId="24664" xr:uid="{00000000-0005-0000-0000-0000AAB20000}"/>
    <cellStyle name="Normal 6 2 8 6 5" xfId="50047" xr:uid="{00000000-0005-0000-0000-0000ABB20000}"/>
    <cellStyle name="Normal 6 2 8 7" xfId="25598" xr:uid="{00000000-0005-0000-0000-0000ACB20000}"/>
    <cellStyle name="Normal 6 2 8 8" xfId="33497" xr:uid="{00000000-0005-0000-0000-0000ADB20000}"/>
    <cellStyle name="Normal 6 2 8 9" xfId="18759" xr:uid="{00000000-0005-0000-0000-0000AEB20000}"/>
    <cellStyle name="Normal 6 2 9" xfId="2498" xr:uid="{00000000-0005-0000-0000-0000AFB20000}"/>
    <cellStyle name="Normal 6 2 9 2" xfId="6466" xr:uid="{00000000-0005-0000-0000-0000B0B20000}"/>
    <cellStyle name="Normal 6 2 9 2 2" xfId="15448" xr:uid="{00000000-0005-0000-0000-0000B1B20000}"/>
    <cellStyle name="Normal 6 2 9 2 2 2" xfId="28852" xr:uid="{00000000-0005-0000-0000-0000B2B20000}"/>
    <cellStyle name="Normal 6 2 9 2 3" xfId="36747" xr:uid="{00000000-0005-0000-0000-0000B3B20000}"/>
    <cellStyle name="Normal 6 2 9 2 4" xfId="21536" xr:uid="{00000000-0005-0000-0000-0000B4B20000}"/>
    <cellStyle name="Normal 6 2 9 2 5" xfId="46671" xr:uid="{00000000-0005-0000-0000-0000B5B20000}"/>
    <cellStyle name="Normal 6 2 9 3" xfId="9044" xr:uid="{00000000-0005-0000-0000-0000B6B20000}"/>
    <cellStyle name="Normal 6 2 9 3 2" xfId="18010" xr:uid="{00000000-0005-0000-0000-0000B7B20000}"/>
    <cellStyle name="Normal 6 2 9 3 2 2" xfId="30336" xr:uid="{00000000-0005-0000-0000-0000B8B20000}"/>
    <cellStyle name="Normal 6 2 9 3 3" xfId="38232" xr:uid="{00000000-0005-0000-0000-0000B9B20000}"/>
    <cellStyle name="Normal 6 2 9 3 4" xfId="23019" xr:uid="{00000000-0005-0000-0000-0000BAB20000}"/>
    <cellStyle name="Normal 6 2 9 3 5" xfId="49236" xr:uid="{00000000-0005-0000-0000-0000BBB20000}"/>
    <cellStyle name="Normal 6 2 9 4" xfId="9926" xr:uid="{00000000-0005-0000-0000-0000BCB20000}"/>
    <cellStyle name="Normal 6 2 9 4 2" xfId="31821" xr:uid="{00000000-0005-0000-0000-0000BDB20000}"/>
    <cellStyle name="Normal 6 2 9 4 3" xfId="39718" xr:uid="{00000000-0005-0000-0000-0000BEB20000}"/>
    <cellStyle name="Normal 6 2 9 4 4" xfId="24503" xr:uid="{00000000-0005-0000-0000-0000BFB20000}"/>
    <cellStyle name="Normal 6 2 9 4 5" xfId="50879" xr:uid="{00000000-0005-0000-0000-0000C0B20000}"/>
    <cellStyle name="Normal 6 2 9 5" xfId="12534" xr:uid="{00000000-0005-0000-0000-0000C1B20000}"/>
    <cellStyle name="Normal 6 2 9 5 2" xfId="33306" xr:uid="{00000000-0005-0000-0000-0000C2B20000}"/>
    <cellStyle name="Normal 6 2 9 5 3" xfId="41203" xr:uid="{00000000-0005-0000-0000-0000C3B20000}"/>
    <cellStyle name="Normal 6 2 9 6" xfId="26890" xr:uid="{00000000-0005-0000-0000-0000C4B20000}"/>
    <cellStyle name="Normal 6 2 9 7" xfId="34790" xr:uid="{00000000-0005-0000-0000-0000C5B20000}"/>
    <cellStyle name="Normal 6 2 9 8" xfId="20052" xr:uid="{00000000-0005-0000-0000-0000C6B20000}"/>
    <cellStyle name="Normal 6 2 9 9" xfId="42697" xr:uid="{00000000-0005-0000-0000-0000C7B20000}"/>
    <cellStyle name="Normal 6 3" xfId="120" xr:uid="{00000000-0005-0000-0000-0000C8B20000}"/>
    <cellStyle name="Normal 6 3 2" xfId="228" xr:uid="{00000000-0005-0000-0000-0000C9B20000}"/>
    <cellStyle name="Normal 6 3 2 10" xfId="18357" xr:uid="{00000000-0005-0000-0000-0000CAB20000}"/>
    <cellStyle name="Normal 6 3 2 11" xfId="41403" xr:uid="{00000000-0005-0000-0000-0000CBB20000}"/>
    <cellStyle name="Normal 6 3 2 2" xfId="718" xr:uid="{00000000-0005-0000-0000-0000CCB20000}"/>
    <cellStyle name="Normal 6 3 2 2 2" xfId="1041" xr:uid="{00000000-0005-0000-0000-0000CDB20000}"/>
    <cellStyle name="Normal 6 3 2 2 2 2" xfId="2736" xr:uid="{00000000-0005-0000-0000-0000CEB20000}"/>
    <cellStyle name="Normal 6 3 2 2 2 2 2" xfId="6422" xr:uid="{00000000-0005-0000-0000-0000CFB20000}"/>
    <cellStyle name="Normal 6 3 2 2 2 2 2 2" xfId="15404" xr:uid="{00000000-0005-0000-0000-0000D0B20000}"/>
    <cellStyle name="Normal 6 3 2 2 2 2 2 3" xfId="46627" xr:uid="{00000000-0005-0000-0000-0000D1B20000}"/>
    <cellStyle name="Normal 6 3 2 2 2 2 3" xfId="11783" xr:uid="{00000000-0005-0000-0000-0000D2B20000}"/>
    <cellStyle name="Normal 6 3 2 2 2 2 4" xfId="43944" xr:uid="{00000000-0005-0000-0000-0000D3B20000}"/>
    <cellStyle name="Normal 6 3 2 2 2 3" xfId="3710" xr:uid="{00000000-0005-0000-0000-0000D4B20000}"/>
    <cellStyle name="Normal 6 3 2 2 2 3 2" xfId="13694" xr:uid="{00000000-0005-0000-0000-0000D5B20000}"/>
    <cellStyle name="Normal 6 3 2 2 2 3 3" xfId="44915" xr:uid="{00000000-0005-0000-0000-0000D6B20000}"/>
    <cellStyle name="Normal 6 3 2 2 2 4" xfId="9252" xr:uid="{00000000-0005-0000-0000-0000D7B20000}"/>
    <cellStyle name="Normal 6 3 2 2 2 4 2" xfId="18218" xr:uid="{00000000-0005-0000-0000-0000D8B20000}"/>
    <cellStyle name="Normal 6 3 2 2 2 4 3" xfId="49444" xr:uid="{00000000-0005-0000-0000-0000D9B20000}"/>
    <cellStyle name="Normal 6 3 2 2 2 5" xfId="11784" xr:uid="{00000000-0005-0000-0000-0000DAB20000}"/>
    <cellStyle name="Normal 6 3 2 2 2 5 2" xfId="51087" xr:uid="{00000000-0005-0000-0000-0000DBB20000}"/>
    <cellStyle name="Normal 6 3 2 2 2 6" xfId="27005" xr:uid="{00000000-0005-0000-0000-0000DCB20000}"/>
    <cellStyle name="Normal 6 3 2 2 2 7" xfId="42905" xr:uid="{00000000-0005-0000-0000-0000DDB20000}"/>
    <cellStyle name="Normal 6 3 2 2 3" xfId="1409" xr:uid="{00000000-0005-0000-0000-0000DEB20000}"/>
    <cellStyle name="Normal 6 3 2 2 3 2" xfId="6761" xr:uid="{00000000-0005-0000-0000-0000DFB20000}"/>
    <cellStyle name="Normal 6 3 2 2 3 2 2" xfId="15739" xr:uid="{00000000-0005-0000-0000-0000E0B20000}"/>
    <cellStyle name="Normal 6 3 2 2 3 2 3" xfId="46963" xr:uid="{00000000-0005-0000-0000-0000E1B20000}"/>
    <cellStyle name="Normal 6 3 2 2 3 3" xfId="11785" xr:uid="{00000000-0005-0000-0000-0000E2B20000}"/>
    <cellStyle name="Normal 6 3 2 2 3 4" xfId="34900" xr:uid="{00000000-0005-0000-0000-0000E3B20000}"/>
    <cellStyle name="Normal 6 3 2 2 3 5" xfId="43281" xr:uid="{00000000-0005-0000-0000-0000E4B20000}"/>
    <cellStyle name="Normal 6 3 2 2 4" xfId="7297" xr:uid="{00000000-0005-0000-0000-0000E5B20000}"/>
    <cellStyle name="Normal 6 3 2 2 4 2" xfId="16273" xr:uid="{00000000-0005-0000-0000-0000E6B20000}"/>
    <cellStyle name="Normal 6 3 2 2 4 3" xfId="47498" xr:uid="{00000000-0005-0000-0000-0000E7B20000}"/>
    <cellStyle name="Normal 6 3 2 2 5" xfId="3205" xr:uid="{00000000-0005-0000-0000-0000E8B20000}"/>
    <cellStyle name="Normal 6 3 2 2 5 2" xfId="13189" xr:uid="{00000000-0005-0000-0000-0000E9B20000}"/>
    <cellStyle name="Normal 6 3 2 2 5 3" xfId="44410" xr:uid="{00000000-0005-0000-0000-0000EAB20000}"/>
    <cellStyle name="Normal 6 3 2 2 6" xfId="7971" xr:uid="{00000000-0005-0000-0000-0000EBB20000}"/>
    <cellStyle name="Normal 6 3 2 2 6 2" xfId="16938" xr:uid="{00000000-0005-0000-0000-0000ECB20000}"/>
    <cellStyle name="Normal 6 3 2 2 6 3" xfId="48163" xr:uid="{00000000-0005-0000-0000-0000EDB20000}"/>
    <cellStyle name="Normal 6 3 2 2 7" xfId="11786" xr:uid="{00000000-0005-0000-0000-0000EEB20000}"/>
    <cellStyle name="Normal 6 3 2 2 7 2" xfId="49806" xr:uid="{00000000-0005-0000-0000-0000EFB20000}"/>
    <cellStyle name="Normal 6 3 2 2 8" xfId="18502" xr:uid="{00000000-0005-0000-0000-0000F0B20000}"/>
    <cellStyle name="Normal 6 3 2 2 9" xfId="41624" xr:uid="{00000000-0005-0000-0000-0000F1B20000}"/>
    <cellStyle name="Normal 6 3 2 3" xfId="892" xr:uid="{00000000-0005-0000-0000-0000F2B20000}"/>
    <cellStyle name="Normal 6 3 2 3 2" xfId="1583" xr:uid="{00000000-0005-0000-0000-0000F3B20000}"/>
    <cellStyle name="Normal 6 3 2 3 2 2" xfId="6935" xr:uid="{00000000-0005-0000-0000-0000F4B20000}"/>
    <cellStyle name="Normal 6 3 2 3 2 2 2" xfId="15913" xr:uid="{00000000-0005-0000-0000-0000F5B20000}"/>
    <cellStyle name="Normal 6 3 2 3 2 2 3" xfId="47137" xr:uid="{00000000-0005-0000-0000-0000F6B20000}"/>
    <cellStyle name="Normal 6 3 2 3 2 3" xfId="11787" xr:uid="{00000000-0005-0000-0000-0000F7B20000}"/>
    <cellStyle name="Normal 6 3 2 3 2 4" xfId="43455" xr:uid="{00000000-0005-0000-0000-0000F8B20000}"/>
    <cellStyle name="Normal 6 3 2 3 3" xfId="7471" xr:uid="{00000000-0005-0000-0000-0000F9B20000}"/>
    <cellStyle name="Normal 6 3 2 3 3 2" xfId="16446" xr:uid="{00000000-0005-0000-0000-0000FAB20000}"/>
    <cellStyle name="Normal 6 3 2 3 3 3" xfId="47671" xr:uid="{00000000-0005-0000-0000-0000FBB20000}"/>
    <cellStyle name="Normal 6 3 2 3 4" xfId="3379" xr:uid="{00000000-0005-0000-0000-0000FCB20000}"/>
    <cellStyle name="Normal 6 3 2 3 4 2" xfId="13363" xr:uid="{00000000-0005-0000-0000-0000FDB20000}"/>
    <cellStyle name="Normal 6 3 2 3 4 3" xfId="44584" xr:uid="{00000000-0005-0000-0000-0000FEB20000}"/>
    <cellStyle name="Normal 6 3 2 3 5" xfId="8145" xr:uid="{00000000-0005-0000-0000-0000FFB20000}"/>
    <cellStyle name="Normal 6 3 2 3 5 2" xfId="17112" xr:uid="{00000000-0005-0000-0000-000000B30000}"/>
    <cellStyle name="Normal 6 3 2 3 5 3" xfId="48337" xr:uid="{00000000-0005-0000-0000-000001B30000}"/>
    <cellStyle name="Normal 6 3 2 3 6" xfId="11788" xr:uid="{00000000-0005-0000-0000-000002B30000}"/>
    <cellStyle name="Normal 6 3 2 3 6 2" xfId="49980" xr:uid="{00000000-0005-0000-0000-000003B30000}"/>
    <cellStyle name="Normal 6 3 2 3 7" xfId="26990" xr:uid="{00000000-0005-0000-0000-000004B30000}"/>
    <cellStyle name="Normal 6 3 2 3 8" xfId="41798" xr:uid="{00000000-0005-0000-0000-000005B30000}"/>
    <cellStyle name="Normal 6 3 2 4" xfId="494" xr:uid="{00000000-0005-0000-0000-000006B30000}"/>
    <cellStyle name="Normal 6 3 2 4 2" xfId="2609" xr:uid="{00000000-0005-0000-0000-000007B30000}"/>
    <cellStyle name="Normal 6 3 2 4 2 2" xfId="6537" xr:uid="{00000000-0005-0000-0000-000008B30000}"/>
    <cellStyle name="Normal 6 3 2 4 2 2 2" xfId="15519" xr:uid="{00000000-0005-0000-0000-000009B30000}"/>
    <cellStyle name="Normal 6 3 2 4 2 2 3" xfId="46742" xr:uid="{00000000-0005-0000-0000-00000AB30000}"/>
    <cellStyle name="Normal 6 3 2 4 2 3" xfId="11789" xr:uid="{00000000-0005-0000-0000-00000BB30000}"/>
    <cellStyle name="Normal 6 3 2 4 2 4" xfId="43819" xr:uid="{00000000-0005-0000-0000-00000CB30000}"/>
    <cellStyle name="Normal 6 3 2 4 3" xfId="3711" xr:uid="{00000000-0005-0000-0000-00000DB30000}"/>
    <cellStyle name="Normal 6 3 2 4 3 2" xfId="13695" xr:uid="{00000000-0005-0000-0000-00000EB30000}"/>
    <cellStyle name="Normal 6 3 2 4 3 3" xfId="44916" xr:uid="{00000000-0005-0000-0000-00000FB30000}"/>
    <cellStyle name="Normal 6 3 2 4 4" xfId="9253" xr:uid="{00000000-0005-0000-0000-000010B30000}"/>
    <cellStyle name="Normal 6 3 2 4 4 2" xfId="18219" xr:uid="{00000000-0005-0000-0000-000011B30000}"/>
    <cellStyle name="Normal 6 3 2 4 4 3" xfId="49445" xr:uid="{00000000-0005-0000-0000-000012B30000}"/>
    <cellStyle name="Normal 6 3 2 4 5" xfId="11790" xr:uid="{00000000-0005-0000-0000-000013B30000}"/>
    <cellStyle name="Normal 6 3 2 4 5 2" xfId="51088" xr:uid="{00000000-0005-0000-0000-000014B30000}"/>
    <cellStyle name="Normal 6 3 2 4 6" xfId="34890" xr:uid="{00000000-0005-0000-0000-000015B30000}"/>
    <cellStyle name="Normal 6 3 2 4 7" xfId="42906" xr:uid="{00000000-0005-0000-0000-000016B30000}"/>
    <cellStyle name="Normal 6 3 2 5" xfId="1188" xr:uid="{00000000-0005-0000-0000-000017B30000}"/>
    <cellStyle name="Normal 6 3 2 5 2" xfId="5725" xr:uid="{00000000-0005-0000-0000-000018B30000}"/>
    <cellStyle name="Normal 6 3 2 5 3" xfId="11791" xr:uid="{00000000-0005-0000-0000-000019B30000}"/>
    <cellStyle name="Normal 6 3 2 5 4" xfId="43061" xr:uid="{00000000-0005-0000-0000-00001AB30000}"/>
    <cellStyle name="Normal 6 3 2 6" xfId="7076" xr:uid="{00000000-0005-0000-0000-00001BB30000}"/>
    <cellStyle name="Normal 6 3 2 6 2" xfId="16053" xr:uid="{00000000-0005-0000-0000-00001CB30000}"/>
    <cellStyle name="Normal 6 3 2 6 3" xfId="47278" xr:uid="{00000000-0005-0000-0000-00001DB30000}"/>
    <cellStyle name="Normal 6 3 2 7" xfId="2984" xr:uid="{00000000-0005-0000-0000-00001EB30000}"/>
    <cellStyle name="Normal 6 3 2 7 2" xfId="12968" xr:uid="{00000000-0005-0000-0000-00001FB30000}"/>
    <cellStyle name="Normal 6 3 2 7 3" xfId="44189" xr:uid="{00000000-0005-0000-0000-000020B30000}"/>
    <cellStyle name="Normal 6 3 2 8" xfId="7750" xr:uid="{00000000-0005-0000-0000-000021B30000}"/>
    <cellStyle name="Normal 6 3 2 8 2" xfId="16717" xr:uid="{00000000-0005-0000-0000-000022B30000}"/>
    <cellStyle name="Normal 6 3 2 8 3" xfId="47942" xr:uid="{00000000-0005-0000-0000-000023B30000}"/>
    <cellStyle name="Normal 6 3 2 9" xfId="11792" xr:uid="{00000000-0005-0000-0000-000024B30000}"/>
    <cellStyle name="Normal 6 3 2 9 2" xfId="49585" xr:uid="{00000000-0005-0000-0000-000025B30000}"/>
    <cellStyle name="Normal 6 3 3" xfId="336" xr:uid="{00000000-0005-0000-0000-000026B30000}"/>
    <cellStyle name="Normal 6 3 3 10" xfId="18405" xr:uid="{00000000-0005-0000-0000-000027B30000}"/>
    <cellStyle name="Normal 6 3 3 11" xfId="41468" xr:uid="{00000000-0005-0000-0000-000028B30000}"/>
    <cellStyle name="Normal 6 3 3 2" xfId="719" xr:uid="{00000000-0005-0000-0000-000029B30000}"/>
    <cellStyle name="Normal 6 3 3 2 2" xfId="1410" xr:uid="{00000000-0005-0000-0000-00002AB30000}"/>
    <cellStyle name="Normal 6 3 3 2 2 2" xfId="6762" xr:uid="{00000000-0005-0000-0000-00002BB30000}"/>
    <cellStyle name="Normal 6 3 3 2 2 2 2" xfId="15740" xr:uid="{00000000-0005-0000-0000-00002CB30000}"/>
    <cellStyle name="Normal 6 3 3 2 2 2 3" xfId="46964" xr:uid="{00000000-0005-0000-0000-00002DB30000}"/>
    <cellStyle name="Normal 6 3 3 2 2 3" xfId="11793" xr:uid="{00000000-0005-0000-0000-00002EB30000}"/>
    <cellStyle name="Normal 6 3 3 2 2 4" xfId="43282" xr:uid="{00000000-0005-0000-0000-00002FB30000}"/>
    <cellStyle name="Normal 6 3 3 2 3" xfId="7298" xr:uid="{00000000-0005-0000-0000-000030B30000}"/>
    <cellStyle name="Normal 6 3 3 2 3 2" xfId="16274" xr:uid="{00000000-0005-0000-0000-000031B30000}"/>
    <cellStyle name="Normal 6 3 3 2 3 3" xfId="47499" xr:uid="{00000000-0005-0000-0000-000032B30000}"/>
    <cellStyle name="Normal 6 3 3 2 4" xfId="3206" xr:uid="{00000000-0005-0000-0000-000033B30000}"/>
    <cellStyle name="Normal 6 3 3 2 4 2" xfId="13190" xr:uid="{00000000-0005-0000-0000-000034B30000}"/>
    <cellStyle name="Normal 6 3 3 2 4 3" xfId="44411" xr:uid="{00000000-0005-0000-0000-000035B30000}"/>
    <cellStyle name="Normal 6 3 3 2 5" xfId="7972" xr:uid="{00000000-0005-0000-0000-000036B30000}"/>
    <cellStyle name="Normal 6 3 3 2 5 2" xfId="16939" xr:uid="{00000000-0005-0000-0000-000037B30000}"/>
    <cellStyle name="Normal 6 3 3 2 5 3" xfId="48164" xr:uid="{00000000-0005-0000-0000-000038B30000}"/>
    <cellStyle name="Normal 6 3 3 2 6" xfId="11794" xr:uid="{00000000-0005-0000-0000-000039B30000}"/>
    <cellStyle name="Normal 6 3 3 2 6 2" xfId="49807" xr:uid="{00000000-0005-0000-0000-00003AB30000}"/>
    <cellStyle name="Normal 6 3 3 2 7" xfId="26997" xr:uid="{00000000-0005-0000-0000-00003BB30000}"/>
    <cellStyle name="Normal 6 3 3 2 8" xfId="41625" xr:uid="{00000000-0005-0000-0000-00003CB30000}"/>
    <cellStyle name="Normal 6 3 3 3" xfId="893" xr:uid="{00000000-0005-0000-0000-00003DB30000}"/>
    <cellStyle name="Normal 6 3 3 3 2" xfId="1584" xr:uid="{00000000-0005-0000-0000-00003EB30000}"/>
    <cellStyle name="Normal 6 3 3 3 2 2" xfId="6936" xr:uid="{00000000-0005-0000-0000-00003FB30000}"/>
    <cellStyle name="Normal 6 3 3 3 2 2 2" xfId="15914" xr:uid="{00000000-0005-0000-0000-000040B30000}"/>
    <cellStyle name="Normal 6 3 3 3 2 2 3" xfId="47138" xr:uid="{00000000-0005-0000-0000-000041B30000}"/>
    <cellStyle name="Normal 6 3 3 3 2 3" xfId="11795" xr:uid="{00000000-0005-0000-0000-000042B30000}"/>
    <cellStyle name="Normal 6 3 3 3 2 4" xfId="43456" xr:uid="{00000000-0005-0000-0000-000043B30000}"/>
    <cellStyle name="Normal 6 3 3 3 3" xfId="7472" xr:uid="{00000000-0005-0000-0000-000044B30000}"/>
    <cellStyle name="Normal 6 3 3 3 3 2" xfId="16447" xr:uid="{00000000-0005-0000-0000-000045B30000}"/>
    <cellStyle name="Normal 6 3 3 3 3 3" xfId="47672" xr:uid="{00000000-0005-0000-0000-000046B30000}"/>
    <cellStyle name="Normal 6 3 3 3 4" xfId="3380" xr:uid="{00000000-0005-0000-0000-000047B30000}"/>
    <cellStyle name="Normal 6 3 3 3 4 2" xfId="13364" xr:uid="{00000000-0005-0000-0000-000048B30000}"/>
    <cellStyle name="Normal 6 3 3 3 4 3" xfId="44585" xr:uid="{00000000-0005-0000-0000-000049B30000}"/>
    <cellStyle name="Normal 6 3 3 3 5" xfId="8146" xr:uid="{00000000-0005-0000-0000-00004AB30000}"/>
    <cellStyle name="Normal 6 3 3 3 5 2" xfId="17113" xr:uid="{00000000-0005-0000-0000-00004BB30000}"/>
    <cellStyle name="Normal 6 3 3 3 5 3" xfId="48338" xr:uid="{00000000-0005-0000-0000-00004CB30000}"/>
    <cellStyle name="Normal 6 3 3 3 6" xfId="11796" xr:uid="{00000000-0005-0000-0000-00004DB30000}"/>
    <cellStyle name="Normal 6 3 3 3 6 2" xfId="49981" xr:uid="{00000000-0005-0000-0000-00004EB30000}"/>
    <cellStyle name="Normal 6 3 3 3 7" xfId="34894" xr:uid="{00000000-0005-0000-0000-00004FB30000}"/>
    <cellStyle name="Normal 6 3 3 3 8" xfId="41799" xr:uid="{00000000-0005-0000-0000-000050B30000}"/>
    <cellStyle name="Normal 6 3 3 4" xfId="561" xr:uid="{00000000-0005-0000-0000-000051B30000}"/>
    <cellStyle name="Normal 6 3 3 4 2" xfId="2672" xr:uid="{00000000-0005-0000-0000-000052B30000}"/>
    <cellStyle name="Normal 6 3 3 4 2 2" xfId="6419" xr:uid="{00000000-0005-0000-0000-000053B30000}"/>
    <cellStyle name="Normal 6 3 3 4 2 2 2" xfId="15401" xr:uid="{00000000-0005-0000-0000-000054B30000}"/>
    <cellStyle name="Normal 6 3 3 4 2 2 3" xfId="46624" xr:uid="{00000000-0005-0000-0000-000055B30000}"/>
    <cellStyle name="Normal 6 3 3 4 2 3" xfId="11797" xr:uid="{00000000-0005-0000-0000-000056B30000}"/>
    <cellStyle name="Normal 6 3 3 4 2 4" xfId="43882" xr:uid="{00000000-0005-0000-0000-000057B30000}"/>
    <cellStyle name="Normal 6 3 3 4 3" xfId="3712" xr:uid="{00000000-0005-0000-0000-000058B30000}"/>
    <cellStyle name="Normal 6 3 3 4 3 2" xfId="13696" xr:uid="{00000000-0005-0000-0000-000059B30000}"/>
    <cellStyle name="Normal 6 3 3 4 3 3" xfId="44917" xr:uid="{00000000-0005-0000-0000-00005AB30000}"/>
    <cellStyle name="Normal 6 3 3 4 4" xfId="9254" xr:uid="{00000000-0005-0000-0000-00005BB30000}"/>
    <cellStyle name="Normal 6 3 3 4 4 2" xfId="18220" xr:uid="{00000000-0005-0000-0000-00005CB30000}"/>
    <cellStyle name="Normal 6 3 3 4 4 3" xfId="49446" xr:uid="{00000000-0005-0000-0000-00005DB30000}"/>
    <cellStyle name="Normal 6 3 3 4 5" xfId="11798" xr:uid="{00000000-0005-0000-0000-00005EB30000}"/>
    <cellStyle name="Normal 6 3 3 4 5 2" xfId="51089" xr:uid="{00000000-0005-0000-0000-00005FB30000}"/>
    <cellStyle name="Normal 6 3 3 4 6" xfId="42907" xr:uid="{00000000-0005-0000-0000-000060B30000}"/>
    <cellStyle name="Normal 6 3 3 5" xfId="1253" xr:uid="{00000000-0005-0000-0000-000061B30000}"/>
    <cellStyle name="Normal 6 3 3 5 2" xfId="6604" xr:uid="{00000000-0005-0000-0000-000062B30000}"/>
    <cellStyle name="Normal 6 3 3 5 2 2" xfId="15584" xr:uid="{00000000-0005-0000-0000-000063B30000}"/>
    <cellStyle name="Normal 6 3 3 5 2 3" xfId="46807" xr:uid="{00000000-0005-0000-0000-000064B30000}"/>
    <cellStyle name="Normal 6 3 3 5 3" xfId="11799" xr:uid="{00000000-0005-0000-0000-000065B30000}"/>
    <cellStyle name="Normal 6 3 3 5 4" xfId="43125" xr:uid="{00000000-0005-0000-0000-000066B30000}"/>
    <cellStyle name="Normal 6 3 3 6" xfId="7141" xr:uid="{00000000-0005-0000-0000-000067B30000}"/>
    <cellStyle name="Normal 6 3 3 6 2" xfId="16118" xr:uid="{00000000-0005-0000-0000-000068B30000}"/>
    <cellStyle name="Normal 6 3 3 6 3" xfId="47343" xr:uid="{00000000-0005-0000-0000-000069B30000}"/>
    <cellStyle name="Normal 6 3 3 7" xfId="3049" xr:uid="{00000000-0005-0000-0000-00006AB30000}"/>
    <cellStyle name="Normal 6 3 3 7 2" xfId="13033" xr:uid="{00000000-0005-0000-0000-00006BB30000}"/>
    <cellStyle name="Normal 6 3 3 7 3" xfId="44254" xr:uid="{00000000-0005-0000-0000-00006CB30000}"/>
    <cellStyle name="Normal 6 3 3 8" xfId="7815" xr:uid="{00000000-0005-0000-0000-00006DB30000}"/>
    <cellStyle name="Normal 6 3 3 8 2" xfId="16782" xr:uid="{00000000-0005-0000-0000-00006EB30000}"/>
    <cellStyle name="Normal 6 3 3 8 3" xfId="48007" xr:uid="{00000000-0005-0000-0000-00006FB30000}"/>
    <cellStyle name="Normal 6 3 3 9" xfId="11800" xr:uid="{00000000-0005-0000-0000-000070B30000}"/>
    <cellStyle name="Normal 6 3 3 9 2" xfId="49650" xr:uid="{00000000-0005-0000-0000-000071B30000}"/>
    <cellStyle name="Normal 6 3 4" xfId="392" xr:uid="{00000000-0005-0000-0000-000072B30000}"/>
    <cellStyle name="Normal 6 3 5" xfId="11801" xr:uid="{00000000-0005-0000-0000-000073B30000}"/>
    <cellStyle name="Normal 6 4" xfId="182" xr:uid="{00000000-0005-0000-0000-000074B30000}"/>
    <cellStyle name="Normal 6 4 10" xfId="7703" xr:uid="{00000000-0005-0000-0000-000075B30000}"/>
    <cellStyle name="Normal 6 4 10 2" xfId="16670" xr:uid="{00000000-0005-0000-0000-000076B30000}"/>
    <cellStyle name="Normal 6 4 10 3" xfId="33801" xr:uid="{00000000-0005-0000-0000-000077B30000}"/>
    <cellStyle name="Normal 6 4 10 4" xfId="47895" xr:uid="{00000000-0005-0000-0000-000078B30000}"/>
    <cellStyle name="Normal 6 4 11" xfId="11802" xr:uid="{00000000-0005-0000-0000-000079B30000}"/>
    <cellStyle name="Normal 6 4 11 2" xfId="49538" xr:uid="{00000000-0005-0000-0000-00007AB30000}"/>
    <cellStyle name="Normal 6 4 12" xfId="12671" xr:uid="{00000000-0005-0000-0000-00007BB30000}"/>
    <cellStyle name="Normal 6 4 13" xfId="12607" xr:uid="{00000000-0005-0000-0000-00007CB30000}"/>
    <cellStyle name="Normal 6 4 13 2" xfId="41356" xr:uid="{00000000-0005-0000-0000-00007DB30000}"/>
    <cellStyle name="Normal 6 4 2" xfId="720" xr:uid="{00000000-0005-0000-0000-00007EB30000}"/>
    <cellStyle name="Normal 6 4 2 10" xfId="18503" xr:uid="{00000000-0005-0000-0000-00007FB30000}"/>
    <cellStyle name="Normal 6 4 2 11" xfId="41626" xr:uid="{00000000-0005-0000-0000-000080B30000}"/>
    <cellStyle name="Normal 6 4 2 2" xfId="1042" xr:uid="{00000000-0005-0000-0000-000081B30000}"/>
    <cellStyle name="Normal 6 4 2 2 2" xfId="2513" xr:uid="{00000000-0005-0000-0000-000082B30000}"/>
    <cellStyle name="Normal 6 4 2 2 2 2" xfId="5071" xr:uid="{00000000-0005-0000-0000-000083B30000}"/>
    <cellStyle name="Normal 6 4 2 2 2 2 2" xfId="15049" xr:uid="{00000000-0005-0000-0000-000084B30000}"/>
    <cellStyle name="Normal 6 4 2 2 2 2 3" xfId="28869" xr:uid="{00000000-0005-0000-0000-000085B30000}"/>
    <cellStyle name="Normal 6 4 2 2 2 2 4" xfId="46271" xr:uid="{00000000-0005-0000-0000-000086B30000}"/>
    <cellStyle name="Normal 6 4 2 2 2 3" xfId="11803" xr:uid="{00000000-0005-0000-0000-000087B30000}"/>
    <cellStyle name="Normal 6 4 2 2 2 3 2" xfId="36764" xr:uid="{00000000-0005-0000-0000-000088B30000}"/>
    <cellStyle name="Normal 6 4 2 2 2 4" xfId="21553" xr:uid="{00000000-0005-0000-0000-000089B30000}"/>
    <cellStyle name="Normal 6 4 2 2 2 5" xfId="43784" xr:uid="{00000000-0005-0000-0000-00008AB30000}"/>
    <cellStyle name="Normal 6 4 2 2 3" xfId="3713" xr:uid="{00000000-0005-0000-0000-00008BB30000}"/>
    <cellStyle name="Normal 6 4 2 2 3 2" xfId="13697" xr:uid="{00000000-0005-0000-0000-00008CB30000}"/>
    <cellStyle name="Normal 6 4 2 2 3 2 2" xfId="30353" xr:uid="{00000000-0005-0000-0000-00008DB30000}"/>
    <cellStyle name="Normal 6 4 2 2 3 3" xfId="38249" xr:uid="{00000000-0005-0000-0000-00008EB30000}"/>
    <cellStyle name="Normal 6 4 2 2 3 4" xfId="23036" xr:uid="{00000000-0005-0000-0000-00008FB30000}"/>
    <cellStyle name="Normal 6 4 2 2 3 5" xfId="44918" xr:uid="{00000000-0005-0000-0000-000090B30000}"/>
    <cellStyle name="Normal 6 4 2 2 4" xfId="9059" xr:uid="{00000000-0005-0000-0000-000091B30000}"/>
    <cellStyle name="Normal 6 4 2 2 4 2" xfId="18025" xr:uid="{00000000-0005-0000-0000-000092B30000}"/>
    <cellStyle name="Normal 6 4 2 2 4 2 2" xfId="31838" xr:uid="{00000000-0005-0000-0000-000093B30000}"/>
    <cellStyle name="Normal 6 4 2 2 4 3" xfId="39735" xr:uid="{00000000-0005-0000-0000-000094B30000}"/>
    <cellStyle name="Normal 6 4 2 2 4 4" xfId="24520" xr:uid="{00000000-0005-0000-0000-000095B30000}"/>
    <cellStyle name="Normal 6 4 2 2 4 5" xfId="49251" xr:uid="{00000000-0005-0000-0000-000096B30000}"/>
    <cellStyle name="Normal 6 4 2 2 5" xfId="11804" xr:uid="{00000000-0005-0000-0000-000097B30000}"/>
    <cellStyle name="Normal 6 4 2 2 5 2" xfId="33323" xr:uid="{00000000-0005-0000-0000-000098B30000}"/>
    <cellStyle name="Normal 6 4 2 2 5 3" xfId="41220" xr:uid="{00000000-0005-0000-0000-000099B30000}"/>
    <cellStyle name="Normal 6 4 2 2 5 4" xfId="25474" xr:uid="{00000000-0005-0000-0000-00009AB30000}"/>
    <cellStyle name="Normal 6 4 2 2 5 5" xfId="50894" xr:uid="{00000000-0005-0000-0000-00009BB30000}"/>
    <cellStyle name="Normal 6 4 2 2 6" xfId="26907" xr:uid="{00000000-0005-0000-0000-00009CB30000}"/>
    <cellStyle name="Normal 6 4 2 2 7" xfId="34807" xr:uid="{00000000-0005-0000-0000-00009DB30000}"/>
    <cellStyle name="Normal 6 4 2 2 8" xfId="20069" xr:uid="{00000000-0005-0000-0000-00009EB30000}"/>
    <cellStyle name="Normal 6 4 2 2 9" xfId="42712" xr:uid="{00000000-0005-0000-0000-00009FB30000}"/>
    <cellStyle name="Normal 6 4 2 3" xfId="1411" xr:uid="{00000000-0005-0000-0000-0000A0B30000}"/>
    <cellStyle name="Normal 6 4 2 3 2" xfId="6763" xr:uid="{00000000-0005-0000-0000-0000A1B30000}"/>
    <cellStyle name="Normal 6 4 2 3 2 2" xfId="15741" xr:uid="{00000000-0005-0000-0000-0000A2B30000}"/>
    <cellStyle name="Normal 6 4 2 3 2 3" xfId="27427" xr:uid="{00000000-0005-0000-0000-0000A3B30000}"/>
    <cellStyle name="Normal 6 4 2 3 2 4" xfId="46965" xr:uid="{00000000-0005-0000-0000-0000A4B30000}"/>
    <cellStyle name="Normal 6 4 2 3 3" xfId="11805" xr:uid="{00000000-0005-0000-0000-0000A5B30000}"/>
    <cellStyle name="Normal 6 4 2 3 3 2" xfId="35322" xr:uid="{00000000-0005-0000-0000-0000A6B30000}"/>
    <cellStyle name="Normal 6 4 2 3 4" xfId="19381" xr:uid="{00000000-0005-0000-0000-0000A7B30000}"/>
    <cellStyle name="Normal 6 4 2 3 5" xfId="43283" xr:uid="{00000000-0005-0000-0000-0000A8B30000}"/>
    <cellStyle name="Normal 6 4 2 4" xfId="4232" xr:uid="{00000000-0005-0000-0000-0000A9B30000}"/>
    <cellStyle name="Normal 6 4 2 4 2" xfId="14212" xr:uid="{00000000-0005-0000-0000-0000AAB30000}"/>
    <cellStyle name="Normal 6 4 2 4 2 2" xfId="28181" xr:uid="{00000000-0005-0000-0000-0000ABB30000}"/>
    <cellStyle name="Normal 6 4 2 4 3" xfId="36076" xr:uid="{00000000-0005-0000-0000-0000ACB30000}"/>
    <cellStyle name="Normal 6 4 2 4 4" xfId="20865" xr:uid="{00000000-0005-0000-0000-0000ADB30000}"/>
    <cellStyle name="Normal 6 4 2 4 5" xfId="45434" xr:uid="{00000000-0005-0000-0000-0000AEB30000}"/>
    <cellStyle name="Normal 6 4 2 5" xfId="7299" xr:uid="{00000000-0005-0000-0000-0000AFB30000}"/>
    <cellStyle name="Normal 6 4 2 5 2" xfId="16275" xr:uid="{00000000-0005-0000-0000-0000B0B30000}"/>
    <cellStyle name="Normal 6 4 2 5 2 2" xfId="29665" xr:uid="{00000000-0005-0000-0000-0000B1B30000}"/>
    <cellStyle name="Normal 6 4 2 5 3" xfId="37561" xr:uid="{00000000-0005-0000-0000-0000B2B30000}"/>
    <cellStyle name="Normal 6 4 2 5 4" xfId="22348" xr:uid="{00000000-0005-0000-0000-0000B3B30000}"/>
    <cellStyle name="Normal 6 4 2 5 5" xfId="47500" xr:uid="{00000000-0005-0000-0000-0000B4B30000}"/>
    <cellStyle name="Normal 6 4 2 6" xfId="3207" xr:uid="{00000000-0005-0000-0000-0000B5B30000}"/>
    <cellStyle name="Normal 6 4 2 6 2" xfId="13191" xr:uid="{00000000-0005-0000-0000-0000B6B30000}"/>
    <cellStyle name="Normal 6 4 2 6 2 2" xfId="31150" xr:uid="{00000000-0005-0000-0000-0000B7B30000}"/>
    <cellStyle name="Normal 6 4 2 6 3" xfId="39047" xr:uid="{00000000-0005-0000-0000-0000B8B30000}"/>
    <cellStyle name="Normal 6 4 2 6 4" xfId="23832" xr:uid="{00000000-0005-0000-0000-0000B9B30000}"/>
    <cellStyle name="Normal 6 4 2 6 5" xfId="44412" xr:uid="{00000000-0005-0000-0000-0000BAB30000}"/>
    <cellStyle name="Normal 6 4 2 7" xfId="7973" xr:uid="{00000000-0005-0000-0000-0000BBB30000}"/>
    <cellStyle name="Normal 6 4 2 7 2" xfId="16940" xr:uid="{00000000-0005-0000-0000-0000BCB30000}"/>
    <cellStyle name="Normal 6 4 2 7 2 2" xfId="32635" xr:uid="{00000000-0005-0000-0000-0000BDB30000}"/>
    <cellStyle name="Normal 6 4 2 7 3" xfId="40532" xr:uid="{00000000-0005-0000-0000-0000BEB30000}"/>
    <cellStyle name="Normal 6 4 2 7 4" xfId="25235" xr:uid="{00000000-0005-0000-0000-0000BFB30000}"/>
    <cellStyle name="Normal 6 4 2 7 5" xfId="48165" xr:uid="{00000000-0005-0000-0000-0000C0B30000}"/>
    <cellStyle name="Normal 6 4 2 8" xfId="11806" xr:uid="{00000000-0005-0000-0000-0000C1B30000}"/>
    <cellStyle name="Normal 6 4 2 8 2" xfId="26219" xr:uid="{00000000-0005-0000-0000-0000C2B30000}"/>
    <cellStyle name="Normal 6 4 2 8 3" xfId="49808" xr:uid="{00000000-0005-0000-0000-0000C3B30000}"/>
    <cellStyle name="Normal 6 4 2 9" xfId="34119" xr:uid="{00000000-0005-0000-0000-0000C4B30000}"/>
    <cellStyle name="Normal 6 4 3" xfId="894" xr:uid="{00000000-0005-0000-0000-0000C5B30000}"/>
    <cellStyle name="Normal 6 4 3 2" xfId="1585" xr:uid="{00000000-0005-0000-0000-0000C6B30000}"/>
    <cellStyle name="Normal 6 4 3 2 2" xfId="6937" xr:uid="{00000000-0005-0000-0000-0000C7B30000}"/>
    <cellStyle name="Normal 6 4 3 2 2 2" xfId="15915" xr:uid="{00000000-0005-0000-0000-0000C8B30000}"/>
    <cellStyle name="Normal 6 4 3 2 2 3" xfId="28868" xr:uid="{00000000-0005-0000-0000-0000C9B30000}"/>
    <cellStyle name="Normal 6 4 3 2 2 4" xfId="47139" xr:uid="{00000000-0005-0000-0000-0000CAB30000}"/>
    <cellStyle name="Normal 6 4 3 2 3" xfId="11807" xr:uid="{00000000-0005-0000-0000-0000CBB30000}"/>
    <cellStyle name="Normal 6 4 3 2 3 2" xfId="36763" xr:uid="{00000000-0005-0000-0000-0000CCB30000}"/>
    <cellStyle name="Normal 6 4 3 2 4" xfId="21552" xr:uid="{00000000-0005-0000-0000-0000CDB30000}"/>
    <cellStyle name="Normal 6 4 3 2 5" xfId="43457" xr:uid="{00000000-0005-0000-0000-0000CEB30000}"/>
    <cellStyle name="Normal 6 4 3 3" xfId="4792" xr:uid="{00000000-0005-0000-0000-0000CFB30000}"/>
    <cellStyle name="Normal 6 4 3 3 2" xfId="14770" xr:uid="{00000000-0005-0000-0000-0000D0B30000}"/>
    <cellStyle name="Normal 6 4 3 3 2 2" xfId="30352" xr:uid="{00000000-0005-0000-0000-0000D1B30000}"/>
    <cellStyle name="Normal 6 4 3 3 3" xfId="38248" xr:uid="{00000000-0005-0000-0000-0000D2B30000}"/>
    <cellStyle name="Normal 6 4 3 3 4" xfId="23035" xr:uid="{00000000-0005-0000-0000-0000D3B30000}"/>
    <cellStyle name="Normal 6 4 3 3 5" xfId="45992" xr:uid="{00000000-0005-0000-0000-0000D4B30000}"/>
    <cellStyle name="Normal 6 4 3 4" xfId="7473" xr:uid="{00000000-0005-0000-0000-0000D5B30000}"/>
    <cellStyle name="Normal 6 4 3 4 2" xfId="16448" xr:uid="{00000000-0005-0000-0000-0000D6B30000}"/>
    <cellStyle name="Normal 6 4 3 4 2 2" xfId="31837" xr:uid="{00000000-0005-0000-0000-0000D7B30000}"/>
    <cellStyle name="Normal 6 4 3 4 3" xfId="39734" xr:uid="{00000000-0005-0000-0000-0000D8B30000}"/>
    <cellStyle name="Normal 6 4 3 4 4" xfId="24519" xr:uid="{00000000-0005-0000-0000-0000D9B30000}"/>
    <cellStyle name="Normal 6 4 3 4 5" xfId="47673" xr:uid="{00000000-0005-0000-0000-0000DAB30000}"/>
    <cellStyle name="Normal 6 4 3 5" xfId="3381" xr:uid="{00000000-0005-0000-0000-0000DBB30000}"/>
    <cellStyle name="Normal 6 4 3 5 2" xfId="13365" xr:uid="{00000000-0005-0000-0000-0000DCB30000}"/>
    <cellStyle name="Normal 6 4 3 5 2 2" xfId="33322" xr:uid="{00000000-0005-0000-0000-0000DDB30000}"/>
    <cellStyle name="Normal 6 4 3 5 3" xfId="41219" xr:uid="{00000000-0005-0000-0000-0000DEB30000}"/>
    <cellStyle name="Normal 6 4 3 5 4" xfId="25473" xr:uid="{00000000-0005-0000-0000-0000DFB30000}"/>
    <cellStyle name="Normal 6 4 3 5 5" xfId="44586" xr:uid="{00000000-0005-0000-0000-0000E0B30000}"/>
    <cellStyle name="Normal 6 4 3 6" xfId="8147" xr:uid="{00000000-0005-0000-0000-0000E1B30000}"/>
    <cellStyle name="Normal 6 4 3 6 2" xfId="17114" xr:uid="{00000000-0005-0000-0000-0000E2B30000}"/>
    <cellStyle name="Normal 6 4 3 6 3" xfId="26906" xr:uid="{00000000-0005-0000-0000-0000E3B30000}"/>
    <cellStyle name="Normal 6 4 3 6 4" xfId="48339" xr:uid="{00000000-0005-0000-0000-0000E4B30000}"/>
    <cellStyle name="Normal 6 4 3 7" xfId="11808" xr:uid="{00000000-0005-0000-0000-0000E5B30000}"/>
    <cellStyle name="Normal 6 4 3 7 2" xfId="34806" xr:uid="{00000000-0005-0000-0000-0000E6B30000}"/>
    <cellStyle name="Normal 6 4 3 7 3" xfId="49982" xr:uid="{00000000-0005-0000-0000-0000E7B30000}"/>
    <cellStyle name="Normal 6 4 3 8" xfId="20068" xr:uid="{00000000-0005-0000-0000-0000E8B30000}"/>
    <cellStyle name="Normal 6 4 3 9" xfId="41800" xr:uid="{00000000-0005-0000-0000-0000E9B30000}"/>
    <cellStyle name="Normal 6 4 4" xfId="447" xr:uid="{00000000-0005-0000-0000-0000EAB30000}"/>
    <cellStyle name="Normal 6 4 4 2" xfId="2590" xr:uid="{00000000-0005-0000-0000-0000EBB30000}"/>
    <cellStyle name="Normal 6 4 4 2 2" xfId="4413" xr:uid="{00000000-0005-0000-0000-0000ECB30000}"/>
    <cellStyle name="Normal 6 4 4 2 2 2" xfId="14392" xr:uid="{00000000-0005-0000-0000-0000EDB30000}"/>
    <cellStyle name="Normal 6 4 4 2 2 3" xfId="45614" xr:uid="{00000000-0005-0000-0000-0000EEB30000}"/>
    <cellStyle name="Normal 6 4 4 2 3" xfId="11809" xr:uid="{00000000-0005-0000-0000-0000EFB30000}"/>
    <cellStyle name="Normal 6 4 4 2 4" xfId="27337" xr:uid="{00000000-0005-0000-0000-0000F0B30000}"/>
    <cellStyle name="Normal 6 4 4 2 5" xfId="43800" xr:uid="{00000000-0005-0000-0000-0000F1B30000}"/>
    <cellStyle name="Normal 6 4 4 3" xfId="3714" xr:uid="{00000000-0005-0000-0000-0000F2B30000}"/>
    <cellStyle name="Normal 6 4 4 3 2" xfId="13698" xr:uid="{00000000-0005-0000-0000-0000F3B30000}"/>
    <cellStyle name="Normal 6 4 4 3 3" xfId="35232" xr:uid="{00000000-0005-0000-0000-0000F4B30000}"/>
    <cellStyle name="Normal 6 4 4 3 4" xfId="44919" xr:uid="{00000000-0005-0000-0000-0000F5B30000}"/>
    <cellStyle name="Normal 6 4 4 4" xfId="9255" xr:uid="{00000000-0005-0000-0000-0000F6B30000}"/>
    <cellStyle name="Normal 6 4 4 4 2" xfId="18221" xr:uid="{00000000-0005-0000-0000-0000F7B30000}"/>
    <cellStyle name="Normal 6 4 4 4 3" xfId="49447" xr:uid="{00000000-0005-0000-0000-0000F8B30000}"/>
    <cellStyle name="Normal 6 4 4 5" xfId="11810" xr:uid="{00000000-0005-0000-0000-0000F9B30000}"/>
    <cellStyle name="Normal 6 4 4 5 2" xfId="51090" xr:uid="{00000000-0005-0000-0000-0000FAB30000}"/>
    <cellStyle name="Normal 6 4 4 6" xfId="19063" xr:uid="{00000000-0005-0000-0000-0000FBB30000}"/>
    <cellStyle name="Normal 6 4 4 7" xfId="42908" xr:uid="{00000000-0005-0000-0000-0000FCB30000}"/>
    <cellStyle name="Normal 6 4 5" xfId="1141" xr:uid="{00000000-0005-0000-0000-0000FDB30000}"/>
    <cellStyle name="Normal 6 4 5 2" xfId="6114" xr:uid="{00000000-0005-0000-0000-0000FEB30000}"/>
    <cellStyle name="Normal 6 4 5 2 2" xfId="15387" xr:uid="{00000000-0005-0000-0000-0000FFB30000}"/>
    <cellStyle name="Normal 6 4 5 2 3" xfId="27863" xr:uid="{00000000-0005-0000-0000-000000B40000}"/>
    <cellStyle name="Normal 6 4 5 2 4" xfId="46610" xr:uid="{00000000-0005-0000-0000-000001B40000}"/>
    <cellStyle name="Normal 6 4 5 3" xfId="11811" xr:uid="{00000000-0005-0000-0000-000002B40000}"/>
    <cellStyle name="Normal 6 4 5 3 2" xfId="35758" xr:uid="{00000000-0005-0000-0000-000003B40000}"/>
    <cellStyle name="Normal 6 4 5 4" xfId="20547" xr:uid="{00000000-0005-0000-0000-000004B40000}"/>
    <cellStyle name="Normal 6 4 5 5" xfId="43014" xr:uid="{00000000-0005-0000-0000-000005B40000}"/>
    <cellStyle name="Normal 6 4 6" xfId="6490" xr:uid="{00000000-0005-0000-0000-000006B40000}"/>
    <cellStyle name="Normal 6 4 6 2" xfId="15472" xr:uid="{00000000-0005-0000-0000-000007B40000}"/>
    <cellStyle name="Normal 6 4 6 2 2" xfId="29347" xr:uid="{00000000-0005-0000-0000-000008B40000}"/>
    <cellStyle name="Normal 6 4 6 3" xfId="37243" xr:uid="{00000000-0005-0000-0000-000009B40000}"/>
    <cellStyle name="Normal 6 4 6 4" xfId="22031" xr:uid="{00000000-0005-0000-0000-00000AB40000}"/>
    <cellStyle name="Normal 6 4 6 5" xfId="46695" xr:uid="{00000000-0005-0000-0000-00000BB40000}"/>
    <cellStyle name="Normal 6 4 7" xfId="3951" xr:uid="{00000000-0005-0000-0000-00000CB40000}"/>
    <cellStyle name="Normal 6 4 7 2" xfId="13933" xr:uid="{00000000-0005-0000-0000-00000DB40000}"/>
    <cellStyle name="Normal 6 4 7 2 2" xfId="30832" xr:uid="{00000000-0005-0000-0000-00000EB40000}"/>
    <cellStyle name="Normal 6 4 7 3" xfId="38729" xr:uid="{00000000-0005-0000-0000-00000FB40000}"/>
    <cellStyle name="Normal 6 4 7 4" xfId="23515" xr:uid="{00000000-0005-0000-0000-000010B40000}"/>
    <cellStyle name="Normal 6 4 7 5" xfId="45155" xr:uid="{00000000-0005-0000-0000-000011B40000}"/>
    <cellStyle name="Normal 6 4 8" xfId="7029" xr:uid="{00000000-0005-0000-0000-000012B40000}"/>
    <cellStyle name="Normal 6 4 8 2" xfId="16006" xr:uid="{00000000-0005-0000-0000-000013B40000}"/>
    <cellStyle name="Normal 6 4 8 2 2" xfId="32317" xr:uid="{00000000-0005-0000-0000-000014B40000}"/>
    <cellStyle name="Normal 6 4 8 3" xfId="40214" xr:uid="{00000000-0005-0000-0000-000015B40000}"/>
    <cellStyle name="Normal 6 4 8 4" xfId="24948" xr:uid="{00000000-0005-0000-0000-000016B40000}"/>
    <cellStyle name="Normal 6 4 8 5" xfId="47231" xr:uid="{00000000-0005-0000-0000-000017B40000}"/>
    <cellStyle name="Normal 6 4 9" xfId="2937" xr:uid="{00000000-0005-0000-0000-000018B40000}"/>
    <cellStyle name="Normal 6 4 9 2" xfId="12921" xr:uid="{00000000-0005-0000-0000-000019B40000}"/>
    <cellStyle name="Normal 6 4 9 3" xfId="25902" xr:uid="{00000000-0005-0000-0000-00001AB40000}"/>
    <cellStyle name="Normal 6 4 9 4" xfId="44142" xr:uid="{00000000-0005-0000-0000-00001BB40000}"/>
    <cellStyle name="Normal 6 5" xfId="290" xr:uid="{00000000-0005-0000-0000-00001CB40000}"/>
    <cellStyle name="Normal 6 5 10" xfId="11812" xr:uid="{00000000-0005-0000-0000-00001DB40000}"/>
    <cellStyle name="Normal 6 5 10 2" xfId="33802" xr:uid="{00000000-0005-0000-0000-00001EB40000}"/>
    <cellStyle name="Normal 6 5 10 3" xfId="49603" xr:uid="{00000000-0005-0000-0000-00001FB40000}"/>
    <cellStyle name="Normal 6 5 11" xfId="18303" xr:uid="{00000000-0005-0000-0000-000020B40000}"/>
    <cellStyle name="Normal 6 5 12" xfId="41421" xr:uid="{00000000-0005-0000-0000-000021B40000}"/>
    <cellStyle name="Normal 6 5 2" xfId="721" xr:uid="{00000000-0005-0000-0000-000022B40000}"/>
    <cellStyle name="Normal 6 5 2 10" xfId="18504" xr:uid="{00000000-0005-0000-0000-000023B40000}"/>
    <cellStyle name="Normal 6 5 2 11" xfId="41627" xr:uid="{00000000-0005-0000-0000-000024B40000}"/>
    <cellStyle name="Normal 6 5 2 2" xfId="1043" xr:uid="{00000000-0005-0000-0000-000025B40000}"/>
    <cellStyle name="Normal 6 5 2 2 2" xfId="2514" xr:uid="{00000000-0005-0000-0000-000026B40000}"/>
    <cellStyle name="Normal 6 5 2 2 2 2" xfId="4991" xr:uid="{00000000-0005-0000-0000-000027B40000}"/>
    <cellStyle name="Normal 6 5 2 2 2 2 2" xfId="14969" xr:uid="{00000000-0005-0000-0000-000028B40000}"/>
    <cellStyle name="Normal 6 5 2 2 2 2 3" xfId="28871" xr:uid="{00000000-0005-0000-0000-000029B40000}"/>
    <cellStyle name="Normal 6 5 2 2 2 2 4" xfId="46191" xr:uid="{00000000-0005-0000-0000-00002AB40000}"/>
    <cellStyle name="Normal 6 5 2 2 2 3" xfId="11813" xr:uid="{00000000-0005-0000-0000-00002BB40000}"/>
    <cellStyle name="Normal 6 5 2 2 2 3 2" xfId="36766" xr:uid="{00000000-0005-0000-0000-00002CB40000}"/>
    <cellStyle name="Normal 6 5 2 2 2 4" xfId="21555" xr:uid="{00000000-0005-0000-0000-00002DB40000}"/>
    <cellStyle name="Normal 6 5 2 2 2 5" xfId="43785" xr:uid="{00000000-0005-0000-0000-00002EB40000}"/>
    <cellStyle name="Normal 6 5 2 2 3" xfId="3715" xr:uid="{00000000-0005-0000-0000-00002FB40000}"/>
    <cellStyle name="Normal 6 5 2 2 3 2" xfId="13699" xr:uid="{00000000-0005-0000-0000-000030B40000}"/>
    <cellStyle name="Normal 6 5 2 2 3 2 2" xfId="30355" xr:uid="{00000000-0005-0000-0000-000031B40000}"/>
    <cellStyle name="Normal 6 5 2 2 3 3" xfId="38251" xr:uid="{00000000-0005-0000-0000-000032B40000}"/>
    <cellStyle name="Normal 6 5 2 2 3 4" xfId="23038" xr:uid="{00000000-0005-0000-0000-000033B40000}"/>
    <cellStyle name="Normal 6 5 2 2 3 5" xfId="44920" xr:uid="{00000000-0005-0000-0000-000034B40000}"/>
    <cellStyle name="Normal 6 5 2 2 4" xfId="9060" xr:uid="{00000000-0005-0000-0000-000035B40000}"/>
    <cellStyle name="Normal 6 5 2 2 4 2" xfId="18026" xr:uid="{00000000-0005-0000-0000-000036B40000}"/>
    <cellStyle name="Normal 6 5 2 2 4 2 2" xfId="31840" xr:uid="{00000000-0005-0000-0000-000037B40000}"/>
    <cellStyle name="Normal 6 5 2 2 4 3" xfId="39737" xr:uid="{00000000-0005-0000-0000-000038B40000}"/>
    <cellStyle name="Normal 6 5 2 2 4 4" xfId="24522" xr:uid="{00000000-0005-0000-0000-000039B40000}"/>
    <cellStyle name="Normal 6 5 2 2 4 5" xfId="49252" xr:uid="{00000000-0005-0000-0000-00003AB40000}"/>
    <cellStyle name="Normal 6 5 2 2 5" xfId="11814" xr:uid="{00000000-0005-0000-0000-00003BB40000}"/>
    <cellStyle name="Normal 6 5 2 2 5 2" xfId="33325" xr:uid="{00000000-0005-0000-0000-00003CB40000}"/>
    <cellStyle name="Normal 6 5 2 2 5 3" xfId="41222" xr:uid="{00000000-0005-0000-0000-00003DB40000}"/>
    <cellStyle name="Normal 6 5 2 2 5 4" xfId="25476" xr:uid="{00000000-0005-0000-0000-00003EB40000}"/>
    <cellStyle name="Normal 6 5 2 2 5 5" xfId="50895" xr:uid="{00000000-0005-0000-0000-00003FB40000}"/>
    <cellStyle name="Normal 6 5 2 2 6" xfId="26909" xr:uid="{00000000-0005-0000-0000-000040B40000}"/>
    <cellStyle name="Normal 6 5 2 2 7" xfId="34809" xr:uid="{00000000-0005-0000-0000-000041B40000}"/>
    <cellStyle name="Normal 6 5 2 2 8" xfId="20071" xr:uid="{00000000-0005-0000-0000-000042B40000}"/>
    <cellStyle name="Normal 6 5 2 2 9" xfId="42713" xr:uid="{00000000-0005-0000-0000-000043B40000}"/>
    <cellStyle name="Normal 6 5 2 3" xfId="1412" xr:uid="{00000000-0005-0000-0000-000044B40000}"/>
    <cellStyle name="Normal 6 5 2 3 2" xfId="6764" xr:uid="{00000000-0005-0000-0000-000045B40000}"/>
    <cellStyle name="Normal 6 5 2 3 2 2" xfId="15742" xr:uid="{00000000-0005-0000-0000-000046B40000}"/>
    <cellStyle name="Normal 6 5 2 3 2 3" xfId="27428" xr:uid="{00000000-0005-0000-0000-000047B40000}"/>
    <cellStyle name="Normal 6 5 2 3 2 4" xfId="46966" xr:uid="{00000000-0005-0000-0000-000048B40000}"/>
    <cellStyle name="Normal 6 5 2 3 3" xfId="11815" xr:uid="{00000000-0005-0000-0000-000049B40000}"/>
    <cellStyle name="Normal 6 5 2 3 3 2" xfId="35323" xr:uid="{00000000-0005-0000-0000-00004AB40000}"/>
    <cellStyle name="Normal 6 5 2 3 4" xfId="19382" xr:uid="{00000000-0005-0000-0000-00004BB40000}"/>
    <cellStyle name="Normal 6 5 2 3 5" xfId="43284" xr:uid="{00000000-0005-0000-0000-00004CB40000}"/>
    <cellStyle name="Normal 6 5 2 4" xfId="4152" xr:uid="{00000000-0005-0000-0000-00004DB40000}"/>
    <cellStyle name="Normal 6 5 2 4 2" xfId="14132" xr:uid="{00000000-0005-0000-0000-00004EB40000}"/>
    <cellStyle name="Normal 6 5 2 4 2 2" xfId="28182" xr:uid="{00000000-0005-0000-0000-00004FB40000}"/>
    <cellStyle name="Normal 6 5 2 4 3" xfId="36077" xr:uid="{00000000-0005-0000-0000-000050B40000}"/>
    <cellStyle name="Normal 6 5 2 4 4" xfId="20866" xr:uid="{00000000-0005-0000-0000-000051B40000}"/>
    <cellStyle name="Normal 6 5 2 4 5" xfId="45354" xr:uid="{00000000-0005-0000-0000-000052B40000}"/>
    <cellStyle name="Normal 6 5 2 5" xfId="7300" xr:uid="{00000000-0005-0000-0000-000053B40000}"/>
    <cellStyle name="Normal 6 5 2 5 2" xfId="16276" xr:uid="{00000000-0005-0000-0000-000054B40000}"/>
    <cellStyle name="Normal 6 5 2 5 2 2" xfId="29666" xr:uid="{00000000-0005-0000-0000-000055B40000}"/>
    <cellStyle name="Normal 6 5 2 5 3" xfId="37562" xr:uid="{00000000-0005-0000-0000-000056B40000}"/>
    <cellStyle name="Normal 6 5 2 5 4" xfId="22349" xr:uid="{00000000-0005-0000-0000-000057B40000}"/>
    <cellStyle name="Normal 6 5 2 5 5" xfId="47501" xr:uid="{00000000-0005-0000-0000-000058B40000}"/>
    <cellStyle name="Normal 6 5 2 6" xfId="3208" xr:uid="{00000000-0005-0000-0000-000059B40000}"/>
    <cellStyle name="Normal 6 5 2 6 2" xfId="13192" xr:uid="{00000000-0005-0000-0000-00005AB40000}"/>
    <cellStyle name="Normal 6 5 2 6 2 2" xfId="31151" xr:uid="{00000000-0005-0000-0000-00005BB40000}"/>
    <cellStyle name="Normal 6 5 2 6 3" xfId="39048" xr:uid="{00000000-0005-0000-0000-00005CB40000}"/>
    <cellStyle name="Normal 6 5 2 6 4" xfId="23833" xr:uid="{00000000-0005-0000-0000-00005DB40000}"/>
    <cellStyle name="Normal 6 5 2 6 5" xfId="44413" xr:uid="{00000000-0005-0000-0000-00005EB40000}"/>
    <cellStyle name="Normal 6 5 2 7" xfId="7974" xr:uid="{00000000-0005-0000-0000-00005FB40000}"/>
    <cellStyle name="Normal 6 5 2 7 2" xfId="16941" xr:uid="{00000000-0005-0000-0000-000060B40000}"/>
    <cellStyle name="Normal 6 5 2 7 2 2" xfId="32636" xr:uid="{00000000-0005-0000-0000-000061B40000}"/>
    <cellStyle name="Normal 6 5 2 7 3" xfId="40533" xr:uid="{00000000-0005-0000-0000-000062B40000}"/>
    <cellStyle name="Normal 6 5 2 7 4" xfId="25236" xr:uid="{00000000-0005-0000-0000-000063B40000}"/>
    <cellStyle name="Normal 6 5 2 7 5" xfId="48166" xr:uid="{00000000-0005-0000-0000-000064B40000}"/>
    <cellStyle name="Normal 6 5 2 8" xfId="11816" xr:uid="{00000000-0005-0000-0000-000065B40000}"/>
    <cellStyle name="Normal 6 5 2 8 2" xfId="26220" xr:uid="{00000000-0005-0000-0000-000066B40000}"/>
    <cellStyle name="Normal 6 5 2 8 3" xfId="49809" xr:uid="{00000000-0005-0000-0000-000067B40000}"/>
    <cellStyle name="Normal 6 5 2 9" xfId="34120" xr:uid="{00000000-0005-0000-0000-000068B40000}"/>
    <cellStyle name="Normal 6 5 3" xfId="895" xr:uid="{00000000-0005-0000-0000-000069B40000}"/>
    <cellStyle name="Normal 6 5 3 2" xfId="1586" xr:uid="{00000000-0005-0000-0000-00006AB40000}"/>
    <cellStyle name="Normal 6 5 3 2 2" xfId="6938" xr:uid="{00000000-0005-0000-0000-00006BB40000}"/>
    <cellStyle name="Normal 6 5 3 2 2 2" xfId="15916" xr:uid="{00000000-0005-0000-0000-00006CB40000}"/>
    <cellStyle name="Normal 6 5 3 2 2 3" xfId="28870" xr:uid="{00000000-0005-0000-0000-00006DB40000}"/>
    <cellStyle name="Normal 6 5 3 2 2 4" xfId="47140" xr:uid="{00000000-0005-0000-0000-00006EB40000}"/>
    <cellStyle name="Normal 6 5 3 2 3" xfId="11817" xr:uid="{00000000-0005-0000-0000-00006FB40000}"/>
    <cellStyle name="Normal 6 5 3 2 3 2" xfId="36765" xr:uid="{00000000-0005-0000-0000-000070B40000}"/>
    <cellStyle name="Normal 6 5 3 2 4" xfId="21554" xr:uid="{00000000-0005-0000-0000-000071B40000}"/>
    <cellStyle name="Normal 6 5 3 2 5" xfId="43458" xr:uid="{00000000-0005-0000-0000-000072B40000}"/>
    <cellStyle name="Normal 6 5 3 3" xfId="4712" xr:uid="{00000000-0005-0000-0000-000073B40000}"/>
    <cellStyle name="Normal 6 5 3 3 2" xfId="14690" xr:uid="{00000000-0005-0000-0000-000074B40000}"/>
    <cellStyle name="Normal 6 5 3 3 2 2" xfId="30354" xr:uid="{00000000-0005-0000-0000-000075B40000}"/>
    <cellStyle name="Normal 6 5 3 3 3" xfId="38250" xr:uid="{00000000-0005-0000-0000-000076B40000}"/>
    <cellStyle name="Normal 6 5 3 3 4" xfId="23037" xr:uid="{00000000-0005-0000-0000-000077B40000}"/>
    <cellStyle name="Normal 6 5 3 3 5" xfId="45912" xr:uid="{00000000-0005-0000-0000-000078B40000}"/>
    <cellStyle name="Normal 6 5 3 4" xfId="7474" xr:uid="{00000000-0005-0000-0000-000079B40000}"/>
    <cellStyle name="Normal 6 5 3 4 2" xfId="16449" xr:uid="{00000000-0005-0000-0000-00007AB40000}"/>
    <cellStyle name="Normal 6 5 3 4 2 2" xfId="31839" xr:uid="{00000000-0005-0000-0000-00007BB40000}"/>
    <cellStyle name="Normal 6 5 3 4 3" xfId="39736" xr:uid="{00000000-0005-0000-0000-00007CB40000}"/>
    <cellStyle name="Normal 6 5 3 4 4" xfId="24521" xr:uid="{00000000-0005-0000-0000-00007DB40000}"/>
    <cellStyle name="Normal 6 5 3 4 5" xfId="47674" xr:uid="{00000000-0005-0000-0000-00007EB40000}"/>
    <cellStyle name="Normal 6 5 3 5" xfId="3382" xr:uid="{00000000-0005-0000-0000-00007FB40000}"/>
    <cellStyle name="Normal 6 5 3 5 2" xfId="13366" xr:uid="{00000000-0005-0000-0000-000080B40000}"/>
    <cellStyle name="Normal 6 5 3 5 2 2" xfId="33324" xr:uid="{00000000-0005-0000-0000-000081B40000}"/>
    <cellStyle name="Normal 6 5 3 5 3" xfId="41221" xr:uid="{00000000-0005-0000-0000-000082B40000}"/>
    <cellStyle name="Normal 6 5 3 5 4" xfId="25475" xr:uid="{00000000-0005-0000-0000-000083B40000}"/>
    <cellStyle name="Normal 6 5 3 5 5" xfId="44587" xr:uid="{00000000-0005-0000-0000-000084B40000}"/>
    <cellStyle name="Normal 6 5 3 6" xfId="8148" xr:uid="{00000000-0005-0000-0000-000085B40000}"/>
    <cellStyle name="Normal 6 5 3 6 2" xfId="17115" xr:uid="{00000000-0005-0000-0000-000086B40000}"/>
    <cellStyle name="Normal 6 5 3 6 3" xfId="26908" xr:uid="{00000000-0005-0000-0000-000087B40000}"/>
    <cellStyle name="Normal 6 5 3 6 4" xfId="48340" xr:uid="{00000000-0005-0000-0000-000088B40000}"/>
    <cellStyle name="Normal 6 5 3 7" xfId="11818" xr:uid="{00000000-0005-0000-0000-000089B40000}"/>
    <cellStyle name="Normal 6 5 3 7 2" xfId="34808" xr:uid="{00000000-0005-0000-0000-00008AB40000}"/>
    <cellStyle name="Normal 6 5 3 7 3" xfId="49983" xr:uid="{00000000-0005-0000-0000-00008BB40000}"/>
    <cellStyle name="Normal 6 5 3 8" xfId="20070" xr:uid="{00000000-0005-0000-0000-00008CB40000}"/>
    <cellStyle name="Normal 6 5 3 9" xfId="41801" xr:uid="{00000000-0005-0000-0000-00008DB40000}"/>
    <cellStyle name="Normal 6 5 4" xfId="514" xr:uid="{00000000-0005-0000-0000-00008EB40000}"/>
    <cellStyle name="Normal 6 5 4 2" xfId="2625" xr:uid="{00000000-0005-0000-0000-00008FB40000}"/>
    <cellStyle name="Normal 6 5 4 2 2" xfId="4587" xr:uid="{00000000-0005-0000-0000-000090B40000}"/>
    <cellStyle name="Normal 6 5 4 2 2 2" xfId="14565" xr:uid="{00000000-0005-0000-0000-000091B40000}"/>
    <cellStyle name="Normal 6 5 4 2 2 3" xfId="45787" xr:uid="{00000000-0005-0000-0000-000092B40000}"/>
    <cellStyle name="Normal 6 5 4 2 3" xfId="11819" xr:uid="{00000000-0005-0000-0000-000093B40000}"/>
    <cellStyle name="Normal 6 5 4 2 4" xfId="27338" xr:uid="{00000000-0005-0000-0000-000094B40000}"/>
    <cellStyle name="Normal 6 5 4 2 5" xfId="43835" xr:uid="{00000000-0005-0000-0000-000095B40000}"/>
    <cellStyle name="Normal 6 5 4 3" xfId="3716" xr:uid="{00000000-0005-0000-0000-000096B40000}"/>
    <cellStyle name="Normal 6 5 4 3 2" xfId="13700" xr:uid="{00000000-0005-0000-0000-000097B40000}"/>
    <cellStyle name="Normal 6 5 4 3 3" xfId="35233" xr:uid="{00000000-0005-0000-0000-000098B40000}"/>
    <cellStyle name="Normal 6 5 4 3 4" xfId="44921" xr:uid="{00000000-0005-0000-0000-000099B40000}"/>
    <cellStyle name="Normal 6 5 4 4" xfId="9256" xr:uid="{00000000-0005-0000-0000-00009AB40000}"/>
    <cellStyle name="Normal 6 5 4 4 2" xfId="18222" xr:uid="{00000000-0005-0000-0000-00009BB40000}"/>
    <cellStyle name="Normal 6 5 4 4 3" xfId="49448" xr:uid="{00000000-0005-0000-0000-00009CB40000}"/>
    <cellStyle name="Normal 6 5 4 5" xfId="11820" xr:uid="{00000000-0005-0000-0000-00009DB40000}"/>
    <cellStyle name="Normal 6 5 4 5 2" xfId="51091" xr:uid="{00000000-0005-0000-0000-00009EB40000}"/>
    <cellStyle name="Normal 6 5 4 6" xfId="19064" xr:uid="{00000000-0005-0000-0000-00009FB40000}"/>
    <cellStyle name="Normal 6 5 4 7" xfId="42909" xr:uid="{00000000-0005-0000-0000-0000A0B40000}"/>
    <cellStyle name="Normal 6 5 5" xfId="1206" xr:uid="{00000000-0005-0000-0000-0000A1B40000}"/>
    <cellStyle name="Normal 6 5 5 2" xfId="6557" xr:uid="{00000000-0005-0000-0000-0000A2B40000}"/>
    <cellStyle name="Normal 6 5 5 2 2" xfId="15537" xr:uid="{00000000-0005-0000-0000-0000A3B40000}"/>
    <cellStyle name="Normal 6 5 5 2 3" xfId="27864" xr:uid="{00000000-0005-0000-0000-0000A4B40000}"/>
    <cellStyle name="Normal 6 5 5 2 4" xfId="46760" xr:uid="{00000000-0005-0000-0000-0000A5B40000}"/>
    <cellStyle name="Normal 6 5 5 3" xfId="11821" xr:uid="{00000000-0005-0000-0000-0000A6B40000}"/>
    <cellStyle name="Normal 6 5 5 3 2" xfId="35759" xr:uid="{00000000-0005-0000-0000-0000A7B40000}"/>
    <cellStyle name="Normal 6 5 5 4" xfId="20548" xr:uid="{00000000-0005-0000-0000-0000A8B40000}"/>
    <cellStyle name="Normal 6 5 5 5" xfId="43078" xr:uid="{00000000-0005-0000-0000-0000A9B40000}"/>
    <cellStyle name="Normal 6 5 6" xfId="3871" xr:uid="{00000000-0005-0000-0000-0000AAB40000}"/>
    <cellStyle name="Normal 6 5 6 2" xfId="13853" xr:uid="{00000000-0005-0000-0000-0000ABB40000}"/>
    <cellStyle name="Normal 6 5 6 2 2" xfId="29348" xr:uid="{00000000-0005-0000-0000-0000ACB40000}"/>
    <cellStyle name="Normal 6 5 6 3" xfId="37244" xr:uid="{00000000-0005-0000-0000-0000ADB40000}"/>
    <cellStyle name="Normal 6 5 6 4" xfId="22032" xr:uid="{00000000-0005-0000-0000-0000AEB40000}"/>
    <cellStyle name="Normal 6 5 6 5" xfId="45075" xr:uid="{00000000-0005-0000-0000-0000AFB40000}"/>
    <cellStyle name="Normal 6 5 7" xfId="7094" xr:uid="{00000000-0005-0000-0000-0000B0B40000}"/>
    <cellStyle name="Normal 6 5 7 2" xfId="16071" xr:uid="{00000000-0005-0000-0000-0000B1B40000}"/>
    <cellStyle name="Normal 6 5 7 2 2" xfId="30833" xr:uid="{00000000-0005-0000-0000-0000B2B40000}"/>
    <cellStyle name="Normal 6 5 7 3" xfId="38730" xr:uid="{00000000-0005-0000-0000-0000B3B40000}"/>
    <cellStyle name="Normal 6 5 7 4" xfId="23516" xr:uid="{00000000-0005-0000-0000-0000B4B40000}"/>
    <cellStyle name="Normal 6 5 7 5" xfId="47296" xr:uid="{00000000-0005-0000-0000-0000B5B40000}"/>
    <cellStyle name="Normal 6 5 8" xfId="3002" xr:uid="{00000000-0005-0000-0000-0000B6B40000}"/>
    <cellStyle name="Normal 6 5 8 2" xfId="12986" xr:uid="{00000000-0005-0000-0000-0000B7B40000}"/>
    <cellStyle name="Normal 6 5 8 2 2" xfId="32318" xr:uid="{00000000-0005-0000-0000-0000B8B40000}"/>
    <cellStyle name="Normal 6 5 8 3" xfId="40215" xr:uid="{00000000-0005-0000-0000-0000B9B40000}"/>
    <cellStyle name="Normal 6 5 8 4" xfId="24949" xr:uid="{00000000-0005-0000-0000-0000BAB40000}"/>
    <cellStyle name="Normal 6 5 8 5" xfId="44207" xr:uid="{00000000-0005-0000-0000-0000BBB40000}"/>
    <cellStyle name="Normal 6 5 9" xfId="7768" xr:uid="{00000000-0005-0000-0000-0000BCB40000}"/>
    <cellStyle name="Normal 6 5 9 2" xfId="16735" xr:uid="{00000000-0005-0000-0000-0000BDB40000}"/>
    <cellStyle name="Normal 6 5 9 3" xfId="25903" xr:uid="{00000000-0005-0000-0000-0000BEB40000}"/>
    <cellStyle name="Normal 6 5 9 4" xfId="47960" xr:uid="{00000000-0005-0000-0000-0000BFB40000}"/>
    <cellStyle name="Normal 6 6" xfId="714" xr:uid="{00000000-0005-0000-0000-0000C0B40000}"/>
    <cellStyle name="Normal 6 6 10" xfId="33794" xr:uid="{00000000-0005-0000-0000-0000C1B40000}"/>
    <cellStyle name="Normal 6 6 11" xfId="18321" xr:uid="{00000000-0005-0000-0000-0000C2B40000}"/>
    <cellStyle name="Normal 6 6 12" xfId="41620" xr:uid="{00000000-0005-0000-0000-0000C3B40000}"/>
    <cellStyle name="Normal 6 6 2" xfId="1044" xr:uid="{00000000-0005-0000-0000-0000C4B40000}"/>
    <cellStyle name="Normal 6 6 2 10" xfId="18505" xr:uid="{00000000-0005-0000-0000-0000C5B40000}"/>
    <cellStyle name="Normal 6 6 2 11" xfId="42117" xr:uid="{00000000-0005-0000-0000-0000C6B40000}"/>
    <cellStyle name="Normal 6 6 2 2" xfId="2516" xr:uid="{00000000-0005-0000-0000-0000C7B40000}"/>
    <cellStyle name="Normal 6 6 2 2 2" xfId="4892" xr:uid="{00000000-0005-0000-0000-0000C8B40000}"/>
    <cellStyle name="Normal 6 6 2 2 2 2" xfId="14870" xr:uid="{00000000-0005-0000-0000-0000C9B40000}"/>
    <cellStyle name="Normal 6 6 2 2 2 2 2" xfId="28873" xr:uid="{00000000-0005-0000-0000-0000CAB40000}"/>
    <cellStyle name="Normal 6 6 2 2 2 3" xfId="36768" xr:uid="{00000000-0005-0000-0000-0000CBB40000}"/>
    <cellStyle name="Normal 6 6 2 2 2 4" xfId="21557" xr:uid="{00000000-0005-0000-0000-0000CCB40000}"/>
    <cellStyle name="Normal 6 6 2 2 2 5" xfId="46092" xr:uid="{00000000-0005-0000-0000-0000CDB40000}"/>
    <cellStyle name="Normal 6 6 2 2 3" xfId="9062" xr:uid="{00000000-0005-0000-0000-0000CEB40000}"/>
    <cellStyle name="Normal 6 6 2 2 3 2" xfId="18028" xr:uid="{00000000-0005-0000-0000-0000CFB40000}"/>
    <cellStyle name="Normal 6 6 2 2 3 2 2" xfId="30357" xr:uid="{00000000-0005-0000-0000-0000D0B40000}"/>
    <cellStyle name="Normal 6 6 2 2 3 3" xfId="38253" xr:uid="{00000000-0005-0000-0000-0000D1B40000}"/>
    <cellStyle name="Normal 6 6 2 2 3 4" xfId="23040" xr:uid="{00000000-0005-0000-0000-0000D2B40000}"/>
    <cellStyle name="Normal 6 6 2 2 3 5" xfId="49254" xr:uid="{00000000-0005-0000-0000-0000D3B40000}"/>
    <cellStyle name="Normal 6 6 2 2 4" xfId="9927" xr:uid="{00000000-0005-0000-0000-0000D4B40000}"/>
    <cellStyle name="Normal 6 6 2 2 4 2" xfId="31842" xr:uid="{00000000-0005-0000-0000-0000D5B40000}"/>
    <cellStyle name="Normal 6 6 2 2 4 3" xfId="39739" xr:uid="{00000000-0005-0000-0000-0000D6B40000}"/>
    <cellStyle name="Normal 6 6 2 2 4 4" xfId="24524" xr:uid="{00000000-0005-0000-0000-0000D7B40000}"/>
    <cellStyle name="Normal 6 6 2 2 4 5" xfId="50897" xr:uid="{00000000-0005-0000-0000-0000D8B40000}"/>
    <cellStyle name="Normal 6 6 2 2 5" xfId="12550" xr:uid="{00000000-0005-0000-0000-0000D9B40000}"/>
    <cellStyle name="Normal 6 6 2 2 5 2" xfId="33327" xr:uid="{00000000-0005-0000-0000-0000DAB40000}"/>
    <cellStyle name="Normal 6 6 2 2 5 3" xfId="41224" xr:uid="{00000000-0005-0000-0000-0000DBB40000}"/>
    <cellStyle name="Normal 6 6 2 2 6" xfId="26911" xr:uid="{00000000-0005-0000-0000-0000DCB40000}"/>
    <cellStyle name="Normal 6 6 2 2 7" xfId="34811" xr:uid="{00000000-0005-0000-0000-0000DDB40000}"/>
    <cellStyle name="Normal 6 6 2 2 8" xfId="20073" xr:uid="{00000000-0005-0000-0000-0000DEB40000}"/>
    <cellStyle name="Normal 6 6 2 2 9" xfId="42715" xr:uid="{00000000-0005-0000-0000-0000DFB40000}"/>
    <cellStyle name="Normal 6 6 2 3" xfId="1916" xr:uid="{00000000-0005-0000-0000-0000E0B40000}"/>
    <cellStyle name="Normal 6 6 2 3 2" xfId="11822" xr:uid="{00000000-0005-0000-0000-0000E1B40000}"/>
    <cellStyle name="Normal 6 6 2 3 2 2" xfId="27429" xr:uid="{00000000-0005-0000-0000-0000E2B40000}"/>
    <cellStyle name="Normal 6 6 2 3 3" xfId="35324" xr:uid="{00000000-0005-0000-0000-0000E3B40000}"/>
    <cellStyle name="Normal 6 6 2 3 4" xfId="19383" xr:uid="{00000000-0005-0000-0000-0000E4B40000}"/>
    <cellStyle name="Normal 6 6 2 3 5" xfId="43684" xr:uid="{00000000-0005-0000-0000-0000E5B40000}"/>
    <cellStyle name="Normal 6 6 2 4" xfId="3717" xr:uid="{00000000-0005-0000-0000-0000E6B40000}"/>
    <cellStyle name="Normal 6 6 2 4 2" xfId="13701" xr:uid="{00000000-0005-0000-0000-0000E7B40000}"/>
    <cellStyle name="Normal 6 6 2 4 2 2" xfId="28183" xr:uid="{00000000-0005-0000-0000-0000E8B40000}"/>
    <cellStyle name="Normal 6 6 2 4 3" xfId="36078" xr:uid="{00000000-0005-0000-0000-0000E9B40000}"/>
    <cellStyle name="Normal 6 6 2 4 4" xfId="20867" xr:uid="{00000000-0005-0000-0000-0000EAB40000}"/>
    <cellStyle name="Normal 6 6 2 4 5" xfId="44922" xr:uid="{00000000-0005-0000-0000-0000EBB40000}"/>
    <cellStyle name="Normal 6 6 2 5" xfId="8464" xr:uid="{00000000-0005-0000-0000-0000ECB40000}"/>
    <cellStyle name="Normal 6 6 2 5 2" xfId="17431" xr:uid="{00000000-0005-0000-0000-0000EDB40000}"/>
    <cellStyle name="Normal 6 6 2 5 2 2" xfId="29667" xr:uid="{00000000-0005-0000-0000-0000EEB40000}"/>
    <cellStyle name="Normal 6 6 2 5 3" xfId="37563" xr:uid="{00000000-0005-0000-0000-0000EFB40000}"/>
    <cellStyle name="Normal 6 6 2 5 4" xfId="22350" xr:uid="{00000000-0005-0000-0000-0000F0B40000}"/>
    <cellStyle name="Normal 6 6 2 5 5" xfId="48656" xr:uid="{00000000-0005-0000-0000-0000F1B40000}"/>
    <cellStyle name="Normal 6 6 2 6" xfId="9928" xr:uid="{00000000-0005-0000-0000-0000F2B40000}"/>
    <cellStyle name="Normal 6 6 2 6 2" xfId="31152" xr:uid="{00000000-0005-0000-0000-0000F3B40000}"/>
    <cellStyle name="Normal 6 6 2 6 3" xfId="39049" xr:uid="{00000000-0005-0000-0000-0000F4B40000}"/>
    <cellStyle name="Normal 6 6 2 6 4" xfId="23834" xr:uid="{00000000-0005-0000-0000-0000F5B40000}"/>
    <cellStyle name="Normal 6 6 2 6 5" xfId="50299" xr:uid="{00000000-0005-0000-0000-0000F6B40000}"/>
    <cellStyle name="Normal 6 6 2 7" xfId="25237" xr:uid="{00000000-0005-0000-0000-0000F7B40000}"/>
    <cellStyle name="Normal 6 6 2 7 2" xfId="32637" xr:uid="{00000000-0005-0000-0000-0000F8B40000}"/>
    <cellStyle name="Normal 6 6 2 7 3" xfId="40534" xr:uid="{00000000-0005-0000-0000-0000F9B40000}"/>
    <cellStyle name="Normal 6 6 2 8" xfId="26221" xr:uid="{00000000-0005-0000-0000-0000FAB40000}"/>
    <cellStyle name="Normal 6 6 2 9" xfId="34121" xr:uid="{00000000-0005-0000-0000-0000FBB40000}"/>
    <cellStyle name="Normal 6 6 3" xfId="2515" xr:uid="{00000000-0005-0000-0000-0000FCB40000}"/>
    <cellStyle name="Normal 6 6 3 2" xfId="6757" xr:uid="{00000000-0005-0000-0000-0000FDB40000}"/>
    <cellStyle name="Normal 6 6 3 2 2" xfId="15735" xr:uid="{00000000-0005-0000-0000-0000FEB40000}"/>
    <cellStyle name="Normal 6 6 3 2 2 2" xfId="28872" xr:uid="{00000000-0005-0000-0000-0000FFB40000}"/>
    <cellStyle name="Normal 6 6 3 2 3" xfId="36767" xr:uid="{00000000-0005-0000-0000-000000B50000}"/>
    <cellStyle name="Normal 6 6 3 2 4" xfId="21556" xr:uid="{00000000-0005-0000-0000-000001B50000}"/>
    <cellStyle name="Normal 6 6 3 2 5" xfId="46959" xr:uid="{00000000-0005-0000-0000-000002B50000}"/>
    <cellStyle name="Normal 6 6 3 3" xfId="9061" xr:uid="{00000000-0005-0000-0000-000003B50000}"/>
    <cellStyle name="Normal 6 6 3 3 2" xfId="18027" xr:uid="{00000000-0005-0000-0000-000004B50000}"/>
    <cellStyle name="Normal 6 6 3 3 2 2" xfId="30356" xr:uid="{00000000-0005-0000-0000-000005B50000}"/>
    <cellStyle name="Normal 6 6 3 3 3" xfId="38252" xr:uid="{00000000-0005-0000-0000-000006B50000}"/>
    <cellStyle name="Normal 6 6 3 3 4" xfId="23039" xr:uid="{00000000-0005-0000-0000-000007B50000}"/>
    <cellStyle name="Normal 6 6 3 3 5" xfId="49253" xr:uid="{00000000-0005-0000-0000-000008B50000}"/>
    <cellStyle name="Normal 6 6 3 4" xfId="9929" xr:uid="{00000000-0005-0000-0000-000009B50000}"/>
    <cellStyle name="Normal 6 6 3 4 2" xfId="31841" xr:uid="{00000000-0005-0000-0000-00000AB50000}"/>
    <cellStyle name="Normal 6 6 3 4 3" xfId="39738" xr:uid="{00000000-0005-0000-0000-00000BB50000}"/>
    <cellStyle name="Normal 6 6 3 4 4" xfId="24523" xr:uid="{00000000-0005-0000-0000-00000CB50000}"/>
    <cellStyle name="Normal 6 6 3 4 5" xfId="50896" xr:uid="{00000000-0005-0000-0000-00000DB50000}"/>
    <cellStyle name="Normal 6 6 3 5" xfId="12549" xr:uid="{00000000-0005-0000-0000-00000EB50000}"/>
    <cellStyle name="Normal 6 6 3 5 2" xfId="33326" xr:uid="{00000000-0005-0000-0000-00000FB50000}"/>
    <cellStyle name="Normal 6 6 3 5 3" xfId="41223" xr:uid="{00000000-0005-0000-0000-000010B50000}"/>
    <cellStyle name="Normal 6 6 3 6" xfId="26910" xr:uid="{00000000-0005-0000-0000-000011B50000}"/>
    <cellStyle name="Normal 6 6 3 7" xfId="34810" xr:uid="{00000000-0005-0000-0000-000012B50000}"/>
    <cellStyle name="Normal 6 6 3 8" xfId="20072" xr:uid="{00000000-0005-0000-0000-000013B50000}"/>
    <cellStyle name="Normal 6 6 3 9" xfId="42714" xr:uid="{00000000-0005-0000-0000-000014B50000}"/>
    <cellStyle name="Normal 6 6 4" xfId="1405" xr:uid="{00000000-0005-0000-0000-000015B50000}"/>
    <cellStyle name="Normal 6 6 4 2" xfId="4052" xr:uid="{00000000-0005-0000-0000-000016B50000}"/>
    <cellStyle name="Normal 6 6 4 2 2" xfId="14033" xr:uid="{00000000-0005-0000-0000-000017B50000}"/>
    <cellStyle name="Normal 6 6 4 2 3" xfId="27332" xr:uid="{00000000-0005-0000-0000-000018B50000}"/>
    <cellStyle name="Normal 6 6 4 2 4" xfId="45255" xr:uid="{00000000-0005-0000-0000-000019B50000}"/>
    <cellStyle name="Normal 6 6 4 3" xfId="11823" xr:uid="{00000000-0005-0000-0000-00001AB50000}"/>
    <cellStyle name="Normal 6 6 4 3 2" xfId="35227" xr:uid="{00000000-0005-0000-0000-00001BB50000}"/>
    <cellStyle name="Normal 6 6 4 4" xfId="19056" xr:uid="{00000000-0005-0000-0000-00001CB50000}"/>
    <cellStyle name="Normal 6 6 4 5" xfId="43277" xr:uid="{00000000-0005-0000-0000-00001DB50000}"/>
    <cellStyle name="Normal 6 6 5" xfId="7293" xr:uid="{00000000-0005-0000-0000-00001EB50000}"/>
    <cellStyle name="Normal 6 6 5 2" xfId="16269" xr:uid="{00000000-0005-0000-0000-00001FB50000}"/>
    <cellStyle name="Normal 6 6 5 2 2" xfId="27856" xr:uid="{00000000-0005-0000-0000-000020B50000}"/>
    <cellStyle name="Normal 6 6 5 3" xfId="35751" xr:uid="{00000000-0005-0000-0000-000021B50000}"/>
    <cellStyle name="Normal 6 6 5 4" xfId="20540" xr:uid="{00000000-0005-0000-0000-000022B50000}"/>
    <cellStyle name="Normal 6 6 5 5" xfId="47494" xr:uid="{00000000-0005-0000-0000-000023B50000}"/>
    <cellStyle name="Normal 6 6 6" xfId="3201" xr:uid="{00000000-0005-0000-0000-000024B50000}"/>
    <cellStyle name="Normal 6 6 6 2" xfId="13185" xr:uid="{00000000-0005-0000-0000-000025B50000}"/>
    <cellStyle name="Normal 6 6 6 2 2" xfId="29340" xr:uid="{00000000-0005-0000-0000-000026B50000}"/>
    <cellStyle name="Normal 6 6 6 3" xfId="37236" xr:uid="{00000000-0005-0000-0000-000027B50000}"/>
    <cellStyle name="Normal 6 6 6 4" xfId="22024" xr:uid="{00000000-0005-0000-0000-000028B50000}"/>
    <cellStyle name="Normal 6 6 6 5" xfId="44406" xr:uid="{00000000-0005-0000-0000-000029B50000}"/>
    <cellStyle name="Normal 6 6 7" xfId="7967" xr:uid="{00000000-0005-0000-0000-00002AB50000}"/>
    <cellStyle name="Normal 6 6 7 2" xfId="16934" xr:uid="{00000000-0005-0000-0000-00002BB50000}"/>
    <cellStyle name="Normal 6 6 7 2 2" xfId="30825" xr:uid="{00000000-0005-0000-0000-00002CB50000}"/>
    <cellStyle name="Normal 6 6 7 3" xfId="38722" xr:uid="{00000000-0005-0000-0000-00002DB50000}"/>
    <cellStyle name="Normal 6 6 7 4" xfId="23508" xr:uid="{00000000-0005-0000-0000-00002EB50000}"/>
    <cellStyle name="Normal 6 6 7 5" xfId="48159" xr:uid="{00000000-0005-0000-0000-00002FB50000}"/>
    <cellStyle name="Normal 6 6 8" xfId="11824" xr:uid="{00000000-0005-0000-0000-000030B50000}"/>
    <cellStyle name="Normal 6 6 8 2" xfId="32310" xr:uid="{00000000-0005-0000-0000-000031B50000}"/>
    <cellStyle name="Normal 6 6 8 3" xfId="40207" xr:uid="{00000000-0005-0000-0000-000032B50000}"/>
    <cellStyle name="Normal 6 6 8 4" xfId="24941" xr:uid="{00000000-0005-0000-0000-000033B50000}"/>
    <cellStyle name="Normal 6 6 8 5" xfId="49802" xr:uid="{00000000-0005-0000-0000-000034B50000}"/>
    <cellStyle name="Normal 6 6 9" xfId="25895" xr:uid="{00000000-0005-0000-0000-000035B50000}"/>
    <cellStyle name="Normal 6 7" xfId="888" xr:uid="{00000000-0005-0000-0000-000036B50000}"/>
    <cellStyle name="Normal 6 7 10" xfId="18339" xr:uid="{00000000-0005-0000-0000-000037B50000}"/>
    <cellStyle name="Normal 6 7 11" xfId="41794" xr:uid="{00000000-0005-0000-0000-000038B50000}"/>
    <cellStyle name="Normal 6 7 2" xfId="1045" xr:uid="{00000000-0005-0000-0000-000039B50000}"/>
    <cellStyle name="Normal 6 7 2 10" xfId="42716" xr:uid="{00000000-0005-0000-0000-00003AB50000}"/>
    <cellStyle name="Normal 6 7 2 2" xfId="2517" xr:uid="{00000000-0005-0000-0000-00003BB50000}"/>
    <cellStyle name="Normal 6 7 2 2 2" xfId="6931" xr:uid="{00000000-0005-0000-0000-00003CB50000}"/>
    <cellStyle name="Normal 6 7 2 2 2 2" xfId="15909" xr:uid="{00000000-0005-0000-0000-00003DB50000}"/>
    <cellStyle name="Normal 6 7 2 2 2 3" xfId="27460" xr:uid="{00000000-0005-0000-0000-00003EB50000}"/>
    <cellStyle name="Normal 6 7 2 2 2 4" xfId="47133" xr:uid="{00000000-0005-0000-0000-00003FB50000}"/>
    <cellStyle name="Normal 6 7 2 2 3" xfId="11825" xr:uid="{00000000-0005-0000-0000-000040B50000}"/>
    <cellStyle name="Normal 6 7 2 2 3 2" xfId="35355" xr:uid="{00000000-0005-0000-0000-000041B50000}"/>
    <cellStyle name="Normal 6 7 2 2 4" xfId="20074" xr:uid="{00000000-0005-0000-0000-000042B50000}"/>
    <cellStyle name="Normal 6 7 2 2 5" xfId="43786" xr:uid="{00000000-0005-0000-0000-000043B50000}"/>
    <cellStyle name="Normal 6 7 2 3" xfId="3718" xr:uid="{00000000-0005-0000-0000-000044B50000}"/>
    <cellStyle name="Normal 6 7 2 3 2" xfId="13702" xr:uid="{00000000-0005-0000-0000-000045B50000}"/>
    <cellStyle name="Normal 6 7 2 3 2 2" xfId="28874" xr:uid="{00000000-0005-0000-0000-000046B50000}"/>
    <cellStyle name="Normal 6 7 2 3 3" xfId="36769" xr:uid="{00000000-0005-0000-0000-000047B50000}"/>
    <cellStyle name="Normal 6 7 2 3 4" xfId="21558" xr:uid="{00000000-0005-0000-0000-000048B50000}"/>
    <cellStyle name="Normal 6 7 2 3 5" xfId="44923" xr:uid="{00000000-0005-0000-0000-000049B50000}"/>
    <cellStyle name="Normal 6 7 2 4" xfId="9063" xr:uid="{00000000-0005-0000-0000-00004AB50000}"/>
    <cellStyle name="Normal 6 7 2 4 2" xfId="18029" xr:uid="{00000000-0005-0000-0000-00004BB50000}"/>
    <cellStyle name="Normal 6 7 2 4 2 2" xfId="30358" xr:uid="{00000000-0005-0000-0000-00004CB50000}"/>
    <cellStyle name="Normal 6 7 2 4 3" xfId="38254" xr:uid="{00000000-0005-0000-0000-00004DB50000}"/>
    <cellStyle name="Normal 6 7 2 4 4" xfId="23041" xr:uid="{00000000-0005-0000-0000-00004EB50000}"/>
    <cellStyle name="Normal 6 7 2 4 5" xfId="49255" xr:uid="{00000000-0005-0000-0000-00004FB50000}"/>
    <cellStyle name="Normal 6 7 2 5" xfId="9930" xr:uid="{00000000-0005-0000-0000-000050B50000}"/>
    <cellStyle name="Normal 6 7 2 5 2" xfId="31843" xr:uid="{00000000-0005-0000-0000-000051B50000}"/>
    <cellStyle name="Normal 6 7 2 5 3" xfId="39740" xr:uid="{00000000-0005-0000-0000-000052B50000}"/>
    <cellStyle name="Normal 6 7 2 5 4" xfId="24525" xr:uid="{00000000-0005-0000-0000-000053B50000}"/>
    <cellStyle name="Normal 6 7 2 5 5" xfId="50898" xr:uid="{00000000-0005-0000-0000-000054B50000}"/>
    <cellStyle name="Normal 6 7 2 6" xfId="25477" xr:uid="{00000000-0005-0000-0000-000055B50000}"/>
    <cellStyle name="Normal 6 7 2 6 2" xfId="33328" xr:uid="{00000000-0005-0000-0000-000056B50000}"/>
    <cellStyle name="Normal 6 7 2 6 3" xfId="41225" xr:uid="{00000000-0005-0000-0000-000057B50000}"/>
    <cellStyle name="Normal 6 7 2 7" xfId="26912" xr:uid="{00000000-0005-0000-0000-000058B50000}"/>
    <cellStyle name="Normal 6 7 2 8" xfId="34812" xr:uid="{00000000-0005-0000-0000-000059B50000}"/>
    <cellStyle name="Normal 6 7 2 9" xfId="18506" xr:uid="{00000000-0005-0000-0000-00005AB50000}"/>
    <cellStyle name="Normal 6 7 3" xfId="1579" xr:uid="{00000000-0005-0000-0000-00005BB50000}"/>
    <cellStyle name="Normal 6 7 3 2" xfId="4613" xr:uid="{00000000-0005-0000-0000-00005CB50000}"/>
    <cellStyle name="Normal 6 7 3 2 2" xfId="14591" xr:uid="{00000000-0005-0000-0000-00005DB50000}"/>
    <cellStyle name="Normal 6 7 3 2 3" xfId="27366" xr:uid="{00000000-0005-0000-0000-00005EB50000}"/>
    <cellStyle name="Normal 6 7 3 2 4" xfId="45813" xr:uid="{00000000-0005-0000-0000-00005FB50000}"/>
    <cellStyle name="Normal 6 7 3 3" xfId="11826" xr:uid="{00000000-0005-0000-0000-000060B50000}"/>
    <cellStyle name="Normal 6 7 3 3 2" xfId="35261" xr:uid="{00000000-0005-0000-0000-000061B50000}"/>
    <cellStyle name="Normal 6 7 3 4" xfId="19137" xr:uid="{00000000-0005-0000-0000-000062B50000}"/>
    <cellStyle name="Normal 6 7 3 5" xfId="43451" xr:uid="{00000000-0005-0000-0000-000063B50000}"/>
    <cellStyle name="Normal 6 7 4" xfId="7467" xr:uid="{00000000-0005-0000-0000-000064B50000}"/>
    <cellStyle name="Normal 6 7 4 2" xfId="16442" xr:uid="{00000000-0005-0000-0000-000065B50000}"/>
    <cellStyle name="Normal 6 7 4 2 2" xfId="27937" xr:uid="{00000000-0005-0000-0000-000066B50000}"/>
    <cellStyle name="Normal 6 7 4 3" xfId="35832" xr:uid="{00000000-0005-0000-0000-000067B50000}"/>
    <cellStyle name="Normal 6 7 4 4" xfId="20621" xr:uid="{00000000-0005-0000-0000-000068B50000}"/>
    <cellStyle name="Normal 6 7 4 5" xfId="47667" xr:uid="{00000000-0005-0000-0000-000069B50000}"/>
    <cellStyle name="Normal 6 7 5" xfId="3375" xr:uid="{00000000-0005-0000-0000-00006AB50000}"/>
    <cellStyle name="Normal 6 7 5 2" xfId="13359" xr:uid="{00000000-0005-0000-0000-00006BB50000}"/>
    <cellStyle name="Normal 6 7 5 2 2" xfId="29421" xr:uid="{00000000-0005-0000-0000-00006CB50000}"/>
    <cellStyle name="Normal 6 7 5 3" xfId="37317" xr:uid="{00000000-0005-0000-0000-00006DB50000}"/>
    <cellStyle name="Normal 6 7 5 4" xfId="22105" xr:uid="{00000000-0005-0000-0000-00006EB50000}"/>
    <cellStyle name="Normal 6 7 5 5" xfId="44580" xr:uid="{00000000-0005-0000-0000-00006FB50000}"/>
    <cellStyle name="Normal 6 7 6" xfId="8141" xr:uid="{00000000-0005-0000-0000-000070B50000}"/>
    <cellStyle name="Normal 6 7 6 2" xfId="17108" xr:uid="{00000000-0005-0000-0000-000071B50000}"/>
    <cellStyle name="Normal 6 7 6 2 2" xfId="30906" xr:uid="{00000000-0005-0000-0000-000072B50000}"/>
    <cellStyle name="Normal 6 7 6 3" xfId="38803" xr:uid="{00000000-0005-0000-0000-000073B50000}"/>
    <cellStyle name="Normal 6 7 6 4" xfId="23589" xr:uid="{00000000-0005-0000-0000-000074B50000}"/>
    <cellStyle name="Normal 6 7 6 5" xfId="48333" xr:uid="{00000000-0005-0000-0000-000075B50000}"/>
    <cellStyle name="Normal 6 7 7" xfId="11827" xr:uid="{00000000-0005-0000-0000-000076B50000}"/>
    <cellStyle name="Normal 6 7 7 2" xfId="32391" xr:uid="{00000000-0005-0000-0000-000077B50000}"/>
    <cellStyle name="Normal 6 7 7 3" xfId="40288" xr:uid="{00000000-0005-0000-0000-000078B50000}"/>
    <cellStyle name="Normal 6 7 7 4" xfId="25008" xr:uid="{00000000-0005-0000-0000-000079B50000}"/>
    <cellStyle name="Normal 6 7 7 5" xfId="49976" xr:uid="{00000000-0005-0000-0000-00007AB50000}"/>
    <cellStyle name="Normal 6 7 8" xfId="25975" xr:uid="{00000000-0005-0000-0000-00007BB50000}"/>
    <cellStyle name="Normal 6 7 9" xfId="33875" xr:uid="{00000000-0005-0000-0000-00007CB50000}"/>
    <cellStyle name="Normal 6 8" xfId="381" xr:uid="{00000000-0005-0000-0000-00007DB50000}"/>
    <cellStyle name="Normal 6 8 10" xfId="18387" xr:uid="{00000000-0005-0000-0000-00007EB50000}"/>
    <cellStyle name="Normal 6 8 11" xfId="41897" xr:uid="{00000000-0005-0000-0000-00007FB50000}"/>
    <cellStyle name="Normal 6 8 2" xfId="2518" xr:uid="{00000000-0005-0000-0000-000080B50000}"/>
    <cellStyle name="Normal 6 8 2 2" xfId="4332" xr:uid="{00000000-0005-0000-0000-000081B50000}"/>
    <cellStyle name="Normal 6 8 2 2 2" xfId="14312" xr:uid="{00000000-0005-0000-0000-000082B50000}"/>
    <cellStyle name="Normal 6 8 2 2 2 2" xfId="28875" xr:uid="{00000000-0005-0000-0000-000083B50000}"/>
    <cellStyle name="Normal 6 8 2 2 3" xfId="36770" xr:uid="{00000000-0005-0000-0000-000084B50000}"/>
    <cellStyle name="Normal 6 8 2 2 4" xfId="21559" xr:uid="{00000000-0005-0000-0000-000085B50000}"/>
    <cellStyle name="Normal 6 8 2 2 5" xfId="45534" xr:uid="{00000000-0005-0000-0000-000086B50000}"/>
    <cellStyle name="Normal 6 8 2 3" xfId="9064" xr:uid="{00000000-0005-0000-0000-000087B50000}"/>
    <cellStyle name="Normal 6 8 2 3 2" xfId="18030" xr:uid="{00000000-0005-0000-0000-000088B50000}"/>
    <cellStyle name="Normal 6 8 2 3 2 2" xfId="30359" xr:uid="{00000000-0005-0000-0000-000089B50000}"/>
    <cellStyle name="Normal 6 8 2 3 3" xfId="38255" xr:uid="{00000000-0005-0000-0000-00008AB50000}"/>
    <cellStyle name="Normal 6 8 2 3 4" xfId="23042" xr:uid="{00000000-0005-0000-0000-00008BB50000}"/>
    <cellStyle name="Normal 6 8 2 3 5" xfId="49256" xr:uid="{00000000-0005-0000-0000-00008CB50000}"/>
    <cellStyle name="Normal 6 8 2 4" xfId="9931" xr:uid="{00000000-0005-0000-0000-00008DB50000}"/>
    <cellStyle name="Normal 6 8 2 4 2" xfId="31844" xr:uid="{00000000-0005-0000-0000-00008EB50000}"/>
    <cellStyle name="Normal 6 8 2 4 3" xfId="39741" xr:uid="{00000000-0005-0000-0000-00008FB50000}"/>
    <cellStyle name="Normal 6 8 2 4 4" xfId="24526" xr:uid="{00000000-0005-0000-0000-000090B50000}"/>
    <cellStyle name="Normal 6 8 2 4 5" xfId="50899" xr:uid="{00000000-0005-0000-0000-000091B50000}"/>
    <cellStyle name="Normal 6 8 2 5" xfId="12551" xr:uid="{00000000-0005-0000-0000-000092B50000}"/>
    <cellStyle name="Normal 6 8 2 5 2" xfId="33329" xr:uid="{00000000-0005-0000-0000-000093B50000}"/>
    <cellStyle name="Normal 6 8 2 5 3" xfId="41226" xr:uid="{00000000-0005-0000-0000-000094B50000}"/>
    <cellStyle name="Normal 6 8 2 6" xfId="26913" xr:uid="{00000000-0005-0000-0000-000095B50000}"/>
    <cellStyle name="Normal 6 8 2 7" xfId="34813" xr:uid="{00000000-0005-0000-0000-000096B50000}"/>
    <cellStyle name="Normal 6 8 2 8" xfId="20075" xr:uid="{00000000-0005-0000-0000-000097B50000}"/>
    <cellStyle name="Normal 6 8 2 9" xfId="42717" xr:uid="{00000000-0005-0000-0000-000098B50000}"/>
    <cellStyle name="Normal 6 8 3" xfId="1686" xr:uid="{00000000-0005-0000-0000-000099B50000}"/>
    <cellStyle name="Normal 6 8 3 2" xfId="11828" xr:uid="{00000000-0005-0000-0000-00009AB50000}"/>
    <cellStyle name="Normal 6 8 3 2 2" xfId="27115" xr:uid="{00000000-0005-0000-0000-00009BB50000}"/>
    <cellStyle name="Normal 6 8 3 3" xfId="35010" xr:uid="{00000000-0005-0000-0000-00009CB50000}"/>
    <cellStyle name="Normal 6 8 3 4" xfId="18792" xr:uid="{00000000-0005-0000-0000-00009DB50000}"/>
    <cellStyle name="Normal 6 8 3 5" xfId="43506" xr:uid="{00000000-0005-0000-0000-00009EB50000}"/>
    <cellStyle name="Normal 6 8 4" xfId="3719" xr:uid="{00000000-0005-0000-0000-00009FB50000}"/>
    <cellStyle name="Normal 6 8 4 2" xfId="13703" xr:uid="{00000000-0005-0000-0000-0000A0B50000}"/>
    <cellStyle name="Normal 6 8 4 2 2" xfId="27592" xr:uid="{00000000-0005-0000-0000-0000A1B50000}"/>
    <cellStyle name="Normal 6 8 4 3" xfId="35487" xr:uid="{00000000-0005-0000-0000-0000A2B50000}"/>
    <cellStyle name="Normal 6 8 4 4" xfId="20276" xr:uid="{00000000-0005-0000-0000-0000A3B50000}"/>
    <cellStyle name="Normal 6 8 4 5" xfId="44924" xr:uid="{00000000-0005-0000-0000-0000A4B50000}"/>
    <cellStyle name="Normal 6 8 5" xfId="8244" xr:uid="{00000000-0005-0000-0000-0000A5B50000}"/>
    <cellStyle name="Normal 6 8 5 2" xfId="17211" xr:uid="{00000000-0005-0000-0000-0000A6B50000}"/>
    <cellStyle name="Normal 6 8 5 2 2" xfId="29076" xr:uid="{00000000-0005-0000-0000-0000A7B50000}"/>
    <cellStyle name="Normal 6 8 5 3" xfId="36972" xr:uid="{00000000-0005-0000-0000-0000A8B50000}"/>
    <cellStyle name="Normal 6 8 5 4" xfId="21760" xr:uid="{00000000-0005-0000-0000-0000A9B50000}"/>
    <cellStyle name="Normal 6 8 5 5" xfId="48436" xr:uid="{00000000-0005-0000-0000-0000AAB50000}"/>
    <cellStyle name="Normal 6 8 6" xfId="9932" xr:uid="{00000000-0005-0000-0000-0000ABB50000}"/>
    <cellStyle name="Normal 6 8 6 2" xfId="30561" xr:uid="{00000000-0005-0000-0000-0000ACB50000}"/>
    <cellStyle name="Normal 6 8 6 3" xfId="38458" xr:uid="{00000000-0005-0000-0000-0000ADB50000}"/>
    <cellStyle name="Normal 6 8 6 4" xfId="23244" xr:uid="{00000000-0005-0000-0000-0000AEB50000}"/>
    <cellStyle name="Normal 6 8 6 5" xfId="50079" xr:uid="{00000000-0005-0000-0000-0000AFB50000}"/>
    <cellStyle name="Normal 6 8 7" xfId="24680" xr:uid="{00000000-0005-0000-0000-0000B0B50000}"/>
    <cellStyle name="Normal 6 8 7 2" xfId="32046" xr:uid="{00000000-0005-0000-0000-0000B1B50000}"/>
    <cellStyle name="Normal 6 8 7 3" xfId="39943" xr:uid="{00000000-0005-0000-0000-0000B2B50000}"/>
    <cellStyle name="Normal 6 8 8" xfId="25631" xr:uid="{00000000-0005-0000-0000-0000B3B50000}"/>
    <cellStyle name="Normal 6 8 9" xfId="33530" xr:uid="{00000000-0005-0000-0000-0000B4B50000}"/>
    <cellStyle name="Normal 6 9" xfId="1046" xr:uid="{00000000-0005-0000-0000-0000B5B50000}"/>
    <cellStyle name="Normal 6 9 2" xfId="2737" xr:uid="{00000000-0005-0000-0000-0000B6B50000}"/>
    <cellStyle name="Normal 6 9 2 2" xfId="6433" xr:uid="{00000000-0005-0000-0000-0000B7B50000}"/>
    <cellStyle name="Normal 6 9 2 2 2" xfId="15415" xr:uid="{00000000-0005-0000-0000-0000B8B50000}"/>
    <cellStyle name="Normal 6 9 2 2 3" xfId="46638" xr:uid="{00000000-0005-0000-0000-0000B9B50000}"/>
    <cellStyle name="Normal 6 9 2 3" xfId="11829" xr:uid="{00000000-0005-0000-0000-0000BAB50000}"/>
    <cellStyle name="Normal 6 9 2 3 2" xfId="51327" xr:uid="{00000000-0005-0000-0000-0000BBB50000}"/>
    <cellStyle name="Normal 6 9 2 4" xfId="18693" xr:uid="{00000000-0005-0000-0000-0000BCB50000}"/>
    <cellStyle name="Normal 6 9 2 5" xfId="43945" xr:uid="{00000000-0005-0000-0000-0000BDB50000}"/>
    <cellStyle name="Normal 6 9 3" xfId="3720" xr:uid="{00000000-0005-0000-0000-0000BEB50000}"/>
    <cellStyle name="Normal 6 9 3 2" xfId="13704" xr:uid="{00000000-0005-0000-0000-0000BFB50000}"/>
    <cellStyle name="Normal 6 9 3 2 2" xfId="34914" xr:uid="{00000000-0005-0000-0000-0000C0B50000}"/>
    <cellStyle name="Normal 6 9 3 3" xfId="27019" xr:uid="{00000000-0005-0000-0000-0000C1B50000}"/>
    <cellStyle name="Normal 6 9 3 4" xfId="44925" xr:uid="{00000000-0005-0000-0000-0000C2B50000}"/>
    <cellStyle name="Normal 6 9 4" xfId="9257" xr:uid="{00000000-0005-0000-0000-0000C3B50000}"/>
    <cellStyle name="Normal 6 9 4 2" xfId="18223" xr:uid="{00000000-0005-0000-0000-0000C4B50000}"/>
    <cellStyle name="Normal 6 9 4 3" xfId="49449" xr:uid="{00000000-0005-0000-0000-0000C5B50000}"/>
    <cellStyle name="Normal 6 9 5" xfId="11830" xr:uid="{00000000-0005-0000-0000-0000C6B50000}"/>
    <cellStyle name="Normal 6 9 5 2" xfId="51092" xr:uid="{00000000-0005-0000-0000-0000C7B50000}"/>
    <cellStyle name="Normal 6 9 6" xfId="12017" xr:uid="{00000000-0005-0000-0000-0000C8B50000}"/>
    <cellStyle name="Normal 6 9 6 2" xfId="51111" xr:uid="{00000000-0005-0000-0000-0000C9B50000}"/>
    <cellStyle name="Normal 6 9 6 3" xfId="18640" xr:uid="{00000000-0005-0000-0000-0000CAB50000}"/>
    <cellStyle name="Normal 6 9 7" xfId="42910" xr:uid="{00000000-0005-0000-0000-0000CBB50000}"/>
    <cellStyle name="Normal 7" xfId="390" xr:uid="{00000000-0005-0000-0000-0000CCB50000}"/>
    <cellStyle name="Normal 7 10" xfId="6438" xr:uid="{00000000-0005-0000-0000-0000CDB50000}"/>
    <cellStyle name="Normal 7 10 2" xfId="15420" xr:uid="{00000000-0005-0000-0000-0000CEB50000}"/>
    <cellStyle name="Normal 7 10 3" xfId="46643" xr:uid="{00000000-0005-0000-0000-0000CFB50000}"/>
    <cellStyle name="Normal 7 11" xfId="3772" xr:uid="{00000000-0005-0000-0000-0000D0B50000}"/>
    <cellStyle name="Normal 7 11 2" xfId="13756" xr:uid="{00000000-0005-0000-0000-0000D1B50000}"/>
    <cellStyle name="Normal 7 11 3" xfId="44977" xr:uid="{00000000-0005-0000-0000-0000D2B50000}"/>
    <cellStyle name="Normal 7 12" xfId="6977" xr:uid="{00000000-0005-0000-0000-0000D3B50000}"/>
    <cellStyle name="Normal 7 12 2" xfId="15955" xr:uid="{00000000-0005-0000-0000-0000D4B50000}"/>
    <cellStyle name="Normal 7 12 3" xfId="47179" xr:uid="{00000000-0005-0000-0000-0000D5B50000}"/>
    <cellStyle name="Normal 7 13" xfId="2885" xr:uid="{00000000-0005-0000-0000-0000D6B50000}"/>
    <cellStyle name="Normal 7 13 2" xfId="12869" xr:uid="{00000000-0005-0000-0000-0000D7B50000}"/>
    <cellStyle name="Normal 7 13 3" xfId="44090" xr:uid="{00000000-0005-0000-0000-0000D8B50000}"/>
    <cellStyle name="Normal 7 14" xfId="7651" xr:uid="{00000000-0005-0000-0000-0000D9B50000}"/>
    <cellStyle name="Normal 7 14 2" xfId="16618" xr:uid="{00000000-0005-0000-0000-0000DAB50000}"/>
    <cellStyle name="Normal 7 14 3" xfId="47843" xr:uid="{00000000-0005-0000-0000-0000DBB50000}"/>
    <cellStyle name="Normal 7 15" xfId="11831" xr:uid="{00000000-0005-0000-0000-0000DCB50000}"/>
    <cellStyle name="Normal 7 15 2" xfId="49486" xr:uid="{00000000-0005-0000-0000-0000DDB50000}"/>
    <cellStyle name="Normal 7 16" xfId="18246" xr:uid="{00000000-0005-0000-0000-0000DEB50000}"/>
    <cellStyle name="Normal 7 17" xfId="41304" xr:uid="{00000000-0005-0000-0000-0000DFB50000}"/>
    <cellStyle name="Normal 7 2" xfId="429" xr:uid="{00000000-0005-0000-0000-0000E0B50000}"/>
    <cellStyle name="Normal 7 2 2" xfId="1047" xr:uid="{00000000-0005-0000-0000-0000E1B50000}"/>
    <cellStyle name="Normal 7 2 2 2" xfId="1048" xr:uid="{00000000-0005-0000-0000-0000E2B50000}"/>
    <cellStyle name="Normal 7 2 2 2 2" xfId="2739" xr:uid="{00000000-0005-0000-0000-0000E3B50000}"/>
    <cellStyle name="Normal 7 2 2 2 2 2" xfId="6957" xr:uid="{00000000-0005-0000-0000-0000E4B50000}"/>
    <cellStyle name="Normal 7 2 2 2 2 2 2" xfId="15935" xr:uid="{00000000-0005-0000-0000-0000E5B50000}"/>
    <cellStyle name="Normal 7 2 2 2 2 2 3" xfId="47159" xr:uid="{00000000-0005-0000-0000-0000E6B50000}"/>
    <cellStyle name="Normal 7 2 2 2 2 3" xfId="11832" xr:uid="{00000000-0005-0000-0000-0000E7B50000}"/>
    <cellStyle name="Normal 7 2 2 2 2 4" xfId="27006" xr:uid="{00000000-0005-0000-0000-0000E8B50000}"/>
    <cellStyle name="Normal 7 2 2 2 2 5" xfId="43947" xr:uid="{00000000-0005-0000-0000-0000E9B50000}"/>
    <cellStyle name="Normal 7 2 2 2 3" xfId="3722" xr:uid="{00000000-0005-0000-0000-0000EAB50000}"/>
    <cellStyle name="Normal 7 2 2 2 3 2" xfId="13706" xr:uid="{00000000-0005-0000-0000-0000EBB50000}"/>
    <cellStyle name="Normal 7 2 2 2 3 3" xfId="34901" xr:uid="{00000000-0005-0000-0000-0000ECB50000}"/>
    <cellStyle name="Normal 7 2 2 2 3 4" xfId="44927" xr:uid="{00000000-0005-0000-0000-0000EDB50000}"/>
    <cellStyle name="Normal 7 2 2 2 4" xfId="9259" xr:uid="{00000000-0005-0000-0000-0000EEB50000}"/>
    <cellStyle name="Normal 7 2 2 2 4 2" xfId="18225" xr:uid="{00000000-0005-0000-0000-0000EFB50000}"/>
    <cellStyle name="Normal 7 2 2 2 4 3" xfId="49451" xr:uid="{00000000-0005-0000-0000-0000F0B50000}"/>
    <cellStyle name="Normal 7 2 2 2 5" xfId="11833" xr:uid="{00000000-0005-0000-0000-0000F1B50000}"/>
    <cellStyle name="Normal 7 2 2 2 5 2" xfId="51094" xr:uid="{00000000-0005-0000-0000-0000F2B50000}"/>
    <cellStyle name="Normal 7 2 2 2 6" xfId="18507" xr:uid="{00000000-0005-0000-0000-0000F3B50000}"/>
    <cellStyle name="Normal 7 2 2 2 7" xfId="42912" xr:uid="{00000000-0005-0000-0000-0000F4B50000}"/>
    <cellStyle name="Normal 7 2 2 3" xfId="2738" xr:uid="{00000000-0005-0000-0000-0000F5B50000}"/>
    <cellStyle name="Normal 7 2 2 3 2" xfId="6956" xr:uid="{00000000-0005-0000-0000-0000F6B50000}"/>
    <cellStyle name="Normal 7 2 2 3 2 2" xfId="15934" xr:uid="{00000000-0005-0000-0000-0000F7B50000}"/>
    <cellStyle name="Normal 7 2 2 3 2 3" xfId="47158" xr:uid="{00000000-0005-0000-0000-0000F8B50000}"/>
    <cellStyle name="Normal 7 2 2 3 3" xfId="11834" xr:uid="{00000000-0005-0000-0000-0000F9B50000}"/>
    <cellStyle name="Normal 7 2 2 3 4" xfId="26991" xr:uid="{00000000-0005-0000-0000-0000FAB50000}"/>
    <cellStyle name="Normal 7 2 2 3 5" xfId="43946" xr:uid="{00000000-0005-0000-0000-0000FBB50000}"/>
    <cellStyle name="Normal 7 2 2 4" xfId="3721" xr:uid="{00000000-0005-0000-0000-0000FCB50000}"/>
    <cellStyle name="Normal 7 2 2 4 2" xfId="13705" xr:uid="{00000000-0005-0000-0000-0000FDB50000}"/>
    <cellStyle name="Normal 7 2 2 4 3" xfId="34891" xr:uid="{00000000-0005-0000-0000-0000FEB50000}"/>
    <cellStyle name="Normal 7 2 2 4 4" xfId="44926" xr:uid="{00000000-0005-0000-0000-0000FFB50000}"/>
    <cellStyle name="Normal 7 2 2 5" xfId="9258" xr:uid="{00000000-0005-0000-0000-000000B60000}"/>
    <cellStyle name="Normal 7 2 2 5 2" xfId="18224" xr:uid="{00000000-0005-0000-0000-000001B60000}"/>
    <cellStyle name="Normal 7 2 2 5 3" xfId="49450" xr:uid="{00000000-0005-0000-0000-000002B60000}"/>
    <cellStyle name="Normal 7 2 2 6" xfId="11835" xr:uid="{00000000-0005-0000-0000-000003B60000}"/>
    <cellStyle name="Normal 7 2 2 6 2" xfId="51093" xr:uid="{00000000-0005-0000-0000-000004B60000}"/>
    <cellStyle name="Normal 7 2 2 7" xfId="18358" xr:uid="{00000000-0005-0000-0000-000005B60000}"/>
    <cellStyle name="Normal 7 2 2 8" xfId="42911" xr:uid="{00000000-0005-0000-0000-000006B60000}"/>
    <cellStyle name="Normal 7 2 3" xfId="1049" xr:uid="{00000000-0005-0000-0000-000007B60000}"/>
    <cellStyle name="Normal 7 2 3 2" xfId="2740" xr:uid="{00000000-0005-0000-0000-000008B60000}"/>
    <cellStyle name="Normal 7 2 3 2 2" xfId="6958" xr:uid="{00000000-0005-0000-0000-000009B60000}"/>
    <cellStyle name="Normal 7 2 3 2 2 2" xfId="15936" xr:uid="{00000000-0005-0000-0000-00000AB60000}"/>
    <cellStyle name="Normal 7 2 3 2 2 3" xfId="47160" xr:uid="{00000000-0005-0000-0000-00000BB60000}"/>
    <cellStyle name="Normal 7 2 3 2 3" xfId="11836" xr:uid="{00000000-0005-0000-0000-00000CB60000}"/>
    <cellStyle name="Normal 7 2 3 2 4" xfId="26998" xr:uid="{00000000-0005-0000-0000-00000DB60000}"/>
    <cellStyle name="Normal 7 2 3 2 5" xfId="43948" xr:uid="{00000000-0005-0000-0000-00000EB60000}"/>
    <cellStyle name="Normal 7 2 3 3" xfId="3723" xr:uid="{00000000-0005-0000-0000-00000FB60000}"/>
    <cellStyle name="Normal 7 2 3 3 2" xfId="13707" xr:uid="{00000000-0005-0000-0000-000010B60000}"/>
    <cellStyle name="Normal 7 2 3 3 3" xfId="34895" xr:uid="{00000000-0005-0000-0000-000011B60000}"/>
    <cellStyle name="Normal 7 2 3 3 4" xfId="44928" xr:uid="{00000000-0005-0000-0000-000012B60000}"/>
    <cellStyle name="Normal 7 2 3 4" xfId="9260" xr:uid="{00000000-0005-0000-0000-000013B60000}"/>
    <cellStyle name="Normal 7 2 3 4 2" xfId="18226" xr:uid="{00000000-0005-0000-0000-000014B60000}"/>
    <cellStyle name="Normal 7 2 3 4 3" xfId="49452" xr:uid="{00000000-0005-0000-0000-000015B60000}"/>
    <cellStyle name="Normal 7 2 3 5" xfId="11837" xr:uid="{00000000-0005-0000-0000-000016B60000}"/>
    <cellStyle name="Normal 7 2 3 5 2" xfId="51095" xr:uid="{00000000-0005-0000-0000-000017B60000}"/>
    <cellStyle name="Normal 7 2 3 6" xfId="18406" xr:uid="{00000000-0005-0000-0000-000018B60000}"/>
    <cellStyle name="Normal 7 2 3 7" xfId="42913" xr:uid="{00000000-0005-0000-0000-000019B60000}"/>
    <cellStyle name="Normal 7 2 4" xfId="12679" xr:uid="{00000000-0005-0000-0000-00001AB60000}"/>
    <cellStyle name="Normal 7 2 5" xfId="51122" xr:uid="{00000000-0005-0000-0000-00001BB60000}"/>
    <cellStyle name="Normal 7 3" xfId="415" xr:uid="{00000000-0005-0000-0000-00001CB60000}"/>
    <cellStyle name="Normal 7 3 2" xfId="1704" xr:uid="{00000000-0005-0000-0000-00001DB60000}"/>
    <cellStyle name="Normal 7 3 2 2" xfId="4135" xr:uid="{00000000-0005-0000-0000-00001EB60000}"/>
    <cellStyle name="Normal 7 3 2 3" xfId="4496" xr:uid="{00000000-0005-0000-0000-00001FB60000}"/>
    <cellStyle name="Normal 7 3 2 4" xfId="6398" xr:uid="{00000000-0005-0000-0000-000020B60000}"/>
    <cellStyle name="Normal 7 3 3" xfId="1742" xr:uid="{00000000-0005-0000-0000-000021B60000}"/>
    <cellStyle name="Normal 7 3 3 2" xfId="6255" xr:uid="{00000000-0005-0000-0000-000022B60000}"/>
    <cellStyle name="Normal 7 3 4" xfId="4385" xr:uid="{00000000-0005-0000-0000-000023B60000}"/>
    <cellStyle name="Normal 7 3 4 2" xfId="6230" xr:uid="{00000000-0005-0000-0000-000024B60000}"/>
    <cellStyle name="Normal 7 3 4 3" xfId="51333" xr:uid="{00000000-0005-0000-0000-000025B60000}"/>
    <cellStyle name="Normal 7 3 4 4" xfId="51124" xr:uid="{00000000-0005-0000-0000-000026B60000}"/>
    <cellStyle name="Normal 7 3 5" xfId="5726" xr:uid="{00000000-0005-0000-0000-000027B60000}"/>
    <cellStyle name="Normal 7 4" xfId="496" xr:uid="{00000000-0005-0000-0000-000028B60000}"/>
    <cellStyle name="Normal 7 4 10" xfId="2985" xr:uid="{00000000-0005-0000-0000-000029B60000}"/>
    <cellStyle name="Normal 7 4 10 2" xfId="12969" xr:uid="{00000000-0005-0000-0000-00002AB60000}"/>
    <cellStyle name="Normal 7 4 10 3" xfId="25905" xr:uid="{00000000-0005-0000-0000-00002BB60000}"/>
    <cellStyle name="Normal 7 4 10 4" xfId="44190" xr:uid="{00000000-0005-0000-0000-00002CB60000}"/>
    <cellStyle name="Normal 7 4 11" xfId="7751" xr:uid="{00000000-0005-0000-0000-00002DB60000}"/>
    <cellStyle name="Normal 7 4 11 2" xfId="16718" xr:uid="{00000000-0005-0000-0000-00002EB60000}"/>
    <cellStyle name="Normal 7 4 11 3" xfId="33804" xr:uid="{00000000-0005-0000-0000-00002FB60000}"/>
    <cellStyle name="Normal 7 4 11 4" xfId="47943" xr:uid="{00000000-0005-0000-0000-000030B60000}"/>
    <cellStyle name="Normal 7 4 12" xfId="11838" xr:uid="{00000000-0005-0000-0000-000031B60000}"/>
    <cellStyle name="Normal 7 4 12 2" xfId="49586" xr:uid="{00000000-0005-0000-0000-000032B60000}"/>
    <cellStyle name="Normal 7 4 13" xfId="18298" xr:uid="{00000000-0005-0000-0000-000033B60000}"/>
    <cellStyle name="Normal 7 4 14" xfId="41404" xr:uid="{00000000-0005-0000-0000-000034B60000}"/>
    <cellStyle name="Normal 7 4 2" xfId="723" xr:uid="{00000000-0005-0000-0000-000035B60000}"/>
    <cellStyle name="Normal 7 4 2 10" xfId="11839" xr:uid="{00000000-0005-0000-0000-000036B60000}"/>
    <cellStyle name="Normal 7 4 2 10 2" xfId="33805" xr:uid="{00000000-0005-0000-0000-000037B60000}"/>
    <cellStyle name="Normal 7 4 2 10 3" xfId="49811" xr:uid="{00000000-0005-0000-0000-000038B60000}"/>
    <cellStyle name="Normal 7 4 2 11" xfId="18508" xr:uid="{00000000-0005-0000-0000-000039B60000}"/>
    <cellStyle name="Normal 7 4 2 12" xfId="41629" xr:uid="{00000000-0005-0000-0000-00003AB60000}"/>
    <cellStyle name="Normal 7 4 2 2" xfId="1050" xr:uid="{00000000-0005-0000-0000-00003BB60000}"/>
    <cellStyle name="Normal 7 4 2 2 10" xfId="42118" xr:uid="{00000000-0005-0000-0000-00003CB60000}"/>
    <cellStyle name="Normal 7 4 2 2 2" xfId="2521" xr:uid="{00000000-0005-0000-0000-00003DB60000}"/>
    <cellStyle name="Normal 7 4 2 2 2 2" xfId="5153" xr:uid="{00000000-0005-0000-0000-00003EB60000}"/>
    <cellStyle name="Normal 7 4 2 2 2 2 2" xfId="15131" xr:uid="{00000000-0005-0000-0000-00003FB60000}"/>
    <cellStyle name="Normal 7 4 2 2 2 2 2 2" xfId="28878" xr:uid="{00000000-0005-0000-0000-000040B60000}"/>
    <cellStyle name="Normal 7 4 2 2 2 2 3" xfId="36773" xr:uid="{00000000-0005-0000-0000-000041B60000}"/>
    <cellStyle name="Normal 7 4 2 2 2 2 4" xfId="21562" xr:uid="{00000000-0005-0000-0000-000042B60000}"/>
    <cellStyle name="Normal 7 4 2 2 2 2 5" xfId="46353" xr:uid="{00000000-0005-0000-0000-000043B60000}"/>
    <cellStyle name="Normal 7 4 2 2 2 3" xfId="9067" xr:uid="{00000000-0005-0000-0000-000044B60000}"/>
    <cellStyle name="Normal 7 4 2 2 2 3 2" xfId="18033" xr:uid="{00000000-0005-0000-0000-000045B60000}"/>
    <cellStyle name="Normal 7 4 2 2 2 3 2 2" xfId="30362" xr:uid="{00000000-0005-0000-0000-000046B60000}"/>
    <cellStyle name="Normal 7 4 2 2 2 3 3" xfId="38258" xr:uid="{00000000-0005-0000-0000-000047B60000}"/>
    <cellStyle name="Normal 7 4 2 2 2 3 4" xfId="23045" xr:uid="{00000000-0005-0000-0000-000048B60000}"/>
    <cellStyle name="Normal 7 4 2 2 2 3 5" xfId="49259" xr:uid="{00000000-0005-0000-0000-000049B60000}"/>
    <cellStyle name="Normal 7 4 2 2 2 4" xfId="9933" xr:uid="{00000000-0005-0000-0000-00004AB60000}"/>
    <cellStyle name="Normal 7 4 2 2 2 4 2" xfId="31847" xr:uid="{00000000-0005-0000-0000-00004BB60000}"/>
    <cellStyle name="Normal 7 4 2 2 2 4 3" xfId="39744" xr:uid="{00000000-0005-0000-0000-00004CB60000}"/>
    <cellStyle name="Normal 7 4 2 2 2 4 4" xfId="24529" xr:uid="{00000000-0005-0000-0000-00004DB60000}"/>
    <cellStyle name="Normal 7 4 2 2 2 4 5" xfId="50902" xr:uid="{00000000-0005-0000-0000-00004EB60000}"/>
    <cellStyle name="Normal 7 4 2 2 2 5" xfId="12553" xr:uid="{00000000-0005-0000-0000-00004FB60000}"/>
    <cellStyle name="Normal 7 4 2 2 2 5 2" xfId="33332" xr:uid="{00000000-0005-0000-0000-000050B60000}"/>
    <cellStyle name="Normal 7 4 2 2 2 5 3" xfId="41229" xr:uid="{00000000-0005-0000-0000-000051B60000}"/>
    <cellStyle name="Normal 7 4 2 2 2 6" xfId="26916" xr:uid="{00000000-0005-0000-0000-000052B60000}"/>
    <cellStyle name="Normal 7 4 2 2 2 7" xfId="34816" xr:uid="{00000000-0005-0000-0000-000053B60000}"/>
    <cellStyle name="Normal 7 4 2 2 2 8" xfId="20078" xr:uid="{00000000-0005-0000-0000-000054B60000}"/>
    <cellStyle name="Normal 7 4 2 2 2 9" xfId="42720" xr:uid="{00000000-0005-0000-0000-000055B60000}"/>
    <cellStyle name="Normal 7 4 2 2 3" xfId="1917" xr:uid="{00000000-0005-0000-0000-000056B60000}"/>
    <cellStyle name="Normal 7 4 2 2 3 2" xfId="4314" xr:uid="{00000000-0005-0000-0000-000057B60000}"/>
    <cellStyle name="Normal 7 4 2 2 3 2 2" xfId="14294" xr:uid="{00000000-0005-0000-0000-000058B60000}"/>
    <cellStyle name="Normal 7 4 2 2 3 2 3" xfId="28185" xr:uid="{00000000-0005-0000-0000-000059B60000}"/>
    <cellStyle name="Normal 7 4 2 2 3 2 4" xfId="45516" xr:uid="{00000000-0005-0000-0000-00005AB60000}"/>
    <cellStyle name="Normal 7 4 2 2 3 3" xfId="11840" xr:uid="{00000000-0005-0000-0000-00005BB60000}"/>
    <cellStyle name="Normal 7 4 2 2 3 3 2" xfId="36080" xr:uid="{00000000-0005-0000-0000-00005CB60000}"/>
    <cellStyle name="Normal 7 4 2 2 3 4" xfId="20869" xr:uid="{00000000-0005-0000-0000-00005DB60000}"/>
    <cellStyle name="Normal 7 4 2 2 3 5" xfId="43685" xr:uid="{00000000-0005-0000-0000-00005EB60000}"/>
    <cellStyle name="Normal 7 4 2 2 4" xfId="3724" xr:uid="{00000000-0005-0000-0000-00005FB60000}"/>
    <cellStyle name="Normal 7 4 2 2 4 2" xfId="13708" xr:uid="{00000000-0005-0000-0000-000060B60000}"/>
    <cellStyle name="Normal 7 4 2 2 4 2 2" xfId="29669" xr:uid="{00000000-0005-0000-0000-000061B60000}"/>
    <cellStyle name="Normal 7 4 2 2 4 3" xfId="37565" xr:uid="{00000000-0005-0000-0000-000062B60000}"/>
    <cellStyle name="Normal 7 4 2 2 4 4" xfId="22352" xr:uid="{00000000-0005-0000-0000-000063B60000}"/>
    <cellStyle name="Normal 7 4 2 2 4 5" xfId="44929" xr:uid="{00000000-0005-0000-0000-000064B60000}"/>
    <cellStyle name="Normal 7 4 2 2 5" xfId="8465" xr:uid="{00000000-0005-0000-0000-000065B60000}"/>
    <cellStyle name="Normal 7 4 2 2 5 2" xfId="17432" xr:uid="{00000000-0005-0000-0000-000066B60000}"/>
    <cellStyle name="Normal 7 4 2 2 5 2 2" xfId="31154" xr:uid="{00000000-0005-0000-0000-000067B60000}"/>
    <cellStyle name="Normal 7 4 2 2 5 3" xfId="39051" xr:uid="{00000000-0005-0000-0000-000068B60000}"/>
    <cellStyle name="Normal 7 4 2 2 5 4" xfId="23836" xr:uid="{00000000-0005-0000-0000-000069B60000}"/>
    <cellStyle name="Normal 7 4 2 2 5 5" xfId="48657" xr:uid="{00000000-0005-0000-0000-00006AB60000}"/>
    <cellStyle name="Normal 7 4 2 2 6" xfId="11841" xr:uid="{00000000-0005-0000-0000-00006BB60000}"/>
    <cellStyle name="Normal 7 4 2 2 6 2" xfId="32639" xr:uid="{00000000-0005-0000-0000-00006CB60000}"/>
    <cellStyle name="Normal 7 4 2 2 6 3" xfId="40536" xr:uid="{00000000-0005-0000-0000-00006DB60000}"/>
    <cellStyle name="Normal 7 4 2 2 6 4" xfId="25239" xr:uid="{00000000-0005-0000-0000-00006EB60000}"/>
    <cellStyle name="Normal 7 4 2 2 6 5" xfId="50300" xr:uid="{00000000-0005-0000-0000-00006FB60000}"/>
    <cellStyle name="Normal 7 4 2 2 7" xfId="26223" xr:uid="{00000000-0005-0000-0000-000070B60000}"/>
    <cellStyle name="Normal 7 4 2 2 8" xfId="34123" xr:uid="{00000000-0005-0000-0000-000071B60000}"/>
    <cellStyle name="Normal 7 4 2 2 9" xfId="19385" xr:uid="{00000000-0005-0000-0000-000072B60000}"/>
    <cellStyle name="Normal 7 4 2 3" xfId="2520" xr:uid="{00000000-0005-0000-0000-000073B60000}"/>
    <cellStyle name="Normal 7 4 2 3 2" xfId="4874" xr:uid="{00000000-0005-0000-0000-000074B60000}"/>
    <cellStyle name="Normal 7 4 2 3 2 2" xfId="14852" xr:uid="{00000000-0005-0000-0000-000075B60000}"/>
    <cellStyle name="Normal 7 4 2 3 2 2 2" xfId="28877" xr:uid="{00000000-0005-0000-0000-000076B60000}"/>
    <cellStyle name="Normal 7 4 2 3 2 3" xfId="36772" xr:uid="{00000000-0005-0000-0000-000077B60000}"/>
    <cellStyle name="Normal 7 4 2 3 2 4" xfId="21561" xr:uid="{00000000-0005-0000-0000-000078B60000}"/>
    <cellStyle name="Normal 7 4 2 3 2 5" xfId="46074" xr:uid="{00000000-0005-0000-0000-000079B60000}"/>
    <cellStyle name="Normal 7 4 2 3 3" xfId="9066" xr:uid="{00000000-0005-0000-0000-00007AB60000}"/>
    <cellStyle name="Normal 7 4 2 3 3 2" xfId="18032" xr:uid="{00000000-0005-0000-0000-00007BB60000}"/>
    <cellStyle name="Normal 7 4 2 3 3 2 2" xfId="30361" xr:uid="{00000000-0005-0000-0000-00007CB60000}"/>
    <cellStyle name="Normal 7 4 2 3 3 3" xfId="38257" xr:uid="{00000000-0005-0000-0000-00007DB60000}"/>
    <cellStyle name="Normal 7 4 2 3 3 4" xfId="23044" xr:uid="{00000000-0005-0000-0000-00007EB60000}"/>
    <cellStyle name="Normal 7 4 2 3 3 5" xfId="49258" xr:uid="{00000000-0005-0000-0000-00007FB60000}"/>
    <cellStyle name="Normal 7 4 2 3 4" xfId="9934" xr:uid="{00000000-0005-0000-0000-000080B60000}"/>
    <cellStyle name="Normal 7 4 2 3 4 2" xfId="31846" xr:uid="{00000000-0005-0000-0000-000081B60000}"/>
    <cellStyle name="Normal 7 4 2 3 4 3" xfId="39743" xr:uid="{00000000-0005-0000-0000-000082B60000}"/>
    <cellStyle name="Normal 7 4 2 3 4 4" xfId="24528" xr:uid="{00000000-0005-0000-0000-000083B60000}"/>
    <cellStyle name="Normal 7 4 2 3 4 5" xfId="50901" xr:uid="{00000000-0005-0000-0000-000084B60000}"/>
    <cellStyle name="Normal 7 4 2 3 5" xfId="12552" xr:uid="{00000000-0005-0000-0000-000085B60000}"/>
    <cellStyle name="Normal 7 4 2 3 5 2" xfId="33331" xr:uid="{00000000-0005-0000-0000-000086B60000}"/>
    <cellStyle name="Normal 7 4 2 3 5 3" xfId="41228" xr:uid="{00000000-0005-0000-0000-000087B60000}"/>
    <cellStyle name="Normal 7 4 2 3 6" xfId="26915" xr:uid="{00000000-0005-0000-0000-000088B60000}"/>
    <cellStyle name="Normal 7 4 2 3 7" xfId="34815" xr:uid="{00000000-0005-0000-0000-000089B60000}"/>
    <cellStyle name="Normal 7 4 2 3 8" xfId="20077" xr:uid="{00000000-0005-0000-0000-00008AB60000}"/>
    <cellStyle name="Normal 7 4 2 3 9" xfId="42719" xr:uid="{00000000-0005-0000-0000-00008BB60000}"/>
    <cellStyle name="Normal 7 4 2 4" xfId="1414" xr:uid="{00000000-0005-0000-0000-00008CB60000}"/>
    <cellStyle name="Normal 7 4 2 4 2" xfId="4588" xr:uid="{00000000-0005-0000-0000-00008DB60000}"/>
    <cellStyle name="Normal 7 4 2 4 2 2" xfId="14566" xr:uid="{00000000-0005-0000-0000-00008EB60000}"/>
    <cellStyle name="Normal 7 4 2 4 2 3" xfId="27341" xr:uid="{00000000-0005-0000-0000-00008FB60000}"/>
    <cellStyle name="Normal 7 4 2 4 2 4" xfId="45788" xr:uid="{00000000-0005-0000-0000-000090B60000}"/>
    <cellStyle name="Normal 7 4 2 4 3" xfId="11842" xr:uid="{00000000-0005-0000-0000-000091B60000}"/>
    <cellStyle name="Normal 7 4 2 4 3 2" xfId="35236" xr:uid="{00000000-0005-0000-0000-000092B60000}"/>
    <cellStyle name="Normal 7 4 2 4 4" xfId="19067" xr:uid="{00000000-0005-0000-0000-000093B60000}"/>
    <cellStyle name="Normal 7 4 2 4 5" xfId="43286" xr:uid="{00000000-0005-0000-0000-000094B60000}"/>
    <cellStyle name="Normal 7 4 2 5" xfId="6766" xr:uid="{00000000-0005-0000-0000-000095B60000}"/>
    <cellStyle name="Normal 7 4 2 5 2" xfId="15744" xr:uid="{00000000-0005-0000-0000-000096B60000}"/>
    <cellStyle name="Normal 7 4 2 5 2 2" xfId="27867" xr:uid="{00000000-0005-0000-0000-000097B60000}"/>
    <cellStyle name="Normal 7 4 2 5 3" xfId="35762" xr:uid="{00000000-0005-0000-0000-000098B60000}"/>
    <cellStyle name="Normal 7 4 2 5 4" xfId="20551" xr:uid="{00000000-0005-0000-0000-000099B60000}"/>
    <cellStyle name="Normal 7 4 2 5 5" xfId="46968" xr:uid="{00000000-0005-0000-0000-00009AB60000}"/>
    <cellStyle name="Normal 7 4 2 6" xfId="4034" xr:uid="{00000000-0005-0000-0000-00009BB60000}"/>
    <cellStyle name="Normal 7 4 2 6 2" xfId="14015" xr:uid="{00000000-0005-0000-0000-00009CB60000}"/>
    <cellStyle name="Normal 7 4 2 6 2 2" xfId="29351" xr:uid="{00000000-0005-0000-0000-00009DB60000}"/>
    <cellStyle name="Normal 7 4 2 6 3" xfId="37247" xr:uid="{00000000-0005-0000-0000-00009EB60000}"/>
    <cellStyle name="Normal 7 4 2 6 4" xfId="22035" xr:uid="{00000000-0005-0000-0000-00009FB60000}"/>
    <cellStyle name="Normal 7 4 2 6 5" xfId="45237" xr:uid="{00000000-0005-0000-0000-0000A0B60000}"/>
    <cellStyle name="Normal 7 4 2 7" xfId="7302" xr:uid="{00000000-0005-0000-0000-0000A1B60000}"/>
    <cellStyle name="Normal 7 4 2 7 2" xfId="16278" xr:uid="{00000000-0005-0000-0000-0000A2B60000}"/>
    <cellStyle name="Normal 7 4 2 7 2 2" xfId="30836" xr:uid="{00000000-0005-0000-0000-0000A3B60000}"/>
    <cellStyle name="Normal 7 4 2 7 3" xfId="38733" xr:uid="{00000000-0005-0000-0000-0000A4B60000}"/>
    <cellStyle name="Normal 7 4 2 7 4" xfId="23519" xr:uid="{00000000-0005-0000-0000-0000A5B60000}"/>
    <cellStyle name="Normal 7 4 2 7 5" xfId="47503" xr:uid="{00000000-0005-0000-0000-0000A6B60000}"/>
    <cellStyle name="Normal 7 4 2 8" xfId="3210" xr:uid="{00000000-0005-0000-0000-0000A7B60000}"/>
    <cellStyle name="Normal 7 4 2 8 2" xfId="13194" xr:uid="{00000000-0005-0000-0000-0000A8B60000}"/>
    <cellStyle name="Normal 7 4 2 8 2 2" xfId="32321" xr:uid="{00000000-0005-0000-0000-0000A9B60000}"/>
    <cellStyle name="Normal 7 4 2 8 3" xfId="40218" xr:uid="{00000000-0005-0000-0000-0000AAB60000}"/>
    <cellStyle name="Normal 7 4 2 8 4" xfId="24952" xr:uid="{00000000-0005-0000-0000-0000ABB60000}"/>
    <cellStyle name="Normal 7 4 2 8 5" xfId="44415" xr:uid="{00000000-0005-0000-0000-0000ACB60000}"/>
    <cellStyle name="Normal 7 4 2 9" xfId="7976" xr:uid="{00000000-0005-0000-0000-0000ADB60000}"/>
    <cellStyle name="Normal 7 4 2 9 2" xfId="16943" xr:uid="{00000000-0005-0000-0000-0000AEB60000}"/>
    <cellStyle name="Normal 7 4 2 9 3" xfId="25906" xr:uid="{00000000-0005-0000-0000-0000AFB60000}"/>
    <cellStyle name="Normal 7 4 2 9 4" xfId="48168" xr:uid="{00000000-0005-0000-0000-0000B0B60000}"/>
    <cellStyle name="Normal 7 4 3" xfId="897" xr:uid="{00000000-0005-0000-0000-0000B1B60000}"/>
    <cellStyle name="Normal 7 4 3 10" xfId="41803" xr:uid="{00000000-0005-0000-0000-0000B2B60000}"/>
    <cellStyle name="Normal 7 4 3 2" xfId="2522" xr:uid="{00000000-0005-0000-0000-0000B3B60000}"/>
    <cellStyle name="Normal 7 4 3 2 2" xfId="4974" xr:uid="{00000000-0005-0000-0000-0000B4B60000}"/>
    <cellStyle name="Normal 7 4 3 2 2 2" xfId="14952" xr:uid="{00000000-0005-0000-0000-0000B5B60000}"/>
    <cellStyle name="Normal 7 4 3 2 2 2 2" xfId="28879" xr:uid="{00000000-0005-0000-0000-0000B6B60000}"/>
    <cellStyle name="Normal 7 4 3 2 2 3" xfId="36774" xr:uid="{00000000-0005-0000-0000-0000B7B60000}"/>
    <cellStyle name="Normal 7 4 3 2 2 4" xfId="21563" xr:uid="{00000000-0005-0000-0000-0000B8B60000}"/>
    <cellStyle name="Normal 7 4 3 2 2 5" xfId="46174" xr:uid="{00000000-0005-0000-0000-0000B9B60000}"/>
    <cellStyle name="Normal 7 4 3 2 3" xfId="9068" xr:uid="{00000000-0005-0000-0000-0000BAB60000}"/>
    <cellStyle name="Normal 7 4 3 2 3 2" xfId="18034" xr:uid="{00000000-0005-0000-0000-0000BBB60000}"/>
    <cellStyle name="Normal 7 4 3 2 3 2 2" xfId="30363" xr:uid="{00000000-0005-0000-0000-0000BCB60000}"/>
    <cellStyle name="Normal 7 4 3 2 3 3" xfId="38259" xr:uid="{00000000-0005-0000-0000-0000BDB60000}"/>
    <cellStyle name="Normal 7 4 3 2 3 4" xfId="23046" xr:uid="{00000000-0005-0000-0000-0000BEB60000}"/>
    <cellStyle name="Normal 7 4 3 2 3 5" xfId="49260" xr:uid="{00000000-0005-0000-0000-0000BFB60000}"/>
    <cellStyle name="Normal 7 4 3 2 4" xfId="9935" xr:uid="{00000000-0005-0000-0000-0000C0B60000}"/>
    <cellStyle name="Normal 7 4 3 2 4 2" xfId="31848" xr:uid="{00000000-0005-0000-0000-0000C1B60000}"/>
    <cellStyle name="Normal 7 4 3 2 4 3" xfId="39745" xr:uid="{00000000-0005-0000-0000-0000C2B60000}"/>
    <cellStyle name="Normal 7 4 3 2 4 4" xfId="24530" xr:uid="{00000000-0005-0000-0000-0000C3B60000}"/>
    <cellStyle name="Normal 7 4 3 2 4 5" xfId="50903" xr:uid="{00000000-0005-0000-0000-0000C4B60000}"/>
    <cellStyle name="Normal 7 4 3 2 5" xfId="12554" xr:uid="{00000000-0005-0000-0000-0000C5B60000}"/>
    <cellStyle name="Normal 7 4 3 2 5 2" xfId="33333" xr:uid="{00000000-0005-0000-0000-0000C6B60000}"/>
    <cellStyle name="Normal 7 4 3 2 5 3" xfId="41230" xr:uid="{00000000-0005-0000-0000-0000C7B60000}"/>
    <cellStyle name="Normal 7 4 3 2 6" xfId="26917" xr:uid="{00000000-0005-0000-0000-0000C8B60000}"/>
    <cellStyle name="Normal 7 4 3 2 7" xfId="34817" xr:uid="{00000000-0005-0000-0000-0000C9B60000}"/>
    <cellStyle name="Normal 7 4 3 2 8" xfId="20079" xr:uid="{00000000-0005-0000-0000-0000CAB60000}"/>
    <cellStyle name="Normal 7 4 3 2 9" xfId="42721" xr:uid="{00000000-0005-0000-0000-0000CBB60000}"/>
    <cellStyle name="Normal 7 4 3 3" xfId="1588" xr:uid="{00000000-0005-0000-0000-0000CCB60000}"/>
    <cellStyle name="Normal 7 4 3 3 2" xfId="6940" xr:uid="{00000000-0005-0000-0000-0000CDB60000}"/>
    <cellStyle name="Normal 7 4 3 3 2 2" xfId="15918" xr:uid="{00000000-0005-0000-0000-0000CEB60000}"/>
    <cellStyle name="Normal 7 4 3 3 2 3" xfId="28184" xr:uid="{00000000-0005-0000-0000-0000CFB60000}"/>
    <cellStyle name="Normal 7 4 3 3 2 4" xfId="47142" xr:uid="{00000000-0005-0000-0000-0000D0B60000}"/>
    <cellStyle name="Normal 7 4 3 3 3" xfId="11843" xr:uid="{00000000-0005-0000-0000-0000D1B60000}"/>
    <cellStyle name="Normal 7 4 3 3 3 2" xfId="36079" xr:uid="{00000000-0005-0000-0000-0000D2B60000}"/>
    <cellStyle name="Normal 7 4 3 3 4" xfId="20868" xr:uid="{00000000-0005-0000-0000-0000D3B60000}"/>
    <cellStyle name="Normal 7 4 3 3 5" xfId="43460" xr:uid="{00000000-0005-0000-0000-0000D4B60000}"/>
    <cellStyle name="Normal 7 4 3 4" xfId="4134" xr:uid="{00000000-0005-0000-0000-0000D5B60000}"/>
    <cellStyle name="Normal 7 4 3 4 2" xfId="14115" xr:uid="{00000000-0005-0000-0000-0000D6B60000}"/>
    <cellStyle name="Normal 7 4 3 4 2 2" xfId="29668" xr:uid="{00000000-0005-0000-0000-0000D7B60000}"/>
    <cellStyle name="Normal 7 4 3 4 3" xfId="37564" xr:uid="{00000000-0005-0000-0000-0000D8B60000}"/>
    <cellStyle name="Normal 7 4 3 4 4" xfId="22351" xr:uid="{00000000-0005-0000-0000-0000D9B60000}"/>
    <cellStyle name="Normal 7 4 3 4 5" xfId="45337" xr:uid="{00000000-0005-0000-0000-0000DAB60000}"/>
    <cellStyle name="Normal 7 4 3 5" xfId="7476" xr:uid="{00000000-0005-0000-0000-0000DBB60000}"/>
    <cellStyle name="Normal 7 4 3 5 2" xfId="16451" xr:uid="{00000000-0005-0000-0000-0000DCB60000}"/>
    <cellStyle name="Normal 7 4 3 5 2 2" xfId="31153" xr:uid="{00000000-0005-0000-0000-0000DDB60000}"/>
    <cellStyle name="Normal 7 4 3 5 3" xfId="39050" xr:uid="{00000000-0005-0000-0000-0000DEB60000}"/>
    <cellStyle name="Normal 7 4 3 5 4" xfId="23835" xr:uid="{00000000-0005-0000-0000-0000DFB60000}"/>
    <cellStyle name="Normal 7 4 3 5 5" xfId="47676" xr:uid="{00000000-0005-0000-0000-0000E0B60000}"/>
    <cellStyle name="Normal 7 4 3 6" xfId="3384" xr:uid="{00000000-0005-0000-0000-0000E1B60000}"/>
    <cellStyle name="Normal 7 4 3 6 2" xfId="13368" xr:uid="{00000000-0005-0000-0000-0000E2B60000}"/>
    <cellStyle name="Normal 7 4 3 6 2 2" xfId="32638" xr:uid="{00000000-0005-0000-0000-0000E3B60000}"/>
    <cellStyle name="Normal 7 4 3 6 3" xfId="40535" xr:uid="{00000000-0005-0000-0000-0000E4B60000}"/>
    <cellStyle name="Normal 7 4 3 6 4" xfId="25238" xr:uid="{00000000-0005-0000-0000-0000E5B60000}"/>
    <cellStyle name="Normal 7 4 3 6 5" xfId="44589" xr:uid="{00000000-0005-0000-0000-0000E6B60000}"/>
    <cellStyle name="Normal 7 4 3 7" xfId="8150" xr:uid="{00000000-0005-0000-0000-0000E7B60000}"/>
    <cellStyle name="Normal 7 4 3 7 2" xfId="17117" xr:uid="{00000000-0005-0000-0000-0000E8B60000}"/>
    <cellStyle name="Normal 7 4 3 7 3" xfId="26222" xr:uid="{00000000-0005-0000-0000-0000E9B60000}"/>
    <cellStyle name="Normal 7 4 3 7 4" xfId="48342" xr:uid="{00000000-0005-0000-0000-0000EAB60000}"/>
    <cellStyle name="Normal 7 4 3 8" xfId="11844" xr:uid="{00000000-0005-0000-0000-0000EBB60000}"/>
    <cellStyle name="Normal 7 4 3 8 2" xfId="34122" xr:uid="{00000000-0005-0000-0000-0000ECB60000}"/>
    <cellStyle name="Normal 7 4 3 8 3" xfId="49985" xr:uid="{00000000-0005-0000-0000-0000EDB60000}"/>
    <cellStyle name="Normal 7 4 3 9" xfId="19384" xr:uid="{00000000-0005-0000-0000-0000EEB60000}"/>
    <cellStyle name="Normal 7 4 4" xfId="1051" xr:uid="{00000000-0005-0000-0000-0000EFB60000}"/>
    <cellStyle name="Normal 7 4 4 2" xfId="2519" xr:uid="{00000000-0005-0000-0000-0000F0B60000}"/>
    <cellStyle name="Normal 7 4 4 2 2" xfId="4695" xr:uid="{00000000-0005-0000-0000-0000F1B60000}"/>
    <cellStyle name="Normal 7 4 4 2 2 2" xfId="14673" xr:uid="{00000000-0005-0000-0000-0000F2B60000}"/>
    <cellStyle name="Normal 7 4 4 2 2 3" xfId="28876" xr:uid="{00000000-0005-0000-0000-0000F3B60000}"/>
    <cellStyle name="Normal 7 4 4 2 2 4" xfId="45895" xr:uid="{00000000-0005-0000-0000-0000F4B60000}"/>
    <cellStyle name="Normal 7 4 4 2 3" xfId="11845" xr:uid="{00000000-0005-0000-0000-0000F5B60000}"/>
    <cellStyle name="Normal 7 4 4 2 3 2" xfId="36771" xr:uid="{00000000-0005-0000-0000-0000F6B60000}"/>
    <cellStyle name="Normal 7 4 4 2 4" xfId="21560" xr:uid="{00000000-0005-0000-0000-0000F7B60000}"/>
    <cellStyle name="Normal 7 4 4 2 5" xfId="43787" xr:uid="{00000000-0005-0000-0000-0000F8B60000}"/>
    <cellStyle name="Normal 7 4 4 3" xfId="3725" xr:uid="{00000000-0005-0000-0000-0000F9B60000}"/>
    <cellStyle name="Normal 7 4 4 3 2" xfId="13709" xr:uid="{00000000-0005-0000-0000-0000FAB60000}"/>
    <cellStyle name="Normal 7 4 4 3 2 2" xfId="30360" xr:uid="{00000000-0005-0000-0000-0000FBB60000}"/>
    <cellStyle name="Normal 7 4 4 3 3" xfId="38256" xr:uid="{00000000-0005-0000-0000-0000FCB60000}"/>
    <cellStyle name="Normal 7 4 4 3 4" xfId="23043" xr:uid="{00000000-0005-0000-0000-0000FDB60000}"/>
    <cellStyle name="Normal 7 4 4 3 5" xfId="44930" xr:uid="{00000000-0005-0000-0000-0000FEB60000}"/>
    <cellStyle name="Normal 7 4 4 4" xfId="9065" xr:uid="{00000000-0005-0000-0000-0000FFB60000}"/>
    <cellStyle name="Normal 7 4 4 4 2" xfId="18031" xr:uid="{00000000-0005-0000-0000-000000B70000}"/>
    <cellStyle name="Normal 7 4 4 4 2 2" xfId="31845" xr:uid="{00000000-0005-0000-0000-000001B70000}"/>
    <cellStyle name="Normal 7 4 4 4 3" xfId="39742" xr:uid="{00000000-0005-0000-0000-000002B70000}"/>
    <cellStyle name="Normal 7 4 4 4 4" xfId="24527" xr:uid="{00000000-0005-0000-0000-000003B70000}"/>
    <cellStyle name="Normal 7 4 4 4 5" xfId="49257" xr:uid="{00000000-0005-0000-0000-000004B70000}"/>
    <cellStyle name="Normal 7 4 4 5" xfId="11846" xr:uid="{00000000-0005-0000-0000-000005B70000}"/>
    <cellStyle name="Normal 7 4 4 5 2" xfId="33330" xr:uid="{00000000-0005-0000-0000-000006B70000}"/>
    <cellStyle name="Normal 7 4 4 5 3" xfId="41227" xr:uid="{00000000-0005-0000-0000-000007B70000}"/>
    <cellStyle name="Normal 7 4 4 5 4" xfId="25478" xr:uid="{00000000-0005-0000-0000-000008B70000}"/>
    <cellStyle name="Normal 7 4 4 5 5" xfId="50900" xr:uid="{00000000-0005-0000-0000-000009B70000}"/>
    <cellStyle name="Normal 7 4 4 6" xfId="26914" xr:uid="{00000000-0005-0000-0000-00000AB70000}"/>
    <cellStyle name="Normal 7 4 4 7" xfId="34814" xr:uid="{00000000-0005-0000-0000-00000BB70000}"/>
    <cellStyle name="Normal 7 4 4 8" xfId="20076" xr:uid="{00000000-0005-0000-0000-00000CB70000}"/>
    <cellStyle name="Normal 7 4 4 9" xfId="42718" xr:uid="{00000000-0005-0000-0000-00000DB70000}"/>
    <cellStyle name="Normal 7 4 5" xfId="1189" xr:uid="{00000000-0005-0000-0000-00000EB70000}"/>
    <cellStyle name="Normal 7 4 5 2" xfId="4495" xr:uid="{00000000-0005-0000-0000-00000FB70000}"/>
    <cellStyle name="Normal 7 4 5 2 2" xfId="14474" xr:uid="{00000000-0005-0000-0000-000010B70000}"/>
    <cellStyle name="Normal 7 4 5 2 3" xfId="27340" xr:uid="{00000000-0005-0000-0000-000011B70000}"/>
    <cellStyle name="Normal 7 4 5 2 4" xfId="45696" xr:uid="{00000000-0005-0000-0000-000012B70000}"/>
    <cellStyle name="Normal 7 4 5 3" xfId="11847" xr:uid="{00000000-0005-0000-0000-000013B70000}"/>
    <cellStyle name="Normal 7 4 5 3 2" xfId="35235" xr:uid="{00000000-0005-0000-0000-000014B70000}"/>
    <cellStyle name="Normal 7 4 5 4" xfId="19066" xr:uid="{00000000-0005-0000-0000-000015B70000}"/>
    <cellStyle name="Normal 7 4 5 5" xfId="43062" xr:uid="{00000000-0005-0000-0000-000016B70000}"/>
    <cellStyle name="Normal 7 4 6" xfId="6115" xr:uid="{00000000-0005-0000-0000-000017B70000}"/>
    <cellStyle name="Normal 7 4 6 2" xfId="27866" xr:uid="{00000000-0005-0000-0000-000018B70000}"/>
    <cellStyle name="Normal 7 4 6 2 2" xfId="51471" xr:uid="{00000000-0005-0000-0000-000019B70000}"/>
    <cellStyle name="Normal 7 4 6 3" xfId="35761" xr:uid="{00000000-0005-0000-0000-00001AB70000}"/>
    <cellStyle name="Normal 7 4 6 3 2" xfId="51191" xr:uid="{00000000-0005-0000-0000-00001BB70000}"/>
    <cellStyle name="Normal 7 4 6 4" xfId="20550" xr:uid="{00000000-0005-0000-0000-00001CB70000}"/>
    <cellStyle name="Normal 7 4 7" xfId="6539" xr:uid="{00000000-0005-0000-0000-00001DB70000}"/>
    <cellStyle name="Normal 7 4 7 2" xfId="15520" xr:uid="{00000000-0005-0000-0000-00001EB70000}"/>
    <cellStyle name="Normal 7 4 7 2 2" xfId="29350" xr:uid="{00000000-0005-0000-0000-00001FB70000}"/>
    <cellStyle name="Normal 7 4 7 3" xfId="37246" xr:uid="{00000000-0005-0000-0000-000020B70000}"/>
    <cellStyle name="Normal 7 4 7 4" xfId="22034" xr:uid="{00000000-0005-0000-0000-000021B70000}"/>
    <cellStyle name="Normal 7 4 7 5" xfId="46743" xr:uid="{00000000-0005-0000-0000-000022B70000}"/>
    <cellStyle name="Normal 7 4 8" xfId="3853" xr:uid="{00000000-0005-0000-0000-000023B70000}"/>
    <cellStyle name="Normal 7 4 8 2" xfId="13836" xr:uid="{00000000-0005-0000-0000-000024B70000}"/>
    <cellStyle name="Normal 7 4 8 2 2" xfId="30835" xr:uid="{00000000-0005-0000-0000-000025B70000}"/>
    <cellStyle name="Normal 7 4 8 3" xfId="38732" xr:uid="{00000000-0005-0000-0000-000026B70000}"/>
    <cellStyle name="Normal 7 4 8 4" xfId="23518" xr:uid="{00000000-0005-0000-0000-000027B70000}"/>
    <cellStyle name="Normal 7 4 8 5" xfId="45058" xr:uid="{00000000-0005-0000-0000-000028B70000}"/>
    <cellStyle name="Normal 7 4 9" xfId="7077" xr:uid="{00000000-0005-0000-0000-000029B70000}"/>
    <cellStyle name="Normal 7 4 9 2" xfId="16054" xr:uid="{00000000-0005-0000-0000-00002AB70000}"/>
    <cellStyle name="Normal 7 4 9 2 2" xfId="32320" xr:uid="{00000000-0005-0000-0000-00002BB70000}"/>
    <cellStyle name="Normal 7 4 9 3" xfId="40217" xr:uid="{00000000-0005-0000-0000-00002CB70000}"/>
    <cellStyle name="Normal 7 4 9 4" xfId="24951" xr:uid="{00000000-0005-0000-0000-00002DB70000}"/>
    <cellStyle name="Normal 7 4 9 5" xfId="47279" xr:uid="{00000000-0005-0000-0000-00002EB70000}"/>
    <cellStyle name="Normal 7 5" xfId="562" xr:uid="{00000000-0005-0000-0000-00002FB70000}"/>
    <cellStyle name="Normal 7 5 10" xfId="11848" xr:uid="{00000000-0005-0000-0000-000030B70000}"/>
    <cellStyle name="Normal 7 5 10 2" xfId="33806" xr:uid="{00000000-0005-0000-0000-000031B70000}"/>
    <cellStyle name="Normal 7 5 10 3" xfId="49651" xr:uid="{00000000-0005-0000-0000-000032B70000}"/>
    <cellStyle name="Normal 7 5 11" xfId="18304" xr:uid="{00000000-0005-0000-0000-000033B70000}"/>
    <cellStyle name="Normal 7 5 12" xfId="41469" xr:uid="{00000000-0005-0000-0000-000034B70000}"/>
    <cellStyle name="Normal 7 5 2" xfId="724" xr:uid="{00000000-0005-0000-0000-000035B70000}"/>
    <cellStyle name="Normal 7 5 2 10" xfId="18509" xr:uid="{00000000-0005-0000-0000-000036B70000}"/>
    <cellStyle name="Normal 7 5 2 11" xfId="41630" xr:uid="{00000000-0005-0000-0000-000037B70000}"/>
    <cellStyle name="Normal 7 5 2 2" xfId="1052" xr:uid="{00000000-0005-0000-0000-000038B70000}"/>
    <cellStyle name="Normal 7 5 2 2 2" xfId="2523" xr:uid="{00000000-0005-0000-0000-000039B70000}"/>
    <cellStyle name="Normal 7 5 2 2 2 2" xfId="5072" xr:uid="{00000000-0005-0000-0000-00003AB70000}"/>
    <cellStyle name="Normal 7 5 2 2 2 2 2" xfId="15050" xr:uid="{00000000-0005-0000-0000-00003BB70000}"/>
    <cellStyle name="Normal 7 5 2 2 2 2 3" xfId="28881" xr:uid="{00000000-0005-0000-0000-00003CB70000}"/>
    <cellStyle name="Normal 7 5 2 2 2 2 4" xfId="46272" xr:uid="{00000000-0005-0000-0000-00003DB70000}"/>
    <cellStyle name="Normal 7 5 2 2 2 3" xfId="11849" xr:uid="{00000000-0005-0000-0000-00003EB70000}"/>
    <cellStyle name="Normal 7 5 2 2 2 3 2" xfId="36776" xr:uid="{00000000-0005-0000-0000-00003FB70000}"/>
    <cellStyle name="Normal 7 5 2 2 2 4" xfId="21565" xr:uid="{00000000-0005-0000-0000-000040B70000}"/>
    <cellStyle name="Normal 7 5 2 2 2 5" xfId="43788" xr:uid="{00000000-0005-0000-0000-000041B70000}"/>
    <cellStyle name="Normal 7 5 2 2 3" xfId="3726" xr:uid="{00000000-0005-0000-0000-000042B70000}"/>
    <cellStyle name="Normal 7 5 2 2 3 2" xfId="13710" xr:uid="{00000000-0005-0000-0000-000043B70000}"/>
    <cellStyle name="Normal 7 5 2 2 3 2 2" xfId="30365" xr:uid="{00000000-0005-0000-0000-000044B70000}"/>
    <cellStyle name="Normal 7 5 2 2 3 3" xfId="38261" xr:uid="{00000000-0005-0000-0000-000045B70000}"/>
    <cellStyle name="Normal 7 5 2 2 3 4" xfId="23048" xr:uid="{00000000-0005-0000-0000-000046B70000}"/>
    <cellStyle name="Normal 7 5 2 2 3 5" xfId="44931" xr:uid="{00000000-0005-0000-0000-000047B70000}"/>
    <cellStyle name="Normal 7 5 2 2 4" xfId="9069" xr:uid="{00000000-0005-0000-0000-000048B70000}"/>
    <cellStyle name="Normal 7 5 2 2 4 2" xfId="18035" xr:uid="{00000000-0005-0000-0000-000049B70000}"/>
    <cellStyle name="Normal 7 5 2 2 4 2 2" xfId="31850" xr:uid="{00000000-0005-0000-0000-00004AB70000}"/>
    <cellStyle name="Normal 7 5 2 2 4 3" xfId="39747" xr:uid="{00000000-0005-0000-0000-00004BB70000}"/>
    <cellStyle name="Normal 7 5 2 2 4 4" xfId="24532" xr:uid="{00000000-0005-0000-0000-00004CB70000}"/>
    <cellStyle name="Normal 7 5 2 2 4 5" xfId="49261" xr:uid="{00000000-0005-0000-0000-00004DB70000}"/>
    <cellStyle name="Normal 7 5 2 2 5" xfId="11850" xr:uid="{00000000-0005-0000-0000-00004EB70000}"/>
    <cellStyle name="Normal 7 5 2 2 5 2" xfId="33335" xr:uid="{00000000-0005-0000-0000-00004FB70000}"/>
    <cellStyle name="Normal 7 5 2 2 5 3" xfId="41232" xr:uid="{00000000-0005-0000-0000-000050B70000}"/>
    <cellStyle name="Normal 7 5 2 2 5 4" xfId="25480" xr:uid="{00000000-0005-0000-0000-000051B70000}"/>
    <cellStyle name="Normal 7 5 2 2 5 5" xfId="50904" xr:uid="{00000000-0005-0000-0000-000052B70000}"/>
    <cellStyle name="Normal 7 5 2 2 6" xfId="26919" xr:uid="{00000000-0005-0000-0000-000053B70000}"/>
    <cellStyle name="Normal 7 5 2 2 7" xfId="34819" xr:uid="{00000000-0005-0000-0000-000054B70000}"/>
    <cellStyle name="Normal 7 5 2 2 8" xfId="20081" xr:uid="{00000000-0005-0000-0000-000055B70000}"/>
    <cellStyle name="Normal 7 5 2 2 9" xfId="42722" xr:uid="{00000000-0005-0000-0000-000056B70000}"/>
    <cellStyle name="Normal 7 5 2 3" xfId="1415" xr:uid="{00000000-0005-0000-0000-000057B70000}"/>
    <cellStyle name="Normal 7 5 2 3 2" xfId="6767" xr:uid="{00000000-0005-0000-0000-000058B70000}"/>
    <cellStyle name="Normal 7 5 2 3 2 2" xfId="15745" xr:uid="{00000000-0005-0000-0000-000059B70000}"/>
    <cellStyle name="Normal 7 5 2 3 2 3" xfId="27430" xr:uid="{00000000-0005-0000-0000-00005AB70000}"/>
    <cellStyle name="Normal 7 5 2 3 2 4" xfId="46969" xr:uid="{00000000-0005-0000-0000-00005BB70000}"/>
    <cellStyle name="Normal 7 5 2 3 3" xfId="11851" xr:uid="{00000000-0005-0000-0000-00005CB70000}"/>
    <cellStyle name="Normal 7 5 2 3 3 2" xfId="35325" xr:uid="{00000000-0005-0000-0000-00005DB70000}"/>
    <cellStyle name="Normal 7 5 2 3 4" xfId="19386" xr:uid="{00000000-0005-0000-0000-00005EB70000}"/>
    <cellStyle name="Normal 7 5 2 3 5" xfId="43287" xr:uid="{00000000-0005-0000-0000-00005FB70000}"/>
    <cellStyle name="Normal 7 5 2 4" xfId="4233" xr:uid="{00000000-0005-0000-0000-000060B70000}"/>
    <cellStyle name="Normal 7 5 2 4 2" xfId="14213" xr:uid="{00000000-0005-0000-0000-000061B70000}"/>
    <cellStyle name="Normal 7 5 2 4 2 2" xfId="28186" xr:uid="{00000000-0005-0000-0000-000062B70000}"/>
    <cellStyle name="Normal 7 5 2 4 3" xfId="36081" xr:uid="{00000000-0005-0000-0000-000063B70000}"/>
    <cellStyle name="Normal 7 5 2 4 4" xfId="20870" xr:uid="{00000000-0005-0000-0000-000064B70000}"/>
    <cellStyle name="Normal 7 5 2 4 5" xfId="45435" xr:uid="{00000000-0005-0000-0000-000065B70000}"/>
    <cellStyle name="Normal 7 5 2 5" xfId="7303" xr:uid="{00000000-0005-0000-0000-000066B70000}"/>
    <cellStyle name="Normal 7 5 2 5 2" xfId="16279" xr:uid="{00000000-0005-0000-0000-000067B70000}"/>
    <cellStyle name="Normal 7 5 2 5 2 2" xfId="29670" xr:uid="{00000000-0005-0000-0000-000068B70000}"/>
    <cellStyle name="Normal 7 5 2 5 3" xfId="37566" xr:uid="{00000000-0005-0000-0000-000069B70000}"/>
    <cellStyle name="Normal 7 5 2 5 4" xfId="22353" xr:uid="{00000000-0005-0000-0000-00006AB70000}"/>
    <cellStyle name="Normal 7 5 2 5 5" xfId="47504" xr:uid="{00000000-0005-0000-0000-00006BB70000}"/>
    <cellStyle name="Normal 7 5 2 6" xfId="3211" xr:uid="{00000000-0005-0000-0000-00006CB70000}"/>
    <cellStyle name="Normal 7 5 2 6 2" xfId="13195" xr:uid="{00000000-0005-0000-0000-00006DB70000}"/>
    <cellStyle name="Normal 7 5 2 6 2 2" xfId="31155" xr:uid="{00000000-0005-0000-0000-00006EB70000}"/>
    <cellStyle name="Normal 7 5 2 6 3" xfId="39052" xr:uid="{00000000-0005-0000-0000-00006FB70000}"/>
    <cellStyle name="Normal 7 5 2 6 4" xfId="23837" xr:uid="{00000000-0005-0000-0000-000070B70000}"/>
    <cellStyle name="Normal 7 5 2 6 5" xfId="44416" xr:uid="{00000000-0005-0000-0000-000071B70000}"/>
    <cellStyle name="Normal 7 5 2 7" xfId="7977" xr:uid="{00000000-0005-0000-0000-000072B70000}"/>
    <cellStyle name="Normal 7 5 2 7 2" xfId="16944" xr:uid="{00000000-0005-0000-0000-000073B70000}"/>
    <cellStyle name="Normal 7 5 2 7 2 2" xfId="32640" xr:uid="{00000000-0005-0000-0000-000074B70000}"/>
    <cellStyle name="Normal 7 5 2 7 3" xfId="40537" xr:uid="{00000000-0005-0000-0000-000075B70000}"/>
    <cellStyle name="Normal 7 5 2 7 4" xfId="25240" xr:uid="{00000000-0005-0000-0000-000076B70000}"/>
    <cellStyle name="Normal 7 5 2 7 5" xfId="48169" xr:uid="{00000000-0005-0000-0000-000077B70000}"/>
    <cellStyle name="Normal 7 5 2 8" xfId="11852" xr:uid="{00000000-0005-0000-0000-000078B70000}"/>
    <cellStyle name="Normal 7 5 2 8 2" xfId="26224" xr:uid="{00000000-0005-0000-0000-000079B70000}"/>
    <cellStyle name="Normal 7 5 2 8 3" xfId="49812" xr:uid="{00000000-0005-0000-0000-00007AB70000}"/>
    <cellStyle name="Normal 7 5 2 9" xfId="34124" xr:uid="{00000000-0005-0000-0000-00007BB70000}"/>
    <cellStyle name="Normal 7 5 3" xfId="898" xr:uid="{00000000-0005-0000-0000-00007CB70000}"/>
    <cellStyle name="Normal 7 5 3 2" xfId="1589" xr:uid="{00000000-0005-0000-0000-00007DB70000}"/>
    <cellStyle name="Normal 7 5 3 2 2" xfId="6941" xr:uid="{00000000-0005-0000-0000-00007EB70000}"/>
    <cellStyle name="Normal 7 5 3 2 2 2" xfId="15919" xr:uid="{00000000-0005-0000-0000-00007FB70000}"/>
    <cellStyle name="Normal 7 5 3 2 2 3" xfId="28880" xr:uid="{00000000-0005-0000-0000-000080B70000}"/>
    <cellStyle name="Normal 7 5 3 2 2 4" xfId="47143" xr:uid="{00000000-0005-0000-0000-000081B70000}"/>
    <cellStyle name="Normal 7 5 3 2 3" xfId="11853" xr:uid="{00000000-0005-0000-0000-000082B70000}"/>
    <cellStyle name="Normal 7 5 3 2 3 2" xfId="36775" xr:uid="{00000000-0005-0000-0000-000083B70000}"/>
    <cellStyle name="Normal 7 5 3 2 4" xfId="21564" xr:uid="{00000000-0005-0000-0000-000084B70000}"/>
    <cellStyle name="Normal 7 5 3 2 5" xfId="43461" xr:uid="{00000000-0005-0000-0000-000085B70000}"/>
    <cellStyle name="Normal 7 5 3 3" xfId="4793" xr:uid="{00000000-0005-0000-0000-000086B70000}"/>
    <cellStyle name="Normal 7 5 3 3 2" xfId="14771" xr:uid="{00000000-0005-0000-0000-000087B70000}"/>
    <cellStyle name="Normal 7 5 3 3 2 2" xfId="30364" xr:uid="{00000000-0005-0000-0000-000088B70000}"/>
    <cellStyle name="Normal 7 5 3 3 3" xfId="38260" xr:uid="{00000000-0005-0000-0000-000089B70000}"/>
    <cellStyle name="Normal 7 5 3 3 4" xfId="23047" xr:uid="{00000000-0005-0000-0000-00008AB70000}"/>
    <cellStyle name="Normal 7 5 3 3 5" xfId="45993" xr:uid="{00000000-0005-0000-0000-00008BB70000}"/>
    <cellStyle name="Normal 7 5 3 4" xfId="7477" xr:uid="{00000000-0005-0000-0000-00008CB70000}"/>
    <cellStyle name="Normal 7 5 3 4 2" xfId="16452" xr:uid="{00000000-0005-0000-0000-00008DB70000}"/>
    <cellStyle name="Normal 7 5 3 4 2 2" xfId="31849" xr:uid="{00000000-0005-0000-0000-00008EB70000}"/>
    <cellStyle name="Normal 7 5 3 4 3" xfId="39746" xr:uid="{00000000-0005-0000-0000-00008FB70000}"/>
    <cellStyle name="Normal 7 5 3 4 4" xfId="24531" xr:uid="{00000000-0005-0000-0000-000090B70000}"/>
    <cellStyle name="Normal 7 5 3 4 5" xfId="47677" xr:uid="{00000000-0005-0000-0000-000091B70000}"/>
    <cellStyle name="Normal 7 5 3 5" xfId="3385" xr:uid="{00000000-0005-0000-0000-000092B70000}"/>
    <cellStyle name="Normal 7 5 3 5 2" xfId="13369" xr:uid="{00000000-0005-0000-0000-000093B70000}"/>
    <cellStyle name="Normal 7 5 3 5 2 2" xfId="33334" xr:uid="{00000000-0005-0000-0000-000094B70000}"/>
    <cellStyle name="Normal 7 5 3 5 3" xfId="41231" xr:uid="{00000000-0005-0000-0000-000095B70000}"/>
    <cellStyle name="Normal 7 5 3 5 4" xfId="25479" xr:uid="{00000000-0005-0000-0000-000096B70000}"/>
    <cellStyle name="Normal 7 5 3 5 5" xfId="44590" xr:uid="{00000000-0005-0000-0000-000097B70000}"/>
    <cellStyle name="Normal 7 5 3 6" xfId="8151" xr:uid="{00000000-0005-0000-0000-000098B70000}"/>
    <cellStyle name="Normal 7 5 3 6 2" xfId="17118" xr:uid="{00000000-0005-0000-0000-000099B70000}"/>
    <cellStyle name="Normal 7 5 3 6 3" xfId="26918" xr:uid="{00000000-0005-0000-0000-00009AB70000}"/>
    <cellStyle name="Normal 7 5 3 6 4" xfId="48343" xr:uid="{00000000-0005-0000-0000-00009BB70000}"/>
    <cellStyle name="Normal 7 5 3 7" xfId="11854" xr:uid="{00000000-0005-0000-0000-00009CB70000}"/>
    <cellStyle name="Normal 7 5 3 7 2" xfId="34818" xr:uid="{00000000-0005-0000-0000-00009DB70000}"/>
    <cellStyle name="Normal 7 5 3 7 3" xfId="49986" xr:uid="{00000000-0005-0000-0000-00009EB70000}"/>
    <cellStyle name="Normal 7 5 3 8" xfId="20080" xr:uid="{00000000-0005-0000-0000-00009FB70000}"/>
    <cellStyle name="Normal 7 5 3 9" xfId="41804" xr:uid="{00000000-0005-0000-0000-0000A0B70000}"/>
    <cellStyle name="Normal 7 5 4" xfId="1053" xr:uid="{00000000-0005-0000-0000-0000A1B70000}"/>
    <cellStyle name="Normal 7 5 4 2" xfId="2741" xr:uid="{00000000-0005-0000-0000-0000A2B70000}"/>
    <cellStyle name="Normal 7 5 4 2 2" xfId="4414" xr:uid="{00000000-0005-0000-0000-0000A3B70000}"/>
    <cellStyle name="Normal 7 5 4 2 2 2" xfId="14393" xr:uid="{00000000-0005-0000-0000-0000A4B70000}"/>
    <cellStyle name="Normal 7 5 4 2 2 3" xfId="45615" xr:uid="{00000000-0005-0000-0000-0000A5B70000}"/>
    <cellStyle name="Normal 7 5 4 2 3" xfId="11855" xr:uid="{00000000-0005-0000-0000-0000A6B70000}"/>
    <cellStyle name="Normal 7 5 4 2 4" xfId="27342" xr:uid="{00000000-0005-0000-0000-0000A7B70000}"/>
    <cellStyle name="Normal 7 5 4 2 5" xfId="43949" xr:uid="{00000000-0005-0000-0000-0000A8B70000}"/>
    <cellStyle name="Normal 7 5 4 3" xfId="3727" xr:uid="{00000000-0005-0000-0000-0000A9B70000}"/>
    <cellStyle name="Normal 7 5 4 3 2" xfId="13711" xr:uid="{00000000-0005-0000-0000-0000AAB70000}"/>
    <cellStyle name="Normal 7 5 4 3 3" xfId="35237" xr:uid="{00000000-0005-0000-0000-0000ABB70000}"/>
    <cellStyle name="Normal 7 5 4 3 4" xfId="44932" xr:uid="{00000000-0005-0000-0000-0000ACB70000}"/>
    <cellStyle name="Normal 7 5 4 4" xfId="9261" xr:uid="{00000000-0005-0000-0000-0000ADB70000}"/>
    <cellStyle name="Normal 7 5 4 4 2" xfId="18227" xr:uid="{00000000-0005-0000-0000-0000AEB70000}"/>
    <cellStyle name="Normal 7 5 4 4 3" xfId="49453" xr:uid="{00000000-0005-0000-0000-0000AFB70000}"/>
    <cellStyle name="Normal 7 5 4 5" xfId="11856" xr:uid="{00000000-0005-0000-0000-0000B0B70000}"/>
    <cellStyle name="Normal 7 5 4 5 2" xfId="51096" xr:uid="{00000000-0005-0000-0000-0000B1B70000}"/>
    <cellStyle name="Normal 7 5 4 6" xfId="19068" xr:uid="{00000000-0005-0000-0000-0000B2B70000}"/>
    <cellStyle name="Normal 7 5 4 7" xfId="42914" xr:uid="{00000000-0005-0000-0000-0000B3B70000}"/>
    <cellStyle name="Normal 7 5 5" xfId="1254" xr:uid="{00000000-0005-0000-0000-0000B4B70000}"/>
    <cellStyle name="Normal 7 5 5 2" xfId="6605" xr:uid="{00000000-0005-0000-0000-0000B5B70000}"/>
    <cellStyle name="Normal 7 5 5 2 2" xfId="15585" xr:uid="{00000000-0005-0000-0000-0000B6B70000}"/>
    <cellStyle name="Normal 7 5 5 2 3" xfId="27868" xr:uid="{00000000-0005-0000-0000-0000B7B70000}"/>
    <cellStyle name="Normal 7 5 5 2 4" xfId="46808" xr:uid="{00000000-0005-0000-0000-0000B8B70000}"/>
    <cellStyle name="Normal 7 5 5 3" xfId="11857" xr:uid="{00000000-0005-0000-0000-0000B9B70000}"/>
    <cellStyle name="Normal 7 5 5 3 2" xfId="35763" xr:uid="{00000000-0005-0000-0000-0000BAB70000}"/>
    <cellStyle name="Normal 7 5 5 4" xfId="20552" xr:uid="{00000000-0005-0000-0000-0000BBB70000}"/>
    <cellStyle name="Normal 7 5 5 5" xfId="43126" xr:uid="{00000000-0005-0000-0000-0000BCB70000}"/>
    <cellStyle name="Normal 7 5 6" xfId="3952" xr:uid="{00000000-0005-0000-0000-0000BDB70000}"/>
    <cellStyle name="Normal 7 5 6 2" xfId="13934" xr:uid="{00000000-0005-0000-0000-0000BEB70000}"/>
    <cellStyle name="Normal 7 5 6 2 2" xfId="29352" xr:uid="{00000000-0005-0000-0000-0000BFB70000}"/>
    <cellStyle name="Normal 7 5 6 3" xfId="37248" xr:uid="{00000000-0005-0000-0000-0000C0B70000}"/>
    <cellStyle name="Normal 7 5 6 4" xfId="22036" xr:uid="{00000000-0005-0000-0000-0000C1B70000}"/>
    <cellStyle name="Normal 7 5 6 5" xfId="45156" xr:uid="{00000000-0005-0000-0000-0000C2B70000}"/>
    <cellStyle name="Normal 7 5 7" xfId="7142" xr:uid="{00000000-0005-0000-0000-0000C3B70000}"/>
    <cellStyle name="Normal 7 5 7 2" xfId="16119" xr:uid="{00000000-0005-0000-0000-0000C4B70000}"/>
    <cellStyle name="Normal 7 5 7 2 2" xfId="30837" xr:uid="{00000000-0005-0000-0000-0000C5B70000}"/>
    <cellStyle name="Normal 7 5 7 3" xfId="38734" xr:uid="{00000000-0005-0000-0000-0000C6B70000}"/>
    <cellStyle name="Normal 7 5 7 4" xfId="23520" xr:uid="{00000000-0005-0000-0000-0000C7B70000}"/>
    <cellStyle name="Normal 7 5 7 5" xfId="47344" xr:uid="{00000000-0005-0000-0000-0000C8B70000}"/>
    <cellStyle name="Normal 7 5 8" xfId="3050" xr:uid="{00000000-0005-0000-0000-0000C9B70000}"/>
    <cellStyle name="Normal 7 5 8 2" xfId="13034" xr:uid="{00000000-0005-0000-0000-0000CAB70000}"/>
    <cellStyle name="Normal 7 5 8 2 2" xfId="32322" xr:uid="{00000000-0005-0000-0000-0000CBB70000}"/>
    <cellStyle name="Normal 7 5 8 3" xfId="40219" xr:uid="{00000000-0005-0000-0000-0000CCB70000}"/>
    <cellStyle name="Normal 7 5 8 4" xfId="24953" xr:uid="{00000000-0005-0000-0000-0000CDB70000}"/>
    <cellStyle name="Normal 7 5 8 5" xfId="44255" xr:uid="{00000000-0005-0000-0000-0000CEB70000}"/>
    <cellStyle name="Normal 7 5 9" xfId="7816" xr:uid="{00000000-0005-0000-0000-0000CFB70000}"/>
    <cellStyle name="Normal 7 5 9 2" xfId="16783" xr:uid="{00000000-0005-0000-0000-0000D0B70000}"/>
    <cellStyle name="Normal 7 5 9 3" xfId="25907" xr:uid="{00000000-0005-0000-0000-0000D1B70000}"/>
    <cellStyle name="Normal 7 5 9 4" xfId="48008" xr:uid="{00000000-0005-0000-0000-0000D2B70000}"/>
    <cellStyle name="Normal 7 6" xfId="722" xr:uid="{00000000-0005-0000-0000-0000D3B70000}"/>
    <cellStyle name="Normal 7 6 10" xfId="11858" xr:uid="{00000000-0005-0000-0000-0000D4B70000}"/>
    <cellStyle name="Normal 7 6 10 2" xfId="33807" xr:uid="{00000000-0005-0000-0000-0000D5B70000}"/>
    <cellStyle name="Normal 7 6 10 3" xfId="49810" xr:uid="{00000000-0005-0000-0000-0000D6B70000}"/>
    <cellStyle name="Normal 7 6 11" xfId="18322" xr:uid="{00000000-0005-0000-0000-0000D7B70000}"/>
    <cellStyle name="Normal 7 6 12" xfId="41628" xr:uid="{00000000-0005-0000-0000-0000D8B70000}"/>
    <cellStyle name="Normal 7 6 2" xfId="1054" xr:uid="{00000000-0005-0000-0000-0000D9B70000}"/>
    <cellStyle name="Normal 7 6 2 10" xfId="18510" xr:uid="{00000000-0005-0000-0000-0000DAB70000}"/>
    <cellStyle name="Normal 7 6 2 11" xfId="42119" xr:uid="{00000000-0005-0000-0000-0000DBB70000}"/>
    <cellStyle name="Normal 7 6 2 2" xfId="2525" xr:uid="{00000000-0005-0000-0000-0000DCB70000}"/>
    <cellStyle name="Normal 7 6 2 2 2" xfId="4992" xr:uid="{00000000-0005-0000-0000-0000DDB70000}"/>
    <cellStyle name="Normal 7 6 2 2 2 2" xfId="14970" xr:uid="{00000000-0005-0000-0000-0000DEB70000}"/>
    <cellStyle name="Normal 7 6 2 2 2 2 2" xfId="28883" xr:uid="{00000000-0005-0000-0000-0000DFB70000}"/>
    <cellStyle name="Normal 7 6 2 2 2 3" xfId="36778" xr:uid="{00000000-0005-0000-0000-0000E0B70000}"/>
    <cellStyle name="Normal 7 6 2 2 2 4" xfId="21567" xr:uid="{00000000-0005-0000-0000-0000E1B70000}"/>
    <cellStyle name="Normal 7 6 2 2 2 5" xfId="46192" xr:uid="{00000000-0005-0000-0000-0000E2B70000}"/>
    <cellStyle name="Normal 7 6 2 2 3" xfId="9071" xr:uid="{00000000-0005-0000-0000-0000E3B70000}"/>
    <cellStyle name="Normal 7 6 2 2 3 2" xfId="18037" xr:uid="{00000000-0005-0000-0000-0000E4B70000}"/>
    <cellStyle name="Normal 7 6 2 2 3 2 2" xfId="30367" xr:uid="{00000000-0005-0000-0000-0000E5B70000}"/>
    <cellStyle name="Normal 7 6 2 2 3 3" xfId="38263" xr:uid="{00000000-0005-0000-0000-0000E6B70000}"/>
    <cellStyle name="Normal 7 6 2 2 3 4" xfId="23050" xr:uid="{00000000-0005-0000-0000-0000E7B70000}"/>
    <cellStyle name="Normal 7 6 2 2 3 5" xfId="49263" xr:uid="{00000000-0005-0000-0000-0000E8B70000}"/>
    <cellStyle name="Normal 7 6 2 2 4" xfId="9936" xr:uid="{00000000-0005-0000-0000-0000E9B70000}"/>
    <cellStyle name="Normal 7 6 2 2 4 2" xfId="31852" xr:uid="{00000000-0005-0000-0000-0000EAB70000}"/>
    <cellStyle name="Normal 7 6 2 2 4 3" xfId="39749" xr:uid="{00000000-0005-0000-0000-0000EBB70000}"/>
    <cellStyle name="Normal 7 6 2 2 4 4" xfId="24534" xr:uid="{00000000-0005-0000-0000-0000ECB70000}"/>
    <cellStyle name="Normal 7 6 2 2 4 5" xfId="50906" xr:uid="{00000000-0005-0000-0000-0000EDB70000}"/>
    <cellStyle name="Normal 7 6 2 2 5" xfId="12556" xr:uid="{00000000-0005-0000-0000-0000EEB70000}"/>
    <cellStyle name="Normal 7 6 2 2 5 2" xfId="33337" xr:uid="{00000000-0005-0000-0000-0000EFB70000}"/>
    <cellStyle name="Normal 7 6 2 2 5 3" xfId="41234" xr:uid="{00000000-0005-0000-0000-0000F0B70000}"/>
    <cellStyle name="Normal 7 6 2 2 6" xfId="26921" xr:uid="{00000000-0005-0000-0000-0000F1B70000}"/>
    <cellStyle name="Normal 7 6 2 2 7" xfId="34821" xr:uid="{00000000-0005-0000-0000-0000F2B70000}"/>
    <cellStyle name="Normal 7 6 2 2 8" xfId="20083" xr:uid="{00000000-0005-0000-0000-0000F3B70000}"/>
    <cellStyle name="Normal 7 6 2 2 9" xfId="42724" xr:uid="{00000000-0005-0000-0000-0000F4B70000}"/>
    <cellStyle name="Normal 7 6 2 3" xfId="1918" xr:uid="{00000000-0005-0000-0000-0000F5B70000}"/>
    <cellStyle name="Normal 7 6 2 3 2" xfId="4153" xr:uid="{00000000-0005-0000-0000-0000F6B70000}"/>
    <cellStyle name="Normal 7 6 2 3 2 2" xfId="14133" xr:uid="{00000000-0005-0000-0000-0000F7B70000}"/>
    <cellStyle name="Normal 7 6 2 3 2 3" xfId="27431" xr:uid="{00000000-0005-0000-0000-0000F8B70000}"/>
    <cellStyle name="Normal 7 6 2 3 2 4" xfId="45355" xr:uid="{00000000-0005-0000-0000-0000F9B70000}"/>
    <cellStyle name="Normal 7 6 2 3 3" xfId="11859" xr:uid="{00000000-0005-0000-0000-0000FAB70000}"/>
    <cellStyle name="Normal 7 6 2 3 3 2" xfId="35326" xr:uid="{00000000-0005-0000-0000-0000FBB70000}"/>
    <cellStyle name="Normal 7 6 2 3 4" xfId="19387" xr:uid="{00000000-0005-0000-0000-0000FCB70000}"/>
    <cellStyle name="Normal 7 6 2 3 5" xfId="43686" xr:uid="{00000000-0005-0000-0000-0000FDB70000}"/>
    <cellStyle name="Normal 7 6 2 4" xfId="3728" xr:uid="{00000000-0005-0000-0000-0000FEB70000}"/>
    <cellStyle name="Normal 7 6 2 4 2" xfId="13712" xr:uid="{00000000-0005-0000-0000-0000FFB70000}"/>
    <cellStyle name="Normal 7 6 2 4 2 2" xfId="28187" xr:uid="{00000000-0005-0000-0000-000000B80000}"/>
    <cellStyle name="Normal 7 6 2 4 3" xfId="36082" xr:uid="{00000000-0005-0000-0000-000001B80000}"/>
    <cellStyle name="Normal 7 6 2 4 4" xfId="20871" xr:uid="{00000000-0005-0000-0000-000002B80000}"/>
    <cellStyle name="Normal 7 6 2 4 5" xfId="44933" xr:uid="{00000000-0005-0000-0000-000003B80000}"/>
    <cellStyle name="Normal 7 6 2 5" xfId="8466" xr:uid="{00000000-0005-0000-0000-000004B80000}"/>
    <cellStyle name="Normal 7 6 2 5 2" xfId="17433" xr:uid="{00000000-0005-0000-0000-000005B80000}"/>
    <cellStyle name="Normal 7 6 2 5 2 2" xfId="29671" xr:uid="{00000000-0005-0000-0000-000006B80000}"/>
    <cellStyle name="Normal 7 6 2 5 3" xfId="37567" xr:uid="{00000000-0005-0000-0000-000007B80000}"/>
    <cellStyle name="Normal 7 6 2 5 4" xfId="22354" xr:uid="{00000000-0005-0000-0000-000008B80000}"/>
    <cellStyle name="Normal 7 6 2 5 5" xfId="48658" xr:uid="{00000000-0005-0000-0000-000009B80000}"/>
    <cellStyle name="Normal 7 6 2 6" xfId="9937" xr:uid="{00000000-0005-0000-0000-00000AB80000}"/>
    <cellStyle name="Normal 7 6 2 6 2" xfId="31156" xr:uid="{00000000-0005-0000-0000-00000BB80000}"/>
    <cellStyle name="Normal 7 6 2 6 3" xfId="39053" xr:uid="{00000000-0005-0000-0000-00000CB80000}"/>
    <cellStyle name="Normal 7 6 2 6 4" xfId="23838" xr:uid="{00000000-0005-0000-0000-00000DB80000}"/>
    <cellStyle name="Normal 7 6 2 6 5" xfId="50301" xr:uid="{00000000-0005-0000-0000-00000EB80000}"/>
    <cellStyle name="Normal 7 6 2 7" xfId="25241" xr:uid="{00000000-0005-0000-0000-00000FB80000}"/>
    <cellStyle name="Normal 7 6 2 7 2" xfId="32641" xr:uid="{00000000-0005-0000-0000-000010B80000}"/>
    <cellStyle name="Normal 7 6 2 7 3" xfId="40538" xr:uid="{00000000-0005-0000-0000-000011B80000}"/>
    <cellStyle name="Normal 7 6 2 8" xfId="26225" xr:uid="{00000000-0005-0000-0000-000012B80000}"/>
    <cellStyle name="Normal 7 6 2 9" xfId="34125" xr:uid="{00000000-0005-0000-0000-000013B80000}"/>
    <cellStyle name="Normal 7 6 3" xfId="2524" xr:uid="{00000000-0005-0000-0000-000014B80000}"/>
    <cellStyle name="Normal 7 6 3 2" xfId="4713" xr:uid="{00000000-0005-0000-0000-000015B80000}"/>
    <cellStyle name="Normal 7 6 3 2 2" xfId="14691" xr:uid="{00000000-0005-0000-0000-000016B80000}"/>
    <cellStyle name="Normal 7 6 3 2 2 2" xfId="28882" xr:uid="{00000000-0005-0000-0000-000017B80000}"/>
    <cellStyle name="Normal 7 6 3 2 3" xfId="36777" xr:uid="{00000000-0005-0000-0000-000018B80000}"/>
    <cellStyle name="Normal 7 6 3 2 4" xfId="21566" xr:uid="{00000000-0005-0000-0000-000019B80000}"/>
    <cellStyle name="Normal 7 6 3 2 5" xfId="45913" xr:uid="{00000000-0005-0000-0000-00001AB80000}"/>
    <cellStyle name="Normal 7 6 3 3" xfId="9070" xr:uid="{00000000-0005-0000-0000-00001BB80000}"/>
    <cellStyle name="Normal 7 6 3 3 2" xfId="18036" xr:uid="{00000000-0005-0000-0000-00001CB80000}"/>
    <cellStyle name="Normal 7 6 3 3 2 2" xfId="30366" xr:uid="{00000000-0005-0000-0000-00001DB80000}"/>
    <cellStyle name="Normal 7 6 3 3 3" xfId="38262" xr:uid="{00000000-0005-0000-0000-00001EB80000}"/>
    <cellStyle name="Normal 7 6 3 3 4" xfId="23049" xr:uid="{00000000-0005-0000-0000-00001FB80000}"/>
    <cellStyle name="Normal 7 6 3 3 5" xfId="49262" xr:uid="{00000000-0005-0000-0000-000020B80000}"/>
    <cellStyle name="Normal 7 6 3 4" xfId="9938" xr:uid="{00000000-0005-0000-0000-000021B80000}"/>
    <cellStyle name="Normal 7 6 3 4 2" xfId="31851" xr:uid="{00000000-0005-0000-0000-000022B80000}"/>
    <cellStyle name="Normal 7 6 3 4 3" xfId="39748" xr:uid="{00000000-0005-0000-0000-000023B80000}"/>
    <cellStyle name="Normal 7 6 3 4 4" xfId="24533" xr:uid="{00000000-0005-0000-0000-000024B80000}"/>
    <cellStyle name="Normal 7 6 3 4 5" xfId="50905" xr:uid="{00000000-0005-0000-0000-000025B80000}"/>
    <cellStyle name="Normal 7 6 3 5" xfId="12555" xr:uid="{00000000-0005-0000-0000-000026B80000}"/>
    <cellStyle name="Normal 7 6 3 5 2" xfId="33336" xr:uid="{00000000-0005-0000-0000-000027B80000}"/>
    <cellStyle name="Normal 7 6 3 5 3" xfId="41233" xr:uid="{00000000-0005-0000-0000-000028B80000}"/>
    <cellStyle name="Normal 7 6 3 6" xfId="26920" xr:uid="{00000000-0005-0000-0000-000029B80000}"/>
    <cellStyle name="Normal 7 6 3 7" xfId="34820" xr:uid="{00000000-0005-0000-0000-00002AB80000}"/>
    <cellStyle name="Normal 7 6 3 8" xfId="20082" xr:uid="{00000000-0005-0000-0000-00002BB80000}"/>
    <cellStyle name="Normal 7 6 3 9" xfId="42723" xr:uid="{00000000-0005-0000-0000-00002CB80000}"/>
    <cellStyle name="Normal 7 6 4" xfId="1413" xr:uid="{00000000-0005-0000-0000-00002DB80000}"/>
    <cellStyle name="Normal 7 6 4 2" xfId="4589" xr:uid="{00000000-0005-0000-0000-00002EB80000}"/>
    <cellStyle name="Normal 7 6 4 2 2" xfId="14567" xr:uid="{00000000-0005-0000-0000-00002FB80000}"/>
    <cellStyle name="Normal 7 6 4 2 3" xfId="27343" xr:uid="{00000000-0005-0000-0000-000030B80000}"/>
    <cellStyle name="Normal 7 6 4 2 4" xfId="45789" xr:uid="{00000000-0005-0000-0000-000031B80000}"/>
    <cellStyle name="Normal 7 6 4 3" xfId="11860" xr:uid="{00000000-0005-0000-0000-000032B80000}"/>
    <cellStyle name="Normal 7 6 4 3 2" xfId="35238" xr:uid="{00000000-0005-0000-0000-000033B80000}"/>
    <cellStyle name="Normal 7 6 4 4" xfId="19069" xr:uid="{00000000-0005-0000-0000-000034B80000}"/>
    <cellStyle name="Normal 7 6 4 5" xfId="43285" xr:uid="{00000000-0005-0000-0000-000035B80000}"/>
    <cellStyle name="Normal 7 6 5" xfId="6765" xr:uid="{00000000-0005-0000-0000-000036B80000}"/>
    <cellStyle name="Normal 7 6 5 2" xfId="15743" xr:uid="{00000000-0005-0000-0000-000037B80000}"/>
    <cellStyle name="Normal 7 6 5 2 2" xfId="27869" xr:uid="{00000000-0005-0000-0000-000038B80000}"/>
    <cellStyle name="Normal 7 6 5 3" xfId="35764" xr:uid="{00000000-0005-0000-0000-000039B80000}"/>
    <cellStyle name="Normal 7 6 5 4" xfId="20553" xr:uid="{00000000-0005-0000-0000-00003AB80000}"/>
    <cellStyle name="Normal 7 6 5 5" xfId="46967" xr:uid="{00000000-0005-0000-0000-00003BB80000}"/>
    <cellStyle name="Normal 7 6 6" xfId="3872" xr:uid="{00000000-0005-0000-0000-00003CB80000}"/>
    <cellStyle name="Normal 7 6 6 2" xfId="13854" xr:uid="{00000000-0005-0000-0000-00003DB80000}"/>
    <cellStyle name="Normal 7 6 6 2 2" xfId="29353" xr:uid="{00000000-0005-0000-0000-00003EB80000}"/>
    <cellStyle name="Normal 7 6 6 3" xfId="37249" xr:uid="{00000000-0005-0000-0000-00003FB80000}"/>
    <cellStyle name="Normal 7 6 6 4" xfId="22037" xr:uid="{00000000-0005-0000-0000-000040B80000}"/>
    <cellStyle name="Normal 7 6 6 5" xfId="45076" xr:uid="{00000000-0005-0000-0000-000041B80000}"/>
    <cellStyle name="Normal 7 6 7" xfId="7301" xr:uid="{00000000-0005-0000-0000-000042B80000}"/>
    <cellStyle name="Normal 7 6 7 2" xfId="16277" xr:uid="{00000000-0005-0000-0000-000043B80000}"/>
    <cellStyle name="Normal 7 6 7 2 2" xfId="30838" xr:uid="{00000000-0005-0000-0000-000044B80000}"/>
    <cellStyle name="Normal 7 6 7 3" xfId="38735" xr:uid="{00000000-0005-0000-0000-000045B80000}"/>
    <cellStyle name="Normal 7 6 7 4" xfId="23521" xr:uid="{00000000-0005-0000-0000-000046B80000}"/>
    <cellStyle name="Normal 7 6 7 5" xfId="47502" xr:uid="{00000000-0005-0000-0000-000047B80000}"/>
    <cellStyle name="Normal 7 6 8" xfId="3209" xr:uid="{00000000-0005-0000-0000-000048B80000}"/>
    <cellStyle name="Normal 7 6 8 2" xfId="13193" xr:uid="{00000000-0005-0000-0000-000049B80000}"/>
    <cellStyle name="Normal 7 6 8 2 2" xfId="32323" xr:uid="{00000000-0005-0000-0000-00004AB80000}"/>
    <cellStyle name="Normal 7 6 8 3" xfId="40220" xr:uid="{00000000-0005-0000-0000-00004BB80000}"/>
    <cellStyle name="Normal 7 6 8 4" xfId="24954" xr:uid="{00000000-0005-0000-0000-00004CB80000}"/>
    <cellStyle name="Normal 7 6 8 5" xfId="44414" xr:uid="{00000000-0005-0000-0000-00004DB80000}"/>
    <cellStyle name="Normal 7 6 9" xfId="7975" xr:uid="{00000000-0005-0000-0000-00004EB80000}"/>
    <cellStyle name="Normal 7 6 9 2" xfId="16942" xr:uid="{00000000-0005-0000-0000-00004FB80000}"/>
    <cellStyle name="Normal 7 6 9 3" xfId="25908" xr:uid="{00000000-0005-0000-0000-000050B80000}"/>
    <cellStyle name="Normal 7 6 9 4" xfId="48167" xr:uid="{00000000-0005-0000-0000-000051B80000}"/>
    <cellStyle name="Normal 7 7" xfId="896" xr:uid="{00000000-0005-0000-0000-000052B80000}"/>
    <cellStyle name="Normal 7 7 10" xfId="33803" xr:uid="{00000000-0005-0000-0000-000053B80000}"/>
    <cellStyle name="Normal 7 7 11" xfId="18340" xr:uid="{00000000-0005-0000-0000-000054B80000}"/>
    <cellStyle name="Normal 7 7 12" xfId="41802" xr:uid="{00000000-0005-0000-0000-000055B80000}"/>
    <cellStyle name="Normal 7 7 2" xfId="1055" xr:uid="{00000000-0005-0000-0000-000056B80000}"/>
    <cellStyle name="Normal 7 7 2 10" xfId="18511" xr:uid="{00000000-0005-0000-0000-000057B80000}"/>
    <cellStyle name="Normal 7 7 2 11" xfId="42120" xr:uid="{00000000-0005-0000-0000-000058B80000}"/>
    <cellStyle name="Normal 7 7 2 2" xfId="2527" xr:uid="{00000000-0005-0000-0000-000059B80000}"/>
    <cellStyle name="Normal 7 7 2 2 2" xfId="4893" xr:uid="{00000000-0005-0000-0000-00005AB80000}"/>
    <cellStyle name="Normal 7 7 2 2 2 2" xfId="14871" xr:uid="{00000000-0005-0000-0000-00005BB80000}"/>
    <cellStyle name="Normal 7 7 2 2 2 2 2" xfId="28885" xr:uid="{00000000-0005-0000-0000-00005CB80000}"/>
    <cellStyle name="Normal 7 7 2 2 2 3" xfId="36780" xr:uid="{00000000-0005-0000-0000-00005DB80000}"/>
    <cellStyle name="Normal 7 7 2 2 2 4" xfId="21569" xr:uid="{00000000-0005-0000-0000-00005EB80000}"/>
    <cellStyle name="Normal 7 7 2 2 2 5" xfId="46093" xr:uid="{00000000-0005-0000-0000-00005FB80000}"/>
    <cellStyle name="Normal 7 7 2 2 3" xfId="9073" xr:uid="{00000000-0005-0000-0000-000060B80000}"/>
    <cellStyle name="Normal 7 7 2 2 3 2" xfId="18039" xr:uid="{00000000-0005-0000-0000-000061B80000}"/>
    <cellStyle name="Normal 7 7 2 2 3 2 2" xfId="30369" xr:uid="{00000000-0005-0000-0000-000062B80000}"/>
    <cellStyle name="Normal 7 7 2 2 3 3" xfId="38265" xr:uid="{00000000-0005-0000-0000-000063B80000}"/>
    <cellStyle name="Normal 7 7 2 2 3 4" xfId="23052" xr:uid="{00000000-0005-0000-0000-000064B80000}"/>
    <cellStyle name="Normal 7 7 2 2 3 5" xfId="49265" xr:uid="{00000000-0005-0000-0000-000065B80000}"/>
    <cellStyle name="Normal 7 7 2 2 4" xfId="9939" xr:uid="{00000000-0005-0000-0000-000066B80000}"/>
    <cellStyle name="Normal 7 7 2 2 4 2" xfId="31854" xr:uid="{00000000-0005-0000-0000-000067B80000}"/>
    <cellStyle name="Normal 7 7 2 2 4 3" xfId="39751" xr:uid="{00000000-0005-0000-0000-000068B80000}"/>
    <cellStyle name="Normal 7 7 2 2 4 4" xfId="24536" xr:uid="{00000000-0005-0000-0000-000069B80000}"/>
    <cellStyle name="Normal 7 7 2 2 4 5" xfId="50908" xr:uid="{00000000-0005-0000-0000-00006AB80000}"/>
    <cellStyle name="Normal 7 7 2 2 5" xfId="12558" xr:uid="{00000000-0005-0000-0000-00006BB80000}"/>
    <cellStyle name="Normal 7 7 2 2 5 2" xfId="33339" xr:uid="{00000000-0005-0000-0000-00006CB80000}"/>
    <cellStyle name="Normal 7 7 2 2 5 3" xfId="41236" xr:uid="{00000000-0005-0000-0000-00006DB80000}"/>
    <cellStyle name="Normal 7 7 2 2 6" xfId="26923" xr:uid="{00000000-0005-0000-0000-00006EB80000}"/>
    <cellStyle name="Normal 7 7 2 2 7" xfId="34823" xr:uid="{00000000-0005-0000-0000-00006FB80000}"/>
    <cellStyle name="Normal 7 7 2 2 8" xfId="20085" xr:uid="{00000000-0005-0000-0000-000070B80000}"/>
    <cellStyle name="Normal 7 7 2 2 9" xfId="42726" xr:uid="{00000000-0005-0000-0000-000071B80000}"/>
    <cellStyle name="Normal 7 7 2 3" xfId="1919" xr:uid="{00000000-0005-0000-0000-000072B80000}"/>
    <cellStyle name="Normal 7 7 2 3 2" xfId="11861" xr:uid="{00000000-0005-0000-0000-000073B80000}"/>
    <cellStyle name="Normal 7 7 2 3 2 2" xfId="27432" xr:uid="{00000000-0005-0000-0000-000074B80000}"/>
    <cellStyle name="Normal 7 7 2 3 3" xfId="35327" xr:uid="{00000000-0005-0000-0000-000075B80000}"/>
    <cellStyle name="Normal 7 7 2 3 4" xfId="19388" xr:uid="{00000000-0005-0000-0000-000076B80000}"/>
    <cellStyle name="Normal 7 7 2 3 5" xfId="43687" xr:uid="{00000000-0005-0000-0000-000077B80000}"/>
    <cellStyle name="Normal 7 7 2 4" xfId="3729" xr:uid="{00000000-0005-0000-0000-000078B80000}"/>
    <cellStyle name="Normal 7 7 2 4 2" xfId="13713" xr:uid="{00000000-0005-0000-0000-000079B80000}"/>
    <cellStyle name="Normal 7 7 2 4 2 2" xfId="28188" xr:uid="{00000000-0005-0000-0000-00007AB80000}"/>
    <cellStyle name="Normal 7 7 2 4 3" xfId="36083" xr:uid="{00000000-0005-0000-0000-00007BB80000}"/>
    <cellStyle name="Normal 7 7 2 4 4" xfId="20872" xr:uid="{00000000-0005-0000-0000-00007CB80000}"/>
    <cellStyle name="Normal 7 7 2 4 5" xfId="44934" xr:uid="{00000000-0005-0000-0000-00007DB80000}"/>
    <cellStyle name="Normal 7 7 2 5" xfId="8467" xr:uid="{00000000-0005-0000-0000-00007EB80000}"/>
    <cellStyle name="Normal 7 7 2 5 2" xfId="17434" xr:uid="{00000000-0005-0000-0000-00007FB80000}"/>
    <cellStyle name="Normal 7 7 2 5 2 2" xfId="29672" xr:uid="{00000000-0005-0000-0000-000080B80000}"/>
    <cellStyle name="Normal 7 7 2 5 3" xfId="37568" xr:uid="{00000000-0005-0000-0000-000081B80000}"/>
    <cellStyle name="Normal 7 7 2 5 4" xfId="22355" xr:uid="{00000000-0005-0000-0000-000082B80000}"/>
    <cellStyle name="Normal 7 7 2 5 5" xfId="48659" xr:uid="{00000000-0005-0000-0000-000083B80000}"/>
    <cellStyle name="Normal 7 7 2 6" xfId="9940" xr:uid="{00000000-0005-0000-0000-000084B80000}"/>
    <cellStyle name="Normal 7 7 2 6 2" xfId="31157" xr:uid="{00000000-0005-0000-0000-000085B80000}"/>
    <cellStyle name="Normal 7 7 2 6 3" xfId="39054" xr:uid="{00000000-0005-0000-0000-000086B80000}"/>
    <cellStyle name="Normal 7 7 2 6 4" xfId="23839" xr:uid="{00000000-0005-0000-0000-000087B80000}"/>
    <cellStyle name="Normal 7 7 2 6 5" xfId="50302" xr:uid="{00000000-0005-0000-0000-000088B80000}"/>
    <cellStyle name="Normal 7 7 2 7" xfId="25242" xr:uid="{00000000-0005-0000-0000-000089B80000}"/>
    <cellStyle name="Normal 7 7 2 7 2" xfId="32642" xr:uid="{00000000-0005-0000-0000-00008AB80000}"/>
    <cellStyle name="Normal 7 7 2 7 3" xfId="40539" xr:uid="{00000000-0005-0000-0000-00008BB80000}"/>
    <cellStyle name="Normal 7 7 2 8" xfId="26226" xr:uid="{00000000-0005-0000-0000-00008CB80000}"/>
    <cellStyle name="Normal 7 7 2 9" xfId="34126" xr:uid="{00000000-0005-0000-0000-00008DB80000}"/>
    <cellStyle name="Normal 7 7 3" xfId="2526" xr:uid="{00000000-0005-0000-0000-00008EB80000}"/>
    <cellStyle name="Normal 7 7 3 2" xfId="6939" xr:uid="{00000000-0005-0000-0000-00008FB80000}"/>
    <cellStyle name="Normal 7 7 3 2 2" xfId="15917" xr:uid="{00000000-0005-0000-0000-000090B80000}"/>
    <cellStyle name="Normal 7 7 3 2 2 2" xfId="28884" xr:uid="{00000000-0005-0000-0000-000091B80000}"/>
    <cellStyle name="Normal 7 7 3 2 3" xfId="36779" xr:uid="{00000000-0005-0000-0000-000092B80000}"/>
    <cellStyle name="Normal 7 7 3 2 4" xfId="21568" xr:uid="{00000000-0005-0000-0000-000093B80000}"/>
    <cellStyle name="Normal 7 7 3 2 5" xfId="47141" xr:uid="{00000000-0005-0000-0000-000094B80000}"/>
    <cellStyle name="Normal 7 7 3 3" xfId="9072" xr:uid="{00000000-0005-0000-0000-000095B80000}"/>
    <cellStyle name="Normal 7 7 3 3 2" xfId="18038" xr:uid="{00000000-0005-0000-0000-000096B80000}"/>
    <cellStyle name="Normal 7 7 3 3 2 2" xfId="30368" xr:uid="{00000000-0005-0000-0000-000097B80000}"/>
    <cellStyle name="Normal 7 7 3 3 3" xfId="38264" xr:uid="{00000000-0005-0000-0000-000098B80000}"/>
    <cellStyle name="Normal 7 7 3 3 4" xfId="23051" xr:uid="{00000000-0005-0000-0000-000099B80000}"/>
    <cellStyle name="Normal 7 7 3 3 5" xfId="49264" xr:uid="{00000000-0005-0000-0000-00009AB80000}"/>
    <cellStyle name="Normal 7 7 3 4" xfId="9941" xr:uid="{00000000-0005-0000-0000-00009BB80000}"/>
    <cellStyle name="Normal 7 7 3 4 2" xfId="31853" xr:uid="{00000000-0005-0000-0000-00009CB80000}"/>
    <cellStyle name="Normal 7 7 3 4 3" xfId="39750" xr:uid="{00000000-0005-0000-0000-00009DB80000}"/>
    <cellStyle name="Normal 7 7 3 4 4" xfId="24535" xr:uid="{00000000-0005-0000-0000-00009EB80000}"/>
    <cellStyle name="Normal 7 7 3 4 5" xfId="50907" xr:uid="{00000000-0005-0000-0000-00009FB80000}"/>
    <cellStyle name="Normal 7 7 3 5" xfId="12557" xr:uid="{00000000-0005-0000-0000-0000A0B80000}"/>
    <cellStyle name="Normal 7 7 3 5 2" xfId="33338" xr:uid="{00000000-0005-0000-0000-0000A1B80000}"/>
    <cellStyle name="Normal 7 7 3 5 3" xfId="41235" xr:uid="{00000000-0005-0000-0000-0000A2B80000}"/>
    <cellStyle name="Normal 7 7 3 6" xfId="26922" xr:uid="{00000000-0005-0000-0000-0000A3B80000}"/>
    <cellStyle name="Normal 7 7 3 7" xfId="34822" xr:uid="{00000000-0005-0000-0000-0000A4B80000}"/>
    <cellStyle name="Normal 7 7 3 8" xfId="20084" xr:uid="{00000000-0005-0000-0000-0000A5B80000}"/>
    <cellStyle name="Normal 7 7 3 9" xfId="42725" xr:uid="{00000000-0005-0000-0000-0000A6B80000}"/>
    <cellStyle name="Normal 7 7 4" xfId="1587" xr:uid="{00000000-0005-0000-0000-0000A7B80000}"/>
    <cellStyle name="Normal 7 7 4 2" xfId="4053" xr:uid="{00000000-0005-0000-0000-0000A8B80000}"/>
    <cellStyle name="Normal 7 7 4 2 2" xfId="14034" xr:uid="{00000000-0005-0000-0000-0000A9B80000}"/>
    <cellStyle name="Normal 7 7 4 2 3" xfId="27339" xr:uid="{00000000-0005-0000-0000-0000AAB80000}"/>
    <cellStyle name="Normal 7 7 4 2 4" xfId="45256" xr:uid="{00000000-0005-0000-0000-0000ABB80000}"/>
    <cellStyle name="Normal 7 7 4 3" xfId="11862" xr:uid="{00000000-0005-0000-0000-0000ACB80000}"/>
    <cellStyle name="Normal 7 7 4 3 2" xfId="35234" xr:uid="{00000000-0005-0000-0000-0000ADB80000}"/>
    <cellStyle name="Normal 7 7 4 4" xfId="19065" xr:uid="{00000000-0005-0000-0000-0000AEB80000}"/>
    <cellStyle name="Normal 7 7 4 5" xfId="43459" xr:uid="{00000000-0005-0000-0000-0000AFB80000}"/>
    <cellStyle name="Normal 7 7 5" xfId="7475" xr:uid="{00000000-0005-0000-0000-0000B0B80000}"/>
    <cellStyle name="Normal 7 7 5 2" xfId="16450" xr:uid="{00000000-0005-0000-0000-0000B1B80000}"/>
    <cellStyle name="Normal 7 7 5 2 2" xfId="27865" xr:uid="{00000000-0005-0000-0000-0000B2B80000}"/>
    <cellStyle name="Normal 7 7 5 3" xfId="35760" xr:uid="{00000000-0005-0000-0000-0000B3B80000}"/>
    <cellStyle name="Normal 7 7 5 4" xfId="20549" xr:uid="{00000000-0005-0000-0000-0000B4B80000}"/>
    <cellStyle name="Normal 7 7 5 5" xfId="47675" xr:uid="{00000000-0005-0000-0000-0000B5B80000}"/>
    <cellStyle name="Normal 7 7 6" xfId="3383" xr:uid="{00000000-0005-0000-0000-0000B6B80000}"/>
    <cellStyle name="Normal 7 7 6 2" xfId="13367" xr:uid="{00000000-0005-0000-0000-0000B7B80000}"/>
    <cellStyle name="Normal 7 7 6 2 2" xfId="29349" xr:uid="{00000000-0005-0000-0000-0000B8B80000}"/>
    <cellStyle name="Normal 7 7 6 3" xfId="37245" xr:uid="{00000000-0005-0000-0000-0000B9B80000}"/>
    <cellStyle name="Normal 7 7 6 4" xfId="22033" xr:uid="{00000000-0005-0000-0000-0000BAB80000}"/>
    <cellStyle name="Normal 7 7 6 5" xfId="44588" xr:uid="{00000000-0005-0000-0000-0000BBB80000}"/>
    <cellStyle name="Normal 7 7 7" xfId="8149" xr:uid="{00000000-0005-0000-0000-0000BCB80000}"/>
    <cellStyle name="Normal 7 7 7 2" xfId="17116" xr:uid="{00000000-0005-0000-0000-0000BDB80000}"/>
    <cellStyle name="Normal 7 7 7 2 2" xfId="30834" xr:uid="{00000000-0005-0000-0000-0000BEB80000}"/>
    <cellStyle name="Normal 7 7 7 3" xfId="38731" xr:uid="{00000000-0005-0000-0000-0000BFB80000}"/>
    <cellStyle name="Normal 7 7 7 4" xfId="23517" xr:uid="{00000000-0005-0000-0000-0000C0B80000}"/>
    <cellStyle name="Normal 7 7 7 5" xfId="48341" xr:uid="{00000000-0005-0000-0000-0000C1B80000}"/>
    <cellStyle name="Normal 7 7 8" xfId="11863" xr:uid="{00000000-0005-0000-0000-0000C2B80000}"/>
    <cellStyle name="Normal 7 7 8 2" xfId="32319" xr:uid="{00000000-0005-0000-0000-0000C3B80000}"/>
    <cellStyle name="Normal 7 7 8 3" xfId="40216" xr:uid="{00000000-0005-0000-0000-0000C4B80000}"/>
    <cellStyle name="Normal 7 7 8 4" xfId="24950" xr:uid="{00000000-0005-0000-0000-0000C5B80000}"/>
    <cellStyle name="Normal 7 7 8 5" xfId="49984" xr:uid="{00000000-0005-0000-0000-0000C6B80000}"/>
    <cellStyle name="Normal 7 7 9" xfId="25904" xr:uid="{00000000-0005-0000-0000-0000C7B80000}"/>
    <cellStyle name="Normal 7 8" xfId="1056" xr:uid="{00000000-0005-0000-0000-0000C8B80000}"/>
    <cellStyle name="Normal 7 8 2" xfId="2742" xr:uid="{00000000-0005-0000-0000-0000C9B80000}"/>
    <cellStyle name="Normal 7 8 2 2" xfId="4614" xr:uid="{00000000-0005-0000-0000-0000CAB80000}"/>
    <cellStyle name="Normal 7 8 2 2 2" xfId="14592" xr:uid="{00000000-0005-0000-0000-0000CBB80000}"/>
    <cellStyle name="Normal 7 8 2 2 3" xfId="45814" xr:uid="{00000000-0005-0000-0000-0000CCB80000}"/>
    <cellStyle name="Normal 7 8 2 3" xfId="11864" xr:uid="{00000000-0005-0000-0000-0000CDB80000}"/>
    <cellStyle name="Normal 7 8 2 4" xfId="26996" xr:uid="{00000000-0005-0000-0000-0000CEB80000}"/>
    <cellStyle name="Normal 7 8 2 5" xfId="43950" xr:uid="{00000000-0005-0000-0000-0000CFB80000}"/>
    <cellStyle name="Normal 7 8 3" xfId="3730" xr:uid="{00000000-0005-0000-0000-0000D0B80000}"/>
    <cellStyle name="Normal 7 8 3 2" xfId="13714" xr:uid="{00000000-0005-0000-0000-0000D1B80000}"/>
    <cellStyle name="Normal 7 8 3 3" xfId="34893" xr:uid="{00000000-0005-0000-0000-0000D2B80000}"/>
    <cellStyle name="Normal 7 8 3 4" xfId="44935" xr:uid="{00000000-0005-0000-0000-0000D3B80000}"/>
    <cellStyle name="Normal 7 8 4" xfId="9129" xr:uid="{00000000-0005-0000-0000-0000D4B80000}"/>
    <cellStyle name="Normal 7 8 4 2" xfId="18095" xr:uid="{00000000-0005-0000-0000-0000D5B80000}"/>
    <cellStyle name="Normal 7 8 4 3" xfId="49321" xr:uid="{00000000-0005-0000-0000-0000D6B80000}"/>
    <cellStyle name="Normal 7 8 5" xfId="11865" xr:uid="{00000000-0005-0000-0000-0000D7B80000}"/>
    <cellStyle name="Normal 7 8 5 2" xfId="50964" xr:uid="{00000000-0005-0000-0000-0000D8B80000}"/>
    <cellStyle name="Normal 7 8 6" xfId="18388" xr:uid="{00000000-0005-0000-0000-0000D9B80000}"/>
    <cellStyle name="Normal 7 8 7" xfId="42782" xr:uid="{00000000-0005-0000-0000-0000DAB80000}"/>
    <cellStyle name="Normal 7 9" xfId="1089" xr:uid="{00000000-0005-0000-0000-0000DBB80000}"/>
    <cellStyle name="Normal 7 9 2" xfId="4333" xr:uid="{00000000-0005-0000-0000-0000DCB80000}"/>
    <cellStyle name="Normal 7 9 2 2" xfId="14313" xr:uid="{00000000-0005-0000-0000-0000DDB80000}"/>
    <cellStyle name="Normal 7 9 2 3" xfId="45535" xr:uid="{00000000-0005-0000-0000-0000DEB80000}"/>
    <cellStyle name="Normal 7 9 3" xfId="11866" xr:uid="{00000000-0005-0000-0000-0000DFB80000}"/>
    <cellStyle name="Normal 7 9 4" xfId="42962" xr:uid="{00000000-0005-0000-0000-0000E0B80000}"/>
    <cellStyle name="Normal 8" xfId="419" xr:uid="{00000000-0005-0000-0000-0000E1B80000}"/>
    <cellStyle name="Normal 8 10" xfId="7004" xr:uid="{00000000-0005-0000-0000-0000E2B80000}"/>
    <cellStyle name="Normal 8 10 2" xfId="10003" xr:uid="{00000000-0005-0000-0000-0000E3B80000}"/>
    <cellStyle name="Normal 8 10 2 2" xfId="27481" xr:uid="{00000000-0005-0000-0000-0000E4B80000}"/>
    <cellStyle name="Normal 8 10 3" xfId="35376" xr:uid="{00000000-0005-0000-0000-0000E5B80000}"/>
    <cellStyle name="Normal 8 10 4" xfId="20166" xr:uid="{00000000-0005-0000-0000-0000E6B80000}"/>
    <cellStyle name="Normal 8 10 5" xfId="47206" xr:uid="{00000000-0005-0000-0000-0000E7B80000}"/>
    <cellStyle name="Normal 8 11" xfId="2912" xr:uid="{00000000-0005-0000-0000-0000E8B80000}"/>
    <cellStyle name="Normal 8 11 2" xfId="12896" xr:uid="{00000000-0005-0000-0000-0000E9B80000}"/>
    <cellStyle name="Normal 8 11 2 2" xfId="28965" xr:uid="{00000000-0005-0000-0000-0000EAB80000}"/>
    <cellStyle name="Normal 8 11 3" xfId="36861" xr:uid="{00000000-0005-0000-0000-0000EBB80000}"/>
    <cellStyle name="Normal 8 11 4" xfId="21650" xr:uid="{00000000-0005-0000-0000-0000ECB80000}"/>
    <cellStyle name="Normal 8 11 5" xfId="44117" xr:uid="{00000000-0005-0000-0000-0000EDB80000}"/>
    <cellStyle name="Normal 8 12" xfId="7678" xr:uid="{00000000-0005-0000-0000-0000EEB80000}"/>
    <cellStyle name="Normal 8 12 2" xfId="16645" xr:uid="{00000000-0005-0000-0000-0000EFB80000}"/>
    <cellStyle name="Normal 8 12 2 2" xfId="30450" xr:uid="{00000000-0005-0000-0000-0000F0B80000}"/>
    <cellStyle name="Normal 8 12 3" xfId="38347" xr:uid="{00000000-0005-0000-0000-0000F1B80000}"/>
    <cellStyle name="Normal 8 12 4" xfId="23134" xr:uid="{00000000-0005-0000-0000-0000F2B80000}"/>
    <cellStyle name="Normal 8 12 5" xfId="47870" xr:uid="{00000000-0005-0000-0000-0000F3B80000}"/>
    <cellStyle name="Normal 8 13" xfId="11867" xr:uid="{00000000-0005-0000-0000-0000F4B80000}"/>
    <cellStyle name="Normal 8 13 2" xfId="31935" xr:uid="{00000000-0005-0000-0000-0000F5B80000}"/>
    <cellStyle name="Normal 8 13 2 2" xfId="51518" xr:uid="{00000000-0005-0000-0000-0000F6B80000}"/>
    <cellStyle name="Normal 8 13 3" xfId="39832" xr:uid="{00000000-0005-0000-0000-0000F7B80000}"/>
    <cellStyle name="Normal 8 13 3 2" xfId="51120" xr:uid="{00000000-0005-0000-0000-0000F8B80000}"/>
    <cellStyle name="Normal 8 13 4" xfId="24617" xr:uid="{00000000-0005-0000-0000-0000F9B80000}"/>
    <cellStyle name="Normal 8 13 5" xfId="49513" xr:uid="{00000000-0005-0000-0000-0000FAB80000}"/>
    <cellStyle name="Normal 8 14" xfId="25520" xr:uid="{00000000-0005-0000-0000-0000FBB80000}"/>
    <cellStyle name="Normal 8 15" xfId="33419" xr:uid="{00000000-0005-0000-0000-0000FCB80000}"/>
    <cellStyle name="Normal 8 16" xfId="18273" xr:uid="{00000000-0005-0000-0000-0000FDB80000}"/>
    <cellStyle name="Normal 8 17" xfId="41331" xr:uid="{00000000-0005-0000-0000-0000FEB80000}"/>
    <cellStyle name="Normal 8 2" xfId="725" xr:uid="{00000000-0005-0000-0000-0000FFB80000}"/>
    <cellStyle name="Normal 8 2 10" xfId="7978" xr:uid="{00000000-0005-0000-0000-000000B90000}"/>
    <cellStyle name="Normal 8 2 10 2" xfId="16945" xr:uid="{00000000-0005-0000-0000-000001B90000}"/>
    <cellStyle name="Normal 8 2 10 3" xfId="25910" xr:uid="{00000000-0005-0000-0000-000002B90000}"/>
    <cellStyle name="Normal 8 2 10 4" xfId="48170" xr:uid="{00000000-0005-0000-0000-000003B90000}"/>
    <cellStyle name="Normal 8 2 11" xfId="11868" xr:uid="{00000000-0005-0000-0000-000004B90000}"/>
    <cellStyle name="Normal 8 2 11 2" xfId="33809" xr:uid="{00000000-0005-0000-0000-000005B90000}"/>
    <cellStyle name="Normal 8 2 11 3" xfId="49813" xr:uid="{00000000-0005-0000-0000-000006B90000}"/>
    <cellStyle name="Normal 8 2 12" xfId="41631" xr:uid="{00000000-0005-0000-0000-000007B90000}"/>
    <cellStyle name="Normal 8 2 2" xfId="1057" xr:uid="{00000000-0005-0000-0000-000008B90000}"/>
    <cellStyle name="Normal 8 2 2 10" xfId="42121" xr:uid="{00000000-0005-0000-0000-000009B90000}"/>
    <cellStyle name="Normal 8 2 2 2" xfId="2530" xr:uid="{00000000-0005-0000-0000-00000AB90000}"/>
    <cellStyle name="Normal 8 2 2 2 2" xfId="5142" xr:uid="{00000000-0005-0000-0000-00000BB90000}"/>
    <cellStyle name="Normal 8 2 2 2 2 2" xfId="15120" xr:uid="{00000000-0005-0000-0000-00000CB90000}"/>
    <cellStyle name="Normal 8 2 2 2 2 2 2" xfId="28888" xr:uid="{00000000-0005-0000-0000-00000DB90000}"/>
    <cellStyle name="Normal 8 2 2 2 2 3" xfId="36783" xr:uid="{00000000-0005-0000-0000-00000EB90000}"/>
    <cellStyle name="Normal 8 2 2 2 2 4" xfId="21572" xr:uid="{00000000-0005-0000-0000-00000FB90000}"/>
    <cellStyle name="Normal 8 2 2 2 2 5" xfId="46342" xr:uid="{00000000-0005-0000-0000-000010B90000}"/>
    <cellStyle name="Normal 8 2 2 2 3" xfId="9076" xr:uid="{00000000-0005-0000-0000-000011B90000}"/>
    <cellStyle name="Normal 8 2 2 2 3 2" xfId="18042" xr:uid="{00000000-0005-0000-0000-000012B90000}"/>
    <cellStyle name="Normal 8 2 2 2 3 2 2" xfId="30372" xr:uid="{00000000-0005-0000-0000-000013B90000}"/>
    <cellStyle name="Normal 8 2 2 2 3 3" xfId="38268" xr:uid="{00000000-0005-0000-0000-000014B90000}"/>
    <cellStyle name="Normal 8 2 2 2 3 4" xfId="23055" xr:uid="{00000000-0005-0000-0000-000015B90000}"/>
    <cellStyle name="Normal 8 2 2 2 3 5" xfId="49268" xr:uid="{00000000-0005-0000-0000-000016B90000}"/>
    <cellStyle name="Normal 8 2 2 2 4" xfId="9942" xr:uid="{00000000-0005-0000-0000-000017B90000}"/>
    <cellStyle name="Normal 8 2 2 2 4 2" xfId="31857" xr:uid="{00000000-0005-0000-0000-000018B90000}"/>
    <cellStyle name="Normal 8 2 2 2 4 3" xfId="39754" xr:uid="{00000000-0005-0000-0000-000019B90000}"/>
    <cellStyle name="Normal 8 2 2 2 4 4" xfId="24539" xr:uid="{00000000-0005-0000-0000-00001AB90000}"/>
    <cellStyle name="Normal 8 2 2 2 4 5" xfId="50911" xr:uid="{00000000-0005-0000-0000-00001BB90000}"/>
    <cellStyle name="Normal 8 2 2 2 5" xfId="12561" xr:uid="{00000000-0005-0000-0000-00001CB90000}"/>
    <cellStyle name="Normal 8 2 2 2 5 2" xfId="33342" xr:uid="{00000000-0005-0000-0000-00001DB90000}"/>
    <cellStyle name="Normal 8 2 2 2 5 3" xfId="41239" xr:uid="{00000000-0005-0000-0000-00001EB90000}"/>
    <cellStyle name="Normal 8 2 2 2 6" xfId="26926" xr:uid="{00000000-0005-0000-0000-00001FB90000}"/>
    <cellStyle name="Normal 8 2 2 2 7" xfId="34826" xr:uid="{00000000-0005-0000-0000-000020B90000}"/>
    <cellStyle name="Normal 8 2 2 2 8" xfId="20088" xr:uid="{00000000-0005-0000-0000-000021B90000}"/>
    <cellStyle name="Normal 8 2 2 2 9" xfId="42729" xr:uid="{00000000-0005-0000-0000-000022B90000}"/>
    <cellStyle name="Normal 8 2 2 3" xfId="1920" xr:uid="{00000000-0005-0000-0000-000023B90000}"/>
    <cellStyle name="Normal 8 2 2 3 2" xfId="5764" xr:uid="{00000000-0005-0000-0000-000024B90000}"/>
    <cellStyle name="Normal 8 2 2 3 2 2" xfId="15354" xr:uid="{00000000-0005-0000-0000-000025B90000}"/>
    <cellStyle name="Normal 8 2 2 3 2 3" xfId="28189" xr:uid="{00000000-0005-0000-0000-000026B90000}"/>
    <cellStyle name="Normal 8 2 2 3 2 4" xfId="46577" xr:uid="{00000000-0005-0000-0000-000027B90000}"/>
    <cellStyle name="Normal 8 2 2 3 3" xfId="7627" xr:uid="{00000000-0005-0000-0000-000028B90000}"/>
    <cellStyle name="Normal 8 2 2 3 3 2" xfId="16598" xr:uid="{00000000-0005-0000-0000-000029B90000}"/>
    <cellStyle name="Normal 8 2 2 3 3 3" xfId="36084" xr:uid="{00000000-0005-0000-0000-00002AB90000}"/>
    <cellStyle name="Normal 8 2 2 3 3 4" xfId="47823" xr:uid="{00000000-0005-0000-0000-00002BB90000}"/>
    <cellStyle name="Normal 8 2 2 3 4" xfId="9271" xr:uid="{00000000-0005-0000-0000-00002CB90000}"/>
    <cellStyle name="Normal 8 2 2 3 4 2" xfId="18237" xr:uid="{00000000-0005-0000-0000-00002DB90000}"/>
    <cellStyle name="Normal 8 2 2 3 4 3" xfId="49463" xr:uid="{00000000-0005-0000-0000-00002EB90000}"/>
    <cellStyle name="Normal 8 2 2 3 5" xfId="11869" xr:uid="{00000000-0005-0000-0000-00002FB90000}"/>
    <cellStyle name="Normal 8 2 2 3 5 2" xfId="51106" xr:uid="{00000000-0005-0000-0000-000030B90000}"/>
    <cellStyle name="Normal 8 2 2 3 6" xfId="20873" xr:uid="{00000000-0005-0000-0000-000031B90000}"/>
    <cellStyle name="Normal 8 2 2 3 7" xfId="42924" xr:uid="{00000000-0005-0000-0000-000032B90000}"/>
    <cellStyle name="Normal 8 2 2 4" xfId="2743" xr:uid="{00000000-0005-0000-0000-000033B90000}"/>
    <cellStyle name="Normal 8 2 2 4 2" xfId="4303" xr:uid="{00000000-0005-0000-0000-000034B90000}"/>
    <cellStyle name="Normal 8 2 2 4 2 2" xfId="14283" xr:uid="{00000000-0005-0000-0000-000035B90000}"/>
    <cellStyle name="Normal 8 2 2 4 2 2 2" xfId="51332" xr:uid="{00000000-0005-0000-0000-000036B90000}"/>
    <cellStyle name="Normal 8 2 2 4 2 3" xfId="29673" xr:uid="{00000000-0005-0000-0000-000037B90000}"/>
    <cellStyle name="Normal 8 2 2 4 2 3 2" xfId="51322" xr:uid="{00000000-0005-0000-0000-000038B90000}"/>
    <cellStyle name="Normal 8 2 2 4 2 4" xfId="45505" xr:uid="{00000000-0005-0000-0000-000039B90000}"/>
    <cellStyle name="Normal 8 2 2 4 3" xfId="37569" xr:uid="{00000000-0005-0000-0000-00003AB90000}"/>
    <cellStyle name="Normal 8 2 2 4 4" xfId="22356" xr:uid="{00000000-0005-0000-0000-00003BB90000}"/>
    <cellStyle name="Normal 8 2 2 5" xfId="8468" xr:uid="{00000000-0005-0000-0000-00003CB90000}"/>
    <cellStyle name="Normal 8 2 2 5 2" xfId="17435" xr:uid="{00000000-0005-0000-0000-00003DB90000}"/>
    <cellStyle name="Normal 8 2 2 5 2 2" xfId="31158" xr:uid="{00000000-0005-0000-0000-00003EB90000}"/>
    <cellStyle name="Normal 8 2 2 5 3" xfId="39055" xr:uid="{00000000-0005-0000-0000-00003FB90000}"/>
    <cellStyle name="Normal 8 2 2 5 4" xfId="23840" xr:uid="{00000000-0005-0000-0000-000040B90000}"/>
    <cellStyle name="Normal 8 2 2 5 5" xfId="48660" xr:uid="{00000000-0005-0000-0000-000041B90000}"/>
    <cellStyle name="Normal 8 2 2 6" xfId="12726" xr:uid="{00000000-0005-0000-0000-000042B90000}"/>
    <cellStyle name="Normal 8 2 2 6 2" xfId="32643" xr:uid="{00000000-0005-0000-0000-000043B90000}"/>
    <cellStyle name="Normal 8 2 2 6 3" xfId="40540" xr:uid="{00000000-0005-0000-0000-000044B90000}"/>
    <cellStyle name="Normal 8 2 2 6 4" xfId="25243" xr:uid="{00000000-0005-0000-0000-000045B90000}"/>
    <cellStyle name="Normal 8 2 2 6 5" xfId="50303" xr:uid="{00000000-0005-0000-0000-000046B90000}"/>
    <cellStyle name="Normal 8 2 2 7" xfId="26227" xr:uid="{00000000-0005-0000-0000-000047B90000}"/>
    <cellStyle name="Normal 8 2 2 8" xfId="34127" xr:uid="{00000000-0005-0000-0000-000048B90000}"/>
    <cellStyle name="Normal 8 2 2 9" xfId="19389" xr:uid="{00000000-0005-0000-0000-000049B90000}"/>
    <cellStyle name="Normal 8 2 3" xfId="2529" xr:uid="{00000000-0005-0000-0000-00004AB90000}"/>
    <cellStyle name="Normal 8 2 3 2" xfId="4863" xr:uid="{00000000-0005-0000-0000-00004BB90000}"/>
    <cellStyle name="Normal 8 2 3 2 2" xfId="14841" xr:uid="{00000000-0005-0000-0000-00004CB90000}"/>
    <cellStyle name="Normal 8 2 3 2 2 2" xfId="28887" xr:uid="{00000000-0005-0000-0000-00004DB90000}"/>
    <cellStyle name="Normal 8 2 3 2 3" xfId="36782" xr:uid="{00000000-0005-0000-0000-00004EB90000}"/>
    <cellStyle name="Normal 8 2 3 2 4" xfId="21571" xr:uid="{00000000-0005-0000-0000-00004FB90000}"/>
    <cellStyle name="Normal 8 2 3 2 5" xfId="46063" xr:uid="{00000000-0005-0000-0000-000050B90000}"/>
    <cellStyle name="Normal 8 2 3 3" xfId="9075" xr:uid="{00000000-0005-0000-0000-000051B90000}"/>
    <cellStyle name="Normal 8 2 3 3 2" xfId="18041" xr:uid="{00000000-0005-0000-0000-000052B90000}"/>
    <cellStyle name="Normal 8 2 3 3 2 2" xfId="30371" xr:uid="{00000000-0005-0000-0000-000053B90000}"/>
    <cellStyle name="Normal 8 2 3 3 3" xfId="38267" xr:uid="{00000000-0005-0000-0000-000054B90000}"/>
    <cellStyle name="Normal 8 2 3 3 4" xfId="23054" xr:uid="{00000000-0005-0000-0000-000055B90000}"/>
    <cellStyle name="Normal 8 2 3 3 5" xfId="49267" xr:uid="{00000000-0005-0000-0000-000056B90000}"/>
    <cellStyle name="Normal 8 2 3 4" xfId="9943" xr:uid="{00000000-0005-0000-0000-000057B90000}"/>
    <cellStyle name="Normal 8 2 3 4 2" xfId="31856" xr:uid="{00000000-0005-0000-0000-000058B90000}"/>
    <cellStyle name="Normal 8 2 3 4 3" xfId="39753" xr:uid="{00000000-0005-0000-0000-000059B90000}"/>
    <cellStyle name="Normal 8 2 3 4 4" xfId="24538" xr:uid="{00000000-0005-0000-0000-00005AB90000}"/>
    <cellStyle name="Normal 8 2 3 4 5" xfId="50910" xr:uid="{00000000-0005-0000-0000-00005BB90000}"/>
    <cellStyle name="Normal 8 2 3 5" xfId="12560" xr:uid="{00000000-0005-0000-0000-00005CB90000}"/>
    <cellStyle name="Normal 8 2 3 5 2" xfId="33341" xr:uid="{00000000-0005-0000-0000-00005DB90000}"/>
    <cellStyle name="Normal 8 2 3 5 3" xfId="41238" xr:uid="{00000000-0005-0000-0000-00005EB90000}"/>
    <cellStyle name="Normal 8 2 3 6" xfId="26925" xr:uid="{00000000-0005-0000-0000-00005FB90000}"/>
    <cellStyle name="Normal 8 2 3 7" xfId="34825" xr:uid="{00000000-0005-0000-0000-000060B90000}"/>
    <cellStyle name="Normal 8 2 3 8" xfId="20087" xr:uid="{00000000-0005-0000-0000-000061B90000}"/>
    <cellStyle name="Normal 8 2 3 9" xfId="42728" xr:uid="{00000000-0005-0000-0000-000062B90000}"/>
    <cellStyle name="Normal 8 2 4" xfId="1416" xr:uid="{00000000-0005-0000-0000-000063B90000}"/>
    <cellStyle name="Normal 8 2 4 2" xfId="4484" xr:uid="{00000000-0005-0000-0000-000064B90000}"/>
    <cellStyle name="Normal 8 2 4 2 2" xfId="14463" xr:uid="{00000000-0005-0000-0000-000065B90000}"/>
    <cellStyle name="Normal 8 2 4 2 3" xfId="27344" xr:uid="{00000000-0005-0000-0000-000066B90000}"/>
    <cellStyle name="Normal 8 2 4 2 4" xfId="45685" xr:uid="{00000000-0005-0000-0000-000067B90000}"/>
    <cellStyle name="Normal 8 2 4 3" xfId="11870" xr:uid="{00000000-0005-0000-0000-000068B90000}"/>
    <cellStyle name="Normal 8 2 4 3 2" xfId="35239" xr:uid="{00000000-0005-0000-0000-000069B90000}"/>
    <cellStyle name="Normal 8 2 4 4" xfId="19071" xr:uid="{00000000-0005-0000-0000-00006AB90000}"/>
    <cellStyle name="Normal 8 2 4 5" xfId="43288" xr:uid="{00000000-0005-0000-0000-00006BB90000}"/>
    <cellStyle name="Normal 8 2 5" xfId="5548" xr:uid="{00000000-0005-0000-0000-00006CB90000}"/>
    <cellStyle name="Normal 8 2 5 2" xfId="15316" xr:uid="{00000000-0005-0000-0000-00006DB90000}"/>
    <cellStyle name="Normal 8 2 5 2 2" xfId="27871" xr:uid="{00000000-0005-0000-0000-00006EB90000}"/>
    <cellStyle name="Normal 8 2 5 3" xfId="35766" xr:uid="{00000000-0005-0000-0000-00006FB90000}"/>
    <cellStyle name="Normal 8 2 5 4" xfId="20555" xr:uid="{00000000-0005-0000-0000-000070B90000}"/>
    <cellStyle name="Normal 8 2 5 5" xfId="46539" xr:uid="{00000000-0005-0000-0000-000071B90000}"/>
    <cellStyle name="Normal 8 2 6" xfId="6768" xr:uid="{00000000-0005-0000-0000-000072B90000}"/>
    <cellStyle name="Normal 8 2 6 2" xfId="15746" xr:uid="{00000000-0005-0000-0000-000073B90000}"/>
    <cellStyle name="Normal 8 2 6 2 2" xfId="29355" xr:uid="{00000000-0005-0000-0000-000074B90000}"/>
    <cellStyle name="Normal 8 2 6 3" xfId="37251" xr:uid="{00000000-0005-0000-0000-000075B90000}"/>
    <cellStyle name="Normal 8 2 6 4" xfId="22039" xr:uid="{00000000-0005-0000-0000-000076B90000}"/>
    <cellStyle name="Normal 8 2 6 5" xfId="46970" xr:uid="{00000000-0005-0000-0000-000077B90000}"/>
    <cellStyle name="Normal 8 2 7" xfId="4023" xr:uid="{00000000-0005-0000-0000-000078B90000}"/>
    <cellStyle name="Normal 8 2 7 2" xfId="14004" xr:uid="{00000000-0005-0000-0000-000079B90000}"/>
    <cellStyle name="Normal 8 2 7 2 2" xfId="30840" xr:uid="{00000000-0005-0000-0000-00007AB90000}"/>
    <cellStyle name="Normal 8 2 7 3" xfId="38737" xr:uid="{00000000-0005-0000-0000-00007BB90000}"/>
    <cellStyle name="Normal 8 2 7 4" xfId="23523" xr:uid="{00000000-0005-0000-0000-00007CB90000}"/>
    <cellStyle name="Normal 8 2 7 5" xfId="45226" xr:uid="{00000000-0005-0000-0000-00007DB90000}"/>
    <cellStyle name="Normal 8 2 8" xfId="7304" xr:uid="{00000000-0005-0000-0000-00007EB90000}"/>
    <cellStyle name="Normal 8 2 8 2" xfId="16280" xr:uid="{00000000-0005-0000-0000-00007FB90000}"/>
    <cellStyle name="Normal 8 2 8 2 2" xfId="32325" xr:uid="{00000000-0005-0000-0000-000080B90000}"/>
    <cellStyle name="Normal 8 2 8 2 3" xfId="51515" xr:uid="{00000000-0005-0000-0000-000081B90000}"/>
    <cellStyle name="Normal 8 2 8 3" xfId="40222" xr:uid="{00000000-0005-0000-0000-000082B90000}"/>
    <cellStyle name="Normal 8 2 8 3 2" xfId="51123" xr:uid="{00000000-0005-0000-0000-000083B90000}"/>
    <cellStyle name="Normal 8 2 8 4" xfId="24956" xr:uid="{00000000-0005-0000-0000-000084B90000}"/>
    <cellStyle name="Normal 8 2 8 5" xfId="47505" xr:uid="{00000000-0005-0000-0000-000085B90000}"/>
    <cellStyle name="Normal 8 2 9" xfId="3212" xr:uid="{00000000-0005-0000-0000-000086B90000}"/>
    <cellStyle name="Normal 8 2 9 2" xfId="13196" xr:uid="{00000000-0005-0000-0000-000087B90000}"/>
    <cellStyle name="Normal 8 2 9 3" xfId="26993" xr:uid="{00000000-0005-0000-0000-000088B90000}"/>
    <cellStyle name="Normal 8 2 9 4" xfId="44417" xr:uid="{00000000-0005-0000-0000-000089B90000}"/>
    <cellStyle name="Normal 8 3" xfId="899" xr:uid="{00000000-0005-0000-0000-00008AB90000}"/>
    <cellStyle name="Normal 8 3 10" xfId="8152" xr:uid="{00000000-0005-0000-0000-00008BB90000}"/>
    <cellStyle name="Normal 8 3 10 2" xfId="17119" xr:uid="{00000000-0005-0000-0000-00008CB90000}"/>
    <cellStyle name="Normal 8 3 10 3" xfId="33810" xr:uid="{00000000-0005-0000-0000-00008DB90000}"/>
    <cellStyle name="Normal 8 3 10 4" xfId="48344" xr:uid="{00000000-0005-0000-0000-00008EB90000}"/>
    <cellStyle name="Normal 8 3 11" xfId="11871" xr:uid="{00000000-0005-0000-0000-00008FB90000}"/>
    <cellStyle name="Normal 8 3 11 2" xfId="49987" xr:uid="{00000000-0005-0000-0000-000090B90000}"/>
    <cellStyle name="Normal 8 3 12" xfId="18617" xr:uid="{00000000-0005-0000-0000-000091B90000}"/>
    <cellStyle name="Normal 8 3 13" xfId="41805" xr:uid="{00000000-0005-0000-0000-000092B90000}"/>
    <cellStyle name="Normal 8 3 2" xfId="1058" xr:uid="{00000000-0005-0000-0000-000093B90000}"/>
    <cellStyle name="Normal 8 3 2 10" xfId="42122" xr:uid="{00000000-0005-0000-0000-000094B90000}"/>
    <cellStyle name="Normal 8 3 2 2" xfId="2532" xr:uid="{00000000-0005-0000-0000-000095B90000}"/>
    <cellStyle name="Normal 8 3 2 2 2" xfId="5009" xr:uid="{00000000-0005-0000-0000-000096B90000}"/>
    <cellStyle name="Normal 8 3 2 2 2 2" xfId="14987" xr:uid="{00000000-0005-0000-0000-000097B90000}"/>
    <cellStyle name="Normal 8 3 2 2 2 2 2" xfId="28890" xr:uid="{00000000-0005-0000-0000-000098B90000}"/>
    <cellStyle name="Normal 8 3 2 2 2 3" xfId="36785" xr:uid="{00000000-0005-0000-0000-000099B90000}"/>
    <cellStyle name="Normal 8 3 2 2 2 4" xfId="21574" xr:uid="{00000000-0005-0000-0000-00009AB90000}"/>
    <cellStyle name="Normal 8 3 2 2 2 5" xfId="46209" xr:uid="{00000000-0005-0000-0000-00009BB90000}"/>
    <cellStyle name="Normal 8 3 2 2 3" xfId="9078" xr:uid="{00000000-0005-0000-0000-00009CB90000}"/>
    <cellStyle name="Normal 8 3 2 2 3 2" xfId="18044" xr:uid="{00000000-0005-0000-0000-00009DB90000}"/>
    <cellStyle name="Normal 8 3 2 2 3 2 2" xfId="30374" xr:uid="{00000000-0005-0000-0000-00009EB90000}"/>
    <cellStyle name="Normal 8 3 2 2 3 3" xfId="38270" xr:uid="{00000000-0005-0000-0000-00009FB90000}"/>
    <cellStyle name="Normal 8 3 2 2 3 4" xfId="23057" xr:uid="{00000000-0005-0000-0000-0000A0B90000}"/>
    <cellStyle name="Normal 8 3 2 2 3 5" xfId="49270" xr:uid="{00000000-0005-0000-0000-0000A1B90000}"/>
    <cellStyle name="Normal 8 3 2 2 4" xfId="9944" xr:uid="{00000000-0005-0000-0000-0000A2B90000}"/>
    <cellStyle name="Normal 8 3 2 2 4 2" xfId="31859" xr:uid="{00000000-0005-0000-0000-0000A3B90000}"/>
    <cellStyle name="Normal 8 3 2 2 4 3" xfId="39756" xr:uid="{00000000-0005-0000-0000-0000A4B90000}"/>
    <cellStyle name="Normal 8 3 2 2 4 4" xfId="24541" xr:uid="{00000000-0005-0000-0000-0000A5B90000}"/>
    <cellStyle name="Normal 8 3 2 2 4 5" xfId="50913" xr:uid="{00000000-0005-0000-0000-0000A6B90000}"/>
    <cellStyle name="Normal 8 3 2 2 5" xfId="12562" xr:uid="{00000000-0005-0000-0000-0000A7B90000}"/>
    <cellStyle name="Normal 8 3 2 2 5 2" xfId="33344" xr:uid="{00000000-0005-0000-0000-0000A8B90000}"/>
    <cellStyle name="Normal 8 3 2 2 5 3" xfId="41241" xr:uid="{00000000-0005-0000-0000-0000A9B90000}"/>
    <cellStyle name="Normal 8 3 2 2 6" xfId="26928" xr:uid="{00000000-0005-0000-0000-0000AAB90000}"/>
    <cellStyle name="Normal 8 3 2 2 7" xfId="34828" xr:uid="{00000000-0005-0000-0000-0000ABB90000}"/>
    <cellStyle name="Normal 8 3 2 2 8" xfId="20090" xr:uid="{00000000-0005-0000-0000-0000ACB90000}"/>
    <cellStyle name="Normal 8 3 2 2 9" xfId="42731" xr:uid="{00000000-0005-0000-0000-0000ADB90000}"/>
    <cellStyle name="Normal 8 3 2 3" xfId="1921" xr:uid="{00000000-0005-0000-0000-0000AEB90000}"/>
    <cellStyle name="Normal 8 3 2 3 2" xfId="6399" xr:uid="{00000000-0005-0000-0000-0000AFB90000}"/>
    <cellStyle name="Normal 8 3 2 3 2 2" xfId="28190" xr:uid="{00000000-0005-0000-0000-0000B0B90000}"/>
    <cellStyle name="Normal 8 3 2 3 3" xfId="11872" xr:uid="{00000000-0005-0000-0000-0000B1B90000}"/>
    <cellStyle name="Normal 8 3 2 3 3 2" xfId="36085" xr:uid="{00000000-0005-0000-0000-0000B2B90000}"/>
    <cellStyle name="Normal 8 3 2 3 4" xfId="20874" xr:uid="{00000000-0005-0000-0000-0000B3B90000}"/>
    <cellStyle name="Normal 8 3 2 3 5" xfId="43688" xr:uid="{00000000-0005-0000-0000-0000B4B90000}"/>
    <cellStyle name="Normal 8 3 2 4" xfId="4170" xr:uid="{00000000-0005-0000-0000-0000B5B90000}"/>
    <cellStyle name="Normal 8 3 2 4 2" xfId="14150" xr:uid="{00000000-0005-0000-0000-0000B6B90000}"/>
    <cellStyle name="Normal 8 3 2 4 2 2" xfId="29674" xr:uid="{00000000-0005-0000-0000-0000B7B90000}"/>
    <cellStyle name="Normal 8 3 2 4 3" xfId="37570" xr:uid="{00000000-0005-0000-0000-0000B8B90000}"/>
    <cellStyle name="Normal 8 3 2 4 4" xfId="22357" xr:uid="{00000000-0005-0000-0000-0000B9B90000}"/>
    <cellStyle name="Normal 8 3 2 4 5" xfId="45372" xr:uid="{00000000-0005-0000-0000-0000BAB90000}"/>
    <cellStyle name="Normal 8 3 2 5" xfId="3731" xr:uid="{00000000-0005-0000-0000-0000BBB90000}"/>
    <cellStyle name="Normal 8 3 2 5 2" xfId="13715" xr:uid="{00000000-0005-0000-0000-0000BCB90000}"/>
    <cellStyle name="Normal 8 3 2 5 2 2" xfId="31159" xr:uid="{00000000-0005-0000-0000-0000BDB90000}"/>
    <cellStyle name="Normal 8 3 2 5 3" xfId="39056" xr:uid="{00000000-0005-0000-0000-0000BEB90000}"/>
    <cellStyle name="Normal 8 3 2 5 4" xfId="23841" xr:uid="{00000000-0005-0000-0000-0000BFB90000}"/>
    <cellStyle name="Normal 8 3 2 5 5" xfId="44936" xr:uid="{00000000-0005-0000-0000-0000C0B90000}"/>
    <cellStyle name="Normal 8 3 2 6" xfId="8469" xr:uid="{00000000-0005-0000-0000-0000C1B90000}"/>
    <cellStyle name="Normal 8 3 2 6 2" xfId="17436" xr:uid="{00000000-0005-0000-0000-0000C2B90000}"/>
    <cellStyle name="Normal 8 3 2 6 2 2" xfId="32644" xr:uid="{00000000-0005-0000-0000-0000C3B90000}"/>
    <cellStyle name="Normal 8 3 2 6 3" xfId="40541" xr:uid="{00000000-0005-0000-0000-0000C4B90000}"/>
    <cellStyle name="Normal 8 3 2 6 4" xfId="25244" xr:uid="{00000000-0005-0000-0000-0000C5B90000}"/>
    <cellStyle name="Normal 8 3 2 6 5" xfId="48661" xr:uid="{00000000-0005-0000-0000-0000C6B90000}"/>
    <cellStyle name="Normal 8 3 2 7" xfId="11873" xr:uid="{00000000-0005-0000-0000-0000C7B90000}"/>
    <cellStyle name="Normal 8 3 2 7 2" xfId="26228" xr:uid="{00000000-0005-0000-0000-0000C8B90000}"/>
    <cellStyle name="Normal 8 3 2 7 3" xfId="50304" xr:uid="{00000000-0005-0000-0000-0000C9B90000}"/>
    <cellStyle name="Normal 8 3 2 8" xfId="34128" xr:uid="{00000000-0005-0000-0000-0000CAB90000}"/>
    <cellStyle name="Normal 8 3 2 9" xfId="19390" xr:uid="{00000000-0005-0000-0000-0000CBB90000}"/>
    <cellStyle name="Normal 8 3 3" xfId="2531" xr:uid="{00000000-0005-0000-0000-0000CCB90000}"/>
    <cellStyle name="Normal 8 3 3 2" xfId="6258" xr:uid="{00000000-0005-0000-0000-0000CDB90000}"/>
    <cellStyle name="Normal 8 3 3 2 2" xfId="15394" xr:uid="{00000000-0005-0000-0000-0000CEB90000}"/>
    <cellStyle name="Normal 8 3 3 2 2 2" xfId="28889" xr:uid="{00000000-0005-0000-0000-0000CFB90000}"/>
    <cellStyle name="Normal 8 3 3 2 2 3" xfId="51484" xr:uid="{00000000-0005-0000-0000-0000D0B90000}"/>
    <cellStyle name="Normal 8 3 3 2 3" xfId="36784" xr:uid="{00000000-0005-0000-0000-0000D1B90000}"/>
    <cellStyle name="Normal 8 3 3 2 3 2" xfId="51240" xr:uid="{00000000-0005-0000-0000-0000D2B90000}"/>
    <cellStyle name="Normal 8 3 3 2 4" xfId="21573" xr:uid="{00000000-0005-0000-0000-0000D3B90000}"/>
    <cellStyle name="Normal 8 3 3 2 5" xfId="46617" xr:uid="{00000000-0005-0000-0000-0000D4B90000}"/>
    <cellStyle name="Normal 8 3 3 3" xfId="4730" xr:uid="{00000000-0005-0000-0000-0000D5B90000}"/>
    <cellStyle name="Normal 8 3 3 3 2" xfId="14708" xr:uid="{00000000-0005-0000-0000-0000D6B90000}"/>
    <cellStyle name="Normal 8 3 3 3 2 2" xfId="30373" xr:uid="{00000000-0005-0000-0000-0000D7B90000}"/>
    <cellStyle name="Normal 8 3 3 3 3" xfId="38269" xr:uid="{00000000-0005-0000-0000-0000D8B90000}"/>
    <cellStyle name="Normal 8 3 3 3 4" xfId="23056" xr:uid="{00000000-0005-0000-0000-0000D9B90000}"/>
    <cellStyle name="Normal 8 3 3 3 5" xfId="45930" xr:uid="{00000000-0005-0000-0000-0000DAB90000}"/>
    <cellStyle name="Normal 8 3 3 4" xfId="9077" xr:uid="{00000000-0005-0000-0000-0000DBB90000}"/>
    <cellStyle name="Normal 8 3 3 4 2" xfId="18043" xr:uid="{00000000-0005-0000-0000-0000DCB90000}"/>
    <cellStyle name="Normal 8 3 3 4 2 2" xfId="31858" xr:uid="{00000000-0005-0000-0000-0000DDB90000}"/>
    <cellStyle name="Normal 8 3 3 4 3" xfId="39755" xr:uid="{00000000-0005-0000-0000-0000DEB90000}"/>
    <cellStyle name="Normal 8 3 3 4 4" xfId="24540" xr:uid="{00000000-0005-0000-0000-0000DFB90000}"/>
    <cellStyle name="Normal 8 3 3 4 5" xfId="49269" xr:uid="{00000000-0005-0000-0000-0000E0B90000}"/>
    <cellStyle name="Normal 8 3 3 5" xfId="11874" xr:uid="{00000000-0005-0000-0000-0000E1B90000}"/>
    <cellStyle name="Normal 8 3 3 5 2" xfId="33343" xr:uid="{00000000-0005-0000-0000-0000E2B90000}"/>
    <cellStyle name="Normal 8 3 3 5 3" xfId="41240" xr:uid="{00000000-0005-0000-0000-0000E3B90000}"/>
    <cellStyle name="Normal 8 3 3 5 4" xfId="25481" xr:uid="{00000000-0005-0000-0000-0000E4B90000}"/>
    <cellStyle name="Normal 8 3 3 5 5" xfId="50912" xr:uid="{00000000-0005-0000-0000-0000E5B90000}"/>
    <cellStyle name="Normal 8 3 3 6" xfId="26927" xr:uid="{00000000-0005-0000-0000-0000E6B90000}"/>
    <cellStyle name="Normal 8 3 3 7" xfId="34827" xr:uid="{00000000-0005-0000-0000-0000E7B90000}"/>
    <cellStyle name="Normal 8 3 3 8" xfId="20089" xr:uid="{00000000-0005-0000-0000-0000E8B90000}"/>
    <cellStyle name="Normal 8 3 3 9" xfId="42730" xr:uid="{00000000-0005-0000-0000-0000E9B90000}"/>
    <cellStyle name="Normal 8 3 4" xfId="1590" xr:uid="{00000000-0005-0000-0000-0000EAB90000}"/>
    <cellStyle name="Normal 8 3 4 2" xfId="6231" xr:uid="{00000000-0005-0000-0000-0000EBB90000}"/>
    <cellStyle name="Normal 8 3 4 2 2" xfId="27345" xr:uid="{00000000-0005-0000-0000-0000ECB90000}"/>
    <cellStyle name="Normal 8 3 4 3" xfId="4590" xr:uid="{00000000-0005-0000-0000-0000EDB90000}"/>
    <cellStyle name="Normal 8 3 4 3 2" xfId="14568" xr:uid="{00000000-0005-0000-0000-0000EEB90000}"/>
    <cellStyle name="Normal 8 3 4 3 3" xfId="35240" xr:uid="{00000000-0005-0000-0000-0000EFB90000}"/>
    <cellStyle name="Normal 8 3 4 3 4" xfId="45790" xr:uid="{00000000-0005-0000-0000-0000F0B90000}"/>
    <cellStyle name="Normal 8 3 4 4" xfId="11875" xr:uid="{00000000-0005-0000-0000-0000F1B90000}"/>
    <cellStyle name="Normal 8 3 4 5" xfId="19072" xr:uid="{00000000-0005-0000-0000-0000F2B90000}"/>
    <cellStyle name="Normal 8 3 4 6" xfId="43462" xr:uid="{00000000-0005-0000-0000-0000F3B90000}"/>
    <cellStyle name="Normal 8 3 5" xfId="5792" xr:uid="{00000000-0005-0000-0000-0000F4B90000}"/>
    <cellStyle name="Normal 8 3 5 2" xfId="15382" xr:uid="{00000000-0005-0000-0000-0000F5B90000}"/>
    <cellStyle name="Normal 8 3 5 2 2" xfId="27872" xr:uid="{00000000-0005-0000-0000-0000F6B90000}"/>
    <cellStyle name="Normal 8 3 5 2 3" xfId="51389" xr:uid="{00000000-0005-0000-0000-0000F7B90000}"/>
    <cellStyle name="Normal 8 3 5 3" xfId="35767" xr:uid="{00000000-0005-0000-0000-0000F8B90000}"/>
    <cellStyle name="Normal 8 3 5 3 2" xfId="51192" xr:uid="{00000000-0005-0000-0000-0000F9B90000}"/>
    <cellStyle name="Normal 8 3 5 4" xfId="20556" xr:uid="{00000000-0005-0000-0000-0000FAB90000}"/>
    <cellStyle name="Normal 8 3 5 5" xfId="46605" xr:uid="{00000000-0005-0000-0000-0000FBB90000}"/>
    <cellStyle name="Normal 8 3 6" xfId="6942" xr:uid="{00000000-0005-0000-0000-0000FCB90000}"/>
    <cellStyle name="Normal 8 3 6 2" xfId="15920" xr:uid="{00000000-0005-0000-0000-0000FDB90000}"/>
    <cellStyle name="Normal 8 3 6 2 2" xfId="29356" xr:uid="{00000000-0005-0000-0000-0000FEB90000}"/>
    <cellStyle name="Normal 8 3 6 3" xfId="37252" xr:uid="{00000000-0005-0000-0000-0000FFB90000}"/>
    <cellStyle name="Normal 8 3 6 4" xfId="22040" xr:uid="{00000000-0005-0000-0000-000000BA0000}"/>
    <cellStyle name="Normal 8 3 6 5" xfId="47144" xr:uid="{00000000-0005-0000-0000-000001BA0000}"/>
    <cellStyle name="Normal 8 3 7" xfId="3889" xr:uid="{00000000-0005-0000-0000-000002BA0000}"/>
    <cellStyle name="Normal 8 3 7 2" xfId="13871" xr:uid="{00000000-0005-0000-0000-000003BA0000}"/>
    <cellStyle name="Normal 8 3 7 2 2" xfId="30841" xr:uid="{00000000-0005-0000-0000-000004BA0000}"/>
    <cellStyle name="Normal 8 3 7 3" xfId="38738" xr:uid="{00000000-0005-0000-0000-000005BA0000}"/>
    <cellStyle name="Normal 8 3 7 4" xfId="23524" xr:uid="{00000000-0005-0000-0000-000006BA0000}"/>
    <cellStyle name="Normal 8 3 7 5" xfId="45093" xr:uid="{00000000-0005-0000-0000-000007BA0000}"/>
    <cellStyle name="Normal 8 3 8" xfId="7478" xr:uid="{00000000-0005-0000-0000-000008BA0000}"/>
    <cellStyle name="Normal 8 3 8 2" xfId="16453" xr:uid="{00000000-0005-0000-0000-000009BA0000}"/>
    <cellStyle name="Normal 8 3 8 2 2" xfId="32326" xr:uid="{00000000-0005-0000-0000-00000ABA0000}"/>
    <cellStyle name="Normal 8 3 8 2 3" xfId="51516" xr:uid="{00000000-0005-0000-0000-00000BBA0000}"/>
    <cellStyle name="Normal 8 3 8 3" xfId="40223" xr:uid="{00000000-0005-0000-0000-00000CBA0000}"/>
    <cellStyle name="Normal 8 3 8 3 2" xfId="51128" xr:uid="{00000000-0005-0000-0000-00000DBA0000}"/>
    <cellStyle name="Normal 8 3 8 4" xfId="24957" xr:uid="{00000000-0005-0000-0000-00000EBA0000}"/>
    <cellStyle name="Normal 8 3 8 5" xfId="47678" xr:uid="{00000000-0005-0000-0000-00000FBA0000}"/>
    <cellStyle name="Normal 8 3 9" xfId="3386" xr:uid="{00000000-0005-0000-0000-000010BA0000}"/>
    <cellStyle name="Normal 8 3 9 2" xfId="13370" xr:uid="{00000000-0005-0000-0000-000011BA0000}"/>
    <cellStyle name="Normal 8 3 9 3" xfId="25911" xr:uid="{00000000-0005-0000-0000-000012BA0000}"/>
    <cellStyle name="Normal 8 3 9 4" xfId="44591" xr:uid="{00000000-0005-0000-0000-000013BA0000}"/>
    <cellStyle name="Normal 8 4" xfId="1059" xr:uid="{00000000-0005-0000-0000-000014BA0000}"/>
    <cellStyle name="Normal 8 4 10" xfId="19070" xr:uid="{00000000-0005-0000-0000-000015BA0000}"/>
    <cellStyle name="Normal 8 4 11" xfId="41944" xr:uid="{00000000-0005-0000-0000-000016BA0000}"/>
    <cellStyle name="Normal 8 4 2" xfId="1922" xr:uid="{00000000-0005-0000-0000-000017BA0000}"/>
    <cellStyle name="Normal 8 4 2 10" xfId="42123" xr:uid="{00000000-0005-0000-0000-000018BA0000}"/>
    <cellStyle name="Normal 8 4 2 2" xfId="2534" xr:uid="{00000000-0005-0000-0000-000019BA0000}"/>
    <cellStyle name="Normal 8 4 2 2 2" xfId="7610" xr:uid="{00000000-0005-0000-0000-00001ABA0000}"/>
    <cellStyle name="Normal 8 4 2 2 2 2" xfId="16585" xr:uid="{00000000-0005-0000-0000-00001BBA0000}"/>
    <cellStyle name="Normal 8 4 2 2 2 2 2" xfId="28892" xr:uid="{00000000-0005-0000-0000-00001CBA0000}"/>
    <cellStyle name="Normal 8 4 2 2 2 3" xfId="36787" xr:uid="{00000000-0005-0000-0000-00001DBA0000}"/>
    <cellStyle name="Normal 8 4 2 2 2 4" xfId="21576" xr:uid="{00000000-0005-0000-0000-00001EBA0000}"/>
    <cellStyle name="Normal 8 4 2 2 2 5" xfId="47810" xr:uid="{00000000-0005-0000-0000-00001FBA0000}"/>
    <cellStyle name="Normal 8 4 2 2 3" xfId="9080" xr:uid="{00000000-0005-0000-0000-000020BA0000}"/>
    <cellStyle name="Normal 8 4 2 2 3 2" xfId="18046" xr:uid="{00000000-0005-0000-0000-000021BA0000}"/>
    <cellStyle name="Normal 8 4 2 2 3 2 2" xfId="30376" xr:uid="{00000000-0005-0000-0000-000022BA0000}"/>
    <cellStyle name="Normal 8 4 2 2 3 3" xfId="38272" xr:uid="{00000000-0005-0000-0000-000023BA0000}"/>
    <cellStyle name="Normal 8 4 2 2 3 4" xfId="23059" xr:uid="{00000000-0005-0000-0000-000024BA0000}"/>
    <cellStyle name="Normal 8 4 2 2 3 5" xfId="49272" xr:uid="{00000000-0005-0000-0000-000025BA0000}"/>
    <cellStyle name="Normal 8 4 2 2 4" xfId="9945" xr:uid="{00000000-0005-0000-0000-000026BA0000}"/>
    <cellStyle name="Normal 8 4 2 2 4 2" xfId="31861" xr:uid="{00000000-0005-0000-0000-000027BA0000}"/>
    <cellStyle name="Normal 8 4 2 2 4 3" xfId="39758" xr:uid="{00000000-0005-0000-0000-000028BA0000}"/>
    <cellStyle name="Normal 8 4 2 2 4 4" xfId="24543" xr:uid="{00000000-0005-0000-0000-000029BA0000}"/>
    <cellStyle name="Normal 8 4 2 2 4 5" xfId="50915" xr:uid="{00000000-0005-0000-0000-00002ABA0000}"/>
    <cellStyle name="Normal 8 4 2 2 5" xfId="12563" xr:uid="{00000000-0005-0000-0000-00002BBA0000}"/>
    <cellStyle name="Normal 8 4 2 2 5 2" xfId="33346" xr:uid="{00000000-0005-0000-0000-00002CBA0000}"/>
    <cellStyle name="Normal 8 4 2 2 5 3" xfId="41243" xr:uid="{00000000-0005-0000-0000-00002DBA0000}"/>
    <cellStyle name="Normal 8 4 2 2 6" xfId="26930" xr:uid="{00000000-0005-0000-0000-00002EBA0000}"/>
    <cellStyle name="Normal 8 4 2 2 7" xfId="34830" xr:uid="{00000000-0005-0000-0000-00002FBA0000}"/>
    <cellStyle name="Normal 8 4 2 2 8" xfId="20092" xr:uid="{00000000-0005-0000-0000-000030BA0000}"/>
    <cellStyle name="Normal 8 4 2 2 9" xfId="42733" xr:uid="{00000000-0005-0000-0000-000031BA0000}"/>
    <cellStyle name="Normal 8 4 2 3" xfId="4963" xr:uid="{00000000-0005-0000-0000-000032BA0000}"/>
    <cellStyle name="Normal 8 4 2 3 2" xfId="14941" xr:uid="{00000000-0005-0000-0000-000033BA0000}"/>
    <cellStyle name="Normal 8 4 2 3 2 2" xfId="28191" xr:uid="{00000000-0005-0000-0000-000034BA0000}"/>
    <cellStyle name="Normal 8 4 2 3 3" xfId="36086" xr:uid="{00000000-0005-0000-0000-000035BA0000}"/>
    <cellStyle name="Normal 8 4 2 3 4" xfId="20875" xr:uid="{00000000-0005-0000-0000-000036BA0000}"/>
    <cellStyle name="Normal 8 4 2 3 5" xfId="46163" xr:uid="{00000000-0005-0000-0000-000037BA0000}"/>
    <cellStyle name="Normal 8 4 2 4" xfId="8470" xr:uid="{00000000-0005-0000-0000-000038BA0000}"/>
    <cellStyle name="Normal 8 4 2 4 2" xfId="17437" xr:uid="{00000000-0005-0000-0000-000039BA0000}"/>
    <cellStyle name="Normal 8 4 2 4 2 2" xfId="29675" xr:uid="{00000000-0005-0000-0000-00003ABA0000}"/>
    <cellStyle name="Normal 8 4 2 4 3" xfId="37571" xr:uid="{00000000-0005-0000-0000-00003BBA0000}"/>
    <cellStyle name="Normal 8 4 2 4 4" xfId="22358" xr:uid="{00000000-0005-0000-0000-00003CBA0000}"/>
    <cellStyle name="Normal 8 4 2 4 5" xfId="48662" xr:uid="{00000000-0005-0000-0000-00003DBA0000}"/>
    <cellStyle name="Normal 8 4 2 5" xfId="9946" xr:uid="{00000000-0005-0000-0000-00003EBA0000}"/>
    <cellStyle name="Normal 8 4 2 5 2" xfId="31160" xr:uid="{00000000-0005-0000-0000-00003FBA0000}"/>
    <cellStyle name="Normal 8 4 2 5 3" xfId="39057" xr:uid="{00000000-0005-0000-0000-000040BA0000}"/>
    <cellStyle name="Normal 8 4 2 5 4" xfId="23842" xr:uid="{00000000-0005-0000-0000-000041BA0000}"/>
    <cellStyle name="Normal 8 4 2 5 5" xfId="50305" xr:uid="{00000000-0005-0000-0000-000042BA0000}"/>
    <cellStyle name="Normal 8 4 2 6" xfId="12100" xr:uid="{00000000-0005-0000-0000-000043BA0000}"/>
    <cellStyle name="Normal 8 4 2 6 2" xfId="32645" xr:uid="{00000000-0005-0000-0000-000044BA0000}"/>
    <cellStyle name="Normal 8 4 2 6 3" xfId="40542" xr:uid="{00000000-0005-0000-0000-000045BA0000}"/>
    <cellStyle name="Normal 8 4 2 7" xfId="26229" xr:uid="{00000000-0005-0000-0000-000046BA0000}"/>
    <cellStyle name="Normal 8 4 2 8" xfId="34129" xr:uid="{00000000-0005-0000-0000-000047BA0000}"/>
    <cellStyle name="Normal 8 4 2 9" xfId="19391" xr:uid="{00000000-0005-0000-0000-000048BA0000}"/>
    <cellStyle name="Normal 8 4 3" xfId="2533" xr:uid="{00000000-0005-0000-0000-000049BA0000}"/>
    <cellStyle name="Normal 8 4 3 2" xfId="5736" xr:uid="{00000000-0005-0000-0000-00004ABA0000}"/>
    <cellStyle name="Normal 8 4 3 2 2" xfId="15340" xr:uid="{00000000-0005-0000-0000-00004BBA0000}"/>
    <cellStyle name="Normal 8 4 3 2 2 2" xfId="28891" xr:uid="{00000000-0005-0000-0000-00004CBA0000}"/>
    <cellStyle name="Normal 8 4 3 2 2 3" xfId="51384" xr:uid="{00000000-0005-0000-0000-00004DBA0000}"/>
    <cellStyle name="Normal 8 4 3 2 3" xfId="36786" xr:uid="{00000000-0005-0000-0000-00004EBA0000}"/>
    <cellStyle name="Normal 8 4 3 2 3 2" xfId="51241" xr:uid="{00000000-0005-0000-0000-00004FBA0000}"/>
    <cellStyle name="Normal 8 4 3 2 4" xfId="21575" xr:uid="{00000000-0005-0000-0000-000050BA0000}"/>
    <cellStyle name="Normal 8 4 3 2 5" xfId="46563" xr:uid="{00000000-0005-0000-0000-000051BA0000}"/>
    <cellStyle name="Normal 8 4 3 3" xfId="7609" xr:uid="{00000000-0005-0000-0000-000052BA0000}"/>
    <cellStyle name="Normal 8 4 3 3 2" xfId="16584" xr:uid="{00000000-0005-0000-0000-000053BA0000}"/>
    <cellStyle name="Normal 8 4 3 3 2 2" xfId="30375" xr:uid="{00000000-0005-0000-0000-000054BA0000}"/>
    <cellStyle name="Normal 8 4 3 3 3" xfId="38271" xr:uid="{00000000-0005-0000-0000-000055BA0000}"/>
    <cellStyle name="Normal 8 4 3 3 4" xfId="23058" xr:uid="{00000000-0005-0000-0000-000056BA0000}"/>
    <cellStyle name="Normal 8 4 3 3 5" xfId="47809" xr:uid="{00000000-0005-0000-0000-000057BA0000}"/>
    <cellStyle name="Normal 8 4 3 4" xfId="9079" xr:uid="{00000000-0005-0000-0000-000058BA0000}"/>
    <cellStyle name="Normal 8 4 3 4 2" xfId="18045" xr:uid="{00000000-0005-0000-0000-000059BA0000}"/>
    <cellStyle name="Normal 8 4 3 4 2 2" xfId="31860" xr:uid="{00000000-0005-0000-0000-00005ABA0000}"/>
    <cellStyle name="Normal 8 4 3 4 3" xfId="39757" xr:uid="{00000000-0005-0000-0000-00005BBA0000}"/>
    <cellStyle name="Normal 8 4 3 4 4" xfId="24542" xr:uid="{00000000-0005-0000-0000-00005CBA0000}"/>
    <cellStyle name="Normal 8 4 3 4 5" xfId="49271" xr:uid="{00000000-0005-0000-0000-00005DBA0000}"/>
    <cellStyle name="Normal 8 4 3 5" xfId="11876" xr:uid="{00000000-0005-0000-0000-00005EBA0000}"/>
    <cellStyle name="Normal 8 4 3 5 2" xfId="33345" xr:uid="{00000000-0005-0000-0000-00005FBA0000}"/>
    <cellStyle name="Normal 8 4 3 5 3" xfId="41242" xr:uid="{00000000-0005-0000-0000-000060BA0000}"/>
    <cellStyle name="Normal 8 4 3 5 4" xfId="25482" xr:uid="{00000000-0005-0000-0000-000061BA0000}"/>
    <cellStyle name="Normal 8 4 3 5 5" xfId="50914" xr:uid="{00000000-0005-0000-0000-000062BA0000}"/>
    <cellStyle name="Normal 8 4 3 6" xfId="26929" xr:uid="{00000000-0005-0000-0000-000063BA0000}"/>
    <cellStyle name="Normal 8 4 3 7" xfId="34829" xr:uid="{00000000-0005-0000-0000-000064BA0000}"/>
    <cellStyle name="Normal 8 4 3 8" xfId="20091" xr:uid="{00000000-0005-0000-0000-000065BA0000}"/>
    <cellStyle name="Normal 8 4 3 9" xfId="42732" xr:uid="{00000000-0005-0000-0000-000066BA0000}"/>
    <cellStyle name="Normal 8 4 4" xfId="1743" xr:uid="{00000000-0005-0000-0000-000067BA0000}"/>
    <cellStyle name="Normal 8 4 4 2" xfId="4123" xr:uid="{00000000-0005-0000-0000-000068BA0000}"/>
    <cellStyle name="Normal 8 4 4 2 2" xfId="14104" xr:uid="{00000000-0005-0000-0000-000069BA0000}"/>
    <cellStyle name="Normal 8 4 4 2 3" xfId="27870" xr:uid="{00000000-0005-0000-0000-00006ABA0000}"/>
    <cellStyle name="Normal 8 4 4 2 4" xfId="45326" xr:uid="{00000000-0005-0000-0000-00006BBA0000}"/>
    <cellStyle name="Normal 8 4 4 3" xfId="11877" xr:uid="{00000000-0005-0000-0000-00006CBA0000}"/>
    <cellStyle name="Normal 8 4 4 3 2" xfId="35765" xr:uid="{00000000-0005-0000-0000-00006DBA0000}"/>
    <cellStyle name="Normal 8 4 4 4" xfId="20554" xr:uid="{00000000-0005-0000-0000-00006EBA0000}"/>
    <cellStyle name="Normal 8 4 4 5" xfId="43548" xr:uid="{00000000-0005-0000-0000-00006FBA0000}"/>
    <cellStyle name="Normal 8 4 5" xfId="3732" xr:uid="{00000000-0005-0000-0000-000070BA0000}"/>
    <cellStyle name="Normal 8 4 5 2" xfId="13716" xr:uid="{00000000-0005-0000-0000-000071BA0000}"/>
    <cellStyle name="Normal 8 4 5 2 2" xfId="29354" xr:uid="{00000000-0005-0000-0000-000072BA0000}"/>
    <cellStyle name="Normal 8 4 5 3" xfId="37250" xr:uid="{00000000-0005-0000-0000-000073BA0000}"/>
    <cellStyle name="Normal 8 4 5 4" xfId="22038" xr:uid="{00000000-0005-0000-0000-000074BA0000}"/>
    <cellStyle name="Normal 8 4 5 5" xfId="44937" xr:uid="{00000000-0005-0000-0000-000075BA0000}"/>
    <cellStyle name="Normal 8 4 6" xfId="8291" xr:uid="{00000000-0005-0000-0000-000076BA0000}"/>
    <cellStyle name="Normal 8 4 6 2" xfId="17258" xr:uid="{00000000-0005-0000-0000-000077BA0000}"/>
    <cellStyle name="Normal 8 4 6 2 2" xfId="30839" xr:uid="{00000000-0005-0000-0000-000078BA0000}"/>
    <cellStyle name="Normal 8 4 6 3" xfId="38736" xr:uid="{00000000-0005-0000-0000-000079BA0000}"/>
    <cellStyle name="Normal 8 4 6 4" xfId="23522" xr:uid="{00000000-0005-0000-0000-00007ABA0000}"/>
    <cellStyle name="Normal 8 4 6 5" xfId="48483" xr:uid="{00000000-0005-0000-0000-00007BBA0000}"/>
    <cellStyle name="Normal 8 4 7" xfId="11878" xr:uid="{00000000-0005-0000-0000-00007CBA0000}"/>
    <cellStyle name="Normal 8 4 7 2" xfId="32324" xr:uid="{00000000-0005-0000-0000-00007DBA0000}"/>
    <cellStyle name="Normal 8 4 7 3" xfId="40221" xr:uid="{00000000-0005-0000-0000-00007EBA0000}"/>
    <cellStyle name="Normal 8 4 7 4" xfId="24955" xr:uid="{00000000-0005-0000-0000-00007FBA0000}"/>
    <cellStyle name="Normal 8 4 7 5" xfId="50126" xr:uid="{00000000-0005-0000-0000-000080BA0000}"/>
    <cellStyle name="Normal 8 4 8" xfId="25909" xr:uid="{00000000-0005-0000-0000-000081BA0000}"/>
    <cellStyle name="Normal 8 4 9" xfId="33808" xr:uid="{00000000-0005-0000-0000-000082BA0000}"/>
    <cellStyle name="Normal 8 5" xfId="1777" xr:uid="{00000000-0005-0000-0000-000083BA0000}"/>
    <cellStyle name="Normal 8 5 10" xfId="41978" xr:uid="{00000000-0005-0000-0000-000084BA0000}"/>
    <cellStyle name="Normal 8 5 2" xfId="2535" xr:uid="{00000000-0005-0000-0000-000085BA0000}"/>
    <cellStyle name="Normal 8 5 2 2" xfId="6116" xr:uid="{00000000-0005-0000-0000-000086BA0000}"/>
    <cellStyle name="Normal 8 5 2 2 2" xfId="28893" xr:uid="{00000000-0005-0000-0000-000087BA0000}"/>
    <cellStyle name="Normal 8 5 2 2 2 2" xfId="51472" xr:uid="{00000000-0005-0000-0000-000088BA0000}"/>
    <cellStyle name="Normal 8 5 2 2 3" xfId="36788" xr:uid="{00000000-0005-0000-0000-000089BA0000}"/>
    <cellStyle name="Normal 8 5 2 2 3 2" xfId="51242" xr:uid="{00000000-0005-0000-0000-00008ABA0000}"/>
    <cellStyle name="Normal 8 5 2 2 4" xfId="21577" xr:uid="{00000000-0005-0000-0000-00008BBA0000}"/>
    <cellStyle name="Normal 8 5 2 3" xfId="7611" xr:uid="{00000000-0005-0000-0000-00008CBA0000}"/>
    <cellStyle name="Normal 8 5 2 3 2" xfId="16586" xr:uid="{00000000-0005-0000-0000-00008DBA0000}"/>
    <cellStyle name="Normal 8 5 2 3 2 2" xfId="30377" xr:uid="{00000000-0005-0000-0000-00008EBA0000}"/>
    <cellStyle name="Normal 8 5 2 3 3" xfId="38273" xr:uid="{00000000-0005-0000-0000-00008FBA0000}"/>
    <cellStyle name="Normal 8 5 2 3 4" xfId="23060" xr:uid="{00000000-0005-0000-0000-000090BA0000}"/>
    <cellStyle name="Normal 8 5 2 3 5" xfId="47811" xr:uid="{00000000-0005-0000-0000-000091BA0000}"/>
    <cellStyle name="Normal 8 5 2 4" xfId="9081" xr:uid="{00000000-0005-0000-0000-000092BA0000}"/>
    <cellStyle name="Normal 8 5 2 4 2" xfId="18047" xr:uid="{00000000-0005-0000-0000-000093BA0000}"/>
    <cellStyle name="Normal 8 5 2 4 2 2" xfId="31862" xr:uid="{00000000-0005-0000-0000-000094BA0000}"/>
    <cellStyle name="Normal 8 5 2 4 3" xfId="39759" xr:uid="{00000000-0005-0000-0000-000095BA0000}"/>
    <cellStyle name="Normal 8 5 2 4 4" xfId="24544" xr:uid="{00000000-0005-0000-0000-000096BA0000}"/>
    <cellStyle name="Normal 8 5 2 4 5" xfId="49273" xr:uid="{00000000-0005-0000-0000-000097BA0000}"/>
    <cellStyle name="Normal 8 5 2 5" xfId="11879" xr:uid="{00000000-0005-0000-0000-000098BA0000}"/>
    <cellStyle name="Normal 8 5 2 5 2" xfId="33347" xr:uid="{00000000-0005-0000-0000-000099BA0000}"/>
    <cellStyle name="Normal 8 5 2 5 3" xfId="41244" xr:uid="{00000000-0005-0000-0000-00009ABA0000}"/>
    <cellStyle name="Normal 8 5 2 5 4" xfId="25483" xr:uid="{00000000-0005-0000-0000-00009BBA0000}"/>
    <cellStyle name="Normal 8 5 2 5 5" xfId="50916" xr:uid="{00000000-0005-0000-0000-00009CBA0000}"/>
    <cellStyle name="Normal 8 5 2 6" xfId="26931" xr:uid="{00000000-0005-0000-0000-00009DBA0000}"/>
    <cellStyle name="Normal 8 5 2 7" xfId="34831" xr:uid="{00000000-0005-0000-0000-00009EBA0000}"/>
    <cellStyle name="Normal 8 5 2 8" xfId="20093" xr:uid="{00000000-0005-0000-0000-00009FBA0000}"/>
    <cellStyle name="Normal 8 5 2 9" xfId="42734" xr:uid="{00000000-0005-0000-0000-0000A0BA0000}"/>
    <cellStyle name="Normal 8 5 3" xfId="4684" xr:uid="{00000000-0005-0000-0000-0000A1BA0000}"/>
    <cellStyle name="Normal 8 5 3 2" xfId="14662" xr:uid="{00000000-0005-0000-0000-0000A2BA0000}"/>
    <cellStyle name="Normal 8 5 3 2 2" xfId="27939" xr:uid="{00000000-0005-0000-0000-0000A3BA0000}"/>
    <cellStyle name="Normal 8 5 3 3" xfId="35834" xr:uid="{00000000-0005-0000-0000-0000A4BA0000}"/>
    <cellStyle name="Normal 8 5 3 4" xfId="20623" xr:uid="{00000000-0005-0000-0000-0000A5BA0000}"/>
    <cellStyle name="Normal 8 5 3 5" xfId="45884" xr:uid="{00000000-0005-0000-0000-0000A6BA0000}"/>
    <cellStyle name="Normal 8 5 4" xfId="8325" xr:uid="{00000000-0005-0000-0000-0000A7BA0000}"/>
    <cellStyle name="Normal 8 5 4 2" xfId="17292" xr:uid="{00000000-0005-0000-0000-0000A8BA0000}"/>
    <cellStyle name="Normal 8 5 4 2 2" xfId="29423" xr:uid="{00000000-0005-0000-0000-0000A9BA0000}"/>
    <cellStyle name="Normal 8 5 4 3" xfId="37319" xr:uid="{00000000-0005-0000-0000-0000AABA0000}"/>
    <cellStyle name="Normal 8 5 4 4" xfId="22107" xr:uid="{00000000-0005-0000-0000-0000ABBA0000}"/>
    <cellStyle name="Normal 8 5 4 5" xfId="48517" xr:uid="{00000000-0005-0000-0000-0000ACBA0000}"/>
    <cellStyle name="Normal 8 5 5" xfId="9947" xr:uid="{00000000-0005-0000-0000-0000ADBA0000}"/>
    <cellStyle name="Normal 8 5 5 2" xfId="30908" xr:uid="{00000000-0005-0000-0000-0000AEBA0000}"/>
    <cellStyle name="Normal 8 5 5 3" xfId="38805" xr:uid="{00000000-0005-0000-0000-0000AFBA0000}"/>
    <cellStyle name="Normal 8 5 5 4" xfId="23591" xr:uid="{00000000-0005-0000-0000-0000B0BA0000}"/>
    <cellStyle name="Normal 8 5 5 5" xfId="50160" xr:uid="{00000000-0005-0000-0000-0000B1BA0000}"/>
    <cellStyle name="Normal 8 5 6" xfId="25010" xr:uid="{00000000-0005-0000-0000-0000B2BA0000}"/>
    <cellStyle name="Normal 8 5 6 2" xfId="32393" xr:uid="{00000000-0005-0000-0000-0000B3BA0000}"/>
    <cellStyle name="Normal 8 5 6 3" xfId="40290" xr:uid="{00000000-0005-0000-0000-0000B4BA0000}"/>
    <cellStyle name="Normal 8 5 7" xfId="25977" xr:uid="{00000000-0005-0000-0000-0000B5BA0000}"/>
    <cellStyle name="Normal 8 5 8" xfId="33877" xr:uid="{00000000-0005-0000-0000-0000B6BA0000}"/>
    <cellStyle name="Normal 8 5 9" xfId="19139" xr:uid="{00000000-0005-0000-0000-0000B7BA0000}"/>
    <cellStyle name="Normal 8 6" xfId="1687" xr:uid="{00000000-0005-0000-0000-0000B8BA0000}"/>
    <cellStyle name="Normal 8 6 10" xfId="41898" xr:uid="{00000000-0005-0000-0000-0000B9BA0000}"/>
    <cellStyle name="Normal 8 6 2" xfId="2536" xr:uid="{00000000-0005-0000-0000-0000BABA0000}"/>
    <cellStyle name="Normal 8 6 2 2" xfId="7612" xr:uid="{00000000-0005-0000-0000-0000BBBA0000}"/>
    <cellStyle name="Normal 8 6 2 2 2" xfId="16587" xr:uid="{00000000-0005-0000-0000-0000BCBA0000}"/>
    <cellStyle name="Normal 8 6 2 2 2 2" xfId="28894" xr:uid="{00000000-0005-0000-0000-0000BDBA0000}"/>
    <cellStyle name="Normal 8 6 2 2 3" xfId="36789" xr:uid="{00000000-0005-0000-0000-0000BEBA0000}"/>
    <cellStyle name="Normal 8 6 2 2 4" xfId="21578" xr:uid="{00000000-0005-0000-0000-0000BFBA0000}"/>
    <cellStyle name="Normal 8 6 2 2 5" xfId="47812" xr:uid="{00000000-0005-0000-0000-0000C0BA0000}"/>
    <cellStyle name="Normal 8 6 2 3" xfId="9082" xr:uid="{00000000-0005-0000-0000-0000C1BA0000}"/>
    <cellStyle name="Normal 8 6 2 3 2" xfId="18048" xr:uid="{00000000-0005-0000-0000-0000C2BA0000}"/>
    <cellStyle name="Normal 8 6 2 3 2 2" xfId="30378" xr:uid="{00000000-0005-0000-0000-0000C3BA0000}"/>
    <cellStyle name="Normal 8 6 2 3 3" xfId="38274" xr:uid="{00000000-0005-0000-0000-0000C4BA0000}"/>
    <cellStyle name="Normal 8 6 2 3 4" xfId="23061" xr:uid="{00000000-0005-0000-0000-0000C5BA0000}"/>
    <cellStyle name="Normal 8 6 2 3 5" xfId="49274" xr:uid="{00000000-0005-0000-0000-0000C6BA0000}"/>
    <cellStyle name="Normal 8 6 2 4" xfId="9948" xr:uid="{00000000-0005-0000-0000-0000C7BA0000}"/>
    <cellStyle name="Normal 8 6 2 4 2" xfId="31863" xr:uid="{00000000-0005-0000-0000-0000C8BA0000}"/>
    <cellStyle name="Normal 8 6 2 4 3" xfId="39760" xr:uid="{00000000-0005-0000-0000-0000C9BA0000}"/>
    <cellStyle name="Normal 8 6 2 4 4" xfId="24545" xr:uid="{00000000-0005-0000-0000-0000CABA0000}"/>
    <cellStyle name="Normal 8 6 2 4 5" xfId="50917" xr:uid="{00000000-0005-0000-0000-0000CBBA0000}"/>
    <cellStyle name="Normal 8 6 2 5" xfId="12564" xr:uid="{00000000-0005-0000-0000-0000CCBA0000}"/>
    <cellStyle name="Normal 8 6 2 5 2" xfId="33348" xr:uid="{00000000-0005-0000-0000-0000CDBA0000}"/>
    <cellStyle name="Normal 8 6 2 5 3" xfId="41245" xr:uid="{00000000-0005-0000-0000-0000CEBA0000}"/>
    <cellStyle name="Normal 8 6 2 6" xfId="26932" xr:uid="{00000000-0005-0000-0000-0000CFBA0000}"/>
    <cellStyle name="Normal 8 6 2 7" xfId="34832" xr:uid="{00000000-0005-0000-0000-0000D0BA0000}"/>
    <cellStyle name="Normal 8 6 2 8" xfId="20094" xr:uid="{00000000-0005-0000-0000-0000D1BA0000}"/>
    <cellStyle name="Normal 8 6 2 9" xfId="42735" xr:uid="{00000000-0005-0000-0000-0000D2BA0000}"/>
    <cellStyle name="Normal 8 6 3" xfId="4350" xr:uid="{00000000-0005-0000-0000-0000D3BA0000}"/>
    <cellStyle name="Normal 8 6 3 2" xfId="14330" xr:uid="{00000000-0005-0000-0000-0000D4BA0000}"/>
    <cellStyle name="Normal 8 6 3 2 2" xfId="27593" xr:uid="{00000000-0005-0000-0000-0000D5BA0000}"/>
    <cellStyle name="Normal 8 6 3 3" xfId="35488" xr:uid="{00000000-0005-0000-0000-0000D6BA0000}"/>
    <cellStyle name="Normal 8 6 3 4" xfId="20277" xr:uid="{00000000-0005-0000-0000-0000D7BA0000}"/>
    <cellStyle name="Normal 8 6 3 5" xfId="45552" xr:uid="{00000000-0005-0000-0000-0000D8BA0000}"/>
    <cellStyle name="Normal 8 6 4" xfId="8245" xr:uid="{00000000-0005-0000-0000-0000D9BA0000}"/>
    <cellStyle name="Normal 8 6 4 2" xfId="17212" xr:uid="{00000000-0005-0000-0000-0000DABA0000}"/>
    <cellStyle name="Normal 8 6 4 2 2" xfId="29077" xr:uid="{00000000-0005-0000-0000-0000DBBA0000}"/>
    <cellStyle name="Normal 8 6 4 3" xfId="36973" xr:uid="{00000000-0005-0000-0000-0000DCBA0000}"/>
    <cellStyle name="Normal 8 6 4 4" xfId="21761" xr:uid="{00000000-0005-0000-0000-0000DDBA0000}"/>
    <cellStyle name="Normal 8 6 4 5" xfId="48437" xr:uid="{00000000-0005-0000-0000-0000DEBA0000}"/>
    <cellStyle name="Normal 8 6 5" xfId="9949" xr:uid="{00000000-0005-0000-0000-0000DFBA0000}"/>
    <cellStyle name="Normal 8 6 5 2" xfId="30562" xr:uid="{00000000-0005-0000-0000-0000E0BA0000}"/>
    <cellStyle name="Normal 8 6 5 3" xfId="38459" xr:uid="{00000000-0005-0000-0000-0000E1BA0000}"/>
    <cellStyle name="Normal 8 6 5 4" xfId="23245" xr:uid="{00000000-0005-0000-0000-0000E2BA0000}"/>
    <cellStyle name="Normal 8 6 5 5" xfId="50080" xr:uid="{00000000-0005-0000-0000-0000E3BA0000}"/>
    <cellStyle name="Normal 8 6 6" xfId="12066" xr:uid="{00000000-0005-0000-0000-0000E4BA0000}"/>
    <cellStyle name="Normal 8 6 6 2" xfId="32047" xr:uid="{00000000-0005-0000-0000-0000E5BA0000}"/>
    <cellStyle name="Normal 8 6 6 3" xfId="39944" xr:uid="{00000000-0005-0000-0000-0000E6BA0000}"/>
    <cellStyle name="Normal 8 6 7" xfId="25632" xr:uid="{00000000-0005-0000-0000-0000E7BA0000}"/>
    <cellStyle name="Normal 8 6 8" xfId="33531" xr:uid="{00000000-0005-0000-0000-0000E8BA0000}"/>
    <cellStyle name="Normal 8 6 9" xfId="18793" xr:uid="{00000000-0005-0000-0000-0000E9BA0000}"/>
    <cellStyle name="Normal 8 7" xfId="1623" xr:uid="{00000000-0005-0000-0000-0000EABA0000}"/>
    <cellStyle name="Normal 8 7 10" xfId="41834" xr:uid="{00000000-0005-0000-0000-0000EBBA0000}"/>
    <cellStyle name="Normal 8 7 2" xfId="2537" xr:uid="{00000000-0005-0000-0000-0000ECBA0000}"/>
    <cellStyle name="Normal 8 7 2 2" xfId="7613" xr:uid="{00000000-0005-0000-0000-0000EDBA0000}"/>
    <cellStyle name="Normal 8 7 2 2 2" xfId="16588" xr:uid="{00000000-0005-0000-0000-0000EEBA0000}"/>
    <cellStyle name="Normal 8 7 2 2 2 2" xfId="28895" xr:uid="{00000000-0005-0000-0000-0000EFBA0000}"/>
    <cellStyle name="Normal 8 7 2 2 3" xfId="36790" xr:uid="{00000000-0005-0000-0000-0000F0BA0000}"/>
    <cellStyle name="Normal 8 7 2 2 4" xfId="21579" xr:uid="{00000000-0005-0000-0000-0000F1BA0000}"/>
    <cellStyle name="Normal 8 7 2 2 5" xfId="47813" xr:uid="{00000000-0005-0000-0000-0000F2BA0000}"/>
    <cellStyle name="Normal 8 7 2 3" xfId="9083" xr:uid="{00000000-0005-0000-0000-0000F3BA0000}"/>
    <cellStyle name="Normal 8 7 2 3 2" xfId="18049" xr:uid="{00000000-0005-0000-0000-0000F4BA0000}"/>
    <cellStyle name="Normal 8 7 2 3 2 2" xfId="30379" xr:uid="{00000000-0005-0000-0000-0000F5BA0000}"/>
    <cellStyle name="Normal 8 7 2 3 3" xfId="38275" xr:uid="{00000000-0005-0000-0000-0000F6BA0000}"/>
    <cellStyle name="Normal 8 7 2 3 4" xfId="23062" xr:uid="{00000000-0005-0000-0000-0000F7BA0000}"/>
    <cellStyle name="Normal 8 7 2 3 5" xfId="49275" xr:uid="{00000000-0005-0000-0000-0000F8BA0000}"/>
    <cellStyle name="Normal 8 7 2 4" xfId="9950" xr:uid="{00000000-0005-0000-0000-0000F9BA0000}"/>
    <cellStyle name="Normal 8 7 2 4 2" xfId="31864" xr:uid="{00000000-0005-0000-0000-0000FABA0000}"/>
    <cellStyle name="Normal 8 7 2 4 3" xfId="39761" xr:uid="{00000000-0005-0000-0000-0000FBBA0000}"/>
    <cellStyle name="Normal 8 7 2 4 4" xfId="24546" xr:uid="{00000000-0005-0000-0000-0000FCBA0000}"/>
    <cellStyle name="Normal 8 7 2 4 5" xfId="50918" xr:uid="{00000000-0005-0000-0000-0000FDBA0000}"/>
    <cellStyle name="Normal 8 7 2 5" xfId="12565" xr:uid="{00000000-0005-0000-0000-0000FEBA0000}"/>
    <cellStyle name="Normal 8 7 2 5 2" xfId="33349" xr:uid="{00000000-0005-0000-0000-0000FFBA0000}"/>
    <cellStyle name="Normal 8 7 2 5 3" xfId="41246" xr:uid="{00000000-0005-0000-0000-000000BB0000}"/>
    <cellStyle name="Normal 8 7 2 6" xfId="26933" xr:uid="{00000000-0005-0000-0000-000001BB0000}"/>
    <cellStyle name="Normal 8 7 2 7" xfId="34833" xr:uid="{00000000-0005-0000-0000-000002BB0000}"/>
    <cellStyle name="Normal 8 7 2 8" xfId="20095" xr:uid="{00000000-0005-0000-0000-000003BB0000}"/>
    <cellStyle name="Normal 8 7 2 9" xfId="42736" xr:uid="{00000000-0005-0000-0000-000004BB0000}"/>
    <cellStyle name="Normal 8 7 3" xfId="5506" xr:uid="{00000000-0005-0000-0000-000005BB0000}"/>
    <cellStyle name="Normal 8 7 3 2" xfId="15294" xr:uid="{00000000-0005-0000-0000-000006BB0000}"/>
    <cellStyle name="Normal 8 7 3 2 2" xfId="27528" xr:uid="{00000000-0005-0000-0000-000007BB0000}"/>
    <cellStyle name="Normal 8 7 3 3" xfId="35423" xr:uid="{00000000-0005-0000-0000-000008BB0000}"/>
    <cellStyle name="Normal 8 7 3 4" xfId="20213" xr:uid="{00000000-0005-0000-0000-000009BB0000}"/>
    <cellStyle name="Normal 8 7 3 5" xfId="46517" xr:uid="{00000000-0005-0000-0000-00000ABB0000}"/>
    <cellStyle name="Normal 8 7 4" xfId="8181" xr:uid="{00000000-0005-0000-0000-00000BBB0000}"/>
    <cellStyle name="Normal 8 7 4 2" xfId="17148" xr:uid="{00000000-0005-0000-0000-00000CBB0000}"/>
    <cellStyle name="Normal 8 7 4 2 2" xfId="29012" xr:uid="{00000000-0005-0000-0000-00000DBB0000}"/>
    <cellStyle name="Normal 8 7 4 3" xfId="36908" xr:uid="{00000000-0005-0000-0000-00000EBB0000}"/>
    <cellStyle name="Normal 8 7 4 4" xfId="21697" xr:uid="{00000000-0005-0000-0000-00000FBB0000}"/>
    <cellStyle name="Normal 8 7 4 5" xfId="48373" xr:uid="{00000000-0005-0000-0000-000010BB0000}"/>
    <cellStyle name="Normal 8 7 5" xfId="9951" xr:uid="{00000000-0005-0000-0000-000011BB0000}"/>
    <cellStyle name="Normal 8 7 5 2" xfId="30497" xr:uid="{00000000-0005-0000-0000-000012BB0000}"/>
    <cellStyle name="Normal 8 7 5 3" xfId="38394" xr:uid="{00000000-0005-0000-0000-000013BB0000}"/>
    <cellStyle name="Normal 8 7 5 4" xfId="23181" xr:uid="{00000000-0005-0000-0000-000014BB0000}"/>
    <cellStyle name="Normal 8 7 5 5" xfId="50016" xr:uid="{00000000-0005-0000-0000-000015BB0000}"/>
    <cellStyle name="Normal 8 7 6" xfId="12018" xr:uid="{00000000-0005-0000-0000-000016BB0000}"/>
    <cellStyle name="Normal 8 7 6 2" xfId="31982" xr:uid="{00000000-0005-0000-0000-000017BB0000}"/>
    <cellStyle name="Normal 8 7 6 3" xfId="39879" xr:uid="{00000000-0005-0000-0000-000018BB0000}"/>
    <cellStyle name="Normal 8 7 7" xfId="25567" xr:uid="{00000000-0005-0000-0000-000019BB0000}"/>
    <cellStyle name="Normal 8 7 8" xfId="33466" xr:uid="{00000000-0005-0000-0000-00001ABB0000}"/>
    <cellStyle name="Normal 8 7 9" xfId="18728" xr:uid="{00000000-0005-0000-0000-00001BBB0000}"/>
    <cellStyle name="Normal 8 8" xfId="2528" xr:uid="{00000000-0005-0000-0000-00001CBB0000}"/>
    <cellStyle name="Normal 8 8 2" xfId="6465" xr:uid="{00000000-0005-0000-0000-00001DBB0000}"/>
    <cellStyle name="Normal 8 8 2 2" xfId="15447" xr:uid="{00000000-0005-0000-0000-00001EBB0000}"/>
    <cellStyle name="Normal 8 8 2 2 2" xfId="28886" xr:uid="{00000000-0005-0000-0000-00001FBB0000}"/>
    <cellStyle name="Normal 8 8 2 3" xfId="36781" xr:uid="{00000000-0005-0000-0000-000020BB0000}"/>
    <cellStyle name="Normal 8 8 2 4" xfId="21570" xr:uid="{00000000-0005-0000-0000-000021BB0000}"/>
    <cellStyle name="Normal 8 8 2 5" xfId="46670" xr:uid="{00000000-0005-0000-0000-000022BB0000}"/>
    <cellStyle name="Normal 8 8 3" xfId="9074" xr:uid="{00000000-0005-0000-0000-000023BB0000}"/>
    <cellStyle name="Normal 8 8 3 2" xfId="18040" xr:uid="{00000000-0005-0000-0000-000024BB0000}"/>
    <cellStyle name="Normal 8 8 3 2 2" xfId="30370" xr:uid="{00000000-0005-0000-0000-000025BB0000}"/>
    <cellStyle name="Normal 8 8 3 3" xfId="38266" xr:uid="{00000000-0005-0000-0000-000026BB0000}"/>
    <cellStyle name="Normal 8 8 3 4" xfId="23053" xr:uid="{00000000-0005-0000-0000-000027BB0000}"/>
    <cellStyle name="Normal 8 8 3 5" xfId="49266" xr:uid="{00000000-0005-0000-0000-000028BB0000}"/>
    <cellStyle name="Normal 8 8 4" xfId="9952" xr:uid="{00000000-0005-0000-0000-000029BB0000}"/>
    <cellStyle name="Normal 8 8 4 2" xfId="31855" xr:uid="{00000000-0005-0000-0000-00002ABB0000}"/>
    <cellStyle name="Normal 8 8 4 3" xfId="39752" xr:uid="{00000000-0005-0000-0000-00002BBB0000}"/>
    <cellStyle name="Normal 8 8 4 4" xfId="24537" xr:uid="{00000000-0005-0000-0000-00002CBB0000}"/>
    <cellStyle name="Normal 8 8 4 5" xfId="50909" xr:uid="{00000000-0005-0000-0000-00002DBB0000}"/>
    <cellStyle name="Normal 8 8 5" xfId="12559" xr:uid="{00000000-0005-0000-0000-00002EBB0000}"/>
    <cellStyle name="Normal 8 8 5 2" xfId="33340" xr:uid="{00000000-0005-0000-0000-00002FBB0000}"/>
    <cellStyle name="Normal 8 8 5 3" xfId="41237" xr:uid="{00000000-0005-0000-0000-000030BB0000}"/>
    <cellStyle name="Normal 8 8 6" xfId="26924" xr:uid="{00000000-0005-0000-0000-000031BB0000}"/>
    <cellStyle name="Normal 8 8 7" xfId="34824" xr:uid="{00000000-0005-0000-0000-000032BB0000}"/>
    <cellStyle name="Normal 8 8 8" xfId="20086" xr:uid="{00000000-0005-0000-0000-000033BB0000}"/>
    <cellStyle name="Normal 8 8 9" xfId="42727" xr:uid="{00000000-0005-0000-0000-000034BB0000}"/>
    <cellStyle name="Normal 8 9" xfId="1116" xr:uid="{00000000-0005-0000-0000-000035BB0000}"/>
    <cellStyle name="Normal 8 9 2" xfId="3842" xr:uid="{00000000-0005-0000-0000-000036BB0000}"/>
    <cellStyle name="Normal 8 9 2 2" xfId="13825" xr:uid="{00000000-0005-0000-0000-000037BB0000}"/>
    <cellStyle name="Normal 8 9 2 3" xfId="27053" xr:uid="{00000000-0005-0000-0000-000038BB0000}"/>
    <cellStyle name="Normal 8 9 2 4" xfId="45047" xr:uid="{00000000-0005-0000-0000-000039BB0000}"/>
    <cellStyle name="Normal 8 9 3" xfId="11880" xr:uid="{00000000-0005-0000-0000-00003ABB0000}"/>
    <cellStyle name="Normal 8 9 3 2" xfId="34948" xr:uid="{00000000-0005-0000-0000-00003BBB0000}"/>
    <cellStyle name="Normal 8 9 4" xfId="18680" xr:uid="{00000000-0005-0000-0000-00003CBB0000}"/>
    <cellStyle name="Normal 8 9 5" xfId="42989" xr:uid="{00000000-0005-0000-0000-00003DBB0000}"/>
    <cellStyle name="Normal 9" xfId="391" xr:uid="{00000000-0005-0000-0000-00003EBB0000}"/>
    <cellStyle name="Normal 9 10" xfId="2886" xr:uid="{00000000-0005-0000-0000-00003FBB0000}"/>
    <cellStyle name="Normal 9 10 2" xfId="12870" xr:uid="{00000000-0005-0000-0000-000040BB0000}"/>
    <cellStyle name="Normal 9 10 3" xfId="44091" xr:uid="{00000000-0005-0000-0000-000041BB0000}"/>
    <cellStyle name="Normal 9 11" xfId="7652" xr:uid="{00000000-0005-0000-0000-000042BB0000}"/>
    <cellStyle name="Normal 9 11 2" xfId="16619" xr:uid="{00000000-0005-0000-0000-000043BB0000}"/>
    <cellStyle name="Normal 9 11 3" xfId="47844" xr:uid="{00000000-0005-0000-0000-000044BB0000}"/>
    <cellStyle name="Normal 9 12" xfId="11881" xr:uid="{00000000-0005-0000-0000-000045BB0000}"/>
    <cellStyle name="Normal 9 12 2" xfId="49487" xr:uid="{00000000-0005-0000-0000-000046BB0000}"/>
    <cellStyle name="Normal 9 13" xfId="18247" xr:uid="{00000000-0005-0000-0000-000047BB0000}"/>
    <cellStyle name="Normal 9 14" xfId="41305" xr:uid="{00000000-0005-0000-0000-000048BB0000}"/>
    <cellStyle name="Normal 9 2" xfId="726" xr:uid="{00000000-0005-0000-0000-000049BB0000}"/>
    <cellStyle name="Normal 9 2 10" xfId="7979" xr:uid="{00000000-0005-0000-0000-00004ABB0000}"/>
    <cellStyle name="Normal 9 2 10 2" xfId="16946" xr:uid="{00000000-0005-0000-0000-00004BBB0000}"/>
    <cellStyle name="Normal 9 2 10 3" xfId="25912" xr:uid="{00000000-0005-0000-0000-00004CBB0000}"/>
    <cellStyle name="Normal 9 2 10 4" xfId="48171" xr:uid="{00000000-0005-0000-0000-00004DBB0000}"/>
    <cellStyle name="Normal 9 2 11" xfId="11882" xr:uid="{00000000-0005-0000-0000-00004EBB0000}"/>
    <cellStyle name="Normal 9 2 11 2" xfId="33811" xr:uid="{00000000-0005-0000-0000-00004FBB0000}"/>
    <cellStyle name="Normal 9 2 11 3" xfId="49814" xr:uid="{00000000-0005-0000-0000-000050BB0000}"/>
    <cellStyle name="Normal 9 2 12" xfId="41632" xr:uid="{00000000-0005-0000-0000-000051BB0000}"/>
    <cellStyle name="Normal 9 2 2" xfId="1060" xr:uid="{00000000-0005-0000-0000-000052BB0000}"/>
    <cellStyle name="Normal 9 2 2 10" xfId="42124" xr:uid="{00000000-0005-0000-0000-000053BB0000}"/>
    <cellStyle name="Normal 9 2 2 2" xfId="2540" xr:uid="{00000000-0005-0000-0000-000054BB0000}"/>
    <cellStyle name="Normal 9 2 2 2 2" xfId="5104" xr:uid="{00000000-0005-0000-0000-000055BB0000}"/>
    <cellStyle name="Normal 9 2 2 2 2 2" xfId="15082" xr:uid="{00000000-0005-0000-0000-000056BB0000}"/>
    <cellStyle name="Normal 9 2 2 2 2 2 2" xfId="28898" xr:uid="{00000000-0005-0000-0000-000057BB0000}"/>
    <cellStyle name="Normal 9 2 2 2 2 3" xfId="36793" xr:uid="{00000000-0005-0000-0000-000058BB0000}"/>
    <cellStyle name="Normal 9 2 2 2 2 4" xfId="21582" xr:uid="{00000000-0005-0000-0000-000059BB0000}"/>
    <cellStyle name="Normal 9 2 2 2 2 5" xfId="46304" xr:uid="{00000000-0005-0000-0000-00005ABB0000}"/>
    <cellStyle name="Normal 9 2 2 2 3" xfId="9086" xr:uid="{00000000-0005-0000-0000-00005BBB0000}"/>
    <cellStyle name="Normal 9 2 2 2 3 2" xfId="18052" xr:uid="{00000000-0005-0000-0000-00005CBB0000}"/>
    <cellStyle name="Normal 9 2 2 2 3 2 2" xfId="30382" xr:uid="{00000000-0005-0000-0000-00005DBB0000}"/>
    <cellStyle name="Normal 9 2 2 2 3 3" xfId="38278" xr:uid="{00000000-0005-0000-0000-00005EBB0000}"/>
    <cellStyle name="Normal 9 2 2 2 3 4" xfId="23065" xr:uid="{00000000-0005-0000-0000-00005FBB0000}"/>
    <cellStyle name="Normal 9 2 2 2 3 5" xfId="49278" xr:uid="{00000000-0005-0000-0000-000060BB0000}"/>
    <cellStyle name="Normal 9 2 2 2 4" xfId="9953" xr:uid="{00000000-0005-0000-0000-000061BB0000}"/>
    <cellStyle name="Normal 9 2 2 2 4 2" xfId="31867" xr:uid="{00000000-0005-0000-0000-000062BB0000}"/>
    <cellStyle name="Normal 9 2 2 2 4 3" xfId="39764" xr:uid="{00000000-0005-0000-0000-000063BB0000}"/>
    <cellStyle name="Normal 9 2 2 2 4 4" xfId="24549" xr:uid="{00000000-0005-0000-0000-000064BB0000}"/>
    <cellStyle name="Normal 9 2 2 2 4 5" xfId="50921" xr:uid="{00000000-0005-0000-0000-000065BB0000}"/>
    <cellStyle name="Normal 9 2 2 2 5" xfId="12567" xr:uid="{00000000-0005-0000-0000-000066BB0000}"/>
    <cellStyle name="Normal 9 2 2 2 5 2" xfId="33352" xr:uid="{00000000-0005-0000-0000-000067BB0000}"/>
    <cellStyle name="Normal 9 2 2 2 5 3" xfId="41249" xr:uid="{00000000-0005-0000-0000-000068BB0000}"/>
    <cellStyle name="Normal 9 2 2 2 6" xfId="26936" xr:uid="{00000000-0005-0000-0000-000069BB0000}"/>
    <cellStyle name="Normal 9 2 2 2 7" xfId="34836" xr:uid="{00000000-0005-0000-0000-00006ABB0000}"/>
    <cellStyle name="Normal 9 2 2 2 8" xfId="20098" xr:uid="{00000000-0005-0000-0000-00006BBB0000}"/>
    <cellStyle name="Normal 9 2 2 2 9" xfId="42739" xr:uid="{00000000-0005-0000-0000-00006CBB0000}"/>
    <cellStyle name="Normal 9 2 2 3" xfId="1923" xr:uid="{00000000-0005-0000-0000-00006DBB0000}"/>
    <cellStyle name="Normal 9 2 2 3 2" xfId="4265" xr:uid="{00000000-0005-0000-0000-00006EBB0000}"/>
    <cellStyle name="Normal 9 2 2 3 2 2" xfId="14245" xr:uid="{00000000-0005-0000-0000-00006FBB0000}"/>
    <cellStyle name="Normal 9 2 2 3 2 3" xfId="28193" xr:uid="{00000000-0005-0000-0000-000070BB0000}"/>
    <cellStyle name="Normal 9 2 2 3 2 4" xfId="45467" xr:uid="{00000000-0005-0000-0000-000071BB0000}"/>
    <cellStyle name="Normal 9 2 2 3 3" xfId="9272" xr:uid="{00000000-0005-0000-0000-000072BB0000}"/>
    <cellStyle name="Normal 9 2 2 3 3 2" xfId="18238" xr:uid="{00000000-0005-0000-0000-000073BB0000}"/>
    <cellStyle name="Normal 9 2 2 3 3 3" xfId="36088" xr:uid="{00000000-0005-0000-0000-000074BB0000}"/>
    <cellStyle name="Normal 9 2 2 3 3 4" xfId="49464" xr:uid="{00000000-0005-0000-0000-000075BB0000}"/>
    <cellStyle name="Normal 9 2 2 3 4" xfId="11883" xr:uid="{00000000-0005-0000-0000-000076BB0000}"/>
    <cellStyle name="Normal 9 2 2 3 4 2" xfId="51107" xr:uid="{00000000-0005-0000-0000-000077BB0000}"/>
    <cellStyle name="Normal 9 2 2 3 5" xfId="20877" xr:uid="{00000000-0005-0000-0000-000078BB0000}"/>
    <cellStyle name="Normal 9 2 2 3 6" xfId="42925" xr:uid="{00000000-0005-0000-0000-000079BB0000}"/>
    <cellStyle name="Normal 9 2 2 4" xfId="2744" xr:uid="{00000000-0005-0000-0000-00007ABB0000}"/>
    <cellStyle name="Normal 9 2 2 4 2" xfId="29677" xr:uid="{00000000-0005-0000-0000-00007BBB0000}"/>
    <cellStyle name="Normal 9 2 2 4 2 2" xfId="51323" xr:uid="{00000000-0005-0000-0000-00007CBB0000}"/>
    <cellStyle name="Normal 9 2 2 4 3" xfId="37573" xr:uid="{00000000-0005-0000-0000-00007DBB0000}"/>
    <cellStyle name="Normal 9 2 2 4 3 2" xfId="51308" xr:uid="{00000000-0005-0000-0000-00007EBB0000}"/>
    <cellStyle name="Normal 9 2 2 4 4" xfId="22360" xr:uid="{00000000-0005-0000-0000-00007FBB0000}"/>
    <cellStyle name="Normal 9 2 2 5" xfId="8471" xr:uid="{00000000-0005-0000-0000-000080BB0000}"/>
    <cellStyle name="Normal 9 2 2 5 2" xfId="17438" xr:uid="{00000000-0005-0000-0000-000081BB0000}"/>
    <cellStyle name="Normal 9 2 2 5 2 2" xfId="31162" xr:uid="{00000000-0005-0000-0000-000082BB0000}"/>
    <cellStyle name="Normal 9 2 2 5 3" xfId="39059" xr:uid="{00000000-0005-0000-0000-000083BB0000}"/>
    <cellStyle name="Normal 9 2 2 5 4" xfId="23844" xr:uid="{00000000-0005-0000-0000-000084BB0000}"/>
    <cellStyle name="Normal 9 2 2 5 5" xfId="48663" xr:uid="{00000000-0005-0000-0000-000085BB0000}"/>
    <cellStyle name="Normal 9 2 2 6" xfId="12727" xr:uid="{00000000-0005-0000-0000-000086BB0000}"/>
    <cellStyle name="Normal 9 2 2 6 2" xfId="32647" xr:uid="{00000000-0005-0000-0000-000087BB0000}"/>
    <cellStyle name="Normal 9 2 2 6 3" xfId="40544" xr:uid="{00000000-0005-0000-0000-000088BB0000}"/>
    <cellStyle name="Normal 9 2 2 6 4" xfId="25246" xr:uid="{00000000-0005-0000-0000-000089BB0000}"/>
    <cellStyle name="Normal 9 2 2 6 5" xfId="50306" xr:uid="{00000000-0005-0000-0000-00008ABB0000}"/>
    <cellStyle name="Normal 9 2 2 7" xfId="26231" xr:uid="{00000000-0005-0000-0000-00008BBB0000}"/>
    <cellStyle name="Normal 9 2 2 8" xfId="34131" xr:uid="{00000000-0005-0000-0000-00008CBB0000}"/>
    <cellStyle name="Normal 9 2 2 9" xfId="19393" xr:uid="{00000000-0005-0000-0000-00008DBB0000}"/>
    <cellStyle name="Normal 9 2 3" xfId="2539" xr:uid="{00000000-0005-0000-0000-00008EBB0000}"/>
    <cellStyle name="Normal 9 2 3 2" xfId="4825" xr:uid="{00000000-0005-0000-0000-00008FBB0000}"/>
    <cellStyle name="Normal 9 2 3 2 2" xfId="14803" xr:uid="{00000000-0005-0000-0000-000090BB0000}"/>
    <cellStyle name="Normal 9 2 3 2 2 2" xfId="28897" xr:uid="{00000000-0005-0000-0000-000091BB0000}"/>
    <cellStyle name="Normal 9 2 3 2 3" xfId="36792" xr:uid="{00000000-0005-0000-0000-000092BB0000}"/>
    <cellStyle name="Normal 9 2 3 2 4" xfId="21581" xr:uid="{00000000-0005-0000-0000-000093BB0000}"/>
    <cellStyle name="Normal 9 2 3 2 5" xfId="46025" xr:uid="{00000000-0005-0000-0000-000094BB0000}"/>
    <cellStyle name="Normal 9 2 3 3" xfId="9085" xr:uid="{00000000-0005-0000-0000-000095BB0000}"/>
    <cellStyle name="Normal 9 2 3 3 2" xfId="18051" xr:uid="{00000000-0005-0000-0000-000096BB0000}"/>
    <cellStyle name="Normal 9 2 3 3 2 2" xfId="30381" xr:uid="{00000000-0005-0000-0000-000097BB0000}"/>
    <cellStyle name="Normal 9 2 3 3 3" xfId="38277" xr:uid="{00000000-0005-0000-0000-000098BB0000}"/>
    <cellStyle name="Normal 9 2 3 3 4" xfId="23064" xr:uid="{00000000-0005-0000-0000-000099BB0000}"/>
    <cellStyle name="Normal 9 2 3 3 5" xfId="49277" xr:uid="{00000000-0005-0000-0000-00009ABB0000}"/>
    <cellStyle name="Normal 9 2 3 4" xfId="9954" xr:uid="{00000000-0005-0000-0000-00009BBB0000}"/>
    <cellStyle name="Normal 9 2 3 4 2" xfId="31866" xr:uid="{00000000-0005-0000-0000-00009CBB0000}"/>
    <cellStyle name="Normal 9 2 3 4 3" xfId="39763" xr:uid="{00000000-0005-0000-0000-00009DBB0000}"/>
    <cellStyle name="Normal 9 2 3 4 4" xfId="24548" xr:uid="{00000000-0005-0000-0000-00009EBB0000}"/>
    <cellStyle name="Normal 9 2 3 4 5" xfId="50920" xr:uid="{00000000-0005-0000-0000-00009FBB0000}"/>
    <cellStyle name="Normal 9 2 3 5" xfId="12566" xr:uid="{00000000-0005-0000-0000-0000A0BB0000}"/>
    <cellStyle name="Normal 9 2 3 5 2" xfId="33351" xr:uid="{00000000-0005-0000-0000-0000A1BB0000}"/>
    <cellStyle name="Normal 9 2 3 5 3" xfId="41248" xr:uid="{00000000-0005-0000-0000-0000A2BB0000}"/>
    <cellStyle name="Normal 9 2 3 6" xfId="26935" xr:uid="{00000000-0005-0000-0000-0000A3BB0000}"/>
    <cellStyle name="Normal 9 2 3 7" xfId="34835" xr:uid="{00000000-0005-0000-0000-0000A4BB0000}"/>
    <cellStyle name="Normal 9 2 3 8" xfId="20097" xr:uid="{00000000-0005-0000-0000-0000A5BB0000}"/>
    <cellStyle name="Normal 9 2 3 9" xfId="42738" xr:uid="{00000000-0005-0000-0000-0000A6BB0000}"/>
    <cellStyle name="Normal 9 2 4" xfId="1417" xr:uid="{00000000-0005-0000-0000-0000A7BB0000}"/>
    <cellStyle name="Normal 9 2 4 2" xfId="4591" xr:uid="{00000000-0005-0000-0000-0000A8BB0000}"/>
    <cellStyle name="Normal 9 2 4 2 2" xfId="14569" xr:uid="{00000000-0005-0000-0000-0000A9BB0000}"/>
    <cellStyle name="Normal 9 2 4 2 3" xfId="27346" xr:uid="{00000000-0005-0000-0000-0000AABB0000}"/>
    <cellStyle name="Normal 9 2 4 2 4" xfId="45791" xr:uid="{00000000-0005-0000-0000-0000ABBB0000}"/>
    <cellStyle name="Normal 9 2 4 3" xfId="11884" xr:uid="{00000000-0005-0000-0000-0000ACBB0000}"/>
    <cellStyle name="Normal 9 2 4 3 2" xfId="35241" xr:uid="{00000000-0005-0000-0000-0000ADBB0000}"/>
    <cellStyle name="Normal 9 2 4 4" xfId="19073" xr:uid="{00000000-0005-0000-0000-0000AEBB0000}"/>
    <cellStyle name="Normal 9 2 4 5" xfId="43289" xr:uid="{00000000-0005-0000-0000-0000AFBB0000}"/>
    <cellStyle name="Normal 9 2 5" xfId="5750" xr:uid="{00000000-0005-0000-0000-0000B0BB0000}"/>
    <cellStyle name="Normal 9 2 5 2" xfId="15347" xr:uid="{00000000-0005-0000-0000-0000B1BB0000}"/>
    <cellStyle name="Normal 9 2 5 2 2" xfId="27873" xr:uid="{00000000-0005-0000-0000-0000B2BB0000}"/>
    <cellStyle name="Normal 9 2 5 2 3" xfId="51386" xr:uid="{00000000-0005-0000-0000-0000B3BB0000}"/>
    <cellStyle name="Normal 9 2 5 3" xfId="35768" xr:uid="{00000000-0005-0000-0000-0000B4BB0000}"/>
    <cellStyle name="Normal 9 2 5 3 2" xfId="51193" xr:uid="{00000000-0005-0000-0000-0000B5BB0000}"/>
    <cellStyle name="Normal 9 2 5 4" xfId="20557" xr:uid="{00000000-0005-0000-0000-0000B6BB0000}"/>
    <cellStyle name="Normal 9 2 5 5" xfId="46570" xr:uid="{00000000-0005-0000-0000-0000B7BB0000}"/>
    <cellStyle name="Normal 9 2 6" xfId="6769" xr:uid="{00000000-0005-0000-0000-0000B8BB0000}"/>
    <cellStyle name="Normal 9 2 6 2" xfId="15747" xr:uid="{00000000-0005-0000-0000-0000B9BB0000}"/>
    <cellStyle name="Normal 9 2 6 2 2" xfId="29357" xr:uid="{00000000-0005-0000-0000-0000BABB0000}"/>
    <cellStyle name="Normal 9 2 6 3" xfId="37253" xr:uid="{00000000-0005-0000-0000-0000BBBB0000}"/>
    <cellStyle name="Normal 9 2 6 4" xfId="22041" xr:uid="{00000000-0005-0000-0000-0000BCBB0000}"/>
    <cellStyle name="Normal 9 2 6 5" xfId="46971" xr:uid="{00000000-0005-0000-0000-0000BDBB0000}"/>
    <cellStyle name="Normal 9 2 7" xfId="3985" xr:uid="{00000000-0005-0000-0000-0000BEBB0000}"/>
    <cellStyle name="Normal 9 2 7 2" xfId="13966" xr:uid="{00000000-0005-0000-0000-0000BFBB0000}"/>
    <cellStyle name="Normal 9 2 7 2 2" xfId="30842" xr:uid="{00000000-0005-0000-0000-0000C0BB0000}"/>
    <cellStyle name="Normal 9 2 7 3" xfId="38739" xr:uid="{00000000-0005-0000-0000-0000C1BB0000}"/>
    <cellStyle name="Normal 9 2 7 4" xfId="23525" xr:uid="{00000000-0005-0000-0000-0000C2BB0000}"/>
    <cellStyle name="Normal 9 2 7 5" xfId="45188" xr:uid="{00000000-0005-0000-0000-0000C3BB0000}"/>
    <cellStyle name="Normal 9 2 8" xfId="7305" xr:uid="{00000000-0005-0000-0000-0000C4BB0000}"/>
    <cellStyle name="Normal 9 2 8 2" xfId="16281" xr:uid="{00000000-0005-0000-0000-0000C5BB0000}"/>
    <cellStyle name="Normal 9 2 8 2 2" xfId="32327" xr:uid="{00000000-0005-0000-0000-0000C6BB0000}"/>
    <cellStyle name="Normal 9 2 8 3" xfId="40224" xr:uid="{00000000-0005-0000-0000-0000C7BB0000}"/>
    <cellStyle name="Normal 9 2 8 4" xfId="24958" xr:uid="{00000000-0005-0000-0000-0000C8BB0000}"/>
    <cellStyle name="Normal 9 2 8 5" xfId="47506" xr:uid="{00000000-0005-0000-0000-0000C9BB0000}"/>
    <cellStyle name="Normal 9 2 9" xfId="3213" xr:uid="{00000000-0005-0000-0000-0000CABB0000}"/>
    <cellStyle name="Normal 9 2 9 2" xfId="13197" xr:uid="{00000000-0005-0000-0000-0000CBBB0000}"/>
    <cellStyle name="Normal 9 2 9 3" xfId="26994" xr:uid="{00000000-0005-0000-0000-0000CCBB0000}"/>
    <cellStyle name="Normal 9 2 9 4" xfId="44418" xr:uid="{00000000-0005-0000-0000-0000CDBB0000}"/>
    <cellStyle name="Normal 9 3" xfId="900" xr:uid="{00000000-0005-0000-0000-0000CEBB0000}"/>
    <cellStyle name="Normal 9 3 10" xfId="18579" xr:uid="{00000000-0005-0000-0000-0000CFBB0000}"/>
    <cellStyle name="Normal 9 3 11" xfId="41806" xr:uid="{00000000-0005-0000-0000-0000D0BB0000}"/>
    <cellStyle name="Normal 9 3 2" xfId="1061" xr:uid="{00000000-0005-0000-0000-0000D1BB0000}"/>
    <cellStyle name="Normal 9 3 2 2" xfId="2541" xr:uid="{00000000-0005-0000-0000-0000D2BB0000}"/>
    <cellStyle name="Normal 9 3 2 2 2" xfId="4925" xr:uid="{00000000-0005-0000-0000-0000D3BB0000}"/>
    <cellStyle name="Normal 9 3 2 2 2 2" xfId="14903" xr:uid="{00000000-0005-0000-0000-0000D4BB0000}"/>
    <cellStyle name="Normal 9 3 2 2 2 3" xfId="28899" xr:uid="{00000000-0005-0000-0000-0000D5BB0000}"/>
    <cellStyle name="Normal 9 3 2 2 2 4" xfId="46125" xr:uid="{00000000-0005-0000-0000-0000D6BB0000}"/>
    <cellStyle name="Normal 9 3 2 2 3" xfId="11885" xr:uid="{00000000-0005-0000-0000-0000D7BB0000}"/>
    <cellStyle name="Normal 9 3 2 2 3 2" xfId="36794" xr:uid="{00000000-0005-0000-0000-0000D8BB0000}"/>
    <cellStyle name="Normal 9 3 2 2 4" xfId="21583" xr:uid="{00000000-0005-0000-0000-0000D9BB0000}"/>
    <cellStyle name="Normal 9 3 2 2 5" xfId="43790" xr:uid="{00000000-0005-0000-0000-0000DABB0000}"/>
    <cellStyle name="Normal 9 3 2 3" xfId="3733" xr:uid="{00000000-0005-0000-0000-0000DBBB0000}"/>
    <cellStyle name="Normal 9 3 2 3 2" xfId="13717" xr:uid="{00000000-0005-0000-0000-0000DCBB0000}"/>
    <cellStyle name="Normal 9 3 2 3 2 2" xfId="30383" xr:uid="{00000000-0005-0000-0000-0000DDBB0000}"/>
    <cellStyle name="Normal 9 3 2 3 3" xfId="38279" xr:uid="{00000000-0005-0000-0000-0000DEBB0000}"/>
    <cellStyle name="Normal 9 3 2 3 4" xfId="23066" xr:uid="{00000000-0005-0000-0000-0000DFBB0000}"/>
    <cellStyle name="Normal 9 3 2 3 5" xfId="44938" xr:uid="{00000000-0005-0000-0000-0000E0BB0000}"/>
    <cellStyle name="Normal 9 3 2 4" xfId="9087" xr:uid="{00000000-0005-0000-0000-0000E1BB0000}"/>
    <cellStyle name="Normal 9 3 2 4 2" xfId="18053" xr:uid="{00000000-0005-0000-0000-0000E2BB0000}"/>
    <cellStyle name="Normal 9 3 2 4 2 2" xfId="31868" xr:uid="{00000000-0005-0000-0000-0000E3BB0000}"/>
    <cellStyle name="Normal 9 3 2 4 3" xfId="39765" xr:uid="{00000000-0005-0000-0000-0000E4BB0000}"/>
    <cellStyle name="Normal 9 3 2 4 4" xfId="24550" xr:uid="{00000000-0005-0000-0000-0000E5BB0000}"/>
    <cellStyle name="Normal 9 3 2 4 5" xfId="49279" xr:uid="{00000000-0005-0000-0000-0000E6BB0000}"/>
    <cellStyle name="Normal 9 3 2 5" xfId="11886" xr:uid="{00000000-0005-0000-0000-0000E7BB0000}"/>
    <cellStyle name="Normal 9 3 2 5 2" xfId="33353" xr:uid="{00000000-0005-0000-0000-0000E8BB0000}"/>
    <cellStyle name="Normal 9 3 2 5 3" xfId="41250" xr:uid="{00000000-0005-0000-0000-0000E9BB0000}"/>
    <cellStyle name="Normal 9 3 2 5 4" xfId="25485" xr:uid="{00000000-0005-0000-0000-0000EABB0000}"/>
    <cellStyle name="Normal 9 3 2 5 5" xfId="50922" xr:uid="{00000000-0005-0000-0000-0000EBBB0000}"/>
    <cellStyle name="Normal 9 3 2 6" xfId="26937" xr:uid="{00000000-0005-0000-0000-0000ECBB0000}"/>
    <cellStyle name="Normal 9 3 2 7" xfId="34837" xr:uid="{00000000-0005-0000-0000-0000EDBB0000}"/>
    <cellStyle name="Normal 9 3 2 8" xfId="20099" xr:uid="{00000000-0005-0000-0000-0000EEBB0000}"/>
    <cellStyle name="Normal 9 3 2 9" xfId="42740" xr:uid="{00000000-0005-0000-0000-0000EFBB0000}"/>
    <cellStyle name="Normal 9 3 3" xfId="1591" xr:uid="{00000000-0005-0000-0000-0000F0BB0000}"/>
    <cellStyle name="Normal 9 3 3 2" xfId="6943" xr:uid="{00000000-0005-0000-0000-0000F1BB0000}"/>
    <cellStyle name="Normal 9 3 3 2 2" xfId="15921" xr:uid="{00000000-0005-0000-0000-0000F2BB0000}"/>
    <cellStyle name="Normal 9 3 3 2 3" xfId="27433" xr:uid="{00000000-0005-0000-0000-0000F3BB0000}"/>
    <cellStyle name="Normal 9 3 3 2 4" xfId="47145" xr:uid="{00000000-0005-0000-0000-0000F4BB0000}"/>
    <cellStyle name="Normal 9 3 3 3" xfId="11887" xr:uid="{00000000-0005-0000-0000-0000F5BB0000}"/>
    <cellStyle name="Normal 9 3 3 3 2" xfId="35328" xr:uid="{00000000-0005-0000-0000-0000F6BB0000}"/>
    <cellStyle name="Normal 9 3 3 4" xfId="19392" xr:uid="{00000000-0005-0000-0000-0000F7BB0000}"/>
    <cellStyle name="Normal 9 3 3 5" xfId="43463" xr:uid="{00000000-0005-0000-0000-0000F8BB0000}"/>
    <cellStyle name="Normal 9 3 4" xfId="4085" xr:uid="{00000000-0005-0000-0000-0000F9BB0000}"/>
    <cellStyle name="Normal 9 3 4 2" xfId="14066" xr:uid="{00000000-0005-0000-0000-0000FABB0000}"/>
    <cellStyle name="Normal 9 3 4 2 2" xfId="28192" xr:uid="{00000000-0005-0000-0000-0000FBBB0000}"/>
    <cellStyle name="Normal 9 3 4 3" xfId="36087" xr:uid="{00000000-0005-0000-0000-0000FCBB0000}"/>
    <cellStyle name="Normal 9 3 4 4" xfId="20876" xr:uid="{00000000-0005-0000-0000-0000FDBB0000}"/>
    <cellStyle name="Normal 9 3 4 5" xfId="45288" xr:uid="{00000000-0005-0000-0000-0000FEBB0000}"/>
    <cellStyle name="Normal 9 3 5" xfId="7479" xr:uid="{00000000-0005-0000-0000-0000FFBB0000}"/>
    <cellStyle name="Normal 9 3 5 2" xfId="16454" xr:uid="{00000000-0005-0000-0000-000000BC0000}"/>
    <cellStyle name="Normal 9 3 5 2 2" xfId="29676" xr:uid="{00000000-0005-0000-0000-000001BC0000}"/>
    <cellStyle name="Normal 9 3 5 3" xfId="37572" xr:uid="{00000000-0005-0000-0000-000002BC0000}"/>
    <cellStyle name="Normal 9 3 5 4" xfId="22359" xr:uid="{00000000-0005-0000-0000-000003BC0000}"/>
    <cellStyle name="Normal 9 3 5 5" xfId="47679" xr:uid="{00000000-0005-0000-0000-000004BC0000}"/>
    <cellStyle name="Normal 9 3 6" xfId="3387" xr:uid="{00000000-0005-0000-0000-000005BC0000}"/>
    <cellStyle name="Normal 9 3 6 2" xfId="13371" xr:uid="{00000000-0005-0000-0000-000006BC0000}"/>
    <cellStyle name="Normal 9 3 6 2 2" xfId="31161" xr:uid="{00000000-0005-0000-0000-000007BC0000}"/>
    <cellStyle name="Normal 9 3 6 3" xfId="39058" xr:uid="{00000000-0005-0000-0000-000008BC0000}"/>
    <cellStyle name="Normal 9 3 6 4" xfId="23843" xr:uid="{00000000-0005-0000-0000-000009BC0000}"/>
    <cellStyle name="Normal 9 3 6 5" xfId="44592" xr:uid="{00000000-0005-0000-0000-00000ABC0000}"/>
    <cellStyle name="Normal 9 3 7" xfId="8153" xr:uid="{00000000-0005-0000-0000-00000BBC0000}"/>
    <cellStyle name="Normal 9 3 7 2" xfId="17120" xr:uid="{00000000-0005-0000-0000-00000CBC0000}"/>
    <cellStyle name="Normal 9 3 7 2 2" xfId="32646" xr:uid="{00000000-0005-0000-0000-00000DBC0000}"/>
    <cellStyle name="Normal 9 3 7 3" xfId="40543" xr:uid="{00000000-0005-0000-0000-00000EBC0000}"/>
    <cellStyle name="Normal 9 3 7 4" xfId="25245" xr:uid="{00000000-0005-0000-0000-00000FBC0000}"/>
    <cellStyle name="Normal 9 3 7 5" xfId="48345" xr:uid="{00000000-0005-0000-0000-000010BC0000}"/>
    <cellStyle name="Normal 9 3 8" xfId="11888" xr:uid="{00000000-0005-0000-0000-000011BC0000}"/>
    <cellStyle name="Normal 9 3 8 2" xfId="26230" xr:uid="{00000000-0005-0000-0000-000012BC0000}"/>
    <cellStyle name="Normal 9 3 8 3" xfId="49988" xr:uid="{00000000-0005-0000-0000-000013BC0000}"/>
    <cellStyle name="Normal 9 3 9" xfId="34130" xr:uid="{00000000-0005-0000-0000-000014BC0000}"/>
    <cellStyle name="Normal 9 4" xfId="1062" xr:uid="{00000000-0005-0000-0000-000015BC0000}"/>
    <cellStyle name="Normal 9 4 2" xfId="2538" xr:uid="{00000000-0005-0000-0000-000016BC0000}"/>
    <cellStyle name="Normal 9 4 2 2" xfId="4646" xr:uid="{00000000-0005-0000-0000-000017BC0000}"/>
    <cellStyle name="Normal 9 4 2 2 2" xfId="14624" xr:uid="{00000000-0005-0000-0000-000018BC0000}"/>
    <cellStyle name="Normal 9 4 2 2 3" xfId="28896" xr:uid="{00000000-0005-0000-0000-000019BC0000}"/>
    <cellStyle name="Normal 9 4 2 2 4" xfId="45846" xr:uid="{00000000-0005-0000-0000-00001ABC0000}"/>
    <cellStyle name="Normal 9 4 2 3" xfId="11889" xr:uid="{00000000-0005-0000-0000-00001BBC0000}"/>
    <cellStyle name="Normal 9 4 2 3 2" xfId="36791" xr:uid="{00000000-0005-0000-0000-00001CBC0000}"/>
    <cellStyle name="Normal 9 4 2 4" xfId="21580" xr:uid="{00000000-0005-0000-0000-00001DBC0000}"/>
    <cellStyle name="Normal 9 4 2 5" xfId="43789" xr:uid="{00000000-0005-0000-0000-00001EBC0000}"/>
    <cellStyle name="Normal 9 4 3" xfId="3734" xr:uid="{00000000-0005-0000-0000-00001FBC0000}"/>
    <cellStyle name="Normal 9 4 3 2" xfId="13718" xr:uid="{00000000-0005-0000-0000-000020BC0000}"/>
    <cellStyle name="Normal 9 4 3 2 2" xfId="30380" xr:uid="{00000000-0005-0000-0000-000021BC0000}"/>
    <cellStyle name="Normal 9 4 3 3" xfId="38276" xr:uid="{00000000-0005-0000-0000-000022BC0000}"/>
    <cellStyle name="Normal 9 4 3 4" xfId="23063" xr:uid="{00000000-0005-0000-0000-000023BC0000}"/>
    <cellStyle name="Normal 9 4 3 5" xfId="44939" xr:uid="{00000000-0005-0000-0000-000024BC0000}"/>
    <cellStyle name="Normal 9 4 4" xfId="9084" xr:uid="{00000000-0005-0000-0000-000025BC0000}"/>
    <cellStyle name="Normal 9 4 4 2" xfId="18050" xr:uid="{00000000-0005-0000-0000-000026BC0000}"/>
    <cellStyle name="Normal 9 4 4 2 2" xfId="31865" xr:uid="{00000000-0005-0000-0000-000027BC0000}"/>
    <cellStyle name="Normal 9 4 4 3" xfId="39762" xr:uid="{00000000-0005-0000-0000-000028BC0000}"/>
    <cellStyle name="Normal 9 4 4 4" xfId="24547" xr:uid="{00000000-0005-0000-0000-000029BC0000}"/>
    <cellStyle name="Normal 9 4 4 5" xfId="49276" xr:uid="{00000000-0005-0000-0000-00002ABC0000}"/>
    <cellStyle name="Normal 9 4 5" xfId="11890" xr:uid="{00000000-0005-0000-0000-00002BBC0000}"/>
    <cellStyle name="Normal 9 4 5 2" xfId="33350" xr:uid="{00000000-0005-0000-0000-00002CBC0000}"/>
    <cellStyle name="Normal 9 4 5 3" xfId="41247" xr:uid="{00000000-0005-0000-0000-00002DBC0000}"/>
    <cellStyle name="Normal 9 4 5 4" xfId="25484" xr:uid="{00000000-0005-0000-0000-00002EBC0000}"/>
    <cellStyle name="Normal 9 4 5 5" xfId="50919" xr:uid="{00000000-0005-0000-0000-00002FBC0000}"/>
    <cellStyle name="Normal 9 4 6" xfId="26934" xr:uid="{00000000-0005-0000-0000-000030BC0000}"/>
    <cellStyle name="Normal 9 4 7" xfId="34834" xr:uid="{00000000-0005-0000-0000-000031BC0000}"/>
    <cellStyle name="Normal 9 4 8" xfId="20096" xr:uid="{00000000-0005-0000-0000-000032BC0000}"/>
    <cellStyle name="Normal 9 4 9" xfId="42737" xr:uid="{00000000-0005-0000-0000-000033BC0000}"/>
    <cellStyle name="Normal 9 5" xfId="1655" xr:uid="{00000000-0005-0000-0000-000034BC0000}"/>
    <cellStyle name="Normal 9 5 2" xfId="4446" xr:uid="{00000000-0005-0000-0000-000035BC0000}"/>
    <cellStyle name="Normal 9 5 2 2" xfId="14425" xr:uid="{00000000-0005-0000-0000-000036BC0000}"/>
    <cellStyle name="Normal 9 5 2 2 2" xfId="27560" xr:uid="{00000000-0005-0000-0000-000037BC0000}"/>
    <cellStyle name="Normal 9 5 2 3" xfId="35455" xr:uid="{00000000-0005-0000-0000-000038BC0000}"/>
    <cellStyle name="Normal 9 5 2 4" xfId="20245" xr:uid="{00000000-0005-0000-0000-000039BC0000}"/>
    <cellStyle name="Normal 9 5 2 5" xfId="45647" xr:uid="{00000000-0005-0000-0000-00003ABC0000}"/>
    <cellStyle name="Normal 9 5 3" xfId="8213" xr:uid="{00000000-0005-0000-0000-00003BBC0000}"/>
    <cellStyle name="Normal 9 5 3 2" xfId="17180" xr:uid="{00000000-0005-0000-0000-00003CBC0000}"/>
    <cellStyle name="Normal 9 5 3 2 2" xfId="29044" xr:uid="{00000000-0005-0000-0000-00003DBC0000}"/>
    <cellStyle name="Normal 9 5 3 3" xfId="36940" xr:uid="{00000000-0005-0000-0000-00003EBC0000}"/>
    <cellStyle name="Normal 9 5 3 4" xfId="21729" xr:uid="{00000000-0005-0000-0000-00003FBC0000}"/>
    <cellStyle name="Normal 9 5 3 5" xfId="48405" xr:uid="{00000000-0005-0000-0000-000040BC0000}"/>
    <cellStyle name="Normal 9 5 4" xfId="9955" xr:uid="{00000000-0005-0000-0000-000041BC0000}"/>
    <cellStyle name="Normal 9 5 4 2" xfId="30529" xr:uid="{00000000-0005-0000-0000-000042BC0000}"/>
    <cellStyle name="Normal 9 5 4 3" xfId="38426" xr:uid="{00000000-0005-0000-0000-000043BC0000}"/>
    <cellStyle name="Normal 9 5 4 4" xfId="23213" xr:uid="{00000000-0005-0000-0000-000044BC0000}"/>
    <cellStyle name="Normal 9 5 4 5" xfId="50048" xr:uid="{00000000-0005-0000-0000-000045BC0000}"/>
    <cellStyle name="Normal 9 5 5" xfId="12049" xr:uid="{00000000-0005-0000-0000-000046BC0000}"/>
    <cellStyle name="Normal 9 5 5 2" xfId="32014" xr:uid="{00000000-0005-0000-0000-000047BC0000}"/>
    <cellStyle name="Normal 9 5 5 3" xfId="39911" xr:uid="{00000000-0005-0000-0000-000048BC0000}"/>
    <cellStyle name="Normal 9 5 6" xfId="25599" xr:uid="{00000000-0005-0000-0000-000049BC0000}"/>
    <cellStyle name="Normal 9 5 7" xfId="33498" xr:uid="{00000000-0005-0000-0000-00004ABC0000}"/>
    <cellStyle name="Normal 9 5 8" xfId="18760" xr:uid="{00000000-0005-0000-0000-00004BBC0000}"/>
    <cellStyle name="Normal 9 5 9" xfId="41866" xr:uid="{00000000-0005-0000-0000-00004CBC0000}"/>
    <cellStyle name="Normal 9 6" xfId="1605" xr:uid="{00000000-0005-0000-0000-00004DBC0000}"/>
    <cellStyle name="Normal 9 6 2" xfId="5528" xr:uid="{00000000-0005-0000-0000-00004EBC0000}"/>
    <cellStyle name="Normal 9 6 2 2" xfId="15305" xr:uid="{00000000-0005-0000-0000-00004FBC0000}"/>
    <cellStyle name="Normal 9 6 2 3" xfId="46528" xr:uid="{00000000-0005-0000-0000-000050BC0000}"/>
    <cellStyle name="Normal 9 7" xfId="1090" xr:uid="{00000000-0005-0000-0000-000051BC0000}"/>
    <cellStyle name="Normal 9 7 2" xfId="6439" xr:uid="{00000000-0005-0000-0000-000052BC0000}"/>
    <cellStyle name="Normal 9 7 2 2" xfId="15421" xr:uid="{00000000-0005-0000-0000-000053BC0000}"/>
    <cellStyle name="Normal 9 7 2 3" xfId="46644" xr:uid="{00000000-0005-0000-0000-000054BC0000}"/>
    <cellStyle name="Normal 9 7 3" xfId="11891" xr:uid="{00000000-0005-0000-0000-000055BC0000}"/>
    <cellStyle name="Normal 9 7 4" xfId="42963" xr:uid="{00000000-0005-0000-0000-000056BC0000}"/>
    <cellStyle name="Normal 9 8" xfId="3804" xr:uid="{00000000-0005-0000-0000-000057BC0000}"/>
    <cellStyle name="Normal 9 8 2" xfId="13787" xr:uid="{00000000-0005-0000-0000-000058BC0000}"/>
    <cellStyle name="Normal 9 8 3" xfId="45009" xr:uid="{00000000-0005-0000-0000-000059BC0000}"/>
    <cellStyle name="Normal 9 9" xfId="6978" xr:uid="{00000000-0005-0000-0000-00005ABC0000}"/>
    <cellStyle name="Normal 9 9 2" xfId="15956" xr:uid="{00000000-0005-0000-0000-00005BBC0000}"/>
    <cellStyle name="Normal 9 9 3" xfId="47180" xr:uid="{00000000-0005-0000-0000-00005CBC0000}"/>
    <cellStyle name="Notas 2" xfId="54" xr:uid="{00000000-0005-0000-0000-00005DBC0000}"/>
    <cellStyle name="Notas 2 10" xfId="1063" xr:uid="{00000000-0005-0000-0000-00005EBC0000}"/>
    <cellStyle name="Notas 2 10 10" xfId="18533" xr:uid="{00000000-0005-0000-0000-00005FBC0000}"/>
    <cellStyle name="Notas 2 10 11" xfId="41881" xr:uid="{00000000-0005-0000-0000-000060BC0000}"/>
    <cellStyle name="Notas 2 10 2" xfId="2543" xr:uid="{00000000-0005-0000-0000-000061BC0000}"/>
    <cellStyle name="Notas 2 10 2 2" xfId="5170" xr:uid="{00000000-0005-0000-0000-000062BC0000}"/>
    <cellStyle name="Notas 2 10 2 2 2" xfId="15147" xr:uid="{00000000-0005-0000-0000-000063BC0000}"/>
    <cellStyle name="Notas 2 10 2 2 2 2" xfId="28901" xr:uid="{00000000-0005-0000-0000-000064BC0000}"/>
    <cellStyle name="Notas 2 10 2 2 3" xfId="36796" xr:uid="{00000000-0005-0000-0000-000065BC0000}"/>
    <cellStyle name="Notas 2 10 2 2 4" xfId="21585" xr:uid="{00000000-0005-0000-0000-000066BC0000}"/>
    <cellStyle name="Notas 2 10 2 2 5" xfId="46370" xr:uid="{00000000-0005-0000-0000-000067BC0000}"/>
    <cellStyle name="Notas 2 10 2 3" xfId="9089" xr:uid="{00000000-0005-0000-0000-000068BC0000}"/>
    <cellStyle name="Notas 2 10 2 3 2" xfId="18055" xr:uid="{00000000-0005-0000-0000-000069BC0000}"/>
    <cellStyle name="Notas 2 10 2 3 2 2" xfId="30385" xr:uid="{00000000-0005-0000-0000-00006ABC0000}"/>
    <cellStyle name="Notas 2 10 2 3 3" xfId="38281" xr:uid="{00000000-0005-0000-0000-00006BBC0000}"/>
    <cellStyle name="Notas 2 10 2 3 4" xfId="23068" xr:uid="{00000000-0005-0000-0000-00006CBC0000}"/>
    <cellStyle name="Notas 2 10 2 3 5" xfId="49281" xr:uid="{00000000-0005-0000-0000-00006DBC0000}"/>
    <cellStyle name="Notas 2 10 2 4" xfId="9956" xr:uid="{00000000-0005-0000-0000-00006EBC0000}"/>
    <cellStyle name="Notas 2 10 2 4 2" xfId="31870" xr:uid="{00000000-0005-0000-0000-00006FBC0000}"/>
    <cellStyle name="Notas 2 10 2 4 3" xfId="39767" xr:uid="{00000000-0005-0000-0000-000070BC0000}"/>
    <cellStyle name="Notas 2 10 2 4 4" xfId="24552" xr:uid="{00000000-0005-0000-0000-000071BC0000}"/>
    <cellStyle name="Notas 2 10 2 4 5" xfId="50924" xr:uid="{00000000-0005-0000-0000-000072BC0000}"/>
    <cellStyle name="Notas 2 10 2 5" xfId="12568" xr:uid="{00000000-0005-0000-0000-000073BC0000}"/>
    <cellStyle name="Notas 2 10 2 5 2" xfId="33355" xr:uid="{00000000-0005-0000-0000-000074BC0000}"/>
    <cellStyle name="Notas 2 10 2 5 3" xfId="41252" xr:uid="{00000000-0005-0000-0000-000075BC0000}"/>
    <cellStyle name="Notas 2 10 2 6" xfId="26939" xr:uid="{00000000-0005-0000-0000-000076BC0000}"/>
    <cellStyle name="Notas 2 10 2 7" xfId="34839" xr:uid="{00000000-0005-0000-0000-000077BC0000}"/>
    <cellStyle name="Notas 2 10 2 8" xfId="20101" xr:uid="{00000000-0005-0000-0000-000078BC0000}"/>
    <cellStyle name="Notas 2 10 2 9" xfId="42742" xr:uid="{00000000-0005-0000-0000-000079BC0000}"/>
    <cellStyle name="Notas 2 10 3" xfId="1670" xr:uid="{00000000-0005-0000-0000-00007ABC0000}"/>
    <cellStyle name="Notas 2 10 3 2" xfId="11892" xr:uid="{00000000-0005-0000-0000-00007BBC0000}"/>
    <cellStyle name="Notas 2 10 3 2 2" xfId="27114" xr:uid="{00000000-0005-0000-0000-00007CBC0000}"/>
    <cellStyle name="Notas 2 10 3 3" xfId="35009" xr:uid="{00000000-0005-0000-0000-00007DBC0000}"/>
    <cellStyle name="Notas 2 10 3 4" xfId="18776" xr:uid="{00000000-0005-0000-0000-00007EBC0000}"/>
    <cellStyle name="Notas 2 10 3 5" xfId="43505" xr:uid="{00000000-0005-0000-0000-00007FBC0000}"/>
    <cellStyle name="Notas 2 10 4" xfId="3735" xr:uid="{00000000-0005-0000-0000-000080BC0000}"/>
    <cellStyle name="Notas 2 10 4 2" xfId="13719" xr:uid="{00000000-0005-0000-0000-000081BC0000}"/>
    <cellStyle name="Notas 2 10 4 2 2" xfId="27576" xr:uid="{00000000-0005-0000-0000-000082BC0000}"/>
    <cellStyle name="Notas 2 10 4 3" xfId="35471" xr:uid="{00000000-0005-0000-0000-000083BC0000}"/>
    <cellStyle name="Notas 2 10 4 4" xfId="20260" xr:uid="{00000000-0005-0000-0000-000084BC0000}"/>
    <cellStyle name="Notas 2 10 4 5" xfId="44940" xr:uid="{00000000-0005-0000-0000-000085BC0000}"/>
    <cellStyle name="Notas 2 10 5" xfId="8228" xr:uid="{00000000-0005-0000-0000-000086BC0000}"/>
    <cellStyle name="Notas 2 10 5 2" xfId="17195" xr:uid="{00000000-0005-0000-0000-000087BC0000}"/>
    <cellStyle name="Notas 2 10 5 2 2" xfId="29060" xr:uid="{00000000-0005-0000-0000-000088BC0000}"/>
    <cellStyle name="Notas 2 10 5 3" xfId="36956" xr:uid="{00000000-0005-0000-0000-000089BC0000}"/>
    <cellStyle name="Notas 2 10 5 4" xfId="21744" xr:uid="{00000000-0005-0000-0000-00008ABC0000}"/>
    <cellStyle name="Notas 2 10 5 5" xfId="48420" xr:uid="{00000000-0005-0000-0000-00008BBC0000}"/>
    <cellStyle name="Notas 2 10 6" xfId="9957" xr:uid="{00000000-0005-0000-0000-00008CBC0000}"/>
    <cellStyle name="Notas 2 10 6 2" xfId="30545" xr:uid="{00000000-0005-0000-0000-00008DBC0000}"/>
    <cellStyle name="Notas 2 10 6 3" xfId="38442" xr:uid="{00000000-0005-0000-0000-00008EBC0000}"/>
    <cellStyle name="Notas 2 10 6 4" xfId="23228" xr:uid="{00000000-0005-0000-0000-00008FBC0000}"/>
    <cellStyle name="Notas 2 10 6 5" xfId="50063" xr:uid="{00000000-0005-0000-0000-000090BC0000}"/>
    <cellStyle name="Notas 2 10 7" xfId="24679" xr:uid="{00000000-0005-0000-0000-000091BC0000}"/>
    <cellStyle name="Notas 2 10 7 2" xfId="32030" xr:uid="{00000000-0005-0000-0000-000092BC0000}"/>
    <cellStyle name="Notas 2 10 7 3" xfId="39927" xr:uid="{00000000-0005-0000-0000-000093BC0000}"/>
    <cellStyle name="Notas 2 10 8" xfId="25615" xr:uid="{00000000-0005-0000-0000-000094BC0000}"/>
    <cellStyle name="Notas 2 10 9" xfId="33514" xr:uid="{00000000-0005-0000-0000-000095BC0000}"/>
    <cellStyle name="Notas 2 11" xfId="1064" xr:uid="{00000000-0005-0000-0000-000096BC0000}"/>
    <cellStyle name="Notas 2 11 10" xfId="18643" xr:uid="{00000000-0005-0000-0000-000097BC0000}"/>
    <cellStyle name="Notas 2 11 11" xfId="41833" xr:uid="{00000000-0005-0000-0000-000098BC0000}"/>
    <cellStyle name="Notas 2 11 2" xfId="2544" xr:uid="{00000000-0005-0000-0000-000099BC0000}"/>
    <cellStyle name="Notas 2 11 2 2" xfId="4331" xr:uid="{00000000-0005-0000-0000-00009ABC0000}"/>
    <cellStyle name="Notas 2 11 2 2 2" xfId="14311" xr:uid="{00000000-0005-0000-0000-00009BBC0000}"/>
    <cellStyle name="Notas 2 11 2 2 2 2" xfId="28902" xr:uid="{00000000-0005-0000-0000-00009CBC0000}"/>
    <cellStyle name="Notas 2 11 2 2 3" xfId="36797" xr:uid="{00000000-0005-0000-0000-00009DBC0000}"/>
    <cellStyle name="Notas 2 11 2 2 4" xfId="21586" xr:uid="{00000000-0005-0000-0000-00009EBC0000}"/>
    <cellStyle name="Notas 2 11 2 2 5" xfId="45533" xr:uid="{00000000-0005-0000-0000-00009FBC0000}"/>
    <cellStyle name="Notas 2 11 2 3" xfId="9090" xr:uid="{00000000-0005-0000-0000-0000A0BC0000}"/>
    <cellStyle name="Notas 2 11 2 3 2" xfId="18056" xr:uid="{00000000-0005-0000-0000-0000A1BC0000}"/>
    <cellStyle name="Notas 2 11 2 3 2 2" xfId="30386" xr:uid="{00000000-0005-0000-0000-0000A2BC0000}"/>
    <cellStyle name="Notas 2 11 2 3 3" xfId="38282" xr:uid="{00000000-0005-0000-0000-0000A3BC0000}"/>
    <cellStyle name="Notas 2 11 2 3 4" xfId="23069" xr:uid="{00000000-0005-0000-0000-0000A4BC0000}"/>
    <cellStyle name="Notas 2 11 2 3 5" xfId="49282" xr:uid="{00000000-0005-0000-0000-0000A5BC0000}"/>
    <cellStyle name="Notas 2 11 2 4" xfId="9958" xr:uid="{00000000-0005-0000-0000-0000A6BC0000}"/>
    <cellStyle name="Notas 2 11 2 4 2" xfId="31871" xr:uid="{00000000-0005-0000-0000-0000A7BC0000}"/>
    <cellStyle name="Notas 2 11 2 4 3" xfId="39768" xr:uid="{00000000-0005-0000-0000-0000A8BC0000}"/>
    <cellStyle name="Notas 2 11 2 4 4" xfId="24553" xr:uid="{00000000-0005-0000-0000-0000A9BC0000}"/>
    <cellStyle name="Notas 2 11 2 4 5" xfId="50925" xr:uid="{00000000-0005-0000-0000-0000AABC0000}"/>
    <cellStyle name="Notas 2 11 2 5" xfId="12569" xr:uid="{00000000-0005-0000-0000-0000ABBC0000}"/>
    <cellStyle name="Notas 2 11 2 5 2" xfId="33356" xr:uid="{00000000-0005-0000-0000-0000ACBC0000}"/>
    <cellStyle name="Notas 2 11 2 5 3" xfId="41253" xr:uid="{00000000-0005-0000-0000-0000ADBC0000}"/>
    <cellStyle name="Notas 2 11 2 6" xfId="26940" xr:uid="{00000000-0005-0000-0000-0000AEBC0000}"/>
    <cellStyle name="Notas 2 11 2 7" xfId="34840" xr:uid="{00000000-0005-0000-0000-0000AFBC0000}"/>
    <cellStyle name="Notas 2 11 2 8" xfId="20102" xr:uid="{00000000-0005-0000-0000-0000B0BC0000}"/>
    <cellStyle name="Notas 2 11 2 9" xfId="42743" xr:uid="{00000000-0005-0000-0000-0000B1BC0000}"/>
    <cellStyle name="Notas 2 11 3" xfId="1622" xr:uid="{00000000-0005-0000-0000-0000B2BC0000}"/>
    <cellStyle name="Notas 2 11 3 2" xfId="11893" xr:uid="{00000000-0005-0000-0000-0000B3BC0000}"/>
    <cellStyle name="Notas 2 11 3 2 2" xfId="27099" xr:uid="{00000000-0005-0000-0000-0000B4BC0000}"/>
    <cellStyle name="Notas 2 11 3 3" xfId="34994" xr:uid="{00000000-0005-0000-0000-0000B5BC0000}"/>
    <cellStyle name="Notas 2 11 3 4" xfId="18727" xr:uid="{00000000-0005-0000-0000-0000B6BC0000}"/>
    <cellStyle name="Notas 2 11 3 5" xfId="43490" xr:uid="{00000000-0005-0000-0000-0000B7BC0000}"/>
    <cellStyle name="Notas 2 11 4" xfId="3736" xr:uid="{00000000-0005-0000-0000-0000B8BC0000}"/>
    <cellStyle name="Notas 2 11 4 2" xfId="13720" xr:uid="{00000000-0005-0000-0000-0000B9BC0000}"/>
    <cellStyle name="Notas 2 11 4 2 2" xfId="27527" xr:uid="{00000000-0005-0000-0000-0000BABC0000}"/>
    <cellStyle name="Notas 2 11 4 3" xfId="35422" xr:uid="{00000000-0005-0000-0000-0000BBBC0000}"/>
    <cellStyle name="Notas 2 11 4 4" xfId="20212" xr:uid="{00000000-0005-0000-0000-0000BCBC0000}"/>
    <cellStyle name="Notas 2 11 4 5" xfId="44941" xr:uid="{00000000-0005-0000-0000-0000BDBC0000}"/>
    <cellStyle name="Notas 2 11 5" xfId="8180" xr:uid="{00000000-0005-0000-0000-0000BEBC0000}"/>
    <cellStyle name="Notas 2 11 5 2" xfId="17147" xr:uid="{00000000-0005-0000-0000-0000BFBC0000}"/>
    <cellStyle name="Notas 2 11 5 2 2" xfId="29011" xr:uid="{00000000-0005-0000-0000-0000C0BC0000}"/>
    <cellStyle name="Notas 2 11 5 3" xfId="36907" xr:uid="{00000000-0005-0000-0000-0000C1BC0000}"/>
    <cellStyle name="Notas 2 11 5 4" xfId="21696" xr:uid="{00000000-0005-0000-0000-0000C2BC0000}"/>
    <cellStyle name="Notas 2 11 5 5" xfId="48372" xr:uid="{00000000-0005-0000-0000-0000C3BC0000}"/>
    <cellStyle name="Notas 2 11 6" xfId="9959" xr:uid="{00000000-0005-0000-0000-0000C4BC0000}"/>
    <cellStyle name="Notas 2 11 6 2" xfId="30496" xr:uid="{00000000-0005-0000-0000-0000C5BC0000}"/>
    <cellStyle name="Notas 2 11 6 3" xfId="38393" xr:uid="{00000000-0005-0000-0000-0000C6BC0000}"/>
    <cellStyle name="Notas 2 11 6 4" xfId="23180" xr:uid="{00000000-0005-0000-0000-0000C7BC0000}"/>
    <cellStyle name="Notas 2 11 6 5" xfId="50015" xr:uid="{00000000-0005-0000-0000-0000C8BC0000}"/>
    <cellStyle name="Notas 2 11 7" xfId="24663" xr:uid="{00000000-0005-0000-0000-0000C9BC0000}"/>
    <cellStyle name="Notas 2 11 7 2" xfId="31981" xr:uid="{00000000-0005-0000-0000-0000CABC0000}"/>
    <cellStyle name="Notas 2 11 7 3" xfId="39878" xr:uid="{00000000-0005-0000-0000-0000CBBC0000}"/>
    <cellStyle name="Notas 2 11 8" xfId="25566" xr:uid="{00000000-0005-0000-0000-0000CCBC0000}"/>
    <cellStyle name="Notas 2 11 9" xfId="33465" xr:uid="{00000000-0005-0000-0000-0000CDBC0000}"/>
    <cellStyle name="Notas 2 12" xfId="1065" xr:uid="{00000000-0005-0000-0000-0000CEBC0000}"/>
    <cellStyle name="Notas 2 12 10" xfId="42741" xr:uid="{00000000-0005-0000-0000-0000CFBC0000}"/>
    <cellStyle name="Notas 2 12 2" xfId="2542" xr:uid="{00000000-0005-0000-0000-0000D0BC0000}"/>
    <cellStyle name="Notas 2 12 2 2" xfId="5290" xr:uid="{00000000-0005-0000-0000-0000D1BC0000}"/>
    <cellStyle name="Notas 2 12 2 2 2" xfId="15267" xr:uid="{00000000-0005-0000-0000-0000D2BC0000}"/>
    <cellStyle name="Notas 2 12 2 2 3" xfId="27461" xr:uid="{00000000-0005-0000-0000-0000D3BC0000}"/>
    <cellStyle name="Notas 2 12 2 2 4" xfId="46490" xr:uid="{00000000-0005-0000-0000-0000D4BC0000}"/>
    <cellStyle name="Notas 2 12 2 3" xfId="11894" xr:uid="{00000000-0005-0000-0000-0000D5BC0000}"/>
    <cellStyle name="Notas 2 12 2 3 2" xfId="35356" xr:uid="{00000000-0005-0000-0000-0000D6BC0000}"/>
    <cellStyle name="Notas 2 12 2 4" xfId="20100" xr:uid="{00000000-0005-0000-0000-0000D7BC0000}"/>
    <cellStyle name="Notas 2 12 2 5" xfId="43791" xr:uid="{00000000-0005-0000-0000-0000D8BC0000}"/>
    <cellStyle name="Notas 2 12 3" xfId="3737" xr:uid="{00000000-0005-0000-0000-0000D9BC0000}"/>
    <cellStyle name="Notas 2 12 3 2" xfId="13721" xr:uid="{00000000-0005-0000-0000-0000DABC0000}"/>
    <cellStyle name="Notas 2 12 3 2 2" xfId="28900" xr:uid="{00000000-0005-0000-0000-0000DBBC0000}"/>
    <cellStyle name="Notas 2 12 3 3" xfId="36795" xr:uid="{00000000-0005-0000-0000-0000DCBC0000}"/>
    <cellStyle name="Notas 2 12 3 4" xfId="21584" xr:uid="{00000000-0005-0000-0000-0000DDBC0000}"/>
    <cellStyle name="Notas 2 12 3 5" xfId="44942" xr:uid="{00000000-0005-0000-0000-0000DEBC0000}"/>
    <cellStyle name="Notas 2 12 4" xfId="9088" xr:uid="{00000000-0005-0000-0000-0000DFBC0000}"/>
    <cellStyle name="Notas 2 12 4 2" xfId="18054" xr:uid="{00000000-0005-0000-0000-0000E0BC0000}"/>
    <cellStyle name="Notas 2 12 4 2 2" xfId="30384" xr:uid="{00000000-0005-0000-0000-0000E1BC0000}"/>
    <cellStyle name="Notas 2 12 4 3" xfId="38280" xr:uid="{00000000-0005-0000-0000-0000E2BC0000}"/>
    <cellStyle name="Notas 2 12 4 4" xfId="23067" xr:uid="{00000000-0005-0000-0000-0000E3BC0000}"/>
    <cellStyle name="Notas 2 12 4 5" xfId="49280" xr:uid="{00000000-0005-0000-0000-0000E4BC0000}"/>
    <cellStyle name="Notas 2 12 5" xfId="9960" xr:uid="{00000000-0005-0000-0000-0000E5BC0000}"/>
    <cellStyle name="Notas 2 12 5 2" xfId="31869" xr:uid="{00000000-0005-0000-0000-0000E6BC0000}"/>
    <cellStyle name="Notas 2 12 5 3" xfId="39766" xr:uid="{00000000-0005-0000-0000-0000E7BC0000}"/>
    <cellStyle name="Notas 2 12 5 4" xfId="24551" xr:uid="{00000000-0005-0000-0000-0000E8BC0000}"/>
    <cellStyle name="Notas 2 12 5 5" xfId="50923" xr:uid="{00000000-0005-0000-0000-0000E9BC0000}"/>
    <cellStyle name="Notas 2 12 6" xfId="25486" xr:uid="{00000000-0005-0000-0000-0000EABC0000}"/>
    <cellStyle name="Notas 2 12 6 2" xfId="33354" xr:uid="{00000000-0005-0000-0000-0000EBBC0000}"/>
    <cellStyle name="Notas 2 12 6 3" xfId="41251" xr:uid="{00000000-0005-0000-0000-0000ECBC0000}"/>
    <cellStyle name="Notas 2 12 7" xfId="26938" xr:uid="{00000000-0005-0000-0000-0000EDBC0000}"/>
    <cellStyle name="Notas 2 12 8" xfId="34838" xr:uid="{00000000-0005-0000-0000-0000EEBC0000}"/>
    <cellStyle name="Notas 2 12 9" xfId="18660" xr:uid="{00000000-0005-0000-0000-0000EFBC0000}"/>
    <cellStyle name="Notas 2 13" xfId="1087" xr:uid="{00000000-0005-0000-0000-0000F0BC0000}"/>
    <cellStyle name="Notas 2 13 2" xfId="6436" xr:uid="{00000000-0005-0000-0000-0000F1BC0000}"/>
    <cellStyle name="Notas 2 13 2 2" xfId="15418" xr:uid="{00000000-0005-0000-0000-0000F2BC0000}"/>
    <cellStyle name="Notas 2 13 2 3" xfId="27051" xr:uid="{00000000-0005-0000-0000-0000F3BC0000}"/>
    <cellStyle name="Notas 2 13 2 4" xfId="46641" xr:uid="{00000000-0005-0000-0000-0000F4BC0000}"/>
    <cellStyle name="Notas 2 13 3" xfId="11895" xr:uid="{00000000-0005-0000-0000-0000F5BC0000}"/>
    <cellStyle name="Notas 2 13 3 2" xfId="34946" xr:uid="{00000000-0005-0000-0000-0000F6BC0000}"/>
    <cellStyle name="Notas 2 13 4" xfId="18678" xr:uid="{00000000-0005-0000-0000-0000F7BC0000}"/>
    <cellStyle name="Notas 2 13 5" xfId="42960" xr:uid="{00000000-0005-0000-0000-0000F8BC0000}"/>
    <cellStyle name="Notas 2 14" xfId="3770" xr:uid="{00000000-0005-0000-0000-0000F9BC0000}"/>
    <cellStyle name="Notas 2 14 2" xfId="13754" xr:uid="{00000000-0005-0000-0000-0000FABC0000}"/>
    <cellStyle name="Notas 2 14 2 2" xfId="27479" xr:uid="{00000000-0005-0000-0000-0000FBBC0000}"/>
    <cellStyle name="Notas 2 14 3" xfId="35374" xr:uid="{00000000-0005-0000-0000-0000FCBC0000}"/>
    <cellStyle name="Notas 2 14 4" xfId="20164" xr:uid="{00000000-0005-0000-0000-0000FDBC0000}"/>
    <cellStyle name="Notas 2 14 5" xfId="44975" xr:uid="{00000000-0005-0000-0000-0000FEBC0000}"/>
    <cellStyle name="Notas 2 15" xfId="6975" xr:uid="{00000000-0005-0000-0000-0000FFBC0000}"/>
    <cellStyle name="Notas 2 15 2" xfId="15953" xr:uid="{00000000-0005-0000-0000-000000BD0000}"/>
    <cellStyle name="Notas 2 15 2 2" xfId="28963" xr:uid="{00000000-0005-0000-0000-000001BD0000}"/>
    <cellStyle name="Notas 2 15 3" xfId="36859" xr:uid="{00000000-0005-0000-0000-000002BD0000}"/>
    <cellStyle name="Notas 2 15 4" xfId="21648" xr:uid="{00000000-0005-0000-0000-000003BD0000}"/>
    <cellStyle name="Notas 2 15 5" xfId="47177" xr:uid="{00000000-0005-0000-0000-000004BD0000}"/>
    <cellStyle name="Notas 2 16" xfId="2761" xr:uid="{00000000-0005-0000-0000-000005BD0000}"/>
    <cellStyle name="Notas 2 16 2" xfId="12745" xr:uid="{00000000-0005-0000-0000-000006BD0000}"/>
    <cellStyle name="Notas 2 16 2 2" xfId="30448" xr:uid="{00000000-0005-0000-0000-000007BD0000}"/>
    <cellStyle name="Notas 2 16 3" xfId="38345" xr:uid="{00000000-0005-0000-0000-000008BD0000}"/>
    <cellStyle name="Notas 2 16 4" xfId="23132" xr:uid="{00000000-0005-0000-0000-000009BD0000}"/>
    <cellStyle name="Notas 2 16 5" xfId="43966" xr:uid="{00000000-0005-0000-0000-00000ABD0000}"/>
    <cellStyle name="Notas 2 17" xfId="7649" xr:uid="{00000000-0005-0000-0000-00000BBD0000}"/>
    <cellStyle name="Notas 2 17 2" xfId="16616" xr:uid="{00000000-0005-0000-0000-00000CBD0000}"/>
    <cellStyle name="Notas 2 17 2 2" xfId="31933" xr:uid="{00000000-0005-0000-0000-00000DBD0000}"/>
    <cellStyle name="Notas 2 17 3" xfId="39830" xr:uid="{00000000-0005-0000-0000-00000EBD0000}"/>
    <cellStyle name="Notas 2 17 4" xfId="24615" xr:uid="{00000000-0005-0000-0000-00000FBD0000}"/>
    <cellStyle name="Notas 2 17 5" xfId="47841" xr:uid="{00000000-0005-0000-0000-000010BD0000}"/>
    <cellStyle name="Notas 2 18" xfId="9291" xr:uid="{00000000-0005-0000-0000-000011BD0000}"/>
    <cellStyle name="Notas 2 18 2" xfId="25518" xr:uid="{00000000-0005-0000-0000-000012BD0000}"/>
    <cellStyle name="Notas 2 18 3" xfId="49484" xr:uid="{00000000-0005-0000-0000-000013BD0000}"/>
    <cellStyle name="Notas 2 19" xfId="9305" xr:uid="{00000000-0005-0000-0000-000014BD0000}"/>
    <cellStyle name="Notas 2 2" xfId="73" xr:uid="{00000000-0005-0000-0000-000015BD0000}"/>
    <cellStyle name="Notas 2 2 10" xfId="1109" xr:uid="{00000000-0005-0000-0000-000016BD0000}"/>
    <cellStyle name="Notas 2 2 10 2" xfId="6458" xr:uid="{00000000-0005-0000-0000-000017BD0000}"/>
    <cellStyle name="Notas 2 2 10 2 2" xfId="15440" xr:uid="{00000000-0005-0000-0000-000018BD0000}"/>
    <cellStyle name="Notas 2 2 10 2 3" xfId="27083" xr:uid="{00000000-0005-0000-0000-000019BD0000}"/>
    <cellStyle name="Notas 2 2 10 2 4" xfId="46663" xr:uid="{00000000-0005-0000-0000-00001ABD0000}"/>
    <cellStyle name="Notas 2 2 10 3" xfId="11896" xr:uid="{00000000-0005-0000-0000-00001BBD0000}"/>
    <cellStyle name="Notas 2 2 10 3 2" xfId="34978" xr:uid="{00000000-0005-0000-0000-00001CBD0000}"/>
    <cellStyle name="Notas 2 2 10 4" xfId="18711" xr:uid="{00000000-0005-0000-0000-00001DBD0000}"/>
    <cellStyle name="Notas 2 2 10 5" xfId="42982" xr:uid="{00000000-0005-0000-0000-00001EBD0000}"/>
    <cellStyle name="Notas 2 2 11" xfId="3776" xr:uid="{00000000-0005-0000-0000-00001FBD0000}"/>
    <cellStyle name="Notas 2 2 11 2" xfId="13759" xr:uid="{00000000-0005-0000-0000-000020BD0000}"/>
    <cellStyle name="Notas 2 2 11 2 2" xfId="27511" xr:uid="{00000000-0005-0000-0000-000021BD0000}"/>
    <cellStyle name="Notas 2 2 11 3" xfId="35406" xr:uid="{00000000-0005-0000-0000-000022BD0000}"/>
    <cellStyle name="Notas 2 2 11 4" xfId="20196" xr:uid="{00000000-0005-0000-0000-000023BD0000}"/>
    <cellStyle name="Notas 2 2 11 5" xfId="44981" xr:uid="{00000000-0005-0000-0000-000024BD0000}"/>
    <cellStyle name="Notas 2 2 12" xfId="6997" xr:uid="{00000000-0005-0000-0000-000025BD0000}"/>
    <cellStyle name="Notas 2 2 12 2" xfId="15975" xr:uid="{00000000-0005-0000-0000-000026BD0000}"/>
    <cellStyle name="Notas 2 2 12 2 2" xfId="28995" xr:uid="{00000000-0005-0000-0000-000027BD0000}"/>
    <cellStyle name="Notas 2 2 12 3" xfId="36891" xr:uid="{00000000-0005-0000-0000-000028BD0000}"/>
    <cellStyle name="Notas 2 2 12 4" xfId="21680" xr:uid="{00000000-0005-0000-0000-000029BD0000}"/>
    <cellStyle name="Notas 2 2 12 5" xfId="47199" xr:uid="{00000000-0005-0000-0000-00002ABD0000}"/>
    <cellStyle name="Notas 2 2 13" xfId="2776" xr:uid="{00000000-0005-0000-0000-00002BBD0000}"/>
    <cellStyle name="Notas 2 2 13 2" xfId="12760" xr:uid="{00000000-0005-0000-0000-00002CBD0000}"/>
    <cellStyle name="Notas 2 2 13 2 2" xfId="30480" xr:uid="{00000000-0005-0000-0000-00002DBD0000}"/>
    <cellStyle name="Notas 2 2 13 3" xfId="38377" xr:uid="{00000000-0005-0000-0000-00002EBD0000}"/>
    <cellStyle name="Notas 2 2 13 4" xfId="23164" xr:uid="{00000000-0005-0000-0000-00002FBD0000}"/>
    <cellStyle name="Notas 2 2 13 5" xfId="43981" xr:uid="{00000000-0005-0000-0000-000030BD0000}"/>
    <cellStyle name="Notas 2 2 14" xfId="7671" xr:uid="{00000000-0005-0000-0000-000031BD0000}"/>
    <cellStyle name="Notas 2 2 14 2" xfId="16638" xr:uid="{00000000-0005-0000-0000-000032BD0000}"/>
    <cellStyle name="Notas 2 2 14 2 2" xfId="31965" xr:uid="{00000000-0005-0000-0000-000033BD0000}"/>
    <cellStyle name="Notas 2 2 14 3" xfId="39862" xr:uid="{00000000-0005-0000-0000-000034BD0000}"/>
    <cellStyle name="Notas 2 2 14 4" xfId="24647" xr:uid="{00000000-0005-0000-0000-000035BD0000}"/>
    <cellStyle name="Notas 2 2 14 5" xfId="47863" xr:uid="{00000000-0005-0000-0000-000036BD0000}"/>
    <cellStyle name="Notas 2 2 15" xfId="11897" xr:uid="{00000000-0005-0000-0000-000037BD0000}"/>
    <cellStyle name="Notas 2 2 15 2" xfId="25550" xr:uid="{00000000-0005-0000-0000-000038BD0000}"/>
    <cellStyle name="Notas 2 2 15 3" xfId="49506" xr:uid="{00000000-0005-0000-0000-000039BD0000}"/>
    <cellStyle name="Notas 2 2 16" xfId="12618" xr:uid="{00000000-0005-0000-0000-00003ABD0000}"/>
    <cellStyle name="Notas 2 2 16 2" xfId="33449" xr:uid="{00000000-0005-0000-0000-00003BBD0000}"/>
    <cellStyle name="Notas 2 2 17" xfId="18266" xr:uid="{00000000-0005-0000-0000-00003CBD0000}"/>
    <cellStyle name="Notas 2 2 18" xfId="41324" xr:uid="{00000000-0005-0000-0000-00003DBD0000}"/>
    <cellStyle name="Notas 2 2 2" xfId="150" xr:uid="{00000000-0005-0000-0000-00003EBD0000}"/>
    <cellStyle name="Notas 2 2 2 10" xfId="3835" xr:uid="{00000000-0005-0000-0000-00003FBD0000}"/>
    <cellStyle name="Notas 2 2 2 10 2" xfId="13818" xr:uid="{00000000-0005-0000-0000-000040BD0000}"/>
    <cellStyle name="Notas 2 2 2 10 2 2" xfId="30592" xr:uid="{00000000-0005-0000-0000-000041BD0000}"/>
    <cellStyle name="Notas 2 2 2 10 3" xfId="38489" xr:uid="{00000000-0005-0000-0000-000042BD0000}"/>
    <cellStyle name="Notas 2 2 2 10 4" xfId="23275" xr:uid="{00000000-0005-0000-0000-000043BD0000}"/>
    <cellStyle name="Notas 2 2 2 10 5" xfId="45040" xr:uid="{00000000-0005-0000-0000-000044BD0000}"/>
    <cellStyle name="Notas 2 2 2 11" xfId="7044" xr:uid="{00000000-0005-0000-0000-000045BD0000}"/>
    <cellStyle name="Notas 2 2 2 11 2" xfId="16021" xr:uid="{00000000-0005-0000-0000-000046BD0000}"/>
    <cellStyle name="Notas 2 2 2 11 2 2" xfId="32077" xr:uid="{00000000-0005-0000-0000-000047BD0000}"/>
    <cellStyle name="Notas 2 2 2 11 3" xfId="39974" xr:uid="{00000000-0005-0000-0000-000048BD0000}"/>
    <cellStyle name="Notas 2 2 2 11 4" xfId="24710" xr:uid="{00000000-0005-0000-0000-000049BD0000}"/>
    <cellStyle name="Notas 2 2 2 11 5" xfId="47246" xr:uid="{00000000-0005-0000-0000-00004ABD0000}"/>
    <cellStyle name="Notas 2 2 2 12" xfId="2821" xr:uid="{00000000-0005-0000-0000-00004BBD0000}"/>
    <cellStyle name="Notas 2 2 2 12 2" xfId="12805" xr:uid="{00000000-0005-0000-0000-00004CBD0000}"/>
    <cellStyle name="Notas 2 2 2 12 3" xfId="25662" xr:uid="{00000000-0005-0000-0000-00004DBD0000}"/>
    <cellStyle name="Notas 2 2 2 12 4" xfId="44026" xr:uid="{00000000-0005-0000-0000-00004EBD0000}"/>
    <cellStyle name="Notas 2 2 2 13" xfId="7718" xr:uid="{00000000-0005-0000-0000-00004FBD0000}"/>
    <cellStyle name="Notas 2 2 2 13 2" xfId="16685" xr:uid="{00000000-0005-0000-0000-000050BD0000}"/>
    <cellStyle name="Notas 2 2 2 13 3" xfId="33561" xr:uid="{00000000-0005-0000-0000-000051BD0000}"/>
    <cellStyle name="Notas 2 2 2 13 4" xfId="47910" xr:uid="{00000000-0005-0000-0000-000052BD0000}"/>
    <cellStyle name="Notas 2 2 2 14" xfId="11898" xr:uid="{00000000-0005-0000-0000-000053BD0000}"/>
    <cellStyle name="Notas 2 2 2 14 2" xfId="49553" xr:uid="{00000000-0005-0000-0000-000054BD0000}"/>
    <cellStyle name="Notas 2 2 2 15" xfId="18369" xr:uid="{00000000-0005-0000-0000-000055BD0000}"/>
    <cellStyle name="Notas 2 2 2 16" xfId="41371" xr:uid="{00000000-0005-0000-0000-000056BD0000}"/>
    <cellStyle name="Notas 2 2 2 2" xfId="258" xr:uid="{00000000-0005-0000-0000-000057BD0000}"/>
    <cellStyle name="Notas 2 2 2 2 10" xfId="7982" xr:uid="{00000000-0005-0000-0000-000058BD0000}"/>
    <cellStyle name="Notas 2 2 2 2 10 2" xfId="16949" xr:uid="{00000000-0005-0000-0000-000059BD0000}"/>
    <cellStyle name="Notas 2 2 2 2 10 3" xfId="33815" xr:uid="{00000000-0005-0000-0000-00005ABD0000}"/>
    <cellStyle name="Notas 2 2 2 2 10 4" xfId="48174" xr:uid="{00000000-0005-0000-0000-00005BBD0000}"/>
    <cellStyle name="Notas 2 2 2 2 11" xfId="11899" xr:uid="{00000000-0005-0000-0000-00005CBD0000}"/>
    <cellStyle name="Notas 2 2 2 2 11 2" xfId="49817" xr:uid="{00000000-0005-0000-0000-00005DBD0000}"/>
    <cellStyle name="Notas 2 2 2 2 12" xfId="18512" xr:uid="{00000000-0005-0000-0000-00005EBD0000}"/>
    <cellStyle name="Notas 2 2 2 2 13" xfId="41635" xr:uid="{00000000-0005-0000-0000-00005FBD0000}"/>
    <cellStyle name="Notas 2 2 2 2 2" xfId="729" xr:uid="{00000000-0005-0000-0000-000060BD0000}"/>
    <cellStyle name="Notas 2 2 2 2 2 10" xfId="42125" xr:uid="{00000000-0005-0000-0000-000061BD0000}"/>
    <cellStyle name="Notas 2 2 2 2 2 2" xfId="2548" xr:uid="{00000000-0005-0000-0000-000062BD0000}"/>
    <cellStyle name="Notas 2 2 2 2 2 2 2" xfId="5135" xr:uid="{00000000-0005-0000-0000-000063BD0000}"/>
    <cellStyle name="Notas 2 2 2 2 2 2 2 2" xfId="15113" xr:uid="{00000000-0005-0000-0000-000064BD0000}"/>
    <cellStyle name="Notas 2 2 2 2 2 2 2 2 2" xfId="28906" xr:uid="{00000000-0005-0000-0000-000065BD0000}"/>
    <cellStyle name="Notas 2 2 2 2 2 2 2 3" xfId="36801" xr:uid="{00000000-0005-0000-0000-000066BD0000}"/>
    <cellStyle name="Notas 2 2 2 2 2 2 2 4" xfId="21590" xr:uid="{00000000-0005-0000-0000-000067BD0000}"/>
    <cellStyle name="Notas 2 2 2 2 2 2 2 5" xfId="46335" xr:uid="{00000000-0005-0000-0000-000068BD0000}"/>
    <cellStyle name="Notas 2 2 2 2 2 2 3" xfId="9094" xr:uid="{00000000-0005-0000-0000-000069BD0000}"/>
    <cellStyle name="Notas 2 2 2 2 2 2 3 2" xfId="18060" xr:uid="{00000000-0005-0000-0000-00006ABD0000}"/>
    <cellStyle name="Notas 2 2 2 2 2 2 3 2 2" xfId="30390" xr:uid="{00000000-0005-0000-0000-00006BBD0000}"/>
    <cellStyle name="Notas 2 2 2 2 2 2 3 3" xfId="38286" xr:uid="{00000000-0005-0000-0000-00006CBD0000}"/>
    <cellStyle name="Notas 2 2 2 2 2 2 3 4" xfId="23073" xr:uid="{00000000-0005-0000-0000-00006DBD0000}"/>
    <cellStyle name="Notas 2 2 2 2 2 2 3 5" xfId="49286" xr:uid="{00000000-0005-0000-0000-00006EBD0000}"/>
    <cellStyle name="Notas 2 2 2 2 2 2 4" xfId="9961" xr:uid="{00000000-0005-0000-0000-00006FBD0000}"/>
    <cellStyle name="Notas 2 2 2 2 2 2 4 2" xfId="31875" xr:uid="{00000000-0005-0000-0000-000070BD0000}"/>
    <cellStyle name="Notas 2 2 2 2 2 2 4 3" xfId="39772" xr:uid="{00000000-0005-0000-0000-000071BD0000}"/>
    <cellStyle name="Notas 2 2 2 2 2 2 4 4" xfId="24557" xr:uid="{00000000-0005-0000-0000-000072BD0000}"/>
    <cellStyle name="Notas 2 2 2 2 2 2 4 5" xfId="50929" xr:uid="{00000000-0005-0000-0000-000073BD0000}"/>
    <cellStyle name="Notas 2 2 2 2 2 2 5" xfId="12573" xr:uid="{00000000-0005-0000-0000-000074BD0000}"/>
    <cellStyle name="Notas 2 2 2 2 2 2 5 2" xfId="33360" xr:uid="{00000000-0005-0000-0000-000075BD0000}"/>
    <cellStyle name="Notas 2 2 2 2 2 2 5 3" xfId="41257" xr:uid="{00000000-0005-0000-0000-000076BD0000}"/>
    <cellStyle name="Notas 2 2 2 2 2 2 6" xfId="26944" xr:uid="{00000000-0005-0000-0000-000077BD0000}"/>
    <cellStyle name="Notas 2 2 2 2 2 2 7" xfId="34844" xr:uid="{00000000-0005-0000-0000-000078BD0000}"/>
    <cellStyle name="Notas 2 2 2 2 2 2 8" xfId="20106" xr:uid="{00000000-0005-0000-0000-000079BD0000}"/>
    <cellStyle name="Notas 2 2 2 2 2 2 9" xfId="42747" xr:uid="{00000000-0005-0000-0000-00007ABD0000}"/>
    <cellStyle name="Notas 2 2 2 2 2 3" xfId="1924" xr:uid="{00000000-0005-0000-0000-00007BBD0000}"/>
    <cellStyle name="Notas 2 2 2 2 2 3 2" xfId="4296" xr:uid="{00000000-0005-0000-0000-00007CBD0000}"/>
    <cellStyle name="Notas 2 2 2 2 2 3 2 2" xfId="14276" xr:uid="{00000000-0005-0000-0000-00007DBD0000}"/>
    <cellStyle name="Notas 2 2 2 2 2 3 2 3" xfId="28194" xr:uid="{00000000-0005-0000-0000-00007EBD0000}"/>
    <cellStyle name="Notas 2 2 2 2 2 3 2 4" xfId="45498" xr:uid="{00000000-0005-0000-0000-00007FBD0000}"/>
    <cellStyle name="Notas 2 2 2 2 2 3 3" xfId="11900" xr:uid="{00000000-0005-0000-0000-000080BD0000}"/>
    <cellStyle name="Notas 2 2 2 2 2 3 3 2" xfId="36089" xr:uid="{00000000-0005-0000-0000-000081BD0000}"/>
    <cellStyle name="Notas 2 2 2 2 2 3 4" xfId="20878" xr:uid="{00000000-0005-0000-0000-000082BD0000}"/>
    <cellStyle name="Notas 2 2 2 2 2 3 5" xfId="43689" xr:uid="{00000000-0005-0000-0000-000083BD0000}"/>
    <cellStyle name="Notas 2 2 2 2 2 4" xfId="3738" xr:uid="{00000000-0005-0000-0000-000084BD0000}"/>
    <cellStyle name="Notas 2 2 2 2 2 4 2" xfId="13722" xr:uid="{00000000-0005-0000-0000-000085BD0000}"/>
    <cellStyle name="Notas 2 2 2 2 2 4 2 2" xfId="29678" xr:uid="{00000000-0005-0000-0000-000086BD0000}"/>
    <cellStyle name="Notas 2 2 2 2 2 4 3" xfId="37574" xr:uid="{00000000-0005-0000-0000-000087BD0000}"/>
    <cellStyle name="Notas 2 2 2 2 2 4 4" xfId="22361" xr:uid="{00000000-0005-0000-0000-000088BD0000}"/>
    <cellStyle name="Notas 2 2 2 2 2 4 5" xfId="44943" xr:uid="{00000000-0005-0000-0000-000089BD0000}"/>
    <cellStyle name="Notas 2 2 2 2 2 5" xfId="8472" xr:uid="{00000000-0005-0000-0000-00008ABD0000}"/>
    <cellStyle name="Notas 2 2 2 2 2 5 2" xfId="17439" xr:uid="{00000000-0005-0000-0000-00008BBD0000}"/>
    <cellStyle name="Notas 2 2 2 2 2 5 2 2" xfId="31163" xr:uid="{00000000-0005-0000-0000-00008CBD0000}"/>
    <cellStyle name="Notas 2 2 2 2 2 5 3" xfId="39060" xr:uid="{00000000-0005-0000-0000-00008DBD0000}"/>
    <cellStyle name="Notas 2 2 2 2 2 5 4" xfId="23845" xr:uid="{00000000-0005-0000-0000-00008EBD0000}"/>
    <cellStyle name="Notas 2 2 2 2 2 5 5" xfId="48664" xr:uid="{00000000-0005-0000-0000-00008FBD0000}"/>
    <cellStyle name="Notas 2 2 2 2 2 6" xfId="11901" xr:uid="{00000000-0005-0000-0000-000090BD0000}"/>
    <cellStyle name="Notas 2 2 2 2 2 6 2" xfId="32648" xr:uid="{00000000-0005-0000-0000-000091BD0000}"/>
    <cellStyle name="Notas 2 2 2 2 2 6 3" xfId="40545" xr:uid="{00000000-0005-0000-0000-000092BD0000}"/>
    <cellStyle name="Notas 2 2 2 2 2 6 4" xfId="25247" xr:uid="{00000000-0005-0000-0000-000093BD0000}"/>
    <cellStyle name="Notas 2 2 2 2 2 6 5" xfId="50307" xr:uid="{00000000-0005-0000-0000-000094BD0000}"/>
    <cellStyle name="Notas 2 2 2 2 2 7" xfId="26232" xr:uid="{00000000-0005-0000-0000-000095BD0000}"/>
    <cellStyle name="Notas 2 2 2 2 2 8" xfId="34132" xr:uid="{00000000-0005-0000-0000-000096BD0000}"/>
    <cellStyle name="Notas 2 2 2 2 2 9" xfId="19394" xr:uid="{00000000-0005-0000-0000-000097BD0000}"/>
    <cellStyle name="Notas 2 2 2 2 3" xfId="2547" xr:uid="{00000000-0005-0000-0000-000098BD0000}"/>
    <cellStyle name="Notas 2 2 2 2 3 2" xfId="4856" xr:uid="{00000000-0005-0000-0000-000099BD0000}"/>
    <cellStyle name="Notas 2 2 2 2 3 2 2" xfId="14834" xr:uid="{00000000-0005-0000-0000-00009ABD0000}"/>
    <cellStyle name="Notas 2 2 2 2 3 2 2 2" xfId="28905" xr:uid="{00000000-0005-0000-0000-00009BBD0000}"/>
    <cellStyle name="Notas 2 2 2 2 3 2 3" xfId="36800" xr:uid="{00000000-0005-0000-0000-00009CBD0000}"/>
    <cellStyle name="Notas 2 2 2 2 3 2 4" xfId="21589" xr:uid="{00000000-0005-0000-0000-00009DBD0000}"/>
    <cellStyle name="Notas 2 2 2 2 3 2 5" xfId="46056" xr:uid="{00000000-0005-0000-0000-00009EBD0000}"/>
    <cellStyle name="Notas 2 2 2 2 3 3" xfId="9093" xr:uid="{00000000-0005-0000-0000-00009FBD0000}"/>
    <cellStyle name="Notas 2 2 2 2 3 3 2" xfId="18059" xr:uid="{00000000-0005-0000-0000-0000A0BD0000}"/>
    <cellStyle name="Notas 2 2 2 2 3 3 2 2" xfId="30389" xr:uid="{00000000-0005-0000-0000-0000A1BD0000}"/>
    <cellStyle name="Notas 2 2 2 2 3 3 3" xfId="38285" xr:uid="{00000000-0005-0000-0000-0000A2BD0000}"/>
    <cellStyle name="Notas 2 2 2 2 3 3 4" xfId="23072" xr:uid="{00000000-0005-0000-0000-0000A3BD0000}"/>
    <cellStyle name="Notas 2 2 2 2 3 3 5" xfId="49285" xr:uid="{00000000-0005-0000-0000-0000A4BD0000}"/>
    <cellStyle name="Notas 2 2 2 2 3 4" xfId="9962" xr:uid="{00000000-0005-0000-0000-0000A5BD0000}"/>
    <cellStyle name="Notas 2 2 2 2 3 4 2" xfId="31874" xr:uid="{00000000-0005-0000-0000-0000A6BD0000}"/>
    <cellStyle name="Notas 2 2 2 2 3 4 3" xfId="39771" xr:uid="{00000000-0005-0000-0000-0000A7BD0000}"/>
    <cellStyle name="Notas 2 2 2 2 3 4 4" xfId="24556" xr:uid="{00000000-0005-0000-0000-0000A8BD0000}"/>
    <cellStyle name="Notas 2 2 2 2 3 4 5" xfId="50928" xr:uid="{00000000-0005-0000-0000-0000A9BD0000}"/>
    <cellStyle name="Notas 2 2 2 2 3 5" xfId="12572" xr:uid="{00000000-0005-0000-0000-0000AABD0000}"/>
    <cellStyle name="Notas 2 2 2 2 3 5 2" xfId="33359" xr:uid="{00000000-0005-0000-0000-0000ABBD0000}"/>
    <cellStyle name="Notas 2 2 2 2 3 5 3" xfId="41256" xr:uid="{00000000-0005-0000-0000-0000ACBD0000}"/>
    <cellStyle name="Notas 2 2 2 2 3 6" xfId="26943" xr:uid="{00000000-0005-0000-0000-0000ADBD0000}"/>
    <cellStyle name="Notas 2 2 2 2 3 7" xfId="34843" xr:uid="{00000000-0005-0000-0000-0000AEBD0000}"/>
    <cellStyle name="Notas 2 2 2 2 3 8" xfId="20105" xr:uid="{00000000-0005-0000-0000-0000AFBD0000}"/>
    <cellStyle name="Notas 2 2 2 2 3 9" xfId="42746" xr:uid="{00000000-0005-0000-0000-0000B0BD0000}"/>
    <cellStyle name="Notas 2 2 2 2 4" xfId="1420" xr:uid="{00000000-0005-0000-0000-0000B1BD0000}"/>
    <cellStyle name="Notas 2 2 2 2 4 2" xfId="4477" xr:uid="{00000000-0005-0000-0000-0000B2BD0000}"/>
    <cellStyle name="Notas 2 2 2 2 4 2 2" xfId="14456" xr:uid="{00000000-0005-0000-0000-0000B3BD0000}"/>
    <cellStyle name="Notas 2 2 2 2 4 2 3" xfId="27348" xr:uid="{00000000-0005-0000-0000-0000B4BD0000}"/>
    <cellStyle name="Notas 2 2 2 2 4 2 4" xfId="45678" xr:uid="{00000000-0005-0000-0000-0000B5BD0000}"/>
    <cellStyle name="Notas 2 2 2 2 4 3" xfId="11902" xr:uid="{00000000-0005-0000-0000-0000B6BD0000}"/>
    <cellStyle name="Notas 2 2 2 2 4 3 2" xfId="35243" xr:uid="{00000000-0005-0000-0000-0000B7BD0000}"/>
    <cellStyle name="Notas 2 2 2 2 4 4" xfId="19077" xr:uid="{00000000-0005-0000-0000-0000B8BD0000}"/>
    <cellStyle name="Notas 2 2 2 2 4 5" xfId="43292" xr:uid="{00000000-0005-0000-0000-0000B9BD0000}"/>
    <cellStyle name="Notas 2 2 2 2 5" xfId="6401" xr:uid="{00000000-0005-0000-0000-0000BABD0000}"/>
    <cellStyle name="Notas 2 2 2 2 5 2" xfId="15397" xr:uid="{00000000-0005-0000-0000-0000BBBD0000}"/>
    <cellStyle name="Notas 2 2 2 2 5 2 2" xfId="27877" xr:uid="{00000000-0005-0000-0000-0000BCBD0000}"/>
    <cellStyle name="Notas 2 2 2 2 5 3" xfId="35772" xr:uid="{00000000-0005-0000-0000-0000BDBD0000}"/>
    <cellStyle name="Notas 2 2 2 2 5 4" xfId="20561" xr:uid="{00000000-0005-0000-0000-0000BEBD0000}"/>
    <cellStyle name="Notas 2 2 2 2 5 5" xfId="46620" xr:uid="{00000000-0005-0000-0000-0000BFBD0000}"/>
    <cellStyle name="Notas 2 2 2 2 6" xfId="6772" xr:uid="{00000000-0005-0000-0000-0000C0BD0000}"/>
    <cellStyle name="Notas 2 2 2 2 6 2" xfId="15750" xr:uid="{00000000-0005-0000-0000-0000C1BD0000}"/>
    <cellStyle name="Notas 2 2 2 2 6 2 2" xfId="29361" xr:uid="{00000000-0005-0000-0000-0000C2BD0000}"/>
    <cellStyle name="Notas 2 2 2 2 6 3" xfId="37257" xr:uid="{00000000-0005-0000-0000-0000C3BD0000}"/>
    <cellStyle name="Notas 2 2 2 2 6 4" xfId="22045" xr:uid="{00000000-0005-0000-0000-0000C4BD0000}"/>
    <cellStyle name="Notas 2 2 2 2 6 5" xfId="46974" xr:uid="{00000000-0005-0000-0000-0000C5BD0000}"/>
    <cellStyle name="Notas 2 2 2 2 7" xfId="4016" xr:uid="{00000000-0005-0000-0000-0000C6BD0000}"/>
    <cellStyle name="Notas 2 2 2 2 7 2" xfId="13997" xr:uid="{00000000-0005-0000-0000-0000C7BD0000}"/>
    <cellStyle name="Notas 2 2 2 2 7 2 2" xfId="30846" xr:uid="{00000000-0005-0000-0000-0000C8BD0000}"/>
    <cellStyle name="Notas 2 2 2 2 7 3" xfId="38743" xr:uid="{00000000-0005-0000-0000-0000C9BD0000}"/>
    <cellStyle name="Notas 2 2 2 2 7 4" xfId="23529" xr:uid="{00000000-0005-0000-0000-0000CABD0000}"/>
    <cellStyle name="Notas 2 2 2 2 7 5" xfId="45219" xr:uid="{00000000-0005-0000-0000-0000CBBD0000}"/>
    <cellStyle name="Notas 2 2 2 2 8" xfId="7308" xr:uid="{00000000-0005-0000-0000-0000CCBD0000}"/>
    <cellStyle name="Notas 2 2 2 2 8 2" xfId="16284" xr:uid="{00000000-0005-0000-0000-0000CDBD0000}"/>
    <cellStyle name="Notas 2 2 2 2 8 2 2" xfId="32331" xr:uid="{00000000-0005-0000-0000-0000CEBD0000}"/>
    <cellStyle name="Notas 2 2 2 2 8 3" xfId="40228" xr:uid="{00000000-0005-0000-0000-0000CFBD0000}"/>
    <cellStyle name="Notas 2 2 2 2 8 4" xfId="24962" xr:uid="{00000000-0005-0000-0000-0000D0BD0000}"/>
    <cellStyle name="Notas 2 2 2 2 8 5" xfId="47509" xr:uid="{00000000-0005-0000-0000-0000D1BD0000}"/>
    <cellStyle name="Notas 2 2 2 2 9" xfId="3216" xr:uid="{00000000-0005-0000-0000-0000D2BD0000}"/>
    <cellStyle name="Notas 2 2 2 2 9 2" xfId="13200" xr:uid="{00000000-0005-0000-0000-0000D3BD0000}"/>
    <cellStyle name="Notas 2 2 2 2 9 3" xfId="25916" xr:uid="{00000000-0005-0000-0000-0000D4BD0000}"/>
    <cellStyle name="Notas 2 2 2 2 9 4" xfId="44421" xr:uid="{00000000-0005-0000-0000-0000D5BD0000}"/>
    <cellStyle name="Notas 2 2 2 3" xfId="366" xr:uid="{00000000-0005-0000-0000-0000D6BD0000}"/>
    <cellStyle name="Notas 2 2 2 3 10" xfId="8156" xr:uid="{00000000-0005-0000-0000-0000D7BD0000}"/>
    <cellStyle name="Notas 2 2 2 3 10 2" xfId="17123" xr:uid="{00000000-0005-0000-0000-0000D8BD0000}"/>
    <cellStyle name="Notas 2 2 2 3 10 3" xfId="33816" xr:uid="{00000000-0005-0000-0000-0000D9BD0000}"/>
    <cellStyle name="Notas 2 2 2 3 10 4" xfId="48348" xr:uid="{00000000-0005-0000-0000-0000DABD0000}"/>
    <cellStyle name="Notas 2 2 2 3 11" xfId="11903" xr:uid="{00000000-0005-0000-0000-0000DBBD0000}"/>
    <cellStyle name="Notas 2 2 2 3 11 2" xfId="49991" xr:uid="{00000000-0005-0000-0000-0000DCBD0000}"/>
    <cellStyle name="Notas 2 2 2 3 12" xfId="18610" xr:uid="{00000000-0005-0000-0000-0000DDBD0000}"/>
    <cellStyle name="Notas 2 2 2 3 13" xfId="41809" xr:uid="{00000000-0005-0000-0000-0000DEBD0000}"/>
    <cellStyle name="Notas 2 2 2 3 2" xfId="903" xr:uid="{00000000-0005-0000-0000-0000DFBD0000}"/>
    <cellStyle name="Notas 2 2 2 3 2 10" xfId="42126" xr:uid="{00000000-0005-0000-0000-0000E0BD0000}"/>
    <cellStyle name="Notas 2 2 2 3 2 2" xfId="2550" xr:uid="{00000000-0005-0000-0000-0000E1BD0000}"/>
    <cellStyle name="Notas 2 2 2 3 2 2 2" xfId="5040" xr:uid="{00000000-0005-0000-0000-0000E2BD0000}"/>
    <cellStyle name="Notas 2 2 2 3 2 2 2 2" xfId="15018" xr:uid="{00000000-0005-0000-0000-0000E3BD0000}"/>
    <cellStyle name="Notas 2 2 2 3 2 2 2 2 2" xfId="28908" xr:uid="{00000000-0005-0000-0000-0000E4BD0000}"/>
    <cellStyle name="Notas 2 2 2 3 2 2 2 3" xfId="36803" xr:uid="{00000000-0005-0000-0000-0000E5BD0000}"/>
    <cellStyle name="Notas 2 2 2 3 2 2 2 4" xfId="21592" xr:uid="{00000000-0005-0000-0000-0000E6BD0000}"/>
    <cellStyle name="Notas 2 2 2 3 2 2 2 5" xfId="46240" xr:uid="{00000000-0005-0000-0000-0000E7BD0000}"/>
    <cellStyle name="Notas 2 2 2 3 2 2 3" xfId="9096" xr:uid="{00000000-0005-0000-0000-0000E8BD0000}"/>
    <cellStyle name="Notas 2 2 2 3 2 2 3 2" xfId="18062" xr:uid="{00000000-0005-0000-0000-0000E9BD0000}"/>
    <cellStyle name="Notas 2 2 2 3 2 2 3 2 2" xfId="30392" xr:uid="{00000000-0005-0000-0000-0000EABD0000}"/>
    <cellStyle name="Notas 2 2 2 3 2 2 3 3" xfId="38288" xr:uid="{00000000-0005-0000-0000-0000EBBD0000}"/>
    <cellStyle name="Notas 2 2 2 3 2 2 3 4" xfId="23075" xr:uid="{00000000-0005-0000-0000-0000ECBD0000}"/>
    <cellStyle name="Notas 2 2 2 3 2 2 3 5" xfId="49288" xr:uid="{00000000-0005-0000-0000-0000EDBD0000}"/>
    <cellStyle name="Notas 2 2 2 3 2 2 4" xfId="9963" xr:uid="{00000000-0005-0000-0000-0000EEBD0000}"/>
    <cellStyle name="Notas 2 2 2 3 2 2 4 2" xfId="31877" xr:uid="{00000000-0005-0000-0000-0000EFBD0000}"/>
    <cellStyle name="Notas 2 2 2 3 2 2 4 3" xfId="39774" xr:uid="{00000000-0005-0000-0000-0000F0BD0000}"/>
    <cellStyle name="Notas 2 2 2 3 2 2 4 4" xfId="24559" xr:uid="{00000000-0005-0000-0000-0000F1BD0000}"/>
    <cellStyle name="Notas 2 2 2 3 2 2 4 5" xfId="50931" xr:uid="{00000000-0005-0000-0000-0000F2BD0000}"/>
    <cellStyle name="Notas 2 2 2 3 2 2 5" xfId="12575" xr:uid="{00000000-0005-0000-0000-0000F3BD0000}"/>
    <cellStyle name="Notas 2 2 2 3 2 2 5 2" xfId="33362" xr:uid="{00000000-0005-0000-0000-0000F4BD0000}"/>
    <cellStyle name="Notas 2 2 2 3 2 2 5 3" xfId="41259" xr:uid="{00000000-0005-0000-0000-0000F5BD0000}"/>
    <cellStyle name="Notas 2 2 2 3 2 2 6" xfId="26946" xr:uid="{00000000-0005-0000-0000-0000F6BD0000}"/>
    <cellStyle name="Notas 2 2 2 3 2 2 7" xfId="34846" xr:uid="{00000000-0005-0000-0000-0000F7BD0000}"/>
    <cellStyle name="Notas 2 2 2 3 2 2 8" xfId="20108" xr:uid="{00000000-0005-0000-0000-0000F8BD0000}"/>
    <cellStyle name="Notas 2 2 2 3 2 2 9" xfId="42749" xr:uid="{00000000-0005-0000-0000-0000F9BD0000}"/>
    <cellStyle name="Notas 2 2 2 3 2 3" xfId="1925" xr:uid="{00000000-0005-0000-0000-0000FABD0000}"/>
    <cellStyle name="Notas 2 2 2 3 2 3 2" xfId="4201" xr:uid="{00000000-0005-0000-0000-0000FBBD0000}"/>
    <cellStyle name="Notas 2 2 2 3 2 3 2 2" xfId="14181" xr:uid="{00000000-0005-0000-0000-0000FCBD0000}"/>
    <cellStyle name="Notas 2 2 2 3 2 3 2 3" xfId="28195" xr:uid="{00000000-0005-0000-0000-0000FDBD0000}"/>
    <cellStyle name="Notas 2 2 2 3 2 3 2 4" xfId="45403" xr:uid="{00000000-0005-0000-0000-0000FEBD0000}"/>
    <cellStyle name="Notas 2 2 2 3 2 3 3" xfId="11904" xr:uid="{00000000-0005-0000-0000-0000FFBD0000}"/>
    <cellStyle name="Notas 2 2 2 3 2 3 3 2" xfId="36090" xr:uid="{00000000-0005-0000-0000-000000BE0000}"/>
    <cellStyle name="Notas 2 2 2 3 2 3 4" xfId="20879" xr:uid="{00000000-0005-0000-0000-000001BE0000}"/>
    <cellStyle name="Notas 2 2 2 3 2 3 5" xfId="43690" xr:uid="{00000000-0005-0000-0000-000002BE0000}"/>
    <cellStyle name="Notas 2 2 2 3 2 4" xfId="3739" xr:uid="{00000000-0005-0000-0000-000003BE0000}"/>
    <cellStyle name="Notas 2 2 2 3 2 4 2" xfId="13723" xr:uid="{00000000-0005-0000-0000-000004BE0000}"/>
    <cellStyle name="Notas 2 2 2 3 2 4 2 2" xfId="29679" xr:uid="{00000000-0005-0000-0000-000005BE0000}"/>
    <cellStyle name="Notas 2 2 2 3 2 4 3" xfId="37575" xr:uid="{00000000-0005-0000-0000-000006BE0000}"/>
    <cellStyle name="Notas 2 2 2 3 2 4 4" xfId="22362" xr:uid="{00000000-0005-0000-0000-000007BE0000}"/>
    <cellStyle name="Notas 2 2 2 3 2 4 5" xfId="44944" xr:uid="{00000000-0005-0000-0000-000008BE0000}"/>
    <cellStyle name="Notas 2 2 2 3 2 5" xfId="8473" xr:uid="{00000000-0005-0000-0000-000009BE0000}"/>
    <cellStyle name="Notas 2 2 2 3 2 5 2" xfId="17440" xr:uid="{00000000-0005-0000-0000-00000ABE0000}"/>
    <cellStyle name="Notas 2 2 2 3 2 5 2 2" xfId="31164" xr:uid="{00000000-0005-0000-0000-00000BBE0000}"/>
    <cellStyle name="Notas 2 2 2 3 2 5 3" xfId="39061" xr:uid="{00000000-0005-0000-0000-00000CBE0000}"/>
    <cellStyle name="Notas 2 2 2 3 2 5 4" xfId="23846" xr:uid="{00000000-0005-0000-0000-00000DBE0000}"/>
    <cellStyle name="Notas 2 2 2 3 2 5 5" xfId="48665" xr:uid="{00000000-0005-0000-0000-00000EBE0000}"/>
    <cellStyle name="Notas 2 2 2 3 2 6" xfId="11905" xr:uid="{00000000-0005-0000-0000-00000FBE0000}"/>
    <cellStyle name="Notas 2 2 2 3 2 6 2" xfId="32649" xr:uid="{00000000-0005-0000-0000-000010BE0000}"/>
    <cellStyle name="Notas 2 2 2 3 2 6 3" xfId="40546" xr:uid="{00000000-0005-0000-0000-000011BE0000}"/>
    <cellStyle name="Notas 2 2 2 3 2 6 4" xfId="25248" xr:uid="{00000000-0005-0000-0000-000012BE0000}"/>
    <cellStyle name="Notas 2 2 2 3 2 6 5" xfId="50308" xr:uid="{00000000-0005-0000-0000-000013BE0000}"/>
    <cellStyle name="Notas 2 2 2 3 2 7" xfId="26233" xr:uid="{00000000-0005-0000-0000-000014BE0000}"/>
    <cellStyle name="Notas 2 2 2 3 2 8" xfId="34133" xr:uid="{00000000-0005-0000-0000-000015BE0000}"/>
    <cellStyle name="Notas 2 2 2 3 2 9" xfId="19395" xr:uid="{00000000-0005-0000-0000-000016BE0000}"/>
    <cellStyle name="Notas 2 2 2 3 3" xfId="2549" xr:uid="{00000000-0005-0000-0000-000017BE0000}"/>
    <cellStyle name="Notas 2 2 2 3 3 2" xfId="4761" xr:uid="{00000000-0005-0000-0000-000018BE0000}"/>
    <cellStyle name="Notas 2 2 2 3 3 2 2" xfId="14739" xr:uid="{00000000-0005-0000-0000-000019BE0000}"/>
    <cellStyle name="Notas 2 2 2 3 3 2 2 2" xfId="28907" xr:uid="{00000000-0005-0000-0000-00001ABE0000}"/>
    <cellStyle name="Notas 2 2 2 3 3 2 3" xfId="36802" xr:uid="{00000000-0005-0000-0000-00001BBE0000}"/>
    <cellStyle name="Notas 2 2 2 3 3 2 4" xfId="21591" xr:uid="{00000000-0005-0000-0000-00001CBE0000}"/>
    <cellStyle name="Notas 2 2 2 3 3 2 5" xfId="45961" xr:uid="{00000000-0005-0000-0000-00001DBE0000}"/>
    <cellStyle name="Notas 2 2 2 3 3 3" xfId="9095" xr:uid="{00000000-0005-0000-0000-00001EBE0000}"/>
    <cellStyle name="Notas 2 2 2 3 3 3 2" xfId="18061" xr:uid="{00000000-0005-0000-0000-00001FBE0000}"/>
    <cellStyle name="Notas 2 2 2 3 3 3 2 2" xfId="30391" xr:uid="{00000000-0005-0000-0000-000020BE0000}"/>
    <cellStyle name="Notas 2 2 2 3 3 3 3" xfId="38287" xr:uid="{00000000-0005-0000-0000-000021BE0000}"/>
    <cellStyle name="Notas 2 2 2 3 3 3 4" xfId="23074" xr:uid="{00000000-0005-0000-0000-000022BE0000}"/>
    <cellStyle name="Notas 2 2 2 3 3 3 5" xfId="49287" xr:uid="{00000000-0005-0000-0000-000023BE0000}"/>
    <cellStyle name="Notas 2 2 2 3 3 4" xfId="9964" xr:uid="{00000000-0005-0000-0000-000024BE0000}"/>
    <cellStyle name="Notas 2 2 2 3 3 4 2" xfId="31876" xr:uid="{00000000-0005-0000-0000-000025BE0000}"/>
    <cellStyle name="Notas 2 2 2 3 3 4 3" xfId="39773" xr:uid="{00000000-0005-0000-0000-000026BE0000}"/>
    <cellStyle name="Notas 2 2 2 3 3 4 4" xfId="24558" xr:uid="{00000000-0005-0000-0000-000027BE0000}"/>
    <cellStyle name="Notas 2 2 2 3 3 4 5" xfId="50930" xr:uid="{00000000-0005-0000-0000-000028BE0000}"/>
    <cellStyle name="Notas 2 2 2 3 3 5" xfId="12574" xr:uid="{00000000-0005-0000-0000-000029BE0000}"/>
    <cellStyle name="Notas 2 2 2 3 3 5 2" xfId="33361" xr:uid="{00000000-0005-0000-0000-00002ABE0000}"/>
    <cellStyle name="Notas 2 2 2 3 3 5 3" xfId="41258" xr:uid="{00000000-0005-0000-0000-00002BBE0000}"/>
    <cellStyle name="Notas 2 2 2 3 3 6" xfId="26945" xr:uid="{00000000-0005-0000-0000-00002CBE0000}"/>
    <cellStyle name="Notas 2 2 2 3 3 7" xfId="34845" xr:uid="{00000000-0005-0000-0000-00002DBE0000}"/>
    <cellStyle name="Notas 2 2 2 3 3 8" xfId="20107" xr:uid="{00000000-0005-0000-0000-00002EBE0000}"/>
    <cellStyle name="Notas 2 2 2 3 3 9" xfId="42748" xr:uid="{00000000-0005-0000-0000-00002FBE0000}"/>
    <cellStyle name="Notas 2 2 2 3 4" xfId="1594" xr:uid="{00000000-0005-0000-0000-000030BE0000}"/>
    <cellStyle name="Notas 2 2 2 3 4 2" xfId="4592" xr:uid="{00000000-0005-0000-0000-000031BE0000}"/>
    <cellStyle name="Notas 2 2 2 3 4 2 2" xfId="14570" xr:uid="{00000000-0005-0000-0000-000032BE0000}"/>
    <cellStyle name="Notas 2 2 2 3 4 2 3" xfId="27349" xr:uid="{00000000-0005-0000-0000-000033BE0000}"/>
    <cellStyle name="Notas 2 2 2 3 4 2 4" xfId="45792" xr:uid="{00000000-0005-0000-0000-000034BE0000}"/>
    <cellStyle name="Notas 2 2 2 3 4 3" xfId="11906" xr:uid="{00000000-0005-0000-0000-000035BE0000}"/>
    <cellStyle name="Notas 2 2 2 3 4 3 2" xfId="35244" xr:uid="{00000000-0005-0000-0000-000036BE0000}"/>
    <cellStyle name="Notas 2 2 2 3 4 4" xfId="19078" xr:uid="{00000000-0005-0000-0000-000037BE0000}"/>
    <cellStyle name="Notas 2 2 2 3 4 5" xfId="43466" xr:uid="{00000000-0005-0000-0000-000038BE0000}"/>
    <cellStyle name="Notas 2 2 2 3 5" xfId="6329" xr:uid="{00000000-0005-0000-0000-000039BE0000}"/>
    <cellStyle name="Notas 2 2 2 3 5 2" xfId="27878" xr:uid="{00000000-0005-0000-0000-00003ABE0000}"/>
    <cellStyle name="Notas 2 2 2 3 5 2 2" xfId="51505" xr:uid="{00000000-0005-0000-0000-00003BBE0000}"/>
    <cellStyle name="Notas 2 2 2 3 5 3" xfId="35773" xr:uid="{00000000-0005-0000-0000-00003CBE0000}"/>
    <cellStyle name="Notas 2 2 2 3 5 3 2" xfId="51194" xr:uid="{00000000-0005-0000-0000-00003DBE0000}"/>
    <cellStyle name="Notas 2 2 2 3 5 4" xfId="20562" xr:uid="{00000000-0005-0000-0000-00003EBE0000}"/>
    <cellStyle name="Notas 2 2 2 3 6" xfId="6946" xr:uid="{00000000-0005-0000-0000-00003FBE0000}"/>
    <cellStyle name="Notas 2 2 2 3 6 2" xfId="15924" xr:uid="{00000000-0005-0000-0000-000040BE0000}"/>
    <cellStyle name="Notas 2 2 2 3 6 2 2" xfId="29362" xr:uid="{00000000-0005-0000-0000-000041BE0000}"/>
    <cellStyle name="Notas 2 2 2 3 6 3" xfId="37258" xr:uid="{00000000-0005-0000-0000-000042BE0000}"/>
    <cellStyle name="Notas 2 2 2 3 6 4" xfId="22046" xr:uid="{00000000-0005-0000-0000-000043BE0000}"/>
    <cellStyle name="Notas 2 2 2 3 6 5" xfId="47148" xr:uid="{00000000-0005-0000-0000-000044BE0000}"/>
    <cellStyle name="Notas 2 2 2 3 7" xfId="3920" xr:uid="{00000000-0005-0000-0000-000045BE0000}"/>
    <cellStyle name="Notas 2 2 2 3 7 2" xfId="13902" xr:uid="{00000000-0005-0000-0000-000046BE0000}"/>
    <cellStyle name="Notas 2 2 2 3 7 2 2" xfId="30847" xr:uid="{00000000-0005-0000-0000-000047BE0000}"/>
    <cellStyle name="Notas 2 2 2 3 7 3" xfId="38744" xr:uid="{00000000-0005-0000-0000-000048BE0000}"/>
    <cellStyle name="Notas 2 2 2 3 7 4" xfId="23530" xr:uid="{00000000-0005-0000-0000-000049BE0000}"/>
    <cellStyle name="Notas 2 2 2 3 7 5" xfId="45124" xr:uid="{00000000-0005-0000-0000-00004ABE0000}"/>
    <cellStyle name="Notas 2 2 2 3 8" xfId="7482" xr:uid="{00000000-0005-0000-0000-00004BBE0000}"/>
    <cellStyle name="Notas 2 2 2 3 8 2" xfId="16457" xr:uid="{00000000-0005-0000-0000-00004CBE0000}"/>
    <cellStyle name="Notas 2 2 2 3 8 2 2" xfId="32332" xr:uid="{00000000-0005-0000-0000-00004DBE0000}"/>
    <cellStyle name="Notas 2 2 2 3 8 3" xfId="40229" xr:uid="{00000000-0005-0000-0000-00004EBE0000}"/>
    <cellStyle name="Notas 2 2 2 3 8 4" xfId="24963" xr:uid="{00000000-0005-0000-0000-00004FBE0000}"/>
    <cellStyle name="Notas 2 2 2 3 8 5" xfId="47682" xr:uid="{00000000-0005-0000-0000-000050BE0000}"/>
    <cellStyle name="Notas 2 2 2 3 9" xfId="3390" xr:uid="{00000000-0005-0000-0000-000051BE0000}"/>
    <cellStyle name="Notas 2 2 2 3 9 2" xfId="13374" xr:uid="{00000000-0005-0000-0000-000052BE0000}"/>
    <cellStyle name="Notas 2 2 2 3 9 3" xfId="25917" xr:uid="{00000000-0005-0000-0000-000053BE0000}"/>
    <cellStyle name="Notas 2 2 2 3 9 4" xfId="44595" xr:uid="{00000000-0005-0000-0000-000054BE0000}"/>
    <cellStyle name="Notas 2 2 2 4" xfId="462" xr:uid="{00000000-0005-0000-0000-000055BE0000}"/>
    <cellStyle name="Notas 2 2 2 4 10" xfId="19076" xr:uid="{00000000-0005-0000-0000-000056BE0000}"/>
    <cellStyle name="Notas 2 2 2 4 11" xfId="41945" xr:uid="{00000000-0005-0000-0000-000057BE0000}"/>
    <cellStyle name="Notas 2 2 2 4 2" xfId="1926" xr:uid="{00000000-0005-0000-0000-000058BE0000}"/>
    <cellStyle name="Notas 2 2 2 4 2 10" xfId="42127" xr:uid="{00000000-0005-0000-0000-000059BE0000}"/>
    <cellStyle name="Notas 2 2 2 4 2 2" xfId="2552" xr:uid="{00000000-0005-0000-0000-00005ABE0000}"/>
    <cellStyle name="Notas 2 2 2 4 2 2 2" xfId="7614" xr:uid="{00000000-0005-0000-0000-00005BBE0000}"/>
    <cellStyle name="Notas 2 2 2 4 2 2 2 2" xfId="16589" xr:uid="{00000000-0005-0000-0000-00005CBE0000}"/>
    <cellStyle name="Notas 2 2 2 4 2 2 2 2 2" xfId="28910" xr:uid="{00000000-0005-0000-0000-00005DBE0000}"/>
    <cellStyle name="Notas 2 2 2 4 2 2 2 3" xfId="36805" xr:uid="{00000000-0005-0000-0000-00005EBE0000}"/>
    <cellStyle name="Notas 2 2 2 4 2 2 2 4" xfId="21594" xr:uid="{00000000-0005-0000-0000-00005FBE0000}"/>
    <cellStyle name="Notas 2 2 2 4 2 2 2 5" xfId="47814" xr:uid="{00000000-0005-0000-0000-000060BE0000}"/>
    <cellStyle name="Notas 2 2 2 4 2 2 3" xfId="9098" xr:uid="{00000000-0005-0000-0000-000061BE0000}"/>
    <cellStyle name="Notas 2 2 2 4 2 2 3 2" xfId="18064" xr:uid="{00000000-0005-0000-0000-000062BE0000}"/>
    <cellStyle name="Notas 2 2 2 4 2 2 3 2 2" xfId="30394" xr:uid="{00000000-0005-0000-0000-000063BE0000}"/>
    <cellStyle name="Notas 2 2 2 4 2 2 3 3" xfId="38290" xr:uid="{00000000-0005-0000-0000-000064BE0000}"/>
    <cellStyle name="Notas 2 2 2 4 2 2 3 4" xfId="23077" xr:uid="{00000000-0005-0000-0000-000065BE0000}"/>
    <cellStyle name="Notas 2 2 2 4 2 2 3 5" xfId="49290" xr:uid="{00000000-0005-0000-0000-000066BE0000}"/>
    <cellStyle name="Notas 2 2 2 4 2 2 4" xfId="9965" xr:uid="{00000000-0005-0000-0000-000067BE0000}"/>
    <cellStyle name="Notas 2 2 2 4 2 2 4 2" xfId="31879" xr:uid="{00000000-0005-0000-0000-000068BE0000}"/>
    <cellStyle name="Notas 2 2 2 4 2 2 4 3" xfId="39776" xr:uid="{00000000-0005-0000-0000-000069BE0000}"/>
    <cellStyle name="Notas 2 2 2 4 2 2 4 4" xfId="24561" xr:uid="{00000000-0005-0000-0000-00006ABE0000}"/>
    <cellStyle name="Notas 2 2 2 4 2 2 4 5" xfId="50933" xr:uid="{00000000-0005-0000-0000-00006BBE0000}"/>
    <cellStyle name="Notas 2 2 2 4 2 2 5" xfId="12577" xr:uid="{00000000-0005-0000-0000-00006CBE0000}"/>
    <cellStyle name="Notas 2 2 2 4 2 2 5 2" xfId="33364" xr:uid="{00000000-0005-0000-0000-00006DBE0000}"/>
    <cellStyle name="Notas 2 2 2 4 2 2 5 3" xfId="41261" xr:uid="{00000000-0005-0000-0000-00006EBE0000}"/>
    <cellStyle name="Notas 2 2 2 4 2 2 6" xfId="26948" xr:uid="{00000000-0005-0000-0000-00006FBE0000}"/>
    <cellStyle name="Notas 2 2 2 4 2 2 7" xfId="34848" xr:uid="{00000000-0005-0000-0000-000070BE0000}"/>
    <cellStyle name="Notas 2 2 2 4 2 2 8" xfId="20110" xr:uid="{00000000-0005-0000-0000-000071BE0000}"/>
    <cellStyle name="Notas 2 2 2 4 2 2 9" xfId="42751" xr:uid="{00000000-0005-0000-0000-000072BE0000}"/>
    <cellStyle name="Notas 2 2 2 4 2 3" xfId="4956" xr:uid="{00000000-0005-0000-0000-000073BE0000}"/>
    <cellStyle name="Notas 2 2 2 4 2 3 2" xfId="14934" xr:uid="{00000000-0005-0000-0000-000074BE0000}"/>
    <cellStyle name="Notas 2 2 2 4 2 3 2 2" xfId="28196" xr:uid="{00000000-0005-0000-0000-000075BE0000}"/>
    <cellStyle name="Notas 2 2 2 4 2 3 3" xfId="36091" xr:uid="{00000000-0005-0000-0000-000076BE0000}"/>
    <cellStyle name="Notas 2 2 2 4 2 3 4" xfId="20880" xr:uid="{00000000-0005-0000-0000-000077BE0000}"/>
    <cellStyle name="Notas 2 2 2 4 2 3 5" xfId="46156" xr:uid="{00000000-0005-0000-0000-000078BE0000}"/>
    <cellStyle name="Notas 2 2 2 4 2 4" xfId="8474" xr:uid="{00000000-0005-0000-0000-000079BE0000}"/>
    <cellStyle name="Notas 2 2 2 4 2 4 2" xfId="17441" xr:uid="{00000000-0005-0000-0000-00007ABE0000}"/>
    <cellStyle name="Notas 2 2 2 4 2 4 2 2" xfId="29680" xr:uid="{00000000-0005-0000-0000-00007BBE0000}"/>
    <cellStyle name="Notas 2 2 2 4 2 4 3" xfId="37576" xr:uid="{00000000-0005-0000-0000-00007CBE0000}"/>
    <cellStyle name="Notas 2 2 2 4 2 4 4" xfId="22363" xr:uid="{00000000-0005-0000-0000-00007DBE0000}"/>
    <cellStyle name="Notas 2 2 2 4 2 4 5" xfId="48666" xr:uid="{00000000-0005-0000-0000-00007EBE0000}"/>
    <cellStyle name="Notas 2 2 2 4 2 5" xfId="9966" xr:uid="{00000000-0005-0000-0000-00007FBE0000}"/>
    <cellStyle name="Notas 2 2 2 4 2 5 2" xfId="31165" xr:uid="{00000000-0005-0000-0000-000080BE0000}"/>
    <cellStyle name="Notas 2 2 2 4 2 5 3" xfId="39062" xr:uid="{00000000-0005-0000-0000-000081BE0000}"/>
    <cellStyle name="Notas 2 2 2 4 2 5 4" xfId="23847" xr:uid="{00000000-0005-0000-0000-000082BE0000}"/>
    <cellStyle name="Notas 2 2 2 4 2 5 5" xfId="50309" xr:uid="{00000000-0005-0000-0000-000083BE0000}"/>
    <cellStyle name="Notas 2 2 2 4 2 6" xfId="12101" xr:uid="{00000000-0005-0000-0000-000084BE0000}"/>
    <cellStyle name="Notas 2 2 2 4 2 6 2" xfId="32650" xr:uid="{00000000-0005-0000-0000-000085BE0000}"/>
    <cellStyle name="Notas 2 2 2 4 2 6 3" xfId="40547" xr:uid="{00000000-0005-0000-0000-000086BE0000}"/>
    <cellStyle name="Notas 2 2 2 4 2 7" xfId="26234" xr:uid="{00000000-0005-0000-0000-000087BE0000}"/>
    <cellStyle name="Notas 2 2 2 4 2 8" xfId="34134" xr:uid="{00000000-0005-0000-0000-000088BE0000}"/>
    <cellStyle name="Notas 2 2 2 4 2 9" xfId="19396" xr:uid="{00000000-0005-0000-0000-000089BE0000}"/>
    <cellStyle name="Notas 2 2 2 4 3" xfId="2551" xr:uid="{00000000-0005-0000-0000-00008ABE0000}"/>
    <cellStyle name="Notas 2 2 2 4 3 2" xfId="6233" xr:uid="{00000000-0005-0000-0000-00008BBE0000}"/>
    <cellStyle name="Notas 2 2 2 4 3 2 2" xfId="15391" xr:uid="{00000000-0005-0000-0000-00008CBE0000}"/>
    <cellStyle name="Notas 2 2 2 4 3 2 2 2" xfId="28909" xr:uid="{00000000-0005-0000-0000-00008DBE0000}"/>
    <cellStyle name="Notas 2 2 2 4 3 2 3" xfId="36804" xr:uid="{00000000-0005-0000-0000-00008EBE0000}"/>
    <cellStyle name="Notas 2 2 2 4 3 2 4" xfId="21593" xr:uid="{00000000-0005-0000-0000-00008FBE0000}"/>
    <cellStyle name="Notas 2 2 2 4 3 2 5" xfId="46614" xr:uid="{00000000-0005-0000-0000-000090BE0000}"/>
    <cellStyle name="Notas 2 2 2 4 3 3" xfId="9097" xr:uid="{00000000-0005-0000-0000-000091BE0000}"/>
    <cellStyle name="Notas 2 2 2 4 3 3 2" xfId="18063" xr:uid="{00000000-0005-0000-0000-000092BE0000}"/>
    <cellStyle name="Notas 2 2 2 4 3 3 2 2" xfId="30393" xr:uid="{00000000-0005-0000-0000-000093BE0000}"/>
    <cellStyle name="Notas 2 2 2 4 3 3 3" xfId="38289" xr:uid="{00000000-0005-0000-0000-000094BE0000}"/>
    <cellStyle name="Notas 2 2 2 4 3 3 4" xfId="23076" xr:uid="{00000000-0005-0000-0000-000095BE0000}"/>
    <cellStyle name="Notas 2 2 2 4 3 3 5" xfId="49289" xr:uid="{00000000-0005-0000-0000-000096BE0000}"/>
    <cellStyle name="Notas 2 2 2 4 3 4" xfId="9967" xr:uid="{00000000-0005-0000-0000-000097BE0000}"/>
    <cellStyle name="Notas 2 2 2 4 3 4 2" xfId="31878" xr:uid="{00000000-0005-0000-0000-000098BE0000}"/>
    <cellStyle name="Notas 2 2 2 4 3 4 3" xfId="39775" xr:uid="{00000000-0005-0000-0000-000099BE0000}"/>
    <cellStyle name="Notas 2 2 2 4 3 4 4" xfId="24560" xr:uid="{00000000-0005-0000-0000-00009ABE0000}"/>
    <cellStyle name="Notas 2 2 2 4 3 4 5" xfId="50932" xr:uid="{00000000-0005-0000-0000-00009BBE0000}"/>
    <cellStyle name="Notas 2 2 2 4 3 5" xfId="12576" xr:uid="{00000000-0005-0000-0000-00009CBE0000}"/>
    <cellStyle name="Notas 2 2 2 4 3 5 2" xfId="33363" xr:uid="{00000000-0005-0000-0000-00009DBE0000}"/>
    <cellStyle name="Notas 2 2 2 4 3 5 3" xfId="41260" xr:uid="{00000000-0005-0000-0000-00009EBE0000}"/>
    <cellStyle name="Notas 2 2 2 4 3 6" xfId="26947" xr:uid="{00000000-0005-0000-0000-00009FBE0000}"/>
    <cellStyle name="Notas 2 2 2 4 3 7" xfId="34847" xr:uid="{00000000-0005-0000-0000-0000A0BE0000}"/>
    <cellStyle name="Notas 2 2 2 4 3 8" xfId="20109" xr:uid="{00000000-0005-0000-0000-0000A1BE0000}"/>
    <cellStyle name="Notas 2 2 2 4 3 9" xfId="42750" xr:uid="{00000000-0005-0000-0000-0000A2BE0000}"/>
    <cellStyle name="Notas 2 2 2 4 4" xfId="1744" xr:uid="{00000000-0005-0000-0000-0000A3BE0000}"/>
    <cellStyle name="Notas 2 2 2 4 4 2" xfId="4116" xr:uid="{00000000-0005-0000-0000-0000A4BE0000}"/>
    <cellStyle name="Notas 2 2 2 4 4 2 2" xfId="14097" xr:uid="{00000000-0005-0000-0000-0000A5BE0000}"/>
    <cellStyle name="Notas 2 2 2 4 4 2 3" xfId="27876" xr:uid="{00000000-0005-0000-0000-0000A6BE0000}"/>
    <cellStyle name="Notas 2 2 2 4 4 2 4" xfId="45319" xr:uid="{00000000-0005-0000-0000-0000A7BE0000}"/>
    <cellStyle name="Notas 2 2 2 4 4 3" xfId="11907" xr:uid="{00000000-0005-0000-0000-0000A8BE0000}"/>
    <cellStyle name="Notas 2 2 2 4 4 3 2" xfId="35771" xr:uid="{00000000-0005-0000-0000-0000A9BE0000}"/>
    <cellStyle name="Notas 2 2 2 4 4 4" xfId="20560" xr:uid="{00000000-0005-0000-0000-0000AABE0000}"/>
    <cellStyle name="Notas 2 2 2 4 4 5" xfId="43549" xr:uid="{00000000-0005-0000-0000-0000ABBE0000}"/>
    <cellStyle name="Notas 2 2 2 4 5" xfId="2952" xr:uid="{00000000-0005-0000-0000-0000ACBE0000}"/>
    <cellStyle name="Notas 2 2 2 4 5 2" xfId="12936" xr:uid="{00000000-0005-0000-0000-0000ADBE0000}"/>
    <cellStyle name="Notas 2 2 2 4 5 2 2" xfId="29360" xr:uid="{00000000-0005-0000-0000-0000AEBE0000}"/>
    <cellStyle name="Notas 2 2 2 4 5 3" xfId="37256" xr:uid="{00000000-0005-0000-0000-0000AFBE0000}"/>
    <cellStyle name="Notas 2 2 2 4 5 4" xfId="22044" xr:uid="{00000000-0005-0000-0000-0000B0BE0000}"/>
    <cellStyle name="Notas 2 2 2 4 5 5" xfId="44157" xr:uid="{00000000-0005-0000-0000-0000B1BE0000}"/>
    <cellStyle name="Notas 2 2 2 4 6" xfId="8292" xr:uid="{00000000-0005-0000-0000-0000B2BE0000}"/>
    <cellStyle name="Notas 2 2 2 4 6 2" xfId="17259" xr:uid="{00000000-0005-0000-0000-0000B3BE0000}"/>
    <cellStyle name="Notas 2 2 2 4 6 2 2" xfId="30845" xr:uid="{00000000-0005-0000-0000-0000B4BE0000}"/>
    <cellStyle name="Notas 2 2 2 4 6 3" xfId="38742" xr:uid="{00000000-0005-0000-0000-0000B5BE0000}"/>
    <cellStyle name="Notas 2 2 2 4 6 4" xfId="23528" xr:uid="{00000000-0005-0000-0000-0000B6BE0000}"/>
    <cellStyle name="Notas 2 2 2 4 6 5" xfId="48484" xr:uid="{00000000-0005-0000-0000-0000B7BE0000}"/>
    <cellStyle name="Notas 2 2 2 4 7" xfId="11908" xr:uid="{00000000-0005-0000-0000-0000B8BE0000}"/>
    <cellStyle name="Notas 2 2 2 4 7 2" xfId="32330" xr:uid="{00000000-0005-0000-0000-0000B9BE0000}"/>
    <cellStyle name="Notas 2 2 2 4 7 3" xfId="40227" xr:uid="{00000000-0005-0000-0000-0000BABE0000}"/>
    <cellStyle name="Notas 2 2 2 4 7 4" xfId="24961" xr:uid="{00000000-0005-0000-0000-0000BBBE0000}"/>
    <cellStyle name="Notas 2 2 2 4 7 5" xfId="50127" xr:uid="{00000000-0005-0000-0000-0000BCBE0000}"/>
    <cellStyle name="Notas 2 2 2 4 8" xfId="25915" xr:uid="{00000000-0005-0000-0000-0000BDBE0000}"/>
    <cellStyle name="Notas 2 2 2 4 9" xfId="33814" xr:uid="{00000000-0005-0000-0000-0000BEBE0000}"/>
    <cellStyle name="Notas 2 2 2 5" xfId="1780" xr:uid="{00000000-0005-0000-0000-0000BFBE0000}"/>
    <cellStyle name="Notas 2 2 2 5 10" xfId="41981" xr:uid="{00000000-0005-0000-0000-0000C0BE0000}"/>
    <cellStyle name="Notas 2 2 2 5 2" xfId="2553" xr:uid="{00000000-0005-0000-0000-0000C1BE0000}"/>
    <cellStyle name="Notas 2 2 2 5 2 2" xfId="7615" xr:uid="{00000000-0005-0000-0000-0000C2BE0000}"/>
    <cellStyle name="Notas 2 2 2 5 2 2 2" xfId="16590" xr:uid="{00000000-0005-0000-0000-0000C3BE0000}"/>
    <cellStyle name="Notas 2 2 2 5 2 2 2 2" xfId="28911" xr:uid="{00000000-0005-0000-0000-0000C4BE0000}"/>
    <cellStyle name="Notas 2 2 2 5 2 2 3" xfId="36806" xr:uid="{00000000-0005-0000-0000-0000C5BE0000}"/>
    <cellStyle name="Notas 2 2 2 5 2 2 4" xfId="21595" xr:uid="{00000000-0005-0000-0000-0000C6BE0000}"/>
    <cellStyle name="Notas 2 2 2 5 2 2 5" xfId="47815" xr:uid="{00000000-0005-0000-0000-0000C7BE0000}"/>
    <cellStyle name="Notas 2 2 2 5 2 3" xfId="9099" xr:uid="{00000000-0005-0000-0000-0000C8BE0000}"/>
    <cellStyle name="Notas 2 2 2 5 2 3 2" xfId="18065" xr:uid="{00000000-0005-0000-0000-0000C9BE0000}"/>
    <cellStyle name="Notas 2 2 2 5 2 3 2 2" xfId="30395" xr:uid="{00000000-0005-0000-0000-0000CABE0000}"/>
    <cellStyle name="Notas 2 2 2 5 2 3 3" xfId="38291" xr:uid="{00000000-0005-0000-0000-0000CBBE0000}"/>
    <cellStyle name="Notas 2 2 2 5 2 3 4" xfId="23078" xr:uid="{00000000-0005-0000-0000-0000CCBE0000}"/>
    <cellStyle name="Notas 2 2 2 5 2 3 5" xfId="49291" xr:uid="{00000000-0005-0000-0000-0000CDBE0000}"/>
    <cellStyle name="Notas 2 2 2 5 2 4" xfId="9968" xr:uid="{00000000-0005-0000-0000-0000CEBE0000}"/>
    <cellStyle name="Notas 2 2 2 5 2 4 2" xfId="31880" xr:uid="{00000000-0005-0000-0000-0000CFBE0000}"/>
    <cellStyle name="Notas 2 2 2 5 2 4 3" xfId="39777" xr:uid="{00000000-0005-0000-0000-0000D0BE0000}"/>
    <cellStyle name="Notas 2 2 2 5 2 4 4" xfId="24562" xr:uid="{00000000-0005-0000-0000-0000D1BE0000}"/>
    <cellStyle name="Notas 2 2 2 5 2 4 5" xfId="50934" xr:uid="{00000000-0005-0000-0000-0000D2BE0000}"/>
    <cellStyle name="Notas 2 2 2 5 2 5" xfId="12578" xr:uid="{00000000-0005-0000-0000-0000D3BE0000}"/>
    <cellStyle name="Notas 2 2 2 5 2 5 2" xfId="33365" xr:uid="{00000000-0005-0000-0000-0000D4BE0000}"/>
    <cellStyle name="Notas 2 2 2 5 2 5 3" xfId="41262" xr:uid="{00000000-0005-0000-0000-0000D5BE0000}"/>
    <cellStyle name="Notas 2 2 2 5 2 6" xfId="26949" xr:uid="{00000000-0005-0000-0000-0000D6BE0000}"/>
    <cellStyle name="Notas 2 2 2 5 2 7" xfId="34849" xr:uid="{00000000-0005-0000-0000-0000D7BE0000}"/>
    <cellStyle name="Notas 2 2 2 5 2 8" xfId="20111" xr:uid="{00000000-0005-0000-0000-0000D8BE0000}"/>
    <cellStyle name="Notas 2 2 2 5 2 9" xfId="42752" xr:uid="{00000000-0005-0000-0000-0000D9BE0000}"/>
    <cellStyle name="Notas 2 2 2 5 3" xfId="4677" xr:uid="{00000000-0005-0000-0000-0000DABE0000}"/>
    <cellStyle name="Notas 2 2 2 5 3 2" xfId="14655" xr:uid="{00000000-0005-0000-0000-0000DBBE0000}"/>
    <cellStyle name="Notas 2 2 2 5 3 2 2" xfId="27942" xr:uid="{00000000-0005-0000-0000-0000DCBE0000}"/>
    <cellStyle name="Notas 2 2 2 5 3 3" xfId="35837" xr:uid="{00000000-0005-0000-0000-0000DDBE0000}"/>
    <cellStyle name="Notas 2 2 2 5 3 4" xfId="20626" xr:uid="{00000000-0005-0000-0000-0000DEBE0000}"/>
    <cellStyle name="Notas 2 2 2 5 3 5" xfId="45877" xr:uid="{00000000-0005-0000-0000-0000DFBE0000}"/>
    <cellStyle name="Notas 2 2 2 5 4" xfId="8328" xr:uid="{00000000-0005-0000-0000-0000E0BE0000}"/>
    <cellStyle name="Notas 2 2 2 5 4 2" xfId="17295" xr:uid="{00000000-0005-0000-0000-0000E1BE0000}"/>
    <cellStyle name="Notas 2 2 2 5 4 2 2" xfId="29426" xr:uid="{00000000-0005-0000-0000-0000E2BE0000}"/>
    <cellStyle name="Notas 2 2 2 5 4 3" xfId="37322" xr:uid="{00000000-0005-0000-0000-0000E3BE0000}"/>
    <cellStyle name="Notas 2 2 2 5 4 4" xfId="22110" xr:uid="{00000000-0005-0000-0000-0000E4BE0000}"/>
    <cellStyle name="Notas 2 2 2 5 4 5" xfId="48520" xr:uid="{00000000-0005-0000-0000-0000E5BE0000}"/>
    <cellStyle name="Notas 2 2 2 5 5" xfId="9969" xr:uid="{00000000-0005-0000-0000-0000E6BE0000}"/>
    <cellStyle name="Notas 2 2 2 5 5 2" xfId="30911" xr:uid="{00000000-0005-0000-0000-0000E7BE0000}"/>
    <cellStyle name="Notas 2 2 2 5 5 3" xfId="38808" xr:uid="{00000000-0005-0000-0000-0000E8BE0000}"/>
    <cellStyle name="Notas 2 2 2 5 5 4" xfId="23594" xr:uid="{00000000-0005-0000-0000-0000E9BE0000}"/>
    <cellStyle name="Notas 2 2 2 5 5 5" xfId="50163" xr:uid="{00000000-0005-0000-0000-0000EABE0000}"/>
    <cellStyle name="Notas 2 2 2 5 6" xfId="12083" xr:uid="{00000000-0005-0000-0000-0000EBBE0000}"/>
    <cellStyle name="Notas 2 2 2 5 6 2" xfId="32396" xr:uid="{00000000-0005-0000-0000-0000ECBE0000}"/>
    <cellStyle name="Notas 2 2 2 5 6 3" xfId="40293" xr:uid="{00000000-0005-0000-0000-0000EDBE0000}"/>
    <cellStyle name="Notas 2 2 2 5 7" xfId="25980" xr:uid="{00000000-0005-0000-0000-0000EEBE0000}"/>
    <cellStyle name="Notas 2 2 2 5 8" xfId="33880" xr:uid="{00000000-0005-0000-0000-0000EFBE0000}"/>
    <cellStyle name="Notas 2 2 2 5 9" xfId="19142" xr:uid="{00000000-0005-0000-0000-0000F0BE0000}"/>
    <cellStyle name="Notas 2 2 2 6" xfId="2546" xr:uid="{00000000-0005-0000-0000-0000F1BE0000}"/>
    <cellStyle name="Notas 2 2 2 6 2" xfId="5275" xr:uid="{00000000-0005-0000-0000-0000F2BE0000}"/>
    <cellStyle name="Notas 2 2 2 6 2 2" xfId="15252" xr:uid="{00000000-0005-0000-0000-0000F3BE0000}"/>
    <cellStyle name="Notas 2 2 2 6 2 2 2" xfId="28904" xr:uid="{00000000-0005-0000-0000-0000F4BE0000}"/>
    <cellStyle name="Notas 2 2 2 6 2 3" xfId="36799" xr:uid="{00000000-0005-0000-0000-0000F5BE0000}"/>
    <cellStyle name="Notas 2 2 2 6 2 4" xfId="21588" xr:uid="{00000000-0005-0000-0000-0000F6BE0000}"/>
    <cellStyle name="Notas 2 2 2 6 2 5" xfId="46475" xr:uid="{00000000-0005-0000-0000-0000F7BE0000}"/>
    <cellStyle name="Notas 2 2 2 6 3" xfId="9092" xr:uid="{00000000-0005-0000-0000-0000F8BE0000}"/>
    <cellStyle name="Notas 2 2 2 6 3 2" xfId="18058" xr:uid="{00000000-0005-0000-0000-0000F9BE0000}"/>
    <cellStyle name="Notas 2 2 2 6 3 2 2" xfId="30388" xr:uid="{00000000-0005-0000-0000-0000FABE0000}"/>
    <cellStyle name="Notas 2 2 2 6 3 3" xfId="38284" xr:uid="{00000000-0005-0000-0000-0000FBBE0000}"/>
    <cellStyle name="Notas 2 2 2 6 3 4" xfId="23071" xr:uid="{00000000-0005-0000-0000-0000FCBE0000}"/>
    <cellStyle name="Notas 2 2 2 6 3 5" xfId="49284" xr:uid="{00000000-0005-0000-0000-0000FDBE0000}"/>
    <cellStyle name="Notas 2 2 2 6 4" xfId="9970" xr:uid="{00000000-0005-0000-0000-0000FEBE0000}"/>
    <cellStyle name="Notas 2 2 2 6 4 2" xfId="31873" xr:uid="{00000000-0005-0000-0000-0000FFBE0000}"/>
    <cellStyle name="Notas 2 2 2 6 4 3" xfId="39770" xr:uid="{00000000-0005-0000-0000-000000BF0000}"/>
    <cellStyle name="Notas 2 2 2 6 4 4" xfId="24555" xr:uid="{00000000-0005-0000-0000-000001BF0000}"/>
    <cellStyle name="Notas 2 2 2 6 4 5" xfId="50927" xr:uid="{00000000-0005-0000-0000-000002BF0000}"/>
    <cellStyle name="Notas 2 2 2 6 5" xfId="12571" xr:uid="{00000000-0005-0000-0000-000003BF0000}"/>
    <cellStyle name="Notas 2 2 2 6 5 2" xfId="33358" xr:uid="{00000000-0005-0000-0000-000004BF0000}"/>
    <cellStyle name="Notas 2 2 2 6 5 3" xfId="41255" xr:uid="{00000000-0005-0000-0000-000005BF0000}"/>
    <cellStyle name="Notas 2 2 2 6 6" xfId="26942" xr:uid="{00000000-0005-0000-0000-000006BF0000}"/>
    <cellStyle name="Notas 2 2 2 6 7" xfId="34842" xr:uid="{00000000-0005-0000-0000-000007BF0000}"/>
    <cellStyle name="Notas 2 2 2 6 8" xfId="20104" xr:uid="{00000000-0005-0000-0000-000008BF0000}"/>
    <cellStyle name="Notas 2 2 2 6 9" xfId="42745" xr:uid="{00000000-0005-0000-0000-000009BF0000}"/>
    <cellStyle name="Notas 2 2 2 7" xfId="1156" xr:uid="{00000000-0005-0000-0000-00000ABF0000}"/>
    <cellStyle name="Notas 2 2 2 7 2" xfId="4381" xr:uid="{00000000-0005-0000-0000-00000BBF0000}"/>
    <cellStyle name="Notas 2 2 2 7 2 2" xfId="14361" xr:uid="{00000000-0005-0000-0000-00000CBF0000}"/>
    <cellStyle name="Notas 2 2 2 7 2 3" xfId="27130" xr:uid="{00000000-0005-0000-0000-00000DBF0000}"/>
    <cellStyle name="Notas 2 2 2 7 2 4" xfId="45583" xr:uid="{00000000-0005-0000-0000-00000EBF0000}"/>
    <cellStyle name="Notas 2 2 2 7 3" xfId="11909" xr:uid="{00000000-0005-0000-0000-00000FBF0000}"/>
    <cellStyle name="Notas 2 2 2 7 3 2" xfId="35025" xr:uid="{00000000-0005-0000-0000-000010BF0000}"/>
    <cellStyle name="Notas 2 2 2 7 4" xfId="18823" xr:uid="{00000000-0005-0000-0000-000011BF0000}"/>
    <cellStyle name="Notas 2 2 2 7 5" xfId="43029" xr:uid="{00000000-0005-0000-0000-000012BF0000}"/>
    <cellStyle name="Notas 2 2 2 8" xfId="5965" xr:uid="{00000000-0005-0000-0000-000013BF0000}"/>
    <cellStyle name="Notas 2 2 2 8 2" xfId="27623" xr:uid="{00000000-0005-0000-0000-000014BF0000}"/>
    <cellStyle name="Notas 2 2 2 8 2 2" xfId="51432" xr:uid="{00000000-0005-0000-0000-000015BF0000}"/>
    <cellStyle name="Notas 2 2 2 8 3" xfId="35518" xr:uid="{00000000-0005-0000-0000-000016BF0000}"/>
    <cellStyle name="Notas 2 2 2 8 3 2" xfId="51147" xr:uid="{00000000-0005-0000-0000-000017BF0000}"/>
    <cellStyle name="Notas 2 2 2 8 4" xfId="20307" xr:uid="{00000000-0005-0000-0000-000018BF0000}"/>
    <cellStyle name="Notas 2 2 2 9" xfId="6505" xr:uid="{00000000-0005-0000-0000-000019BF0000}"/>
    <cellStyle name="Notas 2 2 2 9 2" xfId="15487" xr:uid="{00000000-0005-0000-0000-00001ABF0000}"/>
    <cellStyle name="Notas 2 2 2 9 2 2" xfId="29107" xr:uid="{00000000-0005-0000-0000-00001BBF0000}"/>
    <cellStyle name="Notas 2 2 2 9 3" xfId="37003" xr:uid="{00000000-0005-0000-0000-00001CBF0000}"/>
    <cellStyle name="Notas 2 2 2 9 4" xfId="21791" xr:uid="{00000000-0005-0000-0000-00001DBF0000}"/>
    <cellStyle name="Notas 2 2 2 9 5" xfId="46710" xr:uid="{00000000-0005-0000-0000-00001EBF0000}"/>
    <cellStyle name="Notas 2 2 3" xfId="119" xr:uid="{00000000-0005-0000-0000-00001FBF0000}"/>
    <cellStyle name="Notas 2 2 3 10" xfId="2851" xr:uid="{00000000-0005-0000-0000-000020BF0000}"/>
    <cellStyle name="Notas 2 2 3 10 2" xfId="12835" xr:uid="{00000000-0005-0000-0000-000021BF0000}"/>
    <cellStyle name="Notas 2 2 3 10 3" xfId="33817" xr:uid="{00000000-0005-0000-0000-000022BF0000}"/>
    <cellStyle name="Notas 2 2 3 10 4" xfId="44056" xr:uid="{00000000-0005-0000-0000-000023BF0000}"/>
    <cellStyle name="Notas 2 2 3 11" xfId="7783" xr:uid="{00000000-0005-0000-0000-000024BF0000}"/>
    <cellStyle name="Notas 2 2 3 11 2" xfId="16750" xr:uid="{00000000-0005-0000-0000-000025BF0000}"/>
    <cellStyle name="Notas 2 2 3 11 3" xfId="47975" xr:uid="{00000000-0005-0000-0000-000026BF0000}"/>
    <cellStyle name="Notas 2 2 3 12" xfId="11910" xr:uid="{00000000-0005-0000-0000-000027BF0000}"/>
    <cellStyle name="Notas 2 2 3 12 2" xfId="49618" xr:uid="{00000000-0005-0000-0000-000028BF0000}"/>
    <cellStyle name="Notas 2 2 3 13" xfId="18417" xr:uid="{00000000-0005-0000-0000-000029BF0000}"/>
    <cellStyle name="Notas 2 2 3 14" xfId="41436" xr:uid="{00000000-0005-0000-0000-00002ABF0000}"/>
    <cellStyle name="Notas 2 2 3 2" xfId="227" xr:uid="{00000000-0005-0000-0000-00002BBF0000}"/>
    <cellStyle name="Notas 2 2 3 2 10" xfId="41636" xr:uid="{00000000-0005-0000-0000-00002CBF0000}"/>
    <cellStyle name="Notas 2 2 3 2 2" xfId="730" xr:uid="{00000000-0005-0000-0000-00002DBF0000}"/>
    <cellStyle name="Notas 2 2 3 2 2 2" xfId="2554" xr:uid="{00000000-0005-0000-0000-00002EBF0000}"/>
    <cellStyle name="Notas 2 2 3 2 2 2 2" xfId="5076" xr:uid="{00000000-0005-0000-0000-00002FBF0000}"/>
    <cellStyle name="Notas 2 2 3 2 2 2 2 2" xfId="15054" xr:uid="{00000000-0005-0000-0000-000030BF0000}"/>
    <cellStyle name="Notas 2 2 3 2 2 2 2 3" xfId="28913" xr:uid="{00000000-0005-0000-0000-000031BF0000}"/>
    <cellStyle name="Notas 2 2 3 2 2 2 2 4" xfId="46276" xr:uid="{00000000-0005-0000-0000-000032BF0000}"/>
    <cellStyle name="Notas 2 2 3 2 2 2 3" xfId="11911" xr:uid="{00000000-0005-0000-0000-000033BF0000}"/>
    <cellStyle name="Notas 2 2 3 2 2 2 3 2" xfId="36808" xr:uid="{00000000-0005-0000-0000-000034BF0000}"/>
    <cellStyle name="Notas 2 2 3 2 2 2 4" xfId="21597" xr:uid="{00000000-0005-0000-0000-000035BF0000}"/>
    <cellStyle name="Notas 2 2 3 2 2 2 5" xfId="43792" xr:uid="{00000000-0005-0000-0000-000036BF0000}"/>
    <cellStyle name="Notas 2 2 3 2 2 3" xfId="3740" xr:uid="{00000000-0005-0000-0000-000037BF0000}"/>
    <cellStyle name="Notas 2 2 3 2 2 3 2" xfId="13724" xr:uid="{00000000-0005-0000-0000-000038BF0000}"/>
    <cellStyle name="Notas 2 2 3 2 2 3 2 2" xfId="30397" xr:uid="{00000000-0005-0000-0000-000039BF0000}"/>
    <cellStyle name="Notas 2 2 3 2 2 3 3" xfId="38293" xr:uid="{00000000-0005-0000-0000-00003ABF0000}"/>
    <cellStyle name="Notas 2 2 3 2 2 3 4" xfId="23080" xr:uid="{00000000-0005-0000-0000-00003BBF0000}"/>
    <cellStyle name="Notas 2 2 3 2 2 3 5" xfId="44945" xr:uid="{00000000-0005-0000-0000-00003CBF0000}"/>
    <cellStyle name="Notas 2 2 3 2 2 4" xfId="9100" xr:uid="{00000000-0005-0000-0000-00003DBF0000}"/>
    <cellStyle name="Notas 2 2 3 2 2 4 2" xfId="18066" xr:uid="{00000000-0005-0000-0000-00003EBF0000}"/>
    <cellStyle name="Notas 2 2 3 2 2 4 2 2" xfId="31882" xr:uid="{00000000-0005-0000-0000-00003FBF0000}"/>
    <cellStyle name="Notas 2 2 3 2 2 4 3" xfId="39779" xr:uid="{00000000-0005-0000-0000-000040BF0000}"/>
    <cellStyle name="Notas 2 2 3 2 2 4 4" xfId="24564" xr:uid="{00000000-0005-0000-0000-000041BF0000}"/>
    <cellStyle name="Notas 2 2 3 2 2 4 5" xfId="49292" xr:uid="{00000000-0005-0000-0000-000042BF0000}"/>
    <cellStyle name="Notas 2 2 3 2 2 5" xfId="11912" xr:uid="{00000000-0005-0000-0000-000043BF0000}"/>
    <cellStyle name="Notas 2 2 3 2 2 5 2" xfId="33367" xr:uid="{00000000-0005-0000-0000-000044BF0000}"/>
    <cellStyle name="Notas 2 2 3 2 2 5 3" xfId="41264" xr:uid="{00000000-0005-0000-0000-000045BF0000}"/>
    <cellStyle name="Notas 2 2 3 2 2 5 4" xfId="25488" xr:uid="{00000000-0005-0000-0000-000046BF0000}"/>
    <cellStyle name="Notas 2 2 3 2 2 5 5" xfId="50935" xr:uid="{00000000-0005-0000-0000-000047BF0000}"/>
    <cellStyle name="Notas 2 2 3 2 2 6" xfId="26951" xr:uid="{00000000-0005-0000-0000-000048BF0000}"/>
    <cellStyle name="Notas 2 2 3 2 2 7" xfId="34851" xr:uid="{00000000-0005-0000-0000-000049BF0000}"/>
    <cellStyle name="Notas 2 2 3 2 2 8" xfId="20113" xr:uid="{00000000-0005-0000-0000-00004ABF0000}"/>
    <cellStyle name="Notas 2 2 3 2 2 9" xfId="42753" xr:uid="{00000000-0005-0000-0000-00004BBF0000}"/>
    <cellStyle name="Notas 2 2 3 2 3" xfId="1421" xr:uid="{00000000-0005-0000-0000-00004CBF0000}"/>
    <cellStyle name="Notas 2 2 3 2 3 2" xfId="6773" xr:uid="{00000000-0005-0000-0000-00004DBF0000}"/>
    <cellStyle name="Notas 2 2 3 2 3 2 2" xfId="15751" xr:uid="{00000000-0005-0000-0000-00004EBF0000}"/>
    <cellStyle name="Notas 2 2 3 2 3 2 3" xfId="28197" xr:uid="{00000000-0005-0000-0000-00004FBF0000}"/>
    <cellStyle name="Notas 2 2 3 2 3 2 4" xfId="46975" xr:uid="{00000000-0005-0000-0000-000050BF0000}"/>
    <cellStyle name="Notas 2 2 3 2 3 3" xfId="11913" xr:uid="{00000000-0005-0000-0000-000051BF0000}"/>
    <cellStyle name="Notas 2 2 3 2 3 3 2" xfId="36092" xr:uid="{00000000-0005-0000-0000-000052BF0000}"/>
    <cellStyle name="Notas 2 2 3 2 3 4" xfId="20881" xr:uid="{00000000-0005-0000-0000-000053BF0000}"/>
    <cellStyle name="Notas 2 2 3 2 3 5" xfId="43293" xr:uid="{00000000-0005-0000-0000-000054BF0000}"/>
    <cellStyle name="Notas 2 2 3 2 4" xfId="4237" xr:uid="{00000000-0005-0000-0000-000055BF0000}"/>
    <cellStyle name="Notas 2 2 3 2 4 2" xfId="14217" xr:uid="{00000000-0005-0000-0000-000056BF0000}"/>
    <cellStyle name="Notas 2 2 3 2 4 2 2" xfId="29681" xr:uid="{00000000-0005-0000-0000-000057BF0000}"/>
    <cellStyle name="Notas 2 2 3 2 4 3" xfId="37577" xr:uid="{00000000-0005-0000-0000-000058BF0000}"/>
    <cellStyle name="Notas 2 2 3 2 4 4" xfId="22364" xr:uid="{00000000-0005-0000-0000-000059BF0000}"/>
    <cellStyle name="Notas 2 2 3 2 4 5" xfId="45439" xr:uid="{00000000-0005-0000-0000-00005ABF0000}"/>
    <cellStyle name="Notas 2 2 3 2 5" xfId="7309" xr:uid="{00000000-0005-0000-0000-00005BBF0000}"/>
    <cellStyle name="Notas 2 2 3 2 5 2" xfId="16285" xr:uid="{00000000-0005-0000-0000-00005CBF0000}"/>
    <cellStyle name="Notas 2 2 3 2 5 2 2" xfId="31166" xr:uid="{00000000-0005-0000-0000-00005DBF0000}"/>
    <cellStyle name="Notas 2 2 3 2 5 3" xfId="39063" xr:uid="{00000000-0005-0000-0000-00005EBF0000}"/>
    <cellStyle name="Notas 2 2 3 2 5 4" xfId="23848" xr:uid="{00000000-0005-0000-0000-00005FBF0000}"/>
    <cellStyle name="Notas 2 2 3 2 5 5" xfId="47510" xr:uid="{00000000-0005-0000-0000-000060BF0000}"/>
    <cellStyle name="Notas 2 2 3 2 6" xfId="3217" xr:uid="{00000000-0005-0000-0000-000061BF0000}"/>
    <cellStyle name="Notas 2 2 3 2 6 2" xfId="13201" xr:uid="{00000000-0005-0000-0000-000062BF0000}"/>
    <cellStyle name="Notas 2 2 3 2 6 2 2" xfId="32651" xr:uid="{00000000-0005-0000-0000-000063BF0000}"/>
    <cellStyle name="Notas 2 2 3 2 6 3" xfId="40548" xr:uid="{00000000-0005-0000-0000-000064BF0000}"/>
    <cellStyle name="Notas 2 2 3 2 6 4" xfId="25249" xr:uid="{00000000-0005-0000-0000-000065BF0000}"/>
    <cellStyle name="Notas 2 2 3 2 6 5" xfId="44422" xr:uid="{00000000-0005-0000-0000-000066BF0000}"/>
    <cellStyle name="Notas 2 2 3 2 7" xfId="7983" xr:uid="{00000000-0005-0000-0000-000067BF0000}"/>
    <cellStyle name="Notas 2 2 3 2 7 2" xfId="16950" xr:uid="{00000000-0005-0000-0000-000068BF0000}"/>
    <cellStyle name="Notas 2 2 3 2 7 3" xfId="26235" xr:uid="{00000000-0005-0000-0000-000069BF0000}"/>
    <cellStyle name="Notas 2 2 3 2 7 4" xfId="48175" xr:uid="{00000000-0005-0000-0000-00006ABF0000}"/>
    <cellStyle name="Notas 2 2 3 2 8" xfId="11914" xr:uid="{00000000-0005-0000-0000-00006BBF0000}"/>
    <cellStyle name="Notas 2 2 3 2 8 2" xfId="34135" xr:uid="{00000000-0005-0000-0000-00006CBF0000}"/>
    <cellStyle name="Notas 2 2 3 2 8 3" xfId="49818" xr:uid="{00000000-0005-0000-0000-00006DBF0000}"/>
    <cellStyle name="Notas 2 2 3 2 9" xfId="19397" xr:uid="{00000000-0005-0000-0000-00006EBF0000}"/>
    <cellStyle name="Notas 2 2 3 3" xfId="335" xr:uid="{00000000-0005-0000-0000-00006FBF0000}"/>
    <cellStyle name="Notas 2 2 3 3 2" xfId="904" xr:uid="{00000000-0005-0000-0000-000070BF0000}"/>
    <cellStyle name="Notas 2 2 3 3 2 2" xfId="2687" xr:uid="{00000000-0005-0000-0000-000071BF0000}"/>
    <cellStyle name="Notas 2 2 3 3 2 2 2" xfId="6947" xr:uid="{00000000-0005-0000-0000-000072BF0000}"/>
    <cellStyle name="Notas 2 2 3 3 2 2 2 2" xfId="15925" xr:uid="{00000000-0005-0000-0000-000073BF0000}"/>
    <cellStyle name="Notas 2 2 3 3 2 2 2 3" xfId="47149" xr:uid="{00000000-0005-0000-0000-000074BF0000}"/>
    <cellStyle name="Notas 2 2 3 3 2 2 3" xfId="11915" xr:uid="{00000000-0005-0000-0000-000075BF0000}"/>
    <cellStyle name="Notas 2 2 3 3 2 2 4" xfId="28912" xr:uid="{00000000-0005-0000-0000-000076BF0000}"/>
    <cellStyle name="Notas 2 2 3 3 2 2 5" xfId="43897" xr:uid="{00000000-0005-0000-0000-000077BF0000}"/>
    <cellStyle name="Notas 2 2 3 3 2 3" xfId="3741" xr:uid="{00000000-0005-0000-0000-000078BF0000}"/>
    <cellStyle name="Notas 2 2 3 3 2 3 2" xfId="13725" xr:uid="{00000000-0005-0000-0000-000079BF0000}"/>
    <cellStyle name="Notas 2 2 3 3 2 3 3" xfId="36807" xr:uid="{00000000-0005-0000-0000-00007ABF0000}"/>
    <cellStyle name="Notas 2 2 3 3 2 3 4" xfId="44946" xr:uid="{00000000-0005-0000-0000-00007BBF0000}"/>
    <cellStyle name="Notas 2 2 3 3 2 4" xfId="11916" xr:uid="{00000000-0005-0000-0000-00007CBF0000}"/>
    <cellStyle name="Notas 2 2 3 3 2 5" xfId="21596" xr:uid="{00000000-0005-0000-0000-00007DBF0000}"/>
    <cellStyle name="Notas 2 2 3 3 2 6" xfId="42943" xr:uid="{00000000-0005-0000-0000-00007EBF0000}"/>
    <cellStyle name="Notas 2 2 3 3 3" xfId="1595" xr:uid="{00000000-0005-0000-0000-00007FBF0000}"/>
    <cellStyle name="Notas 2 2 3 3 3 2" xfId="4797" xr:uid="{00000000-0005-0000-0000-000080BF0000}"/>
    <cellStyle name="Notas 2 2 3 3 3 2 2" xfId="14775" xr:uid="{00000000-0005-0000-0000-000081BF0000}"/>
    <cellStyle name="Notas 2 2 3 3 3 2 3" xfId="30396" xr:uid="{00000000-0005-0000-0000-000082BF0000}"/>
    <cellStyle name="Notas 2 2 3 3 3 2 4" xfId="45997" xr:uid="{00000000-0005-0000-0000-000083BF0000}"/>
    <cellStyle name="Notas 2 2 3 3 3 3" xfId="11917" xr:uid="{00000000-0005-0000-0000-000084BF0000}"/>
    <cellStyle name="Notas 2 2 3 3 3 3 2" xfId="38292" xr:uid="{00000000-0005-0000-0000-000085BF0000}"/>
    <cellStyle name="Notas 2 2 3 3 3 4" xfId="23079" xr:uid="{00000000-0005-0000-0000-000086BF0000}"/>
    <cellStyle name="Notas 2 2 3 3 3 5" xfId="43467" xr:uid="{00000000-0005-0000-0000-000087BF0000}"/>
    <cellStyle name="Notas 2 2 3 3 4" xfId="7483" xr:uid="{00000000-0005-0000-0000-000088BF0000}"/>
    <cellStyle name="Notas 2 2 3 3 4 2" xfId="16458" xr:uid="{00000000-0005-0000-0000-000089BF0000}"/>
    <cellStyle name="Notas 2 2 3 3 4 2 2" xfId="31881" xr:uid="{00000000-0005-0000-0000-00008ABF0000}"/>
    <cellStyle name="Notas 2 2 3 3 4 3" xfId="39778" xr:uid="{00000000-0005-0000-0000-00008BBF0000}"/>
    <cellStyle name="Notas 2 2 3 3 4 4" xfId="24563" xr:uid="{00000000-0005-0000-0000-00008CBF0000}"/>
    <cellStyle name="Notas 2 2 3 3 4 5" xfId="47683" xr:uid="{00000000-0005-0000-0000-00008DBF0000}"/>
    <cellStyle name="Notas 2 2 3 3 5" xfId="3391" xr:uid="{00000000-0005-0000-0000-00008EBF0000}"/>
    <cellStyle name="Notas 2 2 3 3 5 2" xfId="13375" xr:uid="{00000000-0005-0000-0000-00008FBF0000}"/>
    <cellStyle name="Notas 2 2 3 3 5 2 2" xfId="33366" xr:uid="{00000000-0005-0000-0000-000090BF0000}"/>
    <cellStyle name="Notas 2 2 3 3 5 3" xfId="41263" xr:uid="{00000000-0005-0000-0000-000091BF0000}"/>
    <cellStyle name="Notas 2 2 3 3 5 4" xfId="25487" xr:uid="{00000000-0005-0000-0000-000092BF0000}"/>
    <cellStyle name="Notas 2 2 3 3 5 5" xfId="44596" xr:uid="{00000000-0005-0000-0000-000093BF0000}"/>
    <cellStyle name="Notas 2 2 3 3 6" xfId="8157" xr:uid="{00000000-0005-0000-0000-000094BF0000}"/>
    <cellStyle name="Notas 2 2 3 3 6 2" xfId="17124" xr:uid="{00000000-0005-0000-0000-000095BF0000}"/>
    <cellStyle name="Notas 2 2 3 3 6 3" xfId="26950" xr:uid="{00000000-0005-0000-0000-000096BF0000}"/>
    <cellStyle name="Notas 2 2 3 3 6 4" xfId="48349" xr:uid="{00000000-0005-0000-0000-000097BF0000}"/>
    <cellStyle name="Notas 2 2 3 3 7" xfId="11918" xr:uid="{00000000-0005-0000-0000-000098BF0000}"/>
    <cellStyle name="Notas 2 2 3 3 7 2" xfId="34850" xr:uid="{00000000-0005-0000-0000-000099BF0000}"/>
    <cellStyle name="Notas 2 2 3 3 7 3" xfId="49992" xr:uid="{00000000-0005-0000-0000-00009ABF0000}"/>
    <cellStyle name="Notas 2 2 3 3 8" xfId="20112" xr:uid="{00000000-0005-0000-0000-00009BBF0000}"/>
    <cellStyle name="Notas 2 2 3 3 9" xfId="41810" xr:uid="{00000000-0005-0000-0000-00009CBF0000}"/>
    <cellStyle name="Notas 2 2 3 4" xfId="529" xr:uid="{00000000-0005-0000-0000-00009DBF0000}"/>
    <cellStyle name="Notas 2 2 3 4 2" xfId="2640" xr:uid="{00000000-0005-0000-0000-00009EBF0000}"/>
    <cellStyle name="Notas 2 2 3 4 2 2" xfId="5230" xr:uid="{00000000-0005-0000-0000-00009FBF0000}"/>
    <cellStyle name="Notas 2 2 3 4 2 2 2" xfId="15207" xr:uid="{00000000-0005-0000-0000-0000A0BF0000}"/>
    <cellStyle name="Notas 2 2 3 4 2 2 3" xfId="46430" xr:uid="{00000000-0005-0000-0000-0000A1BF0000}"/>
    <cellStyle name="Notas 2 2 3 4 2 3" xfId="11919" xr:uid="{00000000-0005-0000-0000-0000A2BF0000}"/>
    <cellStyle name="Notas 2 2 3 4 2 4" xfId="27350" xr:uid="{00000000-0005-0000-0000-0000A3BF0000}"/>
    <cellStyle name="Notas 2 2 3 4 2 5" xfId="43850" xr:uid="{00000000-0005-0000-0000-0000A4BF0000}"/>
    <cellStyle name="Notas 2 2 3 4 3" xfId="3017" xr:uid="{00000000-0005-0000-0000-0000A5BF0000}"/>
    <cellStyle name="Notas 2 2 3 4 3 2" xfId="13001" xr:uid="{00000000-0005-0000-0000-0000A6BF0000}"/>
    <cellStyle name="Notas 2 2 3 4 3 3" xfId="35245" xr:uid="{00000000-0005-0000-0000-0000A7BF0000}"/>
    <cellStyle name="Notas 2 2 3 4 3 4" xfId="44222" xr:uid="{00000000-0005-0000-0000-0000A8BF0000}"/>
    <cellStyle name="Notas 2 2 3 4 4" xfId="9262" xr:uid="{00000000-0005-0000-0000-0000A9BF0000}"/>
    <cellStyle name="Notas 2 2 3 4 4 2" xfId="18228" xr:uid="{00000000-0005-0000-0000-0000AABF0000}"/>
    <cellStyle name="Notas 2 2 3 4 4 3" xfId="49454" xr:uid="{00000000-0005-0000-0000-0000ABBF0000}"/>
    <cellStyle name="Notas 2 2 3 4 5" xfId="11920" xr:uid="{00000000-0005-0000-0000-0000ACBF0000}"/>
    <cellStyle name="Notas 2 2 3 4 5 2" xfId="51097" xr:uid="{00000000-0005-0000-0000-0000ADBF0000}"/>
    <cellStyle name="Notas 2 2 3 4 6" xfId="19079" xr:uid="{00000000-0005-0000-0000-0000AEBF0000}"/>
    <cellStyle name="Notas 2 2 3 4 7" xfId="42915" xr:uid="{00000000-0005-0000-0000-0000AFBF0000}"/>
    <cellStyle name="Notas 2 2 3 5" xfId="1221" xr:uid="{00000000-0005-0000-0000-0000B0BF0000}"/>
    <cellStyle name="Notas 2 2 3 5 2" xfId="4418" xr:uid="{00000000-0005-0000-0000-0000B1BF0000}"/>
    <cellStyle name="Notas 2 2 3 5 2 2" xfId="14397" xr:uid="{00000000-0005-0000-0000-0000B2BF0000}"/>
    <cellStyle name="Notas 2 2 3 5 2 3" xfId="27879" xr:uid="{00000000-0005-0000-0000-0000B3BF0000}"/>
    <cellStyle name="Notas 2 2 3 5 2 4" xfId="45619" xr:uid="{00000000-0005-0000-0000-0000B4BF0000}"/>
    <cellStyle name="Notas 2 2 3 5 3" xfId="11921" xr:uid="{00000000-0005-0000-0000-0000B5BF0000}"/>
    <cellStyle name="Notas 2 2 3 5 3 2" xfId="35774" xr:uid="{00000000-0005-0000-0000-0000B6BF0000}"/>
    <cellStyle name="Notas 2 2 3 5 4" xfId="20563" xr:uid="{00000000-0005-0000-0000-0000B7BF0000}"/>
    <cellStyle name="Notas 2 2 3 5 5" xfId="43093" xr:uid="{00000000-0005-0000-0000-0000B8BF0000}"/>
    <cellStyle name="Notas 2 2 3 6" xfId="5609" xr:uid="{00000000-0005-0000-0000-0000B9BF0000}"/>
    <cellStyle name="Notas 2 2 3 6 2" xfId="29363" xr:uid="{00000000-0005-0000-0000-0000BABF0000}"/>
    <cellStyle name="Notas 2 2 3 6 2 2" xfId="51381" xr:uid="{00000000-0005-0000-0000-0000BBBF0000}"/>
    <cellStyle name="Notas 2 2 3 6 3" xfId="37259" xr:uid="{00000000-0005-0000-0000-0000BCBF0000}"/>
    <cellStyle name="Notas 2 2 3 6 3 2" xfId="51303" xr:uid="{00000000-0005-0000-0000-0000BDBF0000}"/>
    <cellStyle name="Notas 2 2 3 6 4" xfId="22047" xr:uid="{00000000-0005-0000-0000-0000BEBF0000}"/>
    <cellStyle name="Notas 2 2 3 7" xfId="6572" xr:uid="{00000000-0005-0000-0000-0000BFBF0000}"/>
    <cellStyle name="Notas 2 2 3 7 2" xfId="15552" xr:uid="{00000000-0005-0000-0000-0000C0BF0000}"/>
    <cellStyle name="Notas 2 2 3 7 2 2" xfId="30848" xr:uid="{00000000-0005-0000-0000-0000C1BF0000}"/>
    <cellStyle name="Notas 2 2 3 7 3" xfId="38745" xr:uid="{00000000-0005-0000-0000-0000C2BF0000}"/>
    <cellStyle name="Notas 2 2 3 7 4" xfId="23531" xr:uid="{00000000-0005-0000-0000-0000C3BF0000}"/>
    <cellStyle name="Notas 2 2 3 7 5" xfId="46775" xr:uid="{00000000-0005-0000-0000-0000C4BF0000}"/>
    <cellStyle name="Notas 2 2 3 8" xfId="3956" xr:uid="{00000000-0005-0000-0000-0000C5BF0000}"/>
    <cellStyle name="Notas 2 2 3 8 2" xfId="13938" xr:uid="{00000000-0005-0000-0000-0000C6BF0000}"/>
    <cellStyle name="Notas 2 2 3 8 2 2" xfId="32333" xr:uid="{00000000-0005-0000-0000-0000C7BF0000}"/>
    <cellStyle name="Notas 2 2 3 8 3" xfId="40230" xr:uid="{00000000-0005-0000-0000-0000C8BF0000}"/>
    <cellStyle name="Notas 2 2 3 8 4" xfId="24964" xr:uid="{00000000-0005-0000-0000-0000C9BF0000}"/>
    <cellStyle name="Notas 2 2 3 8 5" xfId="45160" xr:uid="{00000000-0005-0000-0000-0000CABF0000}"/>
    <cellStyle name="Notas 2 2 3 9" xfId="7109" xr:uid="{00000000-0005-0000-0000-0000CBBF0000}"/>
    <cellStyle name="Notas 2 2 3 9 2" xfId="16086" xr:uid="{00000000-0005-0000-0000-0000CCBF0000}"/>
    <cellStyle name="Notas 2 2 3 9 3" xfId="25918" xr:uid="{00000000-0005-0000-0000-0000CDBF0000}"/>
    <cellStyle name="Notas 2 2 3 9 4" xfId="47311" xr:uid="{00000000-0005-0000-0000-0000CEBF0000}"/>
    <cellStyle name="Notas 2 2 4" xfId="181" xr:uid="{00000000-0005-0000-0000-0000CFBF0000}"/>
    <cellStyle name="Notas 2 2 4 10" xfId="7981" xr:uid="{00000000-0005-0000-0000-0000D0BF0000}"/>
    <cellStyle name="Notas 2 2 4 10 2" xfId="16948" xr:uid="{00000000-0005-0000-0000-0000D1BF0000}"/>
    <cellStyle name="Notas 2 2 4 10 3" xfId="33818" xr:uid="{00000000-0005-0000-0000-0000D2BF0000}"/>
    <cellStyle name="Notas 2 2 4 10 4" xfId="48173" xr:uid="{00000000-0005-0000-0000-0000D3BF0000}"/>
    <cellStyle name="Notas 2 2 4 11" xfId="11922" xr:uid="{00000000-0005-0000-0000-0000D4BF0000}"/>
    <cellStyle name="Notas 2 2 4 11 2" xfId="49816" xr:uid="{00000000-0005-0000-0000-0000D5BF0000}"/>
    <cellStyle name="Notas 2 2 4 12" xfId="18563" xr:uid="{00000000-0005-0000-0000-0000D6BF0000}"/>
    <cellStyle name="Notas 2 2 4 13" xfId="41634" xr:uid="{00000000-0005-0000-0000-0000D7BF0000}"/>
    <cellStyle name="Notas 2 2 4 2" xfId="728" xr:uid="{00000000-0005-0000-0000-0000D8BF0000}"/>
    <cellStyle name="Notas 2 2 4 2 10" xfId="42128" xr:uid="{00000000-0005-0000-0000-0000D9BF0000}"/>
    <cellStyle name="Notas 2 2 4 2 2" xfId="2556" xr:uid="{00000000-0005-0000-0000-0000DABF0000}"/>
    <cellStyle name="Notas 2 2 4 2 2 2" xfId="4996" xr:uid="{00000000-0005-0000-0000-0000DBBF0000}"/>
    <cellStyle name="Notas 2 2 4 2 2 2 2" xfId="14974" xr:uid="{00000000-0005-0000-0000-0000DCBF0000}"/>
    <cellStyle name="Notas 2 2 4 2 2 2 2 2" xfId="28915" xr:uid="{00000000-0005-0000-0000-0000DDBF0000}"/>
    <cellStyle name="Notas 2 2 4 2 2 2 3" xfId="36810" xr:uid="{00000000-0005-0000-0000-0000DEBF0000}"/>
    <cellStyle name="Notas 2 2 4 2 2 2 4" xfId="21599" xr:uid="{00000000-0005-0000-0000-0000DFBF0000}"/>
    <cellStyle name="Notas 2 2 4 2 2 2 5" xfId="46196" xr:uid="{00000000-0005-0000-0000-0000E0BF0000}"/>
    <cellStyle name="Notas 2 2 4 2 2 3" xfId="9102" xr:uid="{00000000-0005-0000-0000-0000E1BF0000}"/>
    <cellStyle name="Notas 2 2 4 2 2 3 2" xfId="18068" xr:uid="{00000000-0005-0000-0000-0000E2BF0000}"/>
    <cellStyle name="Notas 2 2 4 2 2 3 2 2" xfId="30399" xr:uid="{00000000-0005-0000-0000-0000E3BF0000}"/>
    <cellStyle name="Notas 2 2 4 2 2 3 3" xfId="38295" xr:uid="{00000000-0005-0000-0000-0000E4BF0000}"/>
    <cellStyle name="Notas 2 2 4 2 2 3 4" xfId="23082" xr:uid="{00000000-0005-0000-0000-0000E5BF0000}"/>
    <cellStyle name="Notas 2 2 4 2 2 3 5" xfId="49294" xr:uid="{00000000-0005-0000-0000-0000E6BF0000}"/>
    <cellStyle name="Notas 2 2 4 2 2 4" xfId="9971" xr:uid="{00000000-0005-0000-0000-0000E7BF0000}"/>
    <cellStyle name="Notas 2 2 4 2 2 4 2" xfId="31884" xr:uid="{00000000-0005-0000-0000-0000E8BF0000}"/>
    <cellStyle name="Notas 2 2 4 2 2 4 3" xfId="39781" xr:uid="{00000000-0005-0000-0000-0000E9BF0000}"/>
    <cellStyle name="Notas 2 2 4 2 2 4 4" xfId="24566" xr:uid="{00000000-0005-0000-0000-0000EABF0000}"/>
    <cellStyle name="Notas 2 2 4 2 2 4 5" xfId="50937" xr:uid="{00000000-0005-0000-0000-0000EBBF0000}"/>
    <cellStyle name="Notas 2 2 4 2 2 5" xfId="12580" xr:uid="{00000000-0005-0000-0000-0000ECBF0000}"/>
    <cellStyle name="Notas 2 2 4 2 2 5 2" xfId="33369" xr:uid="{00000000-0005-0000-0000-0000EDBF0000}"/>
    <cellStyle name="Notas 2 2 4 2 2 5 3" xfId="41266" xr:uid="{00000000-0005-0000-0000-0000EEBF0000}"/>
    <cellStyle name="Notas 2 2 4 2 2 6" xfId="26953" xr:uid="{00000000-0005-0000-0000-0000EFBF0000}"/>
    <cellStyle name="Notas 2 2 4 2 2 7" xfId="34853" xr:uid="{00000000-0005-0000-0000-0000F0BF0000}"/>
    <cellStyle name="Notas 2 2 4 2 2 8" xfId="20115" xr:uid="{00000000-0005-0000-0000-0000F1BF0000}"/>
    <cellStyle name="Notas 2 2 4 2 2 9" xfId="42755" xr:uid="{00000000-0005-0000-0000-0000F2BF0000}"/>
    <cellStyle name="Notas 2 2 4 2 3" xfId="1927" xr:uid="{00000000-0005-0000-0000-0000F3BF0000}"/>
    <cellStyle name="Notas 2 2 4 2 3 2" xfId="4157" xr:uid="{00000000-0005-0000-0000-0000F4BF0000}"/>
    <cellStyle name="Notas 2 2 4 2 3 2 2" xfId="14137" xr:uid="{00000000-0005-0000-0000-0000F5BF0000}"/>
    <cellStyle name="Notas 2 2 4 2 3 2 3" xfId="28198" xr:uid="{00000000-0005-0000-0000-0000F6BF0000}"/>
    <cellStyle name="Notas 2 2 4 2 3 2 4" xfId="45359" xr:uid="{00000000-0005-0000-0000-0000F7BF0000}"/>
    <cellStyle name="Notas 2 2 4 2 3 3" xfId="11923" xr:uid="{00000000-0005-0000-0000-0000F8BF0000}"/>
    <cellStyle name="Notas 2 2 4 2 3 3 2" xfId="36093" xr:uid="{00000000-0005-0000-0000-0000F9BF0000}"/>
    <cellStyle name="Notas 2 2 4 2 3 4" xfId="20882" xr:uid="{00000000-0005-0000-0000-0000FABF0000}"/>
    <cellStyle name="Notas 2 2 4 2 3 5" xfId="43691" xr:uid="{00000000-0005-0000-0000-0000FBBF0000}"/>
    <cellStyle name="Notas 2 2 4 2 4" xfId="3742" xr:uid="{00000000-0005-0000-0000-0000FCBF0000}"/>
    <cellStyle name="Notas 2 2 4 2 4 2" xfId="13726" xr:uid="{00000000-0005-0000-0000-0000FDBF0000}"/>
    <cellStyle name="Notas 2 2 4 2 4 2 2" xfId="29682" xr:uid="{00000000-0005-0000-0000-0000FEBF0000}"/>
    <cellStyle name="Notas 2 2 4 2 4 3" xfId="37578" xr:uid="{00000000-0005-0000-0000-0000FFBF0000}"/>
    <cellStyle name="Notas 2 2 4 2 4 4" xfId="22365" xr:uid="{00000000-0005-0000-0000-000000C00000}"/>
    <cellStyle name="Notas 2 2 4 2 4 5" xfId="44947" xr:uid="{00000000-0005-0000-0000-000001C00000}"/>
    <cellStyle name="Notas 2 2 4 2 5" xfId="8475" xr:uid="{00000000-0005-0000-0000-000002C00000}"/>
    <cellStyle name="Notas 2 2 4 2 5 2" xfId="17442" xr:uid="{00000000-0005-0000-0000-000003C00000}"/>
    <cellStyle name="Notas 2 2 4 2 5 2 2" xfId="31167" xr:uid="{00000000-0005-0000-0000-000004C00000}"/>
    <cellStyle name="Notas 2 2 4 2 5 3" xfId="39064" xr:uid="{00000000-0005-0000-0000-000005C00000}"/>
    <cellStyle name="Notas 2 2 4 2 5 4" xfId="23849" xr:uid="{00000000-0005-0000-0000-000006C00000}"/>
    <cellStyle name="Notas 2 2 4 2 5 5" xfId="48667" xr:uid="{00000000-0005-0000-0000-000007C00000}"/>
    <cellStyle name="Notas 2 2 4 2 6" xfId="11924" xr:uid="{00000000-0005-0000-0000-000008C00000}"/>
    <cellStyle name="Notas 2 2 4 2 6 2" xfId="32652" xr:uid="{00000000-0005-0000-0000-000009C00000}"/>
    <cellStyle name="Notas 2 2 4 2 6 3" xfId="40549" xr:uid="{00000000-0005-0000-0000-00000AC00000}"/>
    <cellStyle name="Notas 2 2 4 2 6 4" xfId="25250" xr:uid="{00000000-0005-0000-0000-00000BC00000}"/>
    <cellStyle name="Notas 2 2 4 2 6 5" xfId="50310" xr:uid="{00000000-0005-0000-0000-00000CC00000}"/>
    <cellStyle name="Notas 2 2 4 2 7" xfId="26236" xr:uid="{00000000-0005-0000-0000-00000DC00000}"/>
    <cellStyle name="Notas 2 2 4 2 8" xfId="34136" xr:uid="{00000000-0005-0000-0000-00000EC00000}"/>
    <cellStyle name="Notas 2 2 4 2 9" xfId="19398" xr:uid="{00000000-0005-0000-0000-00000FC00000}"/>
    <cellStyle name="Notas 2 2 4 3" xfId="2555" xr:uid="{00000000-0005-0000-0000-000010C00000}"/>
    <cellStyle name="Notas 2 2 4 3 2" xfId="4717" xr:uid="{00000000-0005-0000-0000-000011C00000}"/>
    <cellStyle name="Notas 2 2 4 3 2 2" xfId="14695" xr:uid="{00000000-0005-0000-0000-000012C00000}"/>
    <cellStyle name="Notas 2 2 4 3 2 2 2" xfId="28914" xr:uid="{00000000-0005-0000-0000-000013C00000}"/>
    <cellStyle name="Notas 2 2 4 3 2 3" xfId="36809" xr:uid="{00000000-0005-0000-0000-000014C00000}"/>
    <cellStyle name="Notas 2 2 4 3 2 4" xfId="21598" xr:uid="{00000000-0005-0000-0000-000015C00000}"/>
    <cellStyle name="Notas 2 2 4 3 2 5" xfId="45917" xr:uid="{00000000-0005-0000-0000-000016C00000}"/>
    <cellStyle name="Notas 2 2 4 3 3" xfId="9101" xr:uid="{00000000-0005-0000-0000-000017C00000}"/>
    <cellStyle name="Notas 2 2 4 3 3 2" xfId="18067" xr:uid="{00000000-0005-0000-0000-000018C00000}"/>
    <cellStyle name="Notas 2 2 4 3 3 2 2" xfId="30398" xr:uid="{00000000-0005-0000-0000-000019C00000}"/>
    <cellStyle name="Notas 2 2 4 3 3 3" xfId="38294" xr:uid="{00000000-0005-0000-0000-00001AC00000}"/>
    <cellStyle name="Notas 2 2 4 3 3 4" xfId="23081" xr:uid="{00000000-0005-0000-0000-00001BC00000}"/>
    <cellStyle name="Notas 2 2 4 3 3 5" xfId="49293" xr:uid="{00000000-0005-0000-0000-00001CC00000}"/>
    <cellStyle name="Notas 2 2 4 3 4" xfId="9972" xr:uid="{00000000-0005-0000-0000-00001DC00000}"/>
    <cellStyle name="Notas 2 2 4 3 4 2" xfId="31883" xr:uid="{00000000-0005-0000-0000-00001EC00000}"/>
    <cellStyle name="Notas 2 2 4 3 4 3" xfId="39780" xr:uid="{00000000-0005-0000-0000-00001FC00000}"/>
    <cellStyle name="Notas 2 2 4 3 4 4" xfId="24565" xr:uid="{00000000-0005-0000-0000-000020C00000}"/>
    <cellStyle name="Notas 2 2 4 3 4 5" xfId="50936" xr:uid="{00000000-0005-0000-0000-000021C00000}"/>
    <cellStyle name="Notas 2 2 4 3 5" xfId="12579" xr:uid="{00000000-0005-0000-0000-000022C00000}"/>
    <cellStyle name="Notas 2 2 4 3 5 2" xfId="33368" xr:uid="{00000000-0005-0000-0000-000023C00000}"/>
    <cellStyle name="Notas 2 2 4 3 5 3" xfId="41265" xr:uid="{00000000-0005-0000-0000-000024C00000}"/>
    <cellStyle name="Notas 2 2 4 3 6" xfId="26952" xr:uid="{00000000-0005-0000-0000-000025C00000}"/>
    <cellStyle name="Notas 2 2 4 3 7" xfId="34852" xr:uid="{00000000-0005-0000-0000-000026C00000}"/>
    <cellStyle name="Notas 2 2 4 3 8" xfId="20114" xr:uid="{00000000-0005-0000-0000-000027C00000}"/>
    <cellStyle name="Notas 2 2 4 3 9" xfId="42754" xr:uid="{00000000-0005-0000-0000-000028C00000}"/>
    <cellStyle name="Notas 2 2 4 4" xfId="1419" xr:uid="{00000000-0005-0000-0000-000029C00000}"/>
    <cellStyle name="Notas 2 2 4 4 2" xfId="4593" xr:uid="{00000000-0005-0000-0000-00002AC00000}"/>
    <cellStyle name="Notas 2 2 4 4 2 2" xfId="14571" xr:uid="{00000000-0005-0000-0000-00002BC00000}"/>
    <cellStyle name="Notas 2 2 4 4 2 3" xfId="27351" xr:uid="{00000000-0005-0000-0000-00002CC00000}"/>
    <cellStyle name="Notas 2 2 4 4 2 4" xfId="45793" xr:uid="{00000000-0005-0000-0000-00002DC00000}"/>
    <cellStyle name="Notas 2 2 4 4 3" xfId="11925" xr:uid="{00000000-0005-0000-0000-00002EC00000}"/>
    <cellStyle name="Notas 2 2 4 4 3 2" xfId="35246" xr:uid="{00000000-0005-0000-0000-00002FC00000}"/>
    <cellStyle name="Notas 2 2 4 4 4" xfId="19080" xr:uid="{00000000-0005-0000-0000-000030C00000}"/>
    <cellStyle name="Notas 2 2 4 4 5" xfId="43291" xr:uid="{00000000-0005-0000-0000-000031C00000}"/>
    <cellStyle name="Notas 2 2 4 5" xfId="6118" xr:uid="{00000000-0005-0000-0000-000032C00000}"/>
    <cellStyle name="Notas 2 2 4 5 2" xfId="15388" xr:uid="{00000000-0005-0000-0000-000033C00000}"/>
    <cellStyle name="Notas 2 2 4 5 2 2" xfId="27880" xr:uid="{00000000-0005-0000-0000-000034C00000}"/>
    <cellStyle name="Notas 2 2 4 5 3" xfId="35775" xr:uid="{00000000-0005-0000-0000-000035C00000}"/>
    <cellStyle name="Notas 2 2 4 5 4" xfId="20564" xr:uid="{00000000-0005-0000-0000-000036C00000}"/>
    <cellStyle name="Notas 2 2 4 5 5" xfId="46611" xr:uid="{00000000-0005-0000-0000-000037C00000}"/>
    <cellStyle name="Notas 2 2 4 6" xfId="6771" xr:uid="{00000000-0005-0000-0000-000038C00000}"/>
    <cellStyle name="Notas 2 2 4 6 2" xfId="15749" xr:uid="{00000000-0005-0000-0000-000039C00000}"/>
    <cellStyle name="Notas 2 2 4 6 2 2" xfId="29364" xr:uid="{00000000-0005-0000-0000-00003AC00000}"/>
    <cellStyle name="Notas 2 2 4 6 3" xfId="37260" xr:uid="{00000000-0005-0000-0000-00003BC00000}"/>
    <cellStyle name="Notas 2 2 4 6 4" xfId="22048" xr:uid="{00000000-0005-0000-0000-00003CC00000}"/>
    <cellStyle name="Notas 2 2 4 6 5" xfId="46973" xr:uid="{00000000-0005-0000-0000-00003DC00000}"/>
    <cellStyle name="Notas 2 2 4 7" xfId="3876" xr:uid="{00000000-0005-0000-0000-00003EC00000}"/>
    <cellStyle name="Notas 2 2 4 7 2" xfId="13858" xr:uid="{00000000-0005-0000-0000-00003FC00000}"/>
    <cellStyle name="Notas 2 2 4 7 2 2" xfId="30849" xr:uid="{00000000-0005-0000-0000-000040C00000}"/>
    <cellStyle name="Notas 2 2 4 7 3" xfId="38746" xr:uid="{00000000-0005-0000-0000-000041C00000}"/>
    <cellStyle name="Notas 2 2 4 7 4" xfId="23532" xr:uid="{00000000-0005-0000-0000-000042C00000}"/>
    <cellStyle name="Notas 2 2 4 7 5" xfId="45080" xr:uid="{00000000-0005-0000-0000-000043C00000}"/>
    <cellStyle name="Notas 2 2 4 8" xfId="7307" xr:uid="{00000000-0005-0000-0000-000044C00000}"/>
    <cellStyle name="Notas 2 2 4 8 2" xfId="16283" xr:uid="{00000000-0005-0000-0000-000045C00000}"/>
    <cellStyle name="Notas 2 2 4 8 2 2" xfId="32334" xr:uid="{00000000-0005-0000-0000-000046C00000}"/>
    <cellStyle name="Notas 2 2 4 8 3" xfId="40231" xr:uid="{00000000-0005-0000-0000-000047C00000}"/>
    <cellStyle name="Notas 2 2 4 8 4" xfId="24965" xr:uid="{00000000-0005-0000-0000-000048C00000}"/>
    <cellStyle name="Notas 2 2 4 8 5" xfId="47508" xr:uid="{00000000-0005-0000-0000-000049C00000}"/>
    <cellStyle name="Notas 2 2 4 9" xfId="3215" xr:uid="{00000000-0005-0000-0000-00004AC00000}"/>
    <cellStyle name="Notas 2 2 4 9 2" xfId="13199" xr:uid="{00000000-0005-0000-0000-00004BC00000}"/>
    <cellStyle name="Notas 2 2 4 9 3" xfId="25919" xr:uid="{00000000-0005-0000-0000-00004CC00000}"/>
    <cellStyle name="Notas 2 2 4 9 4" xfId="44420" xr:uid="{00000000-0005-0000-0000-00004DC00000}"/>
    <cellStyle name="Notas 2 2 5" xfId="289" xr:uid="{00000000-0005-0000-0000-00004EC00000}"/>
    <cellStyle name="Notas 2 2 5 10" xfId="19075" xr:uid="{00000000-0005-0000-0000-00004FC00000}"/>
    <cellStyle name="Notas 2 2 5 11" xfId="41808" xr:uid="{00000000-0005-0000-0000-000050C00000}"/>
    <cellStyle name="Notas 2 2 5 2" xfId="902" xr:uid="{00000000-0005-0000-0000-000051C00000}"/>
    <cellStyle name="Notas 2 2 5 2 10" xfId="42129" xr:uid="{00000000-0005-0000-0000-000052C00000}"/>
    <cellStyle name="Notas 2 2 5 2 2" xfId="2558" xr:uid="{00000000-0005-0000-0000-000053C00000}"/>
    <cellStyle name="Notas 2 2 5 2 2 2" xfId="4897" xr:uid="{00000000-0005-0000-0000-000054C00000}"/>
    <cellStyle name="Notas 2 2 5 2 2 2 2" xfId="14875" xr:uid="{00000000-0005-0000-0000-000055C00000}"/>
    <cellStyle name="Notas 2 2 5 2 2 2 2 2" xfId="28917" xr:uid="{00000000-0005-0000-0000-000056C00000}"/>
    <cellStyle name="Notas 2 2 5 2 2 2 3" xfId="36812" xr:uid="{00000000-0005-0000-0000-000057C00000}"/>
    <cellStyle name="Notas 2 2 5 2 2 2 4" xfId="21601" xr:uid="{00000000-0005-0000-0000-000058C00000}"/>
    <cellStyle name="Notas 2 2 5 2 2 2 5" xfId="46097" xr:uid="{00000000-0005-0000-0000-000059C00000}"/>
    <cellStyle name="Notas 2 2 5 2 2 3" xfId="9104" xr:uid="{00000000-0005-0000-0000-00005AC00000}"/>
    <cellStyle name="Notas 2 2 5 2 2 3 2" xfId="18070" xr:uid="{00000000-0005-0000-0000-00005BC00000}"/>
    <cellStyle name="Notas 2 2 5 2 2 3 2 2" xfId="30401" xr:uid="{00000000-0005-0000-0000-00005CC00000}"/>
    <cellStyle name="Notas 2 2 5 2 2 3 3" xfId="38297" xr:uid="{00000000-0005-0000-0000-00005DC00000}"/>
    <cellStyle name="Notas 2 2 5 2 2 3 4" xfId="23084" xr:uid="{00000000-0005-0000-0000-00005EC00000}"/>
    <cellStyle name="Notas 2 2 5 2 2 3 5" xfId="49296" xr:uid="{00000000-0005-0000-0000-00005FC00000}"/>
    <cellStyle name="Notas 2 2 5 2 2 4" xfId="9973" xr:uid="{00000000-0005-0000-0000-000060C00000}"/>
    <cellStyle name="Notas 2 2 5 2 2 4 2" xfId="31886" xr:uid="{00000000-0005-0000-0000-000061C00000}"/>
    <cellStyle name="Notas 2 2 5 2 2 4 3" xfId="39783" xr:uid="{00000000-0005-0000-0000-000062C00000}"/>
    <cellStyle name="Notas 2 2 5 2 2 4 4" xfId="24568" xr:uid="{00000000-0005-0000-0000-000063C00000}"/>
    <cellStyle name="Notas 2 2 5 2 2 4 5" xfId="50939" xr:uid="{00000000-0005-0000-0000-000064C00000}"/>
    <cellStyle name="Notas 2 2 5 2 2 5" xfId="12581" xr:uid="{00000000-0005-0000-0000-000065C00000}"/>
    <cellStyle name="Notas 2 2 5 2 2 5 2" xfId="33371" xr:uid="{00000000-0005-0000-0000-000066C00000}"/>
    <cellStyle name="Notas 2 2 5 2 2 5 3" xfId="41268" xr:uid="{00000000-0005-0000-0000-000067C00000}"/>
    <cellStyle name="Notas 2 2 5 2 2 6" xfId="26955" xr:uid="{00000000-0005-0000-0000-000068C00000}"/>
    <cellStyle name="Notas 2 2 5 2 2 7" xfId="34855" xr:uid="{00000000-0005-0000-0000-000069C00000}"/>
    <cellStyle name="Notas 2 2 5 2 2 8" xfId="20117" xr:uid="{00000000-0005-0000-0000-00006AC00000}"/>
    <cellStyle name="Notas 2 2 5 2 2 9" xfId="42757" xr:uid="{00000000-0005-0000-0000-00006BC00000}"/>
    <cellStyle name="Notas 2 2 5 2 3" xfId="1928" xr:uid="{00000000-0005-0000-0000-00006CC00000}"/>
    <cellStyle name="Notas 2 2 5 2 3 2" xfId="11926" xr:uid="{00000000-0005-0000-0000-00006DC00000}"/>
    <cellStyle name="Notas 2 2 5 2 3 2 2" xfId="28199" xr:uid="{00000000-0005-0000-0000-00006EC00000}"/>
    <cellStyle name="Notas 2 2 5 2 3 3" xfId="36094" xr:uid="{00000000-0005-0000-0000-00006FC00000}"/>
    <cellStyle name="Notas 2 2 5 2 3 4" xfId="20883" xr:uid="{00000000-0005-0000-0000-000070C00000}"/>
    <cellStyle name="Notas 2 2 5 2 3 5" xfId="43692" xr:uid="{00000000-0005-0000-0000-000071C00000}"/>
    <cellStyle name="Notas 2 2 5 2 4" xfId="3743" xr:uid="{00000000-0005-0000-0000-000072C00000}"/>
    <cellStyle name="Notas 2 2 5 2 4 2" xfId="13727" xr:uid="{00000000-0005-0000-0000-000073C00000}"/>
    <cellStyle name="Notas 2 2 5 2 4 2 2" xfId="29683" xr:uid="{00000000-0005-0000-0000-000074C00000}"/>
    <cellStyle name="Notas 2 2 5 2 4 3" xfId="37579" xr:uid="{00000000-0005-0000-0000-000075C00000}"/>
    <cellStyle name="Notas 2 2 5 2 4 4" xfId="22366" xr:uid="{00000000-0005-0000-0000-000076C00000}"/>
    <cellStyle name="Notas 2 2 5 2 4 5" xfId="44948" xr:uid="{00000000-0005-0000-0000-000077C00000}"/>
    <cellStyle name="Notas 2 2 5 2 5" xfId="8476" xr:uid="{00000000-0005-0000-0000-000078C00000}"/>
    <cellStyle name="Notas 2 2 5 2 5 2" xfId="17443" xr:uid="{00000000-0005-0000-0000-000079C00000}"/>
    <cellStyle name="Notas 2 2 5 2 5 2 2" xfId="31168" xr:uid="{00000000-0005-0000-0000-00007AC00000}"/>
    <cellStyle name="Notas 2 2 5 2 5 3" xfId="39065" xr:uid="{00000000-0005-0000-0000-00007BC00000}"/>
    <cellStyle name="Notas 2 2 5 2 5 4" xfId="23850" xr:uid="{00000000-0005-0000-0000-00007CC00000}"/>
    <cellStyle name="Notas 2 2 5 2 5 5" xfId="48668" xr:uid="{00000000-0005-0000-0000-00007DC00000}"/>
    <cellStyle name="Notas 2 2 5 2 6" xfId="11927" xr:uid="{00000000-0005-0000-0000-00007EC00000}"/>
    <cellStyle name="Notas 2 2 5 2 6 2" xfId="32653" xr:uid="{00000000-0005-0000-0000-00007FC00000}"/>
    <cellStyle name="Notas 2 2 5 2 6 3" xfId="40550" xr:uid="{00000000-0005-0000-0000-000080C00000}"/>
    <cellStyle name="Notas 2 2 5 2 6 4" xfId="25251" xr:uid="{00000000-0005-0000-0000-000081C00000}"/>
    <cellStyle name="Notas 2 2 5 2 6 5" xfId="50311" xr:uid="{00000000-0005-0000-0000-000082C00000}"/>
    <cellStyle name="Notas 2 2 5 2 7" xfId="26237" xr:uid="{00000000-0005-0000-0000-000083C00000}"/>
    <cellStyle name="Notas 2 2 5 2 8" xfId="34137" xr:uid="{00000000-0005-0000-0000-000084C00000}"/>
    <cellStyle name="Notas 2 2 5 2 9" xfId="19399" xr:uid="{00000000-0005-0000-0000-000085C00000}"/>
    <cellStyle name="Notas 2 2 5 3" xfId="2557" xr:uid="{00000000-0005-0000-0000-000086C00000}"/>
    <cellStyle name="Notas 2 2 5 3 2" xfId="5461" xr:uid="{00000000-0005-0000-0000-000087C00000}"/>
    <cellStyle name="Notas 2 2 5 3 2 2" xfId="28916" xr:uid="{00000000-0005-0000-0000-000088C00000}"/>
    <cellStyle name="Notas 2 2 5 3 2 2 2" xfId="51359" xr:uid="{00000000-0005-0000-0000-000089C00000}"/>
    <cellStyle name="Notas 2 2 5 3 2 3" xfId="36811" xr:uid="{00000000-0005-0000-0000-00008AC00000}"/>
    <cellStyle name="Notas 2 2 5 3 2 3 2" xfId="51243" xr:uid="{00000000-0005-0000-0000-00008BC00000}"/>
    <cellStyle name="Notas 2 2 5 3 2 4" xfId="21600" xr:uid="{00000000-0005-0000-0000-00008CC00000}"/>
    <cellStyle name="Notas 2 2 5 3 3" xfId="7616" xr:uid="{00000000-0005-0000-0000-00008DC00000}"/>
    <cellStyle name="Notas 2 2 5 3 3 2" xfId="16591" xr:uid="{00000000-0005-0000-0000-00008EC00000}"/>
    <cellStyle name="Notas 2 2 5 3 3 2 2" xfId="30400" xr:uid="{00000000-0005-0000-0000-00008FC00000}"/>
    <cellStyle name="Notas 2 2 5 3 3 3" xfId="38296" xr:uid="{00000000-0005-0000-0000-000090C00000}"/>
    <cellStyle name="Notas 2 2 5 3 3 4" xfId="23083" xr:uid="{00000000-0005-0000-0000-000091C00000}"/>
    <cellStyle name="Notas 2 2 5 3 3 5" xfId="47816" xr:uid="{00000000-0005-0000-0000-000092C00000}"/>
    <cellStyle name="Notas 2 2 5 3 4" xfId="9103" xr:uid="{00000000-0005-0000-0000-000093C00000}"/>
    <cellStyle name="Notas 2 2 5 3 4 2" xfId="18069" xr:uid="{00000000-0005-0000-0000-000094C00000}"/>
    <cellStyle name="Notas 2 2 5 3 4 2 2" xfId="31885" xr:uid="{00000000-0005-0000-0000-000095C00000}"/>
    <cellStyle name="Notas 2 2 5 3 4 3" xfId="39782" xr:uid="{00000000-0005-0000-0000-000096C00000}"/>
    <cellStyle name="Notas 2 2 5 3 4 4" xfId="24567" xr:uid="{00000000-0005-0000-0000-000097C00000}"/>
    <cellStyle name="Notas 2 2 5 3 4 5" xfId="49295" xr:uid="{00000000-0005-0000-0000-000098C00000}"/>
    <cellStyle name="Notas 2 2 5 3 5" xfId="11928" xr:uid="{00000000-0005-0000-0000-000099C00000}"/>
    <cellStyle name="Notas 2 2 5 3 5 2" xfId="33370" xr:uid="{00000000-0005-0000-0000-00009AC00000}"/>
    <cellStyle name="Notas 2 2 5 3 5 3" xfId="41267" xr:uid="{00000000-0005-0000-0000-00009BC00000}"/>
    <cellStyle name="Notas 2 2 5 3 5 4" xfId="25489" xr:uid="{00000000-0005-0000-0000-00009CC00000}"/>
    <cellStyle name="Notas 2 2 5 3 5 5" xfId="50938" xr:uid="{00000000-0005-0000-0000-00009DC00000}"/>
    <cellStyle name="Notas 2 2 5 3 6" xfId="26954" xr:uid="{00000000-0005-0000-0000-00009EC00000}"/>
    <cellStyle name="Notas 2 2 5 3 7" xfId="34854" xr:uid="{00000000-0005-0000-0000-00009FC00000}"/>
    <cellStyle name="Notas 2 2 5 3 8" xfId="20116" xr:uid="{00000000-0005-0000-0000-0000A0C00000}"/>
    <cellStyle name="Notas 2 2 5 3 9" xfId="42756" xr:uid="{00000000-0005-0000-0000-0000A1C00000}"/>
    <cellStyle name="Notas 2 2 5 4" xfId="1593" xr:uid="{00000000-0005-0000-0000-0000A2C00000}"/>
    <cellStyle name="Notas 2 2 5 4 2" xfId="6945" xr:uid="{00000000-0005-0000-0000-0000A3C00000}"/>
    <cellStyle name="Notas 2 2 5 4 2 2" xfId="15923" xr:uid="{00000000-0005-0000-0000-0000A4C00000}"/>
    <cellStyle name="Notas 2 2 5 4 2 3" xfId="27875" xr:uid="{00000000-0005-0000-0000-0000A5C00000}"/>
    <cellStyle name="Notas 2 2 5 4 2 4" xfId="47147" xr:uid="{00000000-0005-0000-0000-0000A6C00000}"/>
    <cellStyle name="Notas 2 2 5 4 3" xfId="11929" xr:uid="{00000000-0005-0000-0000-0000A7C00000}"/>
    <cellStyle name="Notas 2 2 5 4 3 2" xfId="35770" xr:uid="{00000000-0005-0000-0000-0000A8C00000}"/>
    <cellStyle name="Notas 2 2 5 4 4" xfId="20559" xr:uid="{00000000-0005-0000-0000-0000A9C00000}"/>
    <cellStyle name="Notas 2 2 5 4 5" xfId="43465" xr:uid="{00000000-0005-0000-0000-0000AAC00000}"/>
    <cellStyle name="Notas 2 2 5 5" xfId="4057" xr:uid="{00000000-0005-0000-0000-0000ABC00000}"/>
    <cellStyle name="Notas 2 2 5 5 2" xfId="14038" xr:uid="{00000000-0005-0000-0000-0000ACC00000}"/>
    <cellStyle name="Notas 2 2 5 5 2 2" xfId="29359" xr:uid="{00000000-0005-0000-0000-0000ADC00000}"/>
    <cellStyle name="Notas 2 2 5 5 3" xfId="37255" xr:uid="{00000000-0005-0000-0000-0000AEC00000}"/>
    <cellStyle name="Notas 2 2 5 5 4" xfId="22043" xr:uid="{00000000-0005-0000-0000-0000AFC00000}"/>
    <cellStyle name="Notas 2 2 5 5 5" xfId="45260" xr:uid="{00000000-0005-0000-0000-0000B0C00000}"/>
    <cellStyle name="Notas 2 2 5 6" xfId="7481" xr:uid="{00000000-0005-0000-0000-0000B1C00000}"/>
    <cellStyle name="Notas 2 2 5 6 2" xfId="16456" xr:uid="{00000000-0005-0000-0000-0000B2C00000}"/>
    <cellStyle name="Notas 2 2 5 6 2 2" xfId="30844" xr:uid="{00000000-0005-0000-0000-0000B3C00000}"/>
    <cellStyle name="Notas 2 2 5 6 3" xfId="38741" xr:uid="{00000000-0005-0000-0000-0000B4C00000}"/>
    <cellStyle name="Notas 2 2 5 6 4" xfId="23527" xr:uid="{00000000-0005-0000-0000-0000B5C00000}"/>
    <cellStyle name="Notas 2 2 5 6 5" xfId="47681" xr:uid="{00000000-0005-0000-0000-0000B6C00000}"/>
    <cellStyle name="Notas 2 2 5 7" xfId="3389" xr:uid="{00000000-0005-0000-0000-0000B7C00000}"/>
    <cellStyle name="Notas 2 2 5 7 2" xfId="13373" xr:uid="{00000000-0005-0000-0000-0000B8C00000}"/>
    <cellStyle name="Notas 2 2 5 7 2 2" xfId="32329" xr:uid="{00000000-0005-0000-0000-0000B9C00000}"/>
    <cellStyle name="Notas 2 2 5 7 3" xfId="40226" xr:uid="{00000000-0005-0000-0000-0000BAC00000}"/>
    <cellStyle name="Notas 2 2 5 7 4" xfId="24960" xr:uid="{00000000-0005-0000-0000-0000BBC00000}"/>
    <cellStyle name="Notas 2 2 5 7 5" xfId="44594" xr:uid="{00000000-0005-0000-0000-0000BCC00000}"/>
    <cellStyle name="Notas 2 2 5 8" xfId="8155" xr:uid="{00000000-0005-0000-0000-0000BDC00000}"/>
    <cellStyle name="Notas 2 2 5 8 2" xfId="17122" xr:uid="{00000000-0005-0000-0000-0000BEC00000}"/>
    <cellStyle name="Notas 2 2 5 8 3" xfId="25914" xr:uid="{00000000-0005-0000-0000-0000BFC00000}"/>
    <cellStyle name="Notas 2 2 5 8 4" xfId="48347" xr:uid="{00000000-0005-0000-0000-0000C0C00000}"/>
    <cellStyle name="Notas 2 2 5 9" xfId="11930" xr:uid="{00000000-0005-0000-0000-0000C1C00000}"/>
    <cellStyle name="Notas 2 2 5 9 2" xfId="33813" xr:uid="{00000000-0005-0000-0000-0000C2C00000}"/>
    <cellStyle name="Notas 2 2 5 9 3" xfId="49990" xr:uid="{00000000-0005-0000-0000-0000C3C00000}"/>
    <cellStyle name="Notas 2 2 6" xfId="411" xr:uid="{00000000-0005-0000-0000-0000C4C00000}"/>
    <cellStyle name="Notas 2 2 6 10" xfId="41980" xr:uid="{00000000-0005-0000-0000-0000C5C00000}"/>
    <cellStyle name="Notas 2 2 6 2" xfId="2559" xr:uid="{00000000-0005-0000-0000-0000C6C00000}"/>
    <cellStyle name="Notas 2 2 6 2 2" xfId="4618" xr:uid="{00000000-0005-0000-0000-0000C7C00000}"/>
    <cellStyle name="Notas 2 2 6 2 2 2" xfId="14596" xr:uid="{00000000-0005-0000-0000-0000C8C00000}"/>
    <cellStyle name="Notas 2 2 6 2 2 2 2" xfId="28918" xr:uid="{00000000-0005-0000-0000-0000C9C00000}"/>
    <cellStyle name="Notas 2 2 6 2 2 3" xfId="36813" xr:uid="{00000000-0005-0000-0000-0000CAC00000}"/>
    <cellStyle name="Notas 2 2 6 2 2 4" xfId="21602" xr:uid="{00000000-0005-0000-0000-0000CBC00000}"/>
    <cellStyle name="Notas 2 2 6 2 2 5" xfId="45818" xr:uid="{00000000-0005-0000-0000-0000CCC00000}"/>
    <cellStyle name="Notas 2 2 6 2 3" xfId="9105" xr:uid="{00000000-0005-0000-0000-0000CDC00000}"/>
    <cellStyle name="Notas 2 2 6 2 3 2" xfId="18071" xr:uid="{00000000-0005-0000-0000-0000CEC00000}"/>
    <cellStyle name="Notas 2 2 6 2 3 2 2" xfId="30402" xr:uid="{00000000-0005-0000-0000-0000CFC00000}"/>
    <cellStyle name="Notas 2 2 6 2 3 3" xfId="38298" xr:uid="{00000000-0005-0000-0000-0000D0C00000}"/>
    <cellStyle name="Notas 2 2 6 2 3 4" xfId="23085" xr:uid="{00000000-0005-0000-0000-0000D1C00000}"/>
    <cellStyle name="Notas 2 2 6 2 3 5" xfId="49297" xr:uid="{00000000-0005-0000-0000-0000D2C00000}"/>
    <cellStyle name="Notas 2 2 6 2 4" xfId="9974" xr:uid="{00000000-0005-0000-0000-0000D3C00000}"/>
    <cellStyle name="Notas 2 2 6 2 4 2" xfId="31887" xr:uid="{00000000-0005-0000-0000-0000D4C00000}"/>
    <cellStyle name="Notas 2 2 6 2 4 3" xfId="39784" xr:uid="{00000000-0005-0000-0000-0000D5C00000}"/>
    <cellStyle name="Notas 2 2 6 2 4 4" xfId="24569" xr:uid="{00000000-0005-0000-0000-0000D6C00000}"/>
    <cellStyle name="Notas 2 2 6 2 4 5" xfId="50940" xr:uid="{00000000-0005-0000-0000-0000D7C00000}"/>
    <cellStyle name="Notas 2 2 6 2 5" xfId="12582" xr:uid="{00000000-0005-0000-0000-0000D8C00000}"/>
    <cellStyle name="Notas 2 2 6 2 5 2" xfId="33372" xr:uid="{00000000-0005-0000-0000-0000D9C00000}"/>
    <cellStyle name="Notas 2 2 6 2 5 3" xfId="41269" xr:uid="{00000000-0005-0000-0000-0000DAC00000}"/>
    <cellStyle name="Notas 2 2 6 2 6" xfId="26956" xr:uid="{00000000-0005-0000-0000-0000DBC00000}"/>
    <cellStyle name="Notas 2 2 6 2 7" xfId="34856" xr:uid="{00000000-0005-0000-0000-0000DCC00000}"/>
    <cellStyle name="Notas 2 2 6 2 8" xfId="20118" xr:uid="{00000000-0005-0000-0000-0000DDC00000}"/>
    <cellStyle name="Notas 2 2 6 2 9" xfId="42758" xr:uid="{00000000-0005-0000-0000-0000DEC00000}"/>
    <cellStyle name="Notas 2 2 6 3" xfId="1779" xr:uid="{00000000-0005-0000-0000-0000DFC00000}"/>
    <cellStyle name="Notas 2 2 6 3 2" xfId="11931" xr:uid="{00000000-0005-0000-0000-0000E0C00000}"/>
    <cellStyle name="Notas 2 2 6 3 2 2" xfId="27941" xr:uid="{00000000-0005-0000-0000-0000E1C00000}"/>
    <cellStyle name="Notas 2 2 6 3 3" xfId="35836" xr:uid="{00000000-0005-0000-0000-0000E2C00000}"/>
    <cellStyle name="Notas 2 2 6 3 4" xfId="20625" xr:uid="{00000000-0005-0000-0000-0000E3C00000}"/>
    <cellStyle name="Notas 2 2 6 3 5" xfId="43568" xr:uid="{00000000-0005-0000-0000-0000E4C00000}"/>
    <cellStyle name="Notas 2 2 6 4" xfId="2905" xr:uid="{00000000-0005-0000-0000-0000E5C00000}"/>
    <cellStyle name="Notas 2 2 6 4 2" xfId="12889" xr:uid="{00000000-0005-0000-0000-0000E6C00000}"/>
    <cellStyle name="Notas 2 2 6 4 2 2" xfId="29425" xr:uid="{00000000-0005-0000-0000-0000E7C00000}"/>
    <cellStyle name="Notas 2 2 6 4 3" xfId="37321" xr:uid="{00000000-0005-0000-0000-0000E8C00000}"/>
    <cellStyle name="Notas 2 2 6 4 4" xfId="22109" xr:uid="{00000000-0005-0000-0000-0000E9C00000}"/>
    <cellStyle name="Notas 2 2 6 4 5" xfId="44110" xr:uid="{00000000-0005-0000-0000-0000EAC00000}"/>
    <cellStyle name="Notas 2 2 6 5" xfId="8327" xr:uid="{00000000-0005-0000-0000-0000EBC00000}"/>
    <cellStyle name="Notas 2 2 6 5 2" xfId="17294" xr:uid="{00000000-0005-0000-0000-0000ECC00000}"/>
    <cellStyle name="Notas 2 2 6 5 2 2" xfId="30910" xr:uid="{00000000-0005-0000-0000-0000EDC00000}"/>
    <cellStyle name="Notas 2 2 6 5 3" xfId="38807" xr:uid="{00000000-0005-0000-0000-0000EEC00000}"/>
    <cellStyle name="Notas 2 2 6 5 4" xfId="23593" xr:uid="{00000000-0005-0000-0000-0000EFC00000}"/>
    <cellStyle name="Notas 2 2 6 5 5" xfId="48519" xr:uid="{00000000-0005-0000-0000-0000F0C00000}"/>
    <cellStyle name="Notas 2 2 6 6" xfId="11932" xr:uid="{00000000-0005-0000-0000-0000F1C00000}"/>
    <cellStyle name="Notas 2 2 6 6 2" xfId="32395" xr:uid="{00000000-0005-0000-0000-0000F2C00000}"/>
    <cellStyle name="Notas 2 2 6 6 3" xfId="40292" xr:uid="{00000000-0005-0000-0000-0000F3C00000}"/>
    <cellStyle name="Notas 2 2 6 6 4" xfId="25012" xr:uid="{00000000-0005-0000-0000-0000F4C00000}"/>
    <cellStyle name="Notas 2 2 6 6 5" xfId="50162" xr:uid="{00000000-0005-0000-0000-0000F5C00000}"/>
    <cellStyle name="Notas 2 2 6 7" xfId="25979" xr:uid="{00000000-0005-0000-0000-0000F6C00000}"/>
    <cellStyle name="Notas 2 2 6 8" xfId="33879" xr:uid="{00000000-0005-0000-0000-0000F7C00000}"/>
    <cellStyle name="Notas 2 2 6 9" xfId="19141" xr:uid="{00000000-0005-0000-0000-0000F8C00000}"/>
    <cellStyle name="Notas 2 2 7" xfId="1685" xr:uid="{00000000-0005-0000-0000-0000F9C00000}"/>
    <cellStyle name="Notas 2 2 7 10" xfId="41896" xr:uid="{00000000-0005-0000-0000-0000FAC00000}"/>
    <cellStyle name="Notas 2 2 7 2" xfId="2560" xr:uid="{00000000-0005-0000-0000-0000FBC00000}"/>
    <cellStyle name="Notas 2 2 7 2 2" xfId="7617" xr:uid="{00000000-0005-0000-0000-0000FCC00000}"/>
    <cellStyle name="Notas 2 2 7 2 2 2" xfId="16592" xr:uid="{00000000-0005-0000-0000-0000FDC00000}"/>
    <cellStyle name="Notas 2 2 7 2 2 2 2" xfId="28919" xr:uid="{00000000-0005-0000-0000-0000FEC00000}"/>
    <cellStyle name="Notas 2 2 7 2 2 3" xfId="36814" xr:uid="{00000000-0005-0000-0000-0000FFC00000}"/>
    <cellStyle name="Notas 2 2 7 2 2 4" xfId="21603" xr:uid="{00000000-0005-0000-0000-000000C10000}"/>
    <cellStyle name="Notas 2 2 7 2 2 5" xfId="47817" xr:uid="{00000000-0005-0000-0000-000001C10000}"/>
    <cellStyle name="Notas 2 2 7 2 3" xfId="9106" xr:uid="{00000000-0005-0000-0000-000002C10000}"/>
    <cellStyle name="Notas 2 2 7 2 3 2" xfId="18072" xr:uid="{00000000-0005-0000-0000-000003C10000}"/>
    <cellStyle name="Notas 2 2 7 2 3 2 2" xfId="30403" xr:uid="{00000000-0005-0000-0000-000004C10000}"/>
    <cellStyle name="Notas 2 2 7 2 3 3" xfId="38299" xr:uid="{00000000-0005-0000-0000-000005C10000}"/>
    <cellStyle name="Notas 2 2 7 2 3 4" xfId="23086" xr:uid="{00000000-0005-0000-0000-000006C10000}"/>
    <cellStyle name="Notas 2 2 7 2 3 5" xfId="49298" xr:uid="{00000000-0005-0000-0000-000007C10000}"/>
    <cellStyle name="Notas 2 2 7 2 4" xfId="9975" xr:uid="{00000000-0005-0000-0000-000008C10000}"/>
    <cellStyle name="Notas 2 2 7 2 4 2" xfId="31888" xr:uid="{00000000-0005-0000-0000-000009C10000}"/>
    <cellStyle name="Notas 2 2 7 2 4 3" xfId="39785" xr:uid="{00000000-0005-0000-0000-00000AC10000}"/>
    <cellStyle name="Notas 2 2 7 2 4 4" xfId="24570" xr:uid="{00000000-0005-0000-0000-00000BC10000}"/>
    <cellStyle name="Notas 2 2 7 2 4 5" xfId="50941" xr:uid="{00000000-0005-0000-0000-00000CC10000}"/>
    <cellStyle name="Notas 2 2 7 2 5" xfId="12583" xr:uid="{00000000-0005-0000-0000-00000DC10000}"/>
    <cellStyle name="Notas 2 2 7 2 5 2" xfId="33373" xr:uid="{00000000-0005-0000-0000-00000EC10000}"/>
    <cellStyle name="Notas 2 2 7 2 5 3" xfId="41270" xr:uid="{00000000-0005-0000-0000-00000FC10000}"/>
    <cellStyle name="Notas 2 2 7 2 6" xfId="26957" xr:uid="{00000000-0005-0000-0000-000010C10000}"/>
    <cellStyle name="Notas 2 2 7 2 7" xfId="34857" xr:uid="{00000000-0005-0000-0000-000011C10000}"/>
    <cellStyle name="Notas 2 2 7 2 8" xfId="20119" xr:uid="{00000000-0005-0000-0000-000012C10000}"/>
    <cellStyle name="Notas 2 2 7 2 9" xfId="42759" xr:uid="{00000000-0005-0000-0000-000013C10000}"/>
    <cellStyle name="Notas 2 2 7 3" xfId="5200" xr:uid="{00000000-0005-0000-0000-000014C10000}"/>
    <cellStyle name="Notas 2 2 7 3 2" xfId="15177" xr:uid="{00000000-0005-0000-0000-000015C10000}"/>
    <cellStyle name="Notas 2 2 7 3 2 2" xfId="27591" xr:uid="{00000000-0005-0000-0000-000016C10000}"/>
    <cellStyle name="Notas 2 2 7 3 3" xfId="35486" xr:uid="{00000000-0005-0000-0000-000017C10000}"/>
    <cellStyle name="Notas 2 2 7 3 4" xfId="20275" xr:uid="{00000000-0005-0000-0000-000018C10000}"/>
    <cellStyle name="Notas 2 2 7 3 5" xfId="46400" xr:uid="{00000000-0005-0000-0000-000019C10000}"/>
    <cellStyle name="Notas 2 2 7 4" xfId="8243" xr:uid="{00000000-0005-0000-0000-00001AC10000}"/>
    <cellStyle name="Notas 2 2 7 4 2" xfId="17210" xr:uid="{00000000-0005-0000-0000-00001BC10000}"/>
    <cellStyle name="Notas 2 2 7 4 2 2" xfId="29075" xr:uid="{00000000-0005-0000-0000-00001CC10000}"/>
    <cellStyle name="Notas 2 2 7 4 3" xfId="36971" xr:uid="{00000000-0005-0000-0000-00001DC10000}"/>
    <cellStyle name="Notas 2 2 7 4 4" xfId="21759" xr:uid="{00000000-0005-0000-0000-00001EC10000}"/>
    <cellStyle name="Notas 2 2 7 4 5" xfId="48435" xr:uid="{00000000-0005-0000-0000-00001FC10000}"/>
    <cellStyle name="Notas 2 2 7 5" xfId="9976" xr:uid="{00000000-0005-0000-0000-000020C10000}"/>
    <cellStyle name="Notas 2 2 7 5 2" xfId="30560" xr:uid="{00000000-0005-0000-0000-000021C10000}"/>
    <cellStyle name="Notas 2 2 7 5 3" xfId="38457" xr:uid="{00000000-0005-0000-0000-000022C10000}"/>
    <cellStyle name="Notas 2 2 7 5 4" xfId="23243" xr:uid="{00000000-0005-0000-0000-000023C10000}"/>
    <cellStyle name="Notas 2 2 7 5 5" xfId="50078" xr:uid="{00000000-0005-0000-0000-000024C10000}"/>
    <cellStyle name="Notas 2 2 7 6" xfId="12065" xr:uid="{00000000-0005-0000-0000-000025C10000}"/>
    <cellStyle name="Notas 2 2 7 6 2" xfId="32045" xr:uid="{00000000-0005-0000-0000-000026C10000}"/>
    <cellStyle name="Notas 2 2 7 6 3" xfId="39942" xr:uid="{00000000-0005-0000-0000-000027C10000}"/>
    <cellStyle name="Notas 2 2 7 7" xfId="25630" xr:uid="{00000000-0005-0000-0000-000028C10000}"/>
    <cellStyle name="Notas 2 2 7 8" xfId="33529" xr:uid="{00000000-0005-0000-0000-000029C10000}"/>
    <cellStyle name="Notas 2 2 7 9" xfId="18791" xr:uid="{00000000-0005-0000-0000-00002AC10000}"/>
    <cellStyle name="Notas 2 2 8" xfId="1653" xr:uid="{00000000-0005-0000-0000-00002BC10000}"/>
    <cellStyle name="Notas 2 2 8 10" xfId="41864" xr:uid="{00000000-0005-0000-0000-00002CC10000}"/>
    <cellStyle name="Notas 2 2 8 2" xfId="2561" xr:uid="{00000000-0005-0000-0000-00002DC10000}"/>
    <cellStyle name="Notas 2 2 8 2 2" xfId="7618" xr:uid="{00000000-0005-0000-0000-00002EC10000}"/>
    <cellStyle name="Notas 2 2 8 2 2 2" xfId="16593" xr:uid="{00000000-0005-0000-0000-00002FC10000}"/>
    <cellStyle name="Notas 2 2 8 2 2 2 2" xfId="28920" xr:uid="{00000000-0005-0000-0000-000030C10000}"/>
    <cellStyle name="Notas 2 2 8 2 2 3" xfId="36815" xr:uid="{00000000-0005-0000-0000-000031C10000}"/>
    <cellStyle name="Notas 2 2 8 2 2 4" xfId="21604" xr:uid="{00000000-0005-0000-0000-000032C10000}"/>
    <cellStyle name="Notas 2 2 8 2 2 5" xfId="47818" xr:uid="{00000000-0005-0000-0000-000033C10000}"/>
    <cellStyle name="Notas 2 2 8 2 3" xfId="9107" xr:uid="{00000000-0005-0000-0000-000034C10000}"/>
    <cellStyle name="Notas 2 2 8 2 3 2" xfId="18073" xr:uid="{00000000-0005-0000-0000-000035C10000}"/>
    <cellStyle name="Notas 2 2 8 2 3 2 2" xfId="30404" xr:uid="{00000000-0005-0000-0000-000036C10000}"/>
    <cellStyle name="Notas 2 2 8 2 3 3" xfId="38300" xr:uid="{00000000-0005-0000-0000-000037C10000}"/>
    <cellStyle name="Notas 2 2 8 2 3 4" xfId="23087" xr:uid="{00000000-0005-0000-0000-000038C10000}"/>
    <cellStyle name="Notas 2 2 8 2 3 5" xfId="49299" xr:uid="{00000000-0005-0000-0000-000039C10000}"/>
    <cellStyle name="Notas 2 2 8 2 4" xfId="9977" xr:uid="{00000000-0005-0000-0000-00003AC10000}"/>
    <cellStyle name="Notas 2 2 8 2 4 2" xfId="31889" xr:uid="{00000000-0005-0000-0000-00003BC10000}"/>
    <cellStyle name="Notas 2 2 8 2 4 3" xfId="39786" xr:uid="{00000000-0005-0000-0000-00003CC10000}"/>
    <cellStyle name="Notas 2 2 8 2 4 4" xfId="24571" xr:uid="{00000000-0005-0000-0000-00003DC10000}"/>
    <cellStyle name="Notas 2 2 8 2 4 5" xfId="50942" xr:uid="{00000000-0005-0000-0000-00003EC10000}"/>
    <cellStyle name="Notas 2 2 8 2 5" xfId="12584" xr:uid="{00000000-0005-0000-0000-00003FC10000}"/>
    <cellStyle name="Notas 2 2 8 2 5 2" xfId="33374" xr:uid="{00000000-0005-0000-0000-000040C10000}"/>
    <cellStyle name="Notas 2 2 8 2 5 3" xfId="41271" xr:uid="{00000000-0005-0000-0000-000041C10000}"/>
    <cellStyle name="Notas 2 2 8 2 6" xfId="26958" xr:uid="{00000000-0005-0000-0000-000042C10000}"/>
    <cellStyle name="Notas 2 2 8 2 7" xfId="34858" xr:uid="{00000000-0005-0000-0000-000043C10000}"/>
    <cellStyle name="Notas 2 2 8 2 8" xfId="20120" xr:uid="{00000000-0005-0000-0000-000044C10000}"/>
    <cellStyle name="Notas 2 2 8 2 9" xfId="42760" xr:uid="{00000000-0005-0000-0000-000045C10000}"/>
    <cellStyle name="Notas 2 2 8 3" xfId="4337" xr:uid="{00000000-0005-0000-0000-000046C10000}"/>
    <cellStyle name="Notas 2 2 8 3 2" xfId="14317" xr:uid="{00000000-0005-0000-0000-000047C10000}"/>
    <cellStyle name="Notas 2 2 8 3 2 2" xfId="27558" xr:uid="{00000000-0005-0000-0000-000048C10000}"/>
    <cellStyle name="Notas 2 2 8 3 3" xfId="35453" xr:uid="{00000000-0005-0000-0000-000049C10000}"/>
    <cellStyle name="Notas 2 2 8 3 4" xfId="20243" xr:uid="{00000000-0005-0000-0000-00004AC10000}"/>
    <cellStyle name="Notas 2 2 8 3 5" xfId="45539" xr:uid="{00000000-0005-0000-0000-00004BC10000}"/>
    <cellStyle name="Notas 2 2 8 4" xfId="8211" xr:uid="{00000000-0005-0000-0000-00004CC10000}"/>
    <cellStyle name="Notas 2 2 8 4 2" xfId="17178" xr:uid="{00000000-0005-0000-0000-00004DC10000}"/>
    <cellStyle name="Notas 2 2 8 4 2 2" xfId="29042" xr:uid="{00000000-0005-0000-0000-00004EC10000}"/>
    <cellStyle name="Notas 2 2 8 4 3" xfId="36938" xr:uid="{00000000-0005-0000-0000-00004FC10000}"/>
    <cellStyle name="Notas 2 2 8 4 4" xfId="21727" xr:uid="{00000000-0005-0000-0000-000050C10000}"/>
    <cellStyle name="Notas 2 2 8 4 5" xfId="48403" xr:uid="{00000000-0005-0000-0000-000051C10000}"/>
    <cellStyle name="Notas 2 2 8 5" xfId="9978" xr:uid="{00000000-0005-0000-0000-000052C10000}"/>
    <cellStyle name="Notas 2 2 8 5 2" xfId="30527" xr:uid="{00000000-0005-0000-0000-000053C10000}"/>
    <cellStyle name="Notas 2 2 8 5 3" xfId="38424" xr:uid="{00000000-0005-0000-0000-000054C10000}"/>
    <cellStyle name="Notas 2 2 8 5 4" xfId="23211" xr:uid="{00000000-0005-0000-0000-000055C10000}"/>
    <cellStyle name="Notas 2 2 8 5 5" xfId="50046" xr:uid="{00000000-0005-0000-0000-000056C10000}"/>
    <cellStyle name="Notas 2 2 8 6" xfId="12048" xr:uid="{00000000-0005-0000-0000-000057C10000}"/>
    <cellStyle name="Notas 2 2 8 6 2" xfId="32012" xr:uid="{00000000-0005-0000-0000-000058C10000}"/>
    <cellStyle name="Notas 2 2 8 6 3" xfId="39909" xr:uid="{00000000-0005-0000-0000-000059C10000}"/>
    <cellStyle name="Notas 2 2 8 7" xfId="25597" xr:uid="{00000000-0005-0000-0000-00005AC10000}"/>
    <cellStyle name="Notas 2 2 8 8" xfId="33496" xr:uid="{00000000-0005-0000-0000-00005BC10000}"/>
    <cellStyle name="Notas 2 2 8 9" xfId="18758" xr:uid="{00000000-0005-0000-0000-00005CC10000}"/>
    <cellStyle name="Notas 2 2 9" xfId="2545" xr:uid="{00000000-0005-0000-0000-00005DC10000}"/>
    <cellStyle name="Notas 2 2 9 2" xfId="5305" xr:uid="{00000000-0005-0000-0000-00005EC10000}"/>
    <cellStyle name="Notas 2 2 9 2 2" xfId="15282" xr:uid="{00000000-0005-0000-0000-00005FC10000}"/>
    <cellStyle name="Notas 2 2 9 2 2 2" xfId="28903" xr:uid="{00000000-0005-0000-0000-000060C10000}"/>
    <cellStyle name="Notas 2 2 9 2 3" xfId="36798" xr:uid="{00000000-0005-0000-0000-000061C10000}"/>
    <cellStyle name="Notas 2 2 9 2 4" xfId="21587" xr:uid="{00000000-0005-0000-0000-000062C10000}"/>
    <cellStyle name="Notas 2 2 9 2 5" xfId="46505" xr:uid="{00000000-0005-0000-0000-000063C10000}"/>
    <cellStyle name="Notas 2 2 9 3" xfId="9091" xr:uid="{00000000-0005-0000-0000-000064C10000}"/>
    <cellStyle name="Notas 2 2 9 3 2" xfId="18057" xr:uid="{00000000-0005-0000-0000-000065C10000}"/>
    <cellStyle name="Notas 2 2 9 3 2 2" xfId="30387" xr:uid="{00000000-0005-0000-0000-000066C10000}"/>
    <cellStyle name="Notas 2 2 9 3 3" xfId="38283" xr:uid="{00000000-0005-0000-0000-000067C10000}"/>
    <cellStyle name="Notas 2 2 9 3 4" xfId="23070" xr:uid="{00000000-0005-0000-0000-000068C10000}"/>
    <cellStyle name="Notas 2 2 9 3 5" xfId="49283" xr:uid="{00000000-0005-0000-0000-000069C10000}"/>
    <cellStyle name="Notas 2 2 9 4" xfId="9979" xr:uid="{00000000-0005-0000-0000-00006AC10000}"/>
    <cellStyle name="Notas 2 2 9 4 2" xfId="31872" xr:uid="{00000000-0005-0000-0000-00006BC10000}"/>
    <cellStyle name="Notas 2 2 9 4 3" xfId="39769" xr:uid="{00000000-0005-0000-0000-00006CC10000}"/>
    <cellStyle name="Notas 2 2 9 4 4" xfId="24554" xr:uid="{00000000-0005-0000-0000-00006DC10000}"/>
    <cellStyle name="Notas 2 2 9 4 5" xfId="50926" xr:uid="{00000000-0005-0000-0000-00006EC10000}"/>
    <cellStyle name="Notas 2 2 9 5" xfId="12570" xr:uid="{00000000-0005-0000-0000-00006FC10000}"/>
    <cellStyle name="Notas 2 2 9 5 2" xfId="33357" xr:uid="{00000000-0005-0000-0000-000070C10000}"/>
    <cellStyle name="Notas 2 2 9 5 3" xfId="41254" xr:uid="{00000000-0005-0000-0000-000071C10000}"/>
    <cellStyle name="Notas 2 2 9 6" xfId="26941" xr:uid="{00000000-0005-0000-0000-000072C10000}"/>
    <cellStyle name="Notas 2 2 9 7" xfId="34841" xr:uid="{00000000-0005-0000-0000-000073C10000}"/>
    <cellStyle name="Notas 2 2 9 8" xfId="20103" xr:uid="{00000000-0005-0000-0000-000074C10000}"/>
    <cellStyle name="Notas 2 2 9 9" xfId="42744" xr:uid="{00000000-0005-0000-0000-000075C10000}"/>
    <cellStyle name="Notas 2 20" xfId="9319" xr:uid="{00000000-0005-0000-0000-000076C10000}"/>
    <cellStyle name="Notas 2 21" xfId="9333" xr:uid="{00000000-0005-0000-0000-000077C10000}"/>
    <cellStyle name="Notas 2 22" xfId="9347" xr:uid="{00000000-0005-0000-0000-000078C10000}"/>
    <cellStyle name="Notas 2 23" xfId="12715" xr:uid="{00000000-0005-0000-0000-000079C10000}"/>
    <cellStyle name="Notas 2 24" xfId="51526" xr:uid="{00000000-0005-0000-0000-00007AC10000}"/>
    <cellStyle name="Notas 2 25" xfId="51539" xr:uid="{00000000-0005-0000-0000-00007BC10000}"/>
    <cellStyle name="Notas 2 26" xfId="51552" xr:uid="{00000000-0005-0000-0000-00007CC10000}"/>
    <cellStyle name="Notas 2 27" xfId="51565" xr:uid="{00000000-0005-0000-0000-00007DC10000}"/>
    <cellStyle name="Notas 2 28" xfId="51579" xr:uid="{00000000-0005-0000-0000-00007EC10000}"/>
    <cellStyle name="Notas 2 29" xfId="51593" xr:uid="{00000000-0005-0000-0000-00007FC10000}"/>
    <cellStyle name="Notas 2 3" xfId="104" xr:uid="{00000000-0005-0000-0000-000080C10000}"/>
    <cellStyle name="Notas 2 3 10" xfId="3851" xr:uid="{00000000-0005-0000-0000-000081C10000}"/>
    <cellStyle name="Notas 2 3 10 2" xfId="13834" xr:uid="{00000000-0005-0000-0000-000082C10000}"/>
    <cellStyle name="Notas 2 3 10 2 2" xfId="27496" xr:uid="{00000000-0005-0000-0000-000083C10000}"/>
    <cellStyle name="Notas 2 3 10 3" xfId="35391" xr:uid="{00000000-0005-0000-0000-000084C10000}"/>
    <cellStyle name="Notas 2 3 10 4" xfId="20181" xr:uid="{00000000-0005-0000-0000-000085C10000}"/>
    <cellStyle name="Notas 2 3 10 5" xfId="45056" xr:uid="{00000000-0005-0000-0000-000086C10000}"/>
    <cellStyle name="Notas 2 3 11" xfId="7013" xr:uid="{00000000-0005-0000-0000-000087C10000}"/>
    <cellStyle name="Notas 2 3 11 2" xfId="15990" xr:uid="{00000000-0005-0000-0000-000088C10000}"/>
    <cellStyle name="Notas 2 3 11 2 2" xfId="28980" xr:uid="{00000000-0005-0000-0000-000089C10000}"/>
    <cellStyle name="Notas 2 3 11 3" xfId="36876" xr:uid="{00000000-0005-0000-0000-00008AC10000}"/>
    <cellStyle name="Notas 2 3 11 4" xfId="21665" xr:uid="{00000000-0005-0000-0000-00008BC10000}"/>
    <cellStyle name="Notas 2 3 11 5" xfId="47215" xr:uid="{00000000-0005-0000-0000-00008CC10000}"/>
    <cellStyle name="Notas 2 3 12" xfId="2806" xr:uid="{00000000-0005-0000-0000-00008DC10000}"/>
    <cellStyle name="Notas 2 3 12 2" xfId="12790" xr:uid="{00000000-0005-0000-0000-00008EC10000}"/>
    <cellStyle name="Notas 2 3 12 2 2" xfId="30465" xr:uid="{00000000-0005-0000-0000-00008FC10000}"/>
    <cellStyle name="Notas 2 3 12 3" xfId="38362" xr:uid="{00000000-0005-0000-0000-000090C10000}"/>
    <cellStyle name="Notas 2 3 12 4" xfId="23149" xr:uid="{00000000-0005-0000-0000-000091C10000}"/>
    <cellStyle name="Notas 2 3 12 5" xfId="44011" xr:uid="{00000000-0005-0000-0000-000092C10000}"/>
    <cellStyle name="Notas 2 3 13" xfId="7687" xr:uid="{00000000-0005-0000-0000-000093C10000}"/>
    <cellStyle name="Notas 2 3 13 2" xfId="16654" xr:uid="{00000000-0005-0000-0000-000094C10000}"/>
    <cellStyle name="Notas 2 3 13 2 2" xfId="31950" xr:uid="{00000000-0005-0000-0000-000095C10000}"/>
    <cellStyle name="Notas 2 3 13 3" xfId="39847" xr:uid="{00000000-0005-0000-0000-000096C10000}"/>
    <cellStyle name="Notas 2 3 13 4" xfId="24632" xr:uid="{00000000-0005-0000-0000-000097C10000}"/>
    <cellStyle name="Notas 2 3 13 5" xfId="47879" xr:uid="{00000000-0005-0000-0000-000098C10000}"/>
    <cellStyle name="Notas 2 3 14" xfId="11933" xr:uid="{00000000-0005-0000-0000-000099C10000}"/>
    <cellStyle name="Notas 2 3 14 2" xfId="25535" xr:uid="{00000000-0005-0000-0000-00009AC10000}"/>
    <cellStyle name="Notas 2 3 14 3" xfId="49522" xr:uid="{00000000-0005-0000-0000-00009BC10000}"/>
    <cellStyle name="Notas 2 3 15" xfId="33434" xr:uid="{00000000-0005-0000-0000-00009CC10000}"/>
    <cellStyle name="Notas 2 3 16" xfId="18282" xr:uid="{00000000-0005-0000-0000-00009DC10000}"/>
    <cellStyle name="Notas 2 3 17" xfId="41340" xr:uid="{00000000-0005-0000-0000-00009EC10000}"/>
    <cellStyle name="Notas 2 3 2" xfId="212" xr:uid="{00000000-0005-0000-0000-00009FC10000}"/>
    <cellStyle name="Notas 2 3 2 10" xfId="2866" xr:uid="{00000000-0005-0000-0000-0000A0C10000}"/>
    <cellStyle name="Notas 2 3 2 10 2" xfId="12850" xr:uid="{00000000-0005-0000-0000-0000A1C10000}"/>
    <cellStyle name="Notas 2 3 2 10 3" xfId="33820" xr:uid="{00000000-0005-0000-0000-0000A2C10000}"/>
    <cellStyle name="Notas 2 3 2 10 4" xfId="44071" xr:uid="{00000000-0005-0000-0000-0000A3C10000}"/>
    <cellStyle name="Notas 2 3 2 11" xfId="7733" xr:uid="{00000000-0005-0000-0000-0000A4C10000}"/>
    <cellStyle name="Notas 2 3 2 11 2" xfId="16700" xr:uid="{00000000-0005-0000-0000-0000A5C10000}"/>
    <cellStyle name="Notas 2 3 2 11 3" xfId="47925" xr:uid="{00000000-0005-0000-0000-0000A6C10000}"/>
    <cellStyle name="Notas 2 3 2 12" xfId="11934" xr:uid="{00000000-0005-0000-0000-0000A7C10000}"/>
    <cellStyle name="Notas 2 3 2 12 2" xfId="49568" xr:uid="{00000000-0005-0000-0000-0000A8C10000}"/>
    <cellStyle name="Notas 2 3 2 13" xfId="18356" xr:uid="{00000000-0005-0000-0000-0000A9C10000}"/>
    <cellStyle name="Notas 2 3 2 14" xfId="41386" xr:uid="{00000000-0005-0000-0000-0000AAC10000}"/>
    <cellStyle name="Notas 2 3 2 2" xfId="732" xr:uid="{00000000-0005-0000-0000-0000ABC10000}"/>
    <cellStyle name="Notas 2 3 2 2 10" xfId="18513" xr:uid="{00000000-0005-0000-0000-0000ACC10000}"/>
    <cellStyle name="Notas 2 3 2 2 11" xfId="41638" xr:uid="{00000000-0005-0000-0000-0000ADC10000}"/>
    <cellStyle name="Notas 2 3 2 2 2" xfId="1066" xr:uid="{00000000-0005-0000-0000-0000AEC10000}"/>
    <cellStyle name="Notas 2 3 2 2 2 2" xfId="2563" xr:uid="{00000000-0005-0000-0000-0000AFC10000}"/>
    <cellStyle name="Notas 2 3 2 2 2 2 2" xfId="5151" xr:uid="{00000000-0005-0000-0000-0000B0C10000}"/>
    <cellStyle name="Notas 2 3 2 2 2 2 2 2" xfId="15129" xr:uid="{00000000-0005-0000-0000-0000B1C10000}"/>
    <cellStyle name="Notas 2 3 2 2 2 2 2 3" xfId="28923" xr:uid="{00000000-0005-0000-0000-0000B2C10000}"/>
    <cellStyle name="Notas 2 3 2 2 2 2 2 4" xfId="46351" xr:uid="{00000000-0005-0000-0000-0000B3C10000}"/>
    <cellStyle name="Notas 2 3 2 2 2 2 3" xfId="11935" xr:uid="{00000000-0005-0000-0000-0000B4C10000}"/>
    <cellStyle name="Notas 2 3 2 2 2 2 3 2" xfId="36818" xr:uid="{00000000-0005-0000-0000-0000B5C10000}"/>
    <cellStyle name="Notas 2 3 2 2 2 2 4" xfId="21607" xr:uid="{00000000-0005-0000-0000-0000B6C10000}"/>
    <cellStyle name="Notas 2 3 2 2 2 2 5" xfId="43793" xr:uid="{00000000-0005-0000-0000-0000B7C10000}"/>
    <cellStyle name="Notas 2 3 2 2 2 3" xfId="3744" xr:uid="{00000000-0005-0000-0000-0000B8C10000}"/>
    <cellStyle name="Notas 2 3 2 2 2 3 2" xfId="13728" xr:uid="{00000000-0005-0000-0000-0000B9C10000}"/>
    <cellStyle name="Notas 2 3 2 2 2 3 2 2" xfId="30407" xr:uid="{00000000-0005-0000-0000-0000BAC10000}"/>
    <cellStyle name="Notas 2 3 2 2 2 3 3" xfId="38303" xr:uid="{00000000-0005-0000-0000-0000BBC10000}"/>
    <cellStyle name="Notas 2 3 2 2 2 3 4" xfId="23090" xr:uid="{00000000-0005-0000-0000-0000BCC10000}"/>
    <cellStyle name="Notas 2 3 2 2 2 3 5" xfId="44949" xr:uid="{00000000-0005-0000-0000-0000BDC10000}"/>
    <cellStyle name="Notas 2 3 2 2 2 4" xfId="9109" xr:uid="{00000000-0005-0000-0000-0000BEC10000}"/>
    <cellStyle name="Notas 2 3 2 2 2 4 2" xfId="18075" xr:uid="{00000000-0005-0000-0000-0000BFC10000}"/>
    <cellStyle name="Notas 2 3 2 2 2 4 2 2" xfId="31892" xr:uid="{00000000-0005-0000-0000-0000C0C10000}"/>
    <cellStyle name="Notas 2 3 2 2 2 4 3" xfId="39789" xr:uid="{00000000-0005-0000-0000-0000C1C10000}"/>
    <cellStyle name="Notas 2 3 2 2 2 4 4" xfId="24574" xr:uid="{00000000-0005-0000-0000-0000C2C10000}"/>
    <cellStyle name="Notas 2 3 2 2 2 4 5" xfId="49301" xr:uid="{00000000-0005-0000-0000-0000C3C10000}"/>
    <cellStyle name="Notas 2 3 2 2 2 5" xfId="11936" xr:uid="{00000000-0005-0000-0000-0000C4C10000}"/>
    <cellStyle name="Notas 2 3 2 2 2 5 2" xfId="33377" xr:uid="{00000000-0005-0000-0000-0000C5C10000}"/>
    <cellStyle name="Notas 2 3 2 2 2 5 3" xfId="41274" xr:uid="{00000000-0005-0000-0000-0000C6C10000}"/>
    <cellStyle name="Notas 2 3 2 2 2 5 4" xfId="25492" xr:uid="{00000000-0005-0000-0000-0000C7C10000}"/>
    <cellStyle name="Notas 2 3 2 2 2 5 5" xfId="50944" xr:uid="{00000000-0005-0000-0000-0000C8C10000}"/>
    <cellStyle name="Notas 2 3 2 2 2 6" xfId="26961" xr:uid="{00000000-0005-0000-0000-0000C9C10000}"/>
    <cellStyle name="Notas 2 3 2 2 2 7" xfId="34861" xr:uid="{00000000-0005-0000-0000-0000CAC10000}"/>
    <cellStyle name="Notas 2 3 2 2 2 8" xfId="20123" xr:uid="{00000000-0005-0000-0000-0000CBC10000}"/>
    <cellStyle name="Notas 2 3 2 2 2 9" xfId="42762" xr:uid="{00000000-0005-0000-0000-0000CCC10000}"/>
    <cellStyle name="Notas 2 3 2 2 3" xfId="1423" xr:uid="{00000000-0005-0000-0000-0000CDC10000}"/>
    <cellStyle name="Notas 2 3 2 2 3 2" xfId="6400" xr:uid="{00000000-0005-0000-0000-0000CEC10000}"/>
    <cellStyle name="Notas 2 3 2 2 3 2 2" xfId="27434" xr:uid="{00000000-0005-0000-0000-0000CFC10000}"/>
    <cellStyle name="Notas 2 3 2 2 3 3" xfId="11937" xr:uid="{00000000-0005-0000-0000-0000D0C10000}"/>
    <cellStyle name="Notas 2 3 2 2 3 3 2" xfId="35329" xr:uid="{00000000-0005-0000-0000-0000D1C10000}"/>
    <cellStyle name="Notas 2 3 2 2 3 4" xfId="19400" xr:uid="{00000000-0005-0000-0000-0000D2C10000}"/>
    <cellStyle name="Notas 2 3 2 2 3 5" xfId="43295" xr:uid="{00000000-0005-0000-0000-0000D3C10000}"/>
    <cellStyle name="Notas 2 3 2 2 4" xfId="6775" xr:uid="{00000000-0005-0000-0000-0000D4C10000}"/>
    <cellStyle name="Notas 2 3 2 2 4 2" xfId="15753" xr:uid="{00000000-0005-0000-0000-0000D5C10000}"/>
    <cellStyle name="Notas 2 3 2 2 4 2 2" xfId="28200" xr:uid="{00000000-0005-0000-0000-0000D6C10000}"/>
    <cellStyle name="Notas 2 3 2 2 4 3" xfId="36095" xr:uid="{00000000-0005-0000-0000-0000D7C10000}"/>
    <cellStyle name="Notas 2 3 2 2 4 4" xfId="20884" xr:uid="{00000000-0005-0000-0000-0000D8C10000}"/>
    <cellStyle name="Notas 2 3 2 2 4 5" xfId="46977" xr:uid="{00000000-0005-0000-0000-0000D9C10000}"/>
    <cellStyle name="Notas 2 3 2 2 5" xfId="4312" xr:uid="{00000000-0005-0000-0000-0000DAC10000}"/>
    <cellStyle name="Notas 2 3 2 2 5 2" xfId="14292" xr:uid="{00000000-0005-0000-0000-0000DBC10000}"/>
    <cellStyle name="Notas 2 3 2 2 5 2 2" xfId="29684" xr:uid="{00000000-0005-0000-0000-0000DCC10000}"/>
    <cellStyle name="Notas 2 3 2 2 5 3" xfId="37580" xr:uid="{00000000-0005-0000-0000-0000DDC10000}"/>
    <cellStyle name="Notas 2 3 2 2 5 4" xfId="22367" xr:uid="{00000000-0005-0000-0000-0000DEC10000}"/>
    <cellStyle name="Notas 2 3 2 2 5 5" xfId="45514" xr:uid="{00000000-0005-0000-0000-0000DFC10000}"/>
    <cellStyle name="Notas 2 3 2 2 6" xfId="7311" xr:uid="{00000000-0005-0000-0000-0000E0C10000}"/>
    <cellStyle name="Notas 2 3 2 2 6 2" xfId="16287" xr:uid="{00000000-0005-0000-0000-0000E1C10000}"/>
    <cellStyle name="Notas 2 3 2 2 6 2 2" xfId="31169" xr:uid="{00000000-0005-0000-0000-0000E2C10000}"/>
    <cellStyle name="Notas 2 3 2 2 6 3" xfId="39066" xr:uid="{00000000-0005-0000-0000-0000E3C10000}"/>
    <cellStyle name="Notas 2 3 2 2 6 4" xfId="23851" xr:uid="{00000000-0005-0000-0000-0000E4C10000}"/>
    <cellStyle name="Notas 2 3 2 2 6 5" xfId="47512" xr:uid="{00000000-0005-0000-0000-0000E5C10000}"/>
    <cellStyle name="Notas 2 3 2 2 7" xfId="3219" xr:uid="{00000000-0005-0000-0000-0000E6C10000}"/>
    <cellStyle name="Notas 2 3 2 2 7 2" xfId="13203" xr:uid="{00000000-0005-0000-0000-0000E7C10000}"/>
    <cellStyle name="Notas 2 3 2 2 7 2 2" xfId="32654" xr:uid="{00000000-0005-0000-0000-0000E8C10000}"/>
    <cellStyle name="Notas 2 3 2 2 7 3" xfId="40551" xr:uid="{00000000-0005-0000-0000-0000E9C10000}"/>
    <cellStyle name="Notas 2 3 2 2 7 4" xfId="25252" xr:uid="{00000000-0005-0000-0000-0000EAC10000}"/>
    <cellStyle name="Notas 2 3 2 2 7 5" xfId="44424" xr:uid="{00000000-0005-0000-0000-0000EBC10000}"/>
    <cellStyle name="Notas 2 3 2 2 8" xfId="7985" xr:uid="{00000000-0005-0000-0000-0000ECC10000}"/>
    <cellStyle name="Notas 2 3 2 2 8 2" xfId="16952" xr:uid="{00000000-0005-0000-0000-0000EDC10000}"/>
    <cellStyle name="Notas 2 3 2 2 8 3" xfId="26238" xr:uid="{00000000-0005-0000-0000-0000EEC10000}"/>
    <cellStyle name="Notas 2 3 2 2 8 4" xfId="48177" xr:uid="{00000000-0005-0000-0000-0000EFC10000}"/>
    <cellStyle name="Notas 2 3 2 2 9" xfId="11938" xr:uid="{00000000-0005-0000-0000-0000F0C10000}"/>
    <cellStyle name="Notas 2 3 2 2 9 2" xfId="34138" xr:uid="{00000000-0005-0000-0000-0000F1C10000}"/>
    <cellStyle name="Notas 2 3 2 2 9 3" xfId="49820" xr:uid="{00000000-0005-0000-0000-0000F2C10000}"/>
    <cellStyle name="Notas 2 3 2 3" xfId="906" xr:uid="{00000000-0005-0000-0000-0000F3C10000}"/>
    <cellStyle name="Notas 2 3 2 3 10" xfId="41812" xr:uid="{00000000-0005-0000-0000-0000F4C10000}"/>
    <cellStyle name="Notas 2 3 2 3 2" xfId="1067" xr:uid="{00000000-0005-0000-0000-0000F5C10000}"/>
    <cellStyle name="Notas 2 3 2 3 2 2" xfId="2745" xr:uid="{00000000-0005-0000-0000-0000F6C10000}"/>
    <cellStyle name="Notas 2 3 2 3 2 2 2" xfId="6256" xr:uid="{00000000-0005-0000-0000-0000F7C10000}"/>
    <cellStyle name="Notas 2 3 2 3 2 2 3" xfId="11939" xr:uid="{00000000-0005-0000-0000-0000F8C10000}"/>
    <cellStyle name="Notas 2 3 2 3 2 2 4" xfId="27462" xr:uid="{00000000-0005-0000-0000-0000F9C10000}"/>
    <cellStyle name="Notas 2 3 2 3 2 2 5" xfId="43951" xr:uid="{00000000-0005-0000-0000-0000FAC10000}"/>
    <cellStyle name="Notas 2 3 2 3 2 3" xfId="3745" xr:uid="{00000000-0005-0000-0000-0000FBC10000}"/>
    <cellStyle name="Notas 2 3 2 3 2 3 2" xfId="13729" xr:uid="{00000000-0005-0000-0000-0000FCC10000}"/>
    <cellStyle name="Notas 2 3 2 3 2 3 3" xfId="35357" xr:uid="{00000000-0005-0000-0000-0000FDC10000}"/>
    <cellStyle name="Notas 2 3 2 3 2 3 4" xfId="44950" xr:uid="{00000000-0005-0000-0000-0000FEC10000}"/>
    <cellStyle name="Notas 2 3 2 3 2 4" xfId="9263" xr:uid="{00000000-0005-0000-0000-0000FFC10000}"/>
    <cellStyle name="Notas 2 3 2 3 2 4 2" xfId="18229" xr:uid="{00000000-0005-0000-0000-000000C20000}"/>
    <cellStyle name="Notas 2 3 2 3 2 4 3" xfId="49455" xr:uid="{00000000-0005-0000-0000-000001C20000}"/>
    <cellStyle name="Notas 2 3 2 3 2 5" xfId="11940" xr:uid="{00000000-0005-0000-0000-000002C20000}"/>
    <cellStyle name="Notas 2 3 2 3 2 5 2" xfId="51098" xr:uid="{00000000-0005-0000-0000-000003C20000}"/>
    <cellStyle name="Notas 2 3 2 3 2 6" xfId="20122" xr:uid="{00000000-0005-0000-0000-000004C20000}"/>
    <cellStyle name="Notas 2 3 2 3 2 7" xfId="42916" xr:uid="{00000000-0005-0000-0000-000005C20000}"/>
    <cellStyle name="Notas 2 3 2 3 3" xfId="1597" xr:uid="{00000000-0005-0000-0000-000006C20000}"/>
    <cellStyle name="Notas 2 3 2 3 3 2" xfId="6949" xr:uid="{00000000-0005-0000-0000-000007C20000}"/>
    <cellStyle name="Notas 2 3 2 3 3 2 2" xfId="15927" xr:uid="{00000000-0005-0000-0000-000008C20000}"/>
    <cellStyle name="Notas 2 3 2 3 3 2 3" xfId="28922" xr:uid="{00000000-0005-0000-0000-000009C20000}"/>
    <cellStyle name="Notas 2 3 2 3 3 2 4" xfId="47151" xr:uid="{00000000-0005-0000-0000-00000AC20000}"/>
    <cellStyle name="Notas 2 3 2 3 3 3" xfId="11941" xr:uid="{00000000-0005-0000-0000-00000BC20000}"/>
    <cellStyle name="Notas 2 3 2 3 3 3 2" xfId="36817" xr:uid="{00000000-0005-0000-0000-00000CC20000}"/>
    <cellStyle name="Notas 2 3 2 3 3 4" xfId="21606" xr:uid="{00000000-0005-0000-0000-00000DC20000}"/>
    <cellStyle name="Notas 2 3 2 3 3 5" xfId="43469" xr:uid="{00000000-0005-0000-0000-00000EC20000}"/>
    <cellStyle name="Notas 2 3 2 3 4" xfId="4872" xr:uid="{00000000-0005-0000-0000-00000FC20000}"/>
    <cellStyle name="Notas 2 3 2 3 4 2" xfId="14850" xr:uid="{00000000-0005-0000-0000-000010C20000}"/>
    <cellStyle name="Notas 2 3 2 3 4 2 2" xfId="30406" xr:uid="{00000000-0005-0000-0000-000011C20000}"/>
    <cellStyle name="Notas 2 3 2 3 4 3" xfId="38302" xr:uid="{00000000-0005-0000-0000-000012C20000}"/>
    <cellStyle name="Notas 2 3 2 3 4 4" xfId="23089" xr:uid="{00000000-0005-0000-0000-000013C20000}"/>
    <cellStyle name="Notas 2 3 2 3 4 5" xfId="46072" xr:uid="{00000000-0005-0000-0000-000014C20000}"/>
    <cellStyle name="Notas 2 3 2 3 5" xfId="7485" xr:uid="{00000000-0005-0000-0000-000015C20000}"/>
    <cellStyle name="Notas 2 3 2 3 5 2" xfId="16460" xr:uid="{00000000-0005-0000-0000-000016C20000}"/>
    <cellStyle name="Notas 2 3 2 3 5 2 2" xfId="31891" xr:uid="{00000000-0005-0000-0000-000017C20000}"/>
    <cellStyle name="Notas 2 3 2 3 5 3" xfId="39788" xr:uid="{00000000-0005-0000-0000-000018C20000}"/>
    <cellStyle name="Notas 2 3 2 3 5 4" xfId="24573" xr:uid="{00000000-0005-0000-0000-000019C20000}"/>
    <cellStyle name="Notas 2 3 2 3 5 5" xfId="47685" xr:uid="{00000000-0005-0000-0000-00001AC20000}"/>
    <cellStyle name="Notas 2 3 2 3 6" xfId="3393" xr:uid="{00000000-0005-0000-0000-00001BC20000}"/>
    <cellStyle name="Notas 2 3 2 3 6 2" xfId="13377" xr:uid="{00000000-0005-0000-0000-00001CC20000}"/>
    <cellStyle name="Notas 2 3 2 3 6 2 2" xfId="33376" xr:uid="{00000000-0005-0000-0000-00001DC20000}"/>
    <cellStyle name="Notas 2 3 2 3 6 3" xfId="41273" xr:uid="{00000000-0005-0000-0000-00001EC20000}"/>
    <cellStyle name="Notas 2 3 2 3 6 4" xfId="25491" xr:uid="{00000000-0005-0000-0000-00001FC20000}"/>
    <cellStyle name="Notas 2 3 2 3 6 5" xfId="44598" xr:uid="{00000000-0005-0000-0000-000020C20000}"/>
    <cellStyle name="Notas 2 3 2 3 7" xfId="8159" xr:uid="{00000000-0005-0000-0000-000021C20000}"/>
    <cellStyle name="Notas 2 3 2 3 7 2" xfId="17126" xr:uid="{00000000-0005-0000-0000-000022C20000}"/>
    <cellStyle name="Notas 2 3 2 3 7 3" xfId="26960" xr:uid="{00000000-0005-0000-0000-000023C20000}"/>
    <cellStyle name="Notas 2 3 2 3 7 4" xfId="48351" xr:uid="{00000000-0005-0000-0000-000024C20000}"/>
    <cellStyle name="Notas 2 3 2 3 8" xfId="11942" xr:uid="{00000000-0005-0000-0000-000025C20000}"/>
    <cellStyle name="Notas 2 3 2 3 8 2" xfId="34860" xr:uid="{00000000-0005-0000-0000-000026C20000}"/>
    <cellStyle name="Notas 2 3 2 3 8 3" xfId="49994" xr:uid="{00000000-0005-0000-0000-000027C20000}"/>
    <cellStyle name="Notas 2 3 2 3 9" xfId="18626" xr:uid="{00000000-0005-0000-0000-000028C20000}"/>
    <cellStyle name="Notas 2 3 2 4" xfId="477" xr:uid="{00000000-0005-0000-0000-000029C20000}"/>
    <cellStyle name="Notas 2 3 2 4 2" xfId="2605" xr:uid="{00000000-0005-0000-0000-00002AC20000}"/>
    <cellStyle name="Notas 2 3 2 4 2 2" xfId="6232" xr:uid="{00000000-0005-0000-0000-00002BC20000}"/>
    <cellStyle name="Notas 2 3 2 4 2 3" xfId="11943" xr:uid="{00000000-0005-0000-0000-00002CC20000}"/>
    <cellStyle name="Notas 2 3 2 4 2 4" xfId="27353" xr:uid="{00000000-0005-0000-0000-00002DC20000}"/>
    <cellStyle name="Notas 2 3 2 4 2 5" xfId="43815" xr:uid="{00000000-0005-0000-0000-00002EC20000}"/>
    <cellStyle name="Notas 2 3 2 4 3" xfId="5260" xr:uid="{00000000-0005-0000-0000-00002FC20000}"/>
    <cellStyle name="Notas 2 3 2 4 3 2" xfId="15237" xr:uid="{00000000-0005-0000-0000-000030C20000}"/>
    <cellStyle name="Notas 2 3 2 4 3 3" xfId="35248" xr:uid="{00000000-0005-0000-0000-000031C20000}"/>
    <cellStyle name="Notas 2 3 2 4 3 4" xfId="46460" xr:uid="{00000000-0005-0000-0000-000032C20000}"/>
    <cellStyle name="Notas 2 3 2 4 4" xfId="2967" xr:uid="{00000000-0005-0000-0000-000033C20000}"/>
    <cellStyle name="Notas 2 3 2 4 4 2" xfId="12951" xr:uid="{00000000-0005-0000-0000-000034C20000}"/>
    <cellStyle name="Notas 2 3 2 4 4 3" xfId="44172" xr:uid="{00000000-0005-0000-0000-000035C20000}"/>
    <cellStyle name="Notas 2 3 2 4 5" xfId="9264" xr:uid="{00000000-0005-0000-0000-000036C20000}"/>
    <cellStyle name="Notas 2 3 2 4 5 2" xfId="18230" xr:uid="{00000000-0005-0000-0000-000037C20000}"/>
    <cellStyle name="Notas 2 3 2 4 5 3" xfId="49456" xr:uid="{00000000-0005-0000-0000-000038C20000}"/>
    <cellStyle name="Notas 2 3 2 4 6" xfId="11944" xr:uid="{00000000-0005-0000-0000-000039C20000}"/>
    <cellStyle name="Notas 2 3 2 4 6 2" xfId="51099" xr:uid="{00000000-0005-0000-0000-00003AC20000}"/>
    <cellStyle name="Notas 2 3 2 4 7" xfId="19082" xr:uid="{00000000-0005-0000-0000-00003BC20000}"/>
    <cellStyle name="Notas 2 3 2 4 8" xfId="42917" xr:uid="{00000000-0005-0000-0000-00003CC20000}"/>
    <cellStyle name="Notas 2 3 2 5" xfId="1171" xr:uid="{00000000-0005-0000-0000-00003DC20000}"/>
    <cellStyle name="Notas 2 3 2 5 2" xfId="4493" xr:uid="{00000000-0005-0000-0000-00003EC20000}"/>
    <cellStyle name="Notas 2 3 2 5 2 2" xfId="14472" xr:uid="{00000000-0005-0000-0000-00003FC20000}"/>
    <cellStyle name="Notas 2 3 2 5 2 3" xfId="27882" xr:uid="{00000000-0005-0000-0000-000040C20000}"/>
    <cellStyle name="Notas 2 3 2 5 2 4" xfId="45694" xr:uid="{00000000-0005-0000-0000-000041C20000}"/>
    <cellStyle name="Notas 2 3 2 5 3" xfId="11945" xr:uid="{00000000-0005-0000-0000-000042C20000}"/>
    <cellStyle name="Notas 2 3 2 5 3 2" xfId="35777" xr:uid="{00000000-0005-0000-0000-000043C20000}"/>
    <cellStyle name="Notas 2 3 2 5 4" xfId="20566" xr:uid="{00000000-0005-0000-0000-000044C20000}"/>
    <cellStyle name="Notas 2 3 2 5 5" xfId="43044" xr:uid="{00000000-0005-0000-0000-000045C20000}"/>
    <cellStyle name="Notas 2 3 2 6" xfId="5742" xr:uid="{00000000-0005-0000-0000-000046C20000}"/>
    <cellStyle name="Notas 2 3 2 6 2" xfId="29366" xr:uid="{00000000-0005-0000-0000-000047C20000}"/>
    <cellStyle name="Notas 2 3 2 6 2 2" xfId="51385" xr:uid="{00000000-0005-0000-0000-000048C20000}"/>
    <cellStyle name="Notas 2 3 2 6 3" xfId="37262" xr:uid="{00000000-0005-0000-0000-000049C20000}"/>
    <cellStyle name="Notas 2 3 2 6 3 2" xfId="51304" xr:uid="{00000000-0005-0000-0000-00004AC20000}"/>
    <cellStyle name="Notas 2 3 2 6 4" xfId="22050" xr:uid="{00000000-0005-0000-0000-00004BC20000}"/>
    <cellStyle name="Notas 2 3 2 7" xfId="6520" xr:uid="{00000000-0005-0000-0000-00004CC20000}"/>
    <cellStyle name="Notas 2 3 2 7 2" xfId="15502" xr:uid="{00000000-0005-0000-0000-00004DC20000}"/>
    <cellStyle name="Notas 2 3 2 7 2 2" xfId="30851" xr:uid="{00000000-0005-0000-0000-00004EC20000}"/>
    <cellStyle name="Notas 2 3 2 7 3" xfId="38748" xr:uid="{00000000-0005-0000-0000-00004FC20000}"/>
    <cellStyle name="Notas 2 3 2 7 4" xfId="23534" xr:uid="{00000000-0005-0000-0000-000050C20000}"/>
    <cellStyle name="Notas 2 3 2 7 5" xfId="46725" xr:uid="{00000000-0005-0000-0000-000051C20000}"/>
    <cellStyle name="Notas 2 3 2 8" xfId="4032" xr:uid="{00000000-0005-0000-0000-000052C20000}"/>
    <cellStyle name="Notas 2 3 2 8 2" xfId="14013" xr:uid="{00000000-0005-0000-0000-000053C20000}"/>
    <cellStyle name="Notas 2 3 2 8 2 2" xfId="32336" xr:uid="{00000000-0005-0000-0000-000054C20000}"/>
    <cellStyle name="Notas 2 3 2 8 3" xfId="40233" xr:uid="{00000000-0005-0000-0000-000055C20000}"/>
    <cellStyle name="Notas 2 3 2 8 4" xfId="24967" xr:uid="{00000000-0005-0000-0000-000056C20000}"/>
    <cellStyle name="Notas 2 3 2 8 5" xfId="45235" xr:uid="{00000000-0005-0000-0000-000057C20000}"/>
    <cellStyle name="Notas 2 3 2 9" xfId="7059" xr:uid="{00000000-0005-0000-0000-000058C20000}"/>
    <cellStyle name="Notas 2 3 2 9 2" xfId="16036" xr:uid="{00000000-0005-0000-0000-000059C20000}"/>
    <cellStyle name="Notas 2 3 2 9 3" xfId="25921" xr:uid="{00000000-0005-0000-0000-00005AC20000}"/>
    <cellStyle name="Notas 2 3 2 9 4" xfId="47261" xr:uid="{00000000-0005-0000-0000-00005BC20000}"/>
    <cellStyle name="Notas 2 3 3" xfId="320" xr:uid="{00000000-0005-0000-0000-00005CC20000}"/>
    <cellStyle name="Notas 2 3 3 10" xfId="7798" xr:uid="{00000000-0005-0000-0000-00005DC20000}"/>
    <cellStyle name="Notas 2 3 3 10 2" xfId="16765" xr:uid="{00000000-0005-0000-0000-00005EC20000}"/>
    <cellStyle name="Notas 2 3 3 10 3" xfId="33821" xr:uid="{00000000-0005-0000-0000-00005FC20000}"/>
    <cellStyle name="Notas 2 3 3 10 4" xfId="47990" xr:uid="{00000000-0005-0000-0000-000060C20000}"/>
    <cellStyle name="Notas 2 3 3 11" xfId="11946" xr:uid="{00000000-0005-0000-0000-000061C20000}"/>
    <cellStyle name="Notas 2 3 3 11 2" xfId="49633" xr:uid="{00000000-0005-0000-0000-000062C20000}"/>
    <cellStyle name="Notas 2 3 3 12" xfId="18404" xr:uid="{00000000-0005-0000-0000-000063C20000}"/>
    <cellStyle name="Notas 2 3 3 13" xfId="41451" xr:uid="{00000000-0005-0000-0000-000064C20000}"/>
    <cellStyle name="Notas 2 3 3 2" xfId="733" xr:uid="{00000000-0005-0000-0000-000065C20000}"/>
    <cellStyle name="Notas 2 3 3 2 10" xfId="41639" xr:uid="{00000000-0005-0000-0000-000066C20000}"/>
    <cellStyle name="Notas 2 3 3 2 2" xfId="2564" xr:uid="{00000000-0005-0000-0000-000067C20000}"/>
    <cellStyle name="Notas 2 3 3 2 2 2" xfId="5055" xr:uid="{00000000-0005-0000-0000-000068C20000}"/>
    <cellStyle name="Notas 2 3 3 2 2 2 2" xfId="15033" xr:uid="{00000000-0005-0000-0000-000069C20000}"/>
    <cellStyle name="Notas 2 3 3 2 2 2 2 2" xfId="28925" xr:uid="{00000000-0005-0000-0000-00006AC20000}"/>
    <cellStyle name="Notas 2 3 3 2 2 2 3" xfId="36820" xr:uid="{00000000-0005-0000-0000-00006BC20000}"/>
    <cellStyle name="Notas 2 3 3 2 2 2 4" xfId="21609" xr:uid="{00000000-0005-0000-0000-00006CC20000}"/>
    <cellStyle name="Notas 2 3 3 2 2 2 5" xfId="46255" xr:uid="{00000000-0005-0000-0000-00006DC20000}"/>
    <cellStyle name="Notas 2 3 3 2 2 3" xfId="9110" xr:uid="{00000000-0005-0000-0000-00006EC20000}"/>
    <cellStyle name="Notas 2 3 3 2 2 3 2" xfId="18076" xr:uid="{00000000-0005-0000-0000-00006FC20000}"/>
    <cellStyle name="Notas 2 3 3 2 2 3 2 2" xfId="30409" xr:uid="{00000000-0005-0000-0000-000070C20000}"/>
    <cellStyle name="Notas 2 3 3 2 2 3 3" xfId="38305" xr:uid="{00000000-0005-0000-0000-000071C20000}"/>
    <cellStyle name="Notas 2 3 3 2 2 3 4" xfId="23092" xr:uid="{00000000-0005-0000-0000-000072C20000}"/>
    <cellStyle name="Notas 2 3 3 2 2 3 5" xfId="49302" xr:uid="{00000000-0005-0000-0000-000073C20000}"/>
    <cellStyle name="Notas 2 3 3 2 2 4" xfId="9980" xr:uid="{00000000-0005-0000-0000-000074C20000}"/>
    <cellStyle name="Notas 2 3 3 2 2 4 2" xfId="31894" xr:uid="{00000000-0005-0000-0000-000075C20000}"/>
    <cellStyle name="Notas 2 3 3 2 2 4 3" xfId="39791" xr:uid="{00000000-0005-0000-0000-000076C20000}"/>
    <cellStyle name="Notas 2 3 3 2 2 4 4" xfId="24576" xr:uid="{00000000-0005-0000-0000-000077C20000}"/>
    <cellStyle name="Notas 2 3 3 2 2 4 5" xfId="50945" xr:uid="{00000000-0005-0000-0000-000078C20000}"/>
    <cellStyle name="Notas 2 3 3 2 2 5" xfId="12585" xr:uid="{00000000-0005-0000-0000-000079C20000}"/>
    <cellStyle name="Notas 2 3 3 2 2 5 2" xfId="33379" xr:uid="{00000000-0005-0000-0000-00007AC20000}"/>
    <cellStyle name="Notas 2 3 3 2 2 5 3" xfId="41276" xr:uid="{00000000-0005-0000-0000-00007BC20000}"/>
    <cellStyle name="Notas 2 3 3 2 2 6" xfId="26963" xr:uid="{00000000-0005-0000-0000-00007CC20000}"/>
    <cellStyle name="Notas 2 3 3 2 2 7" xfId="34863" xr:uid="{00000000-0005-0000-0000-00007DC20000}"/>
    <cellStyle name="Notas 2 3 3 2 2 8" xfId="20125" xr:uid="{00000000-0005-0000-0000-00007EC20000}"/>
    <cellStyle name="Notas 2 3 3 2 2 9" xfId="42763" xr:uid="{00000000-0005-0000-0000-00007FC20000}"/>
    <cellStyle name="Notas 2 3 3 2 3" xfId="1424" xr:uid="{00000000-0005-0000-0000-000080C20000}"/>
    <cellStyle name="Notas 2 3 3 2 3 2" xfId="6776" xr:uid="{00000000-0005-0000-0000-000081C20000}"/>
    <cellStyle name="Notas 2 3 3 2 3 2 2" xfId="15754" xr:uid="{00000000-0005-0000-0000-000082C20000}"/>
    <cellStyle name="Notas 2 3 3 2 3 2 3" xfId="28201" xr:uid="{00000000-0005-0000-0000-000083C20000}"/>
    <cellStyle name="Notas 2 3 3 2 3 2 4" xfId="46978" xr:uid="{00000000-0005-0000-0000-000084C20000}"/>
    <cellStyle name="Notas 2 3 3 2 3 3" xfId="11947" xr:uid="{00000000-0005-0000-0000-000085C20000}"/>
    <cellStyle name="Notas 2 3 3 2 3 3 2" xfId="36096" xr:uid="{00000000-0005-0000-0000-000086C20000}"/>
    <cellStyle name="Notas 2 3 3 2 3 4" xfId="20885" xr:uid="{00000000-0005-0000-0000-000087C20000}"/>
    <cellStyle name="Notas 2 3 3 2 3 5" xfId="43296" xr:uid="{00000000-0005-0000-0000-000088C20000}"/>
    <cellStyle name="Notas 2 3 3 2 4" xfId="4216" xr:uid="{00000000-0005-0000-0000-000089C20000}"/>
    <cellStyle name="Notas 2 3 3 2 4 2" xfId="14196" xr:uid="{00000000-0005-0000-0000-00008AC20000}"/>
    <cellStyle name="Notas 2 3 3 2 4 2 2" xfId="29685" xr:uid="{00000000-0005-0000-0000-00008BC20000}"/>
    <cellStyle name="Notas 2 3 3 2 4 3" xfId="37581" xr:uid="{00000000-0005-0000-0000-00008CC20000}"/>
    <cellStyle name="Notas 2 3 3 2 4 4" xfId="22368" xr:uid="{00000000-0005-0000-0000-00008DC20000}"/>
    <cellStyle name="Notas 2 3 3 2 4 5" xfId="45418" xr:uid="{00000000-0005-0000-0000-00008EC20000}"/>
    <cellStyle name="Notas 2 3 3 2 5" xfId="7312" xr:uid="{00000000-0005-0000-0000-00008FC20000}"/>
    <cellStyle name="Notas 2 3 3 2 5 2" xfId="16288" xr:uid="{00000000-0005-0000-0000-000090C20000}"/>
    <cellStyle name="Notas 2 3 3 2 5 2 2" xfId="31170" xr:uid="{00000000-0005-0000-0000-000091C20000}"/>
    <cellStyle name="Notas 2 3 3 2 5 3" xfId="39067" xr:uid="{00000000-0005-0000-0000-000092C20000}"/>
    <cellStyle name="Notas 2 3 3 2 5 4" xfId="23852" xr:uid="{00000000-0005-0000-0000-000093C20000}"/>
    <cellStyle name="Notas 2 3 3 2 5 5" xfId="47513" xr:uid="{00000000-0005-0000-0000-000094C20000}"/>
    <cellStyle name="Notas 2 3 3 2 6" xfId="3220" xr:uid="{00000000-0005-0000-0000-000095C20000}"/>
    <cellStyle name="Notas 2 3 3 2 6 2" xfId="13204" xr:uid="{00000000-0005-0000-0000-000096C20000}"/>
    <cellStyle name="Notas 2 3 3 2 6 2 2" xfId="32655" xr:uid="{00000000-0005-0000-0000-000097C20000}"/>
    <cellStyle name="Notas 2 3 3 2 6 3" xfId="40552" xr:uid="{00000000-0005-0000-0000-000098C20000}"/>
    <cellStyle name="Notas 2 3 3 2 6 4" xfId="25253" xr:uid="{00000000-0005-0000-0000-000099C20000}"/>
    <cellStyle name="Notas 2 3 3 2 6 5" xfId="44425" xr:uid="{00000000-0005-0000-0000-00009AC20000}"/>
    <cellStyle name="Notas 2 3 3 2 7" xfId="7986" xr:uid="{00000000-0005-0000-0000-00009BC20000}"/>
    <cellStyle name="Notas 2 3 3 2 7 2" xfId="16953" xr:uid="{00000000-0005-0000-0000-00009CC20000}"/>
    <cellStyle name="Notas 2 3 3 2 7 3" xfId="26239" xr:uid="{00000000-0005-0000-0000-00009DC20000}"/>
    <cellStyle name="Notas 2 3 3 2 7 4" xfId="48178" xr:uid="{00000000-0005-0000-0000-00009EC20000}"/>
    <cellStyle name="Notas 2 3 3 2 8" xfId="11948" xr:uid="{00000000-0005-0000-0000-00009FC20000}"/>
    <cellStyle name="Notas 2 3 3 2 8 2" xfId="34139" xr:uid="{00000000-0005-0000-0000-0000A0C20000}"/>
    <cellStyle name="Notas 2 3 3 2 8 3" xfId="49821" xr:uid="{00000000-0005-0000-0000-0000A1C20000}"/>
    <cellStyle name="Notas 2 3 3 2 9" xfId="19401" xr:uid="{00000000-0005-0000-0000-0000A2C20000}"/>
    <cellStyle name="Notas 2 3 3 3" xfId="907" xr:uid="{00000000-0005-0000-0000-0000A3C20000}"/>
    <cellStyle name="Notas 2 3 3 3 2" xfId="1598" xr:uid="{00000000-0005-0000-0000-0000A4C20000}"/>
    <cellStyle name="Notas 2 3 3 3 2 2" xfId="6950" xr:uid="{00000000-0005-0000-0000-0000A5C20000}"/>
    <cellStyle name="Notas 2 3 3 3 2 2 2" xfId="15928" xr:uid="{00000000-0005-0000-0000-0000A6C20000}"/>
    <cellStyle name="Notas 2 3 3 3 2 2 3" xfId="28924" xr:uid="{00000000-0005-0000-0000-0000A7C20000}"/>
    <cellStyle name="Notas 2 3 3 3 2 2 4" xfId="47152" xr:uid="{00000000-0005-0000-0000-0000A8C20000}"/>
    <cellStyle name="Notas 2 3 3 3 2 3" xfId="11949" xr:uid="{00000000-0005-0000-0000-0000A9C20000}"/>
    <cellStyle name="Notas 2 3 3 3 2 3 2" xfId="36819" xr:uid="{00000000-0005-0000-0000-0000AAC20000}"/>
    <cellStyle name="Notas 2 3 3 3 2 4" xfId="21608" xr:uid="{00000000-0005-0000-0000-0000ABC20000}"/>
    <cellStyle name="Notas 2 3 3 3 2 5" xfId="43470" xr:uid="{00000000-0005-0000-0000-0000ACC20000}"/>
    <cellStyle name="Notas 2 3 3 3 3" xfId="4776" xr:uid="{00000000-0005-0000-0000-0000ADC20000}"/>
    <cellStyle name="Notas 2 3 3 3 3 2" xfId="14754" xr:uid="{00000000-0005-0000-0000-0000AEC20000}"/>
    <cellStyle name="Notas 2 3 3 3 3 2 2" xfId="30408" xr:uid="{00000000-0005-0000-0000-0000AFC20000}"/>
    <cellStyle name="Notas 2 3 3 3 3 3" xfId="38304" xr:uid="{00000000-0005-0000-0000-0000B0C20000}"/>
    <cellStyle name="Notas 2 3 3 3 3 4" xfId="23091" xr:uid="{00000000-0005-0000-0000-0000B1C20000}"/>
    <cellStyle name="Notas 2 3 3 3 3 5" xfId="45976" xr:uid="{00000000-0005-0000-0000-0000B2C20000}"/>
    <cellStyle name="Notas 2 3 3 3 4" xfId="7486" xr:uid="{00000000-0005-0000-0000-0000B3C20000}"/>
    <cellStyle name="Notas 2 3 3 3 4 2" xfId="16461" xr:uid="{00000000-0005-0000-0000-0000B4C20000}"/>
    <cellStyle name="Notas 2 3 3 3 4 2 2" xfId="31893" xr:uid="{00000000-0005-0000-0000-0000B5C20000}"/>
    <cellStyle name="Notas 2 3 3 3 4 3" xfId="39790" xr:uid="{00000000-0005-0000-0000-0000B6C20000}"/>
    <cellStyle name="Notas 2 3 3 3 4 4" xfId="24575" xr:uid="{00000000-0005-0000-0000-0000B7C20000}"/>
    <cellStyle name="Notas 2 3 3 3 4 5" xfId="47686" xr:uid="{00000000-0005-0000-0000-0000B8C20000}"/>
    <cellStyle name="Notas 2 3 3 3 5" xfId="3394" xr:uid="{00000000-0005-0000-0000-0000B9C20000}"/>
    <cellStyle name="Notas 2 3 3 3 5 2" xfId="13378" xr:uid="{00000000-0005-0000-0000-0000BAC20000}"/>
    <cellStyle name="Notas 2 3 3 3 5 2 2" xfId="33378" xr:uid="{00000000-0005-0000-0000-0000BBC20000}"/>
    <cellStyle name="Notas 2 3 3 3 5 3" xfId="41275" xr:uid="{00000000-0005-0000-0000-0000BCC20000}"/>
    <cellStyle name="Notas 2 3 3 3 5 4" xfId="25493" xr:uid="{00000000-0005-0000-0000-0000BDC20000}"/>
    <cellStyle name="Notas 2 3 3 3 5 5" xfId="44599" xr:uid="{00000000-0005-0000-0000-0000BEC20000}"/>
    <cellStyle name="Notas 2 3 3 3 6" xfId="8160" xr:uid="{00000000-0005-0000-0000-0000BFC20000}"/>
    <cellStyle name="Notas 2 3 3 3 6 2" xfId="17127" xr:uid="{00000000-0005-0000-0000-0000C0C20000}"/>
    <cellStyle name="Notas 2 3 3 3 6 3" xfId="26962" xr:uid="{00000000-0005-0000-0000-0000C1C20000}"/>
    <cellStyle name="Notas 2 3 3 3 6 4" xfId="48352" xr:uid="{00000000-0005-0000-0000-0000C2C20000}"/>
    <cellStyle name="Notas 2 3 3 3 7" xfId="11950" xr:uid="{00000000-0005-0000-0000-0000C3C20000}"/>
    <cellStyle name="Notas 2 3 3 3 7 2" xfId="34862" xr:uid="{00000000-0005-0000-0000-0000C4C20000}"/>
    <cellStyle name="Notas 2 3 3 3 7 3" xfId="49995" xr:uid="{00000000-0005-0000-0000-0000C5C20000}"/>
    <cellStyle name="Notas 2 3 3 3 8" xfId="20124" xr:uid="{00000000-0005-0000-0000-0000C6C20000}"/>
    <cellStyle name="Notas 2 3 3 3 9" xfId="41813" xr:uid="{00000000-0005-0000-0000-0000C7C20000}"/>
    <cellStyle name="Notas 2 3 3 4" xfId="544" xr:uid="{00000000-0005-0000-0000-0000C8C20000}"/>
    <cellStyle name="Notas 2 3 3 4 2" xfId="2655" xr:uid="{00000000-0005-0000-0000-0000C9C20000}"/>
    <cellStyle name="Notas 2 3 3 4 2 2" xfId="4594" xr:uid="{00000000-0005-0000-0000-0000CAC20000}"/>
    <cellStyle name="Notas 2 3 3 4 2 2 2" xfId="14572" xr:uid="{00000000-0005-0000-0000-0000CBC20000}"/>
    <cellStyle name="Notas 2 3 3 4 2 2 3" xfId="45794" xr:uid="{00000000-0005-0000-0000-0000CCC20000}"/>
    <cellStyle name="Notas 2 3 3 4 2 3" xfId="11951" xr:uid="{00000000-0005-0000-0000-0000CDC20000}"/>
    <cellStyle name="Notas 2 3 3 4 2 4" xfId="27354" xr:uid="{00000000-0005-0000-0000-0000CEC20000}"/>
    <cellStyle name="Notas 2 3 3 4 2 5" xfId="43865" xr:uid="{00000000-0005-0000-0000-0000CFC20000}"/>
    <cellStyle name="Notas 2 3 3 4 3" xfId="3746" xr:uid="{00000000-0005-0000-0000-0000D0C20000}"/>
    <cellStyle name="Notas 2 3 3 4 3 2" xfId="13730" xr:uid="{00000000-0005-0000-0000-0000D1C20000}"/>
    <cellStyle name="Notas 2 3 3 4 3 3" xfId="35249" xr:uid="{00000000-0005-0000-0000-0000D2C20000}"/>
    <cellStyle name="Notas 2 3 3 4 3 4" xfId="44951" xr:uid="{00000000-0005-0000-0000-0000D3C20000}"/>
    <cellStyle name="Notas 2 3 3 4 4" xfId="9265" xr:uid="{00000000-0005-0000-0000-0000D4C20000}"/>
    <cellStyle name="Notas 2 3 3 4 4 2" xfId="18231" xr:uid="{00000000-0005-0000-0000-0000D5C20000}"/>
    <cellStyle name="Notas 2 3 3 4 4 3" xfId="49457" xr:uid="{00000000-0005-0000-0000-0000D6C20000}"/>
    <cellStyle name="Notas 2 3 3 4 5" xfId="11952" xr:uid="{00000000-0005-0000-0000-0000D7C20000}"/>
    <cellStyle name="Notas 2 3 3 4 5 2" xfId="51100" xr:uid="{00000000-0005-0000-0000-0000D8C20000}"/>
    <cellStyle name="Notas 2 3 3 4 6" xfId="19083" xr:uid="{00000000-0005-0000-0000-0000D9C20000}"/>
    <cellStyle name="Notas 2 3 3 4 7" xfId="42918" xr:uid="{00000000-0005-0000-0000-0000DAC20000}"/>
    <cellStyle name="Notas 2 3 3 5" xfId="1236" xr:uid="{00000000-0005-0000-0000-0000DBC20000}"/>
    <cellStyle name="Notas 2 3 3 5 2" xfId="6117" xr:uid="{00000000-0005-0000-0000-0000DCC20000}"/>
    <cellStyle name="Notas 2 3 3 5 2 2" xfId="27883" xr:uid="{00000000-0005-0000-0000-0000DDC20000}"/>
    <cellStyle name="Notas 2 3 3 5 3" xfId="11953" xr:uid="{00000000-0005-0000-0000-0000DEC20000}"/>
    <cellStyle name="Notas 2 3 3 5 3 2" xfId="35778" xr:uid="{00000000-0005-0000-0000-0000DFC20000}"/>
    <cellStyle name="Notas 2 3 3 5 4" xfId="20567" xr:uid="{00000000-0005-0000-0000-0000E0C20000}"/>
    <cellStyle name="Notas 2 3 3 5 5" xfId="43108" xr:uid="{00000000-0005-0000-0000-0000E1C20000}"/>
    <cellStyle name="Notas 2 3 3 6" xfId="6587" xr:uid="{00000000-0005-0000-0000-0000E2C20000}"/>
    <cellStyle name="Notas 2 3 3 6 2" xfId="15567" xr:uid="{00000000-0005-0000-0000-0000E3C20000}"/>
    <cellStyle name="Notas 2 3 3 6 2 2" xfId="29367" xr:uid="{00000000-0005-0000-0000-0000E4C20000}"/>
    <cellStyle name="Notas 2 3 3 6 3" xfId="37263" xr:uid="{00000000-0005-0000-0000-0000E5C20000}"/>
    <cellStyle name="Notas 2 3 3 6 4" xfId="22051" xr:uid="{00000000-0005-0000-0000-0000E6C20000}"/>
    <cellStyle name="Notas 2 3 3 6 5" xfId="46790" xr:uid="{00000000-0005-0000-0000-0000E7C20000}"/>
    <cellStyle name="Notas 2 3 3 7" xfId="3935" xr:uid="{00000000-0005-0000-0000-0000E8C20000}"/>
    <cellStyle name="Notas 2 3 3 7 2" xfId="13917" xr:uid="{00000000-0005-0000-0000-0000E9C20000}"/>
    <cellStyle name="Notas 2 3 3 7 2 2" xfId="30852" xr:uid="{00000000-0005-0000-0000-0000EAC20000}"/>
    <cellStyle name="Notas 2 3 3 7 3" xfId="38749" xr:uid="{00000000-0005-0000-0000-0000EBC20000}"/>
    <cellStyle name="Notas 2 3 3 7 4" xfId="23535" xr:uid="{00000000-0005-0000-0000-0000ECC20000}"/>
    <cellStyle name="Notas 2 3 3 7 5" xfId="45139" xr:uid="{00000000-0005-0000-0000-0000EDC20000}"/>
    <cellStyle name="Notas 2 3 3 8" xfId="7124" xr:uid="{00000000-0005-0000-0000-0000EEC20000}"/>
    <cellStyle name="Notas 2 3 3 8 2" xfId="16101" xr:uid="{00000000-0005-0000-0000-0000EFC20000}"/>
    <cellStyle name="Notas 2 3 3 8 2 2" xfId="32337" xr:uid="{00000000-0005-0000-0000-0000F0C20000}"/>
    <cellStyle name="Notas 2 3 3 8 3" xfId="40234" xr:uid="{00000000-0005-0000-0000-0000F1C20000}"/>
    <cellStyle name="Notas 2 3 3 8 4" xfId="24968" xr:uid="{00000000-0005-0000-0000-0000F2C20000}"/>
    <cellStyle name="Notas 2 3 3 8 5" xfId="47326" xr:uid="{00000000-0005-0000-0000-0000F3C20000}"/>
    <cellStyle name="Notas 2 3 3 9" xfId="3032" xr:uid="{00000000-0005-0000-0000-0000F4C20000}"/>
    <cellStyle name="Notas 2 3 3 9 2" xfId="13016" xr:uid="{00000000-0005-0000-0000-0000F5C20000}"/>
    <cellStyle name="Notas 2 3 3 9 3" xfId="25922" xr:uid="{00000000-0005-0000-0000-0000F6C20000}"/>
    <cellStyle name="Notas 2 3 3 9 4" xfId="44237" xr:uid="{00000000-0005-0000-0000-0000F7C20000}"/>
    <cellStyle name="Notas 2 3 4" xfId="731" xr:uid="{00000000-0005-0000-0000-0000F8C20000}"/>
    <cellStyle name="Notas 2 3 4 10" xfId="33819" xr:uid="{00000000-0005-0000-0000-0000F9C20000}"/>
    <cellStyle name="Notas 2 3 4 11" xfId="18548" xr:uid="{00000000-0005-0000-0000-0000FAC20000}"/>
    <cellStyle name="Notas 2 3 4 12" xfId="41637" xr:uid="{00000000-0005-0000-0000-0000FBC20000}"/>
    <cellStyle name="Notas 2 3 4 2" xfId="1068" xr:uid="{00000000-0005-0000-0000-0000FCC20000}"/>
    <cellStyle name="Notas 2 3 4 2 10" xfId="42130" xr:uid="{00000000-0005-0000-0000-0000FDC20000}"/>
    <cellStyle name="Notas 2 3 4 2 2" xfId="2566" xr:uid="{00000000-0005-0000-0000-0000FEC20000}"/>
    <cellStyle name="Notas 2 3 4 2 2 2" xfId="4972" xr:uid="{00000000-0005-0000-0000-0000FFC20000}"/>
    <cellStyle name="Notas 2 3 4 2 2 2 2" xfId="14950" xr:uid="{00000000-0005-0000-0000-000000C30000}"/>
    <cellStyle name="Notas 2 3 4 2 2 2 2 2" xfId="28927" xr:uid="{00000000-0005-0000-0000-000001C30000}"/>
    <cellStyle name="Notas 2 3 4 2 2 2 3" xfId="36822" xr:uid="{00000000-0005-0000-0000-000002C30000}"/>
    <cellStyle name="Notas 2 3 4 2 2 2 4" xfId="21611" xr:uid="{00000000-0005-0000-0000-000003C30000}"/>
    <cellStyle name="Notas 2 3 4 2 2 2 5" xfId="46172" xr:uid="{00000000-0005-0000-0000-000004C30000}"/>
    <cellStyle name="Notas 2 3 4 2 2 3" xfId="9112" xr:uid="{00000000-0005-0000-0000-000005C30000}"/>
    <cellStyle name="Notas 2 3 4 2 2 3 2" xfId="18078" xr:uid="{00000000-0005-0000-0000-000006C30000}"/>
    <cellStyle name="Notas 2 3 4 2 2 3 2 2" xfId="30411" xr:uid="{00000000-0005-0000-0000-000007C30000}"/>
    <cellStyle name="Notas 2 3 4 2 2 3 3" xfId="38307" xr:uid="{00000000-0005-0000-0000-000008C30000}"/>
    <cellStyle name="Notas 2 3 4 2 2 3 4" xfId="23094" xr:uid="{00000000-0005-0000-0000-000009C30000}"/>
    <cellStyle name="Notas 2 3 4 2 2 3 5" xfId="49304" xr:uid="{00000000-0005-0000-0000-00000AC30000}"/>
    <cellStyle name="Notas 2 3 4 2 2 4" xfId="9981" xr:uid="{00000000-0005-0000-0000-00000BC30000}"/>
    <cellStyle name="Notas 2 3 4 2 2 4 2" xfId="31896" xr:uid="{00000000-0005-0000-0000-00000CC30000}"/>
    <cellStyle name="Notas 2 3 4 2 2 4 3" xfId="39793" xr:uid="{00000000-0005-0000-0000-00000DC30000}"/>
    <cellStyle name="Notas 2 3 4 2 2 4 4" xfId="24578" xr:uid="{00000000-0005-0000-0000-00000EC30000}"/>
    <cellStyle name="Notas 2 3 4 2 2 4 5" xfId="50947" xr:uid="{00000000-0005-0000-0000-00000FC30000}"/>
    <cellStyle name="Notas 2 3 4 2 2 5" xfId="12587" xr:uid="{00000000-0005-0000-0000-000010C30000}"/>
    <cellStyle name="Notas 2 3 4 2 2 5 2" xfId="33381" xr:uid="{00000000-0005-0000-0000-000011C30000}"/>
    <cellStyle name="Notas 2 3 4 2 2 5 3" xfId="41278" xr:uid="{00000000-0005-0000-0000-000012C30000}"/>
    <cellStyle name="Notas 2 3 4 2 2 6" xfId="26965" xr:uid="{00000000-0005-0000-0000-000013C30000}"/>
    <cellStyle name="Notas 2 3 4 2 2 7" xfId="34865" xr:uid="{00000000-0005-0000-0000-000014C30000}"/>
    <cellStyle name="Notas 2 3 4 2 2 8" xfId="20127" xr:uid="{00000000-0005-0000-0000-000015C30000}"/>
    <cellStyle name="Notas 2 3 4 2 2 9" xfId="42765" xr:uid="{00000000-0005-0000-0000-000016C30000}"/>
    <cellStyle name="Notas 2 3 4 2 3" xfId="1929" xr:uid="{00000000-0005-0000-0000-000017C30000}"/>
    <cellStyle name="Notas 2 3 4 2 3 2" xfId="11954" xr:uid="{00000000-0005-0000-0000-000018C30000}"/>
    <cellStyle name="Notas 2 3 4 2 3 2 2" xfId="28202" xr:uid="{00000000-0005-0000-0000-000019C30000}"/>
    <cellStyle name="Notas 2 3 4 2 3 3" xfId="36097" xr:uid="{00000000-0005-0000-0000-00001AC30000}"/>
    <cellStyle name="Notas 2 3 4 2 3 4" xfId="20886" xr:uid="{00000000-0005-0000-0000-00001BC30000}"/>
    <cellStyle name="Notas 2 3 4 2 3 5" xfId="43693" xr:uid="{00000000-0005-0000-0000-00001CC30000}"/>
    <cellStyle name="Notas 2 3 4 2 4" xfId="3747" xr:uid="{00000000-0005-0000-0000-00001DC30000}"/>
    <cellStyle name="Notas 2 3 4 2 4 2" xfId="13731" xr:uid="{00000000-0005-0000-0000-00001EC30000}"/>
    <cellStyle name="Notas 2 3 4 2 4 2 2" xfId="29686" xr:uid="{00000000-0005-0000-0000-00001FC30000}"/>
    <cellStyle name="Notas 2 3 4 2 4 3" xfId="37582" xr:uid="{00000000-0005-0000-0000-000020C30000}"/>
    <cellStyle name="Notas 2 3 4 2 4 4" xfId="22369" xr:uid="{00000000-0005-0000-0000-000021C30000}"/>
    <cellStyle name="Notas 2 3 4 2 4 5" xfId="44952" xr:uid="{00000000-0005-0000-0000-000022C30000}"/>
    <cellStyle name="Notas 2 3 4 2 5" xfId="8477" xr:uid="{00000000-0005-0000-0000-000023C30000}"/>
    <cellStyle name="Notas 2 3 4 2 5 2" xfId="17444" xr:uid="{00000000-0005-0000-0000-000024C30000}"/>
    <cellStyle name="Notas 2 3 4 2 5 2 2" xfId="31171" xr:uid="{00000000-0005-0000-0000-000025C30000}"/>
    <cellStyle name="Notas 2 3 4 2 5 3" xfId="39068" xr:uid="{00000000-0005-0000-0000-000026C30000}"/>
    <cellStyle name="Notas 2 3 4 2 5 4" xfId="23853" xr:uid="{00000000-0005-0000-0000-000027C30000}"/>
    <cellStyle name="Notas 2 3 4 2 5 5" xfId="48669" xr:uid="{00000000-0005-0000-0000-000028C30000}"/>
    <cellStyle name="Notas 2 3 4 2 6" xfId="11955" xr:uid="{00000000-0005-0000-0000-000029C30000}"/>
    <cellStyle name="Notas 2 3 4 2 6 2" xfId="32656" xr:uid="{00000000-0005-0000-0000-00002AC30000}"/>
    <cellStyle name="Notas 2 3 4 2 6 3" xfId="40553" xr:uid="{00000000-0005-0000-0000-00002BC30000}"/>
    <cellStyle name="Notas 2 3 4 2 6 4" xfId="25254" xr:uid="{00000000-0005-0000-0000-00002CC30000}"/>
    <cellStyle name="Notas 2 3 4 2 6 5" xfId="50312" xr:uid="{00000000-0005-0000-0000-00002DC30000}"/>
    <cellStyle name="Notas 2 3 4 2 7" xfId="26240" xr:uid="{00000000-0005-0000-0000-00002EC30000}"/>
    <cellStyle name="Notas 2 3 4 2 8" xfId="34140" xr:uid="{00000000-0005-0000-0000-00002FC30000}"/>
    <cellStyle name="Notas 2 3 4 2 9" xfId="19402" xr:uid="{00000000-0005-0000-0000-000030C30000}"/>
    <cellStyle name="Notas 2 3 4 3" xfId="2565" xr:uid="{00000000-0005-0000-0000-000031C30000}"/>
    <cellStyle name="Notas 2 3 4 3 2" xfId="6774" xr:uid="{00000000-0005-0000-0000-000032C30000}"/>
    <cellStyle name="Notas 2 3 4 3 2 2" xfId="15752" xr:uid="{00000000-0005-0000-0000-000033C30000}"/>
    <cellStyle name="Notas 2 3 4 3 2 2 2" xfId="28926" xr:uid="{00000000-0005-0000-0000-000034C30000}"/>
    <cellStyle name="Notas 2 3 4 3 2 3" xfId="36821" xr:uid="{00000000-0005-0000-0000-000035C30000}"/>
    <cellStyle name="Notas 2 3 4 3 2 4" xfId="21610" xr:uid="{00000000-0005-0000-0000-000036C30000}"/>
    <cellStyle name="Notas 2 3 4 3 2 5" xfId="46976" xr:uid="{00000000-0005-0000-0000-000037C30000}"/>
    <cellStyle name="Notas 2 3 4 3 3" xfId="9111" xr:uid="{00000000-0005-0000-0000-000038C30000}"/>
    <cellStyle name="Notas 2 3 4 3 3 2" xfId="18077" xr:uid="{00000000-0005-0000-0000-000039C30000}"/>
    <cellStyle name="Notas 2 3 4 3 3 2 2" xfId="30410" xr:uid="{00000000-0005-0000-0000-00003AC30000}"/>
    <cellStyle name="Notas 2 3 4 3 3 3" xfId="38306" xr:uid="{00000000-0005-0000-0000-00003BC30000}"/>
    <cellStyle name="Notas 2 3 4 3 3 4" xfId="23093" xr:uid="{00000000-0005-0000-0000-00003CC30000}"/>
    <cellStyle name="Notas 2 3 4 3 3 5" xfId="49303" xr:uid="{00000000-0005-0000-0000-00003DC30000}"/>
    <cellStyle name="Notas 2 3 4 3 4" xfId="9982" xr:uid="{00000000-0005-0000-0000-00003EC30000}"/>
    <cellStyle name="Notas 2 3 4 3 4 2" xfId="31895" xr:uid="{00000000-0005-0000-0000-00003FC30000}"/>
    <cellStyle name="Notas 2 3 4 3 4 3" xfId="39792" xr:uid="{00000000-0005-0000-0000-000040C30000}"/>
    <cellStyle name="Notas 2 3 4 3 4 4" xfId="24577" xr:uid="{00000000-0005-0000-0000-000041C30000}"/>
    <cellStyle name="Notas 2 3 4 3 4 5" xfId="50946" xr:uid="{00000000-0005-0000-0000-000042C30000}"/>
    <cellStyle name="Notas 2 3 4 3 5" xfId="12586" xr:uid="{00000000-0005-0000-0000-000043C30000}"/>
    <cellStyle name="Notas 2 3 4 3 5 2" xfId="33380" xr:uid="{00000000-0005-0000-0000-000044C30000}"/>
    <cellStyle name="Notas 2 3 4 3 5 3" xfId="41277" xr:uid="{00000000-0005-0000-0000-000045C30000}"/>
    <cellStyle name="Notas 2 3 4 3 6" xfId="26964" xr:uid="{00000000-0005-0000-0000-000046C30000}"/>
    <cellStyle name="Notas 2 3 4 3 7" xfId="34864" xr:uid="{00000000-0005-0000-0000-000047C30000}"/>
    <cellStyle name="Notas 2 3 4 3 8" xfId="20126" xr:uid="{00000000-0005-0000-0000-000048C30000}"/>
    <cellStyle name="Notas 2 3 4 3 9" xfId="42764" xr:uid="{00000000-0005-0000-0000-000049C30000}"/>
    <cellStyle name="Notas 2 3 4 4" xfId="1422" xr:uid="{00000000-0005-0000-0000-00004AC30000}"/>
    <cellStyle name="Notas 2 3 4 4 2" xfId="4132" xr:uid="{00000000-0005-0000-0000-00004BC30000}"/>
    <cellStyle name="Notas 2 3 4 4 2 2" xfId="14113" xr:uid="{00000000-0005-0000-0000-00004CC30000}"/>
    <cellStyle name="Notas 2 3 4 4 2 3" xfId="27352" xr:uid="{00000000-0005-0000-0000-00004DC30000}"/>
    <cellStyle name="Notas 2 3 4 4 2 4" xfId="45335" xr:uid="{00000000-0005-0000-0000-00004EC30000}"/>
    <cellStyle name="Notas 2 3 4 4 3" xfId="11956" xr:uid="{00000000-0005-0000-0000-00004FC30000}"/>
    <cellStyle name="Notas 2 3 4 4 3 2" xfId="35247" xr:uid="{00000000-0005-0000-0000-000050C30000}"/>
    <cellStyle name="Notas 2 3 4 4 4" xfId="19081" xr:uid="{00000000-0005-0000-0000-000051C30000}"/>
    <cellStyle name="Notas 2 3 4 4 5" xfId="43294" xr:uid="{00000000-0005-0000-0000-000052C30000}"/>
    <cellStyle name="Notas 2 3 4 5" xfId="7310" xr:uid="{00000000-0005-0000-0000-000053C30000}"/>
    <cellStyle name="Notas 2 3 4 5 2" xfId="16286" xr:uid="{00000000-0005-0000-0000-000054C30000}"/>
    <cellStyle name="Notas 2 3 4 5 2 2" xfId="27881" xr:uid="{00000000-0005-0000-0000-000055C30000}"/>
    <cellStyle name="Notas 2 3 4 5 3" xfId="35776" xr:uid="{00000000-0005-0000-0000-000056C30000}"/>
    <cellStyle name="Notas 2 3 4 5 4" xfId="20565" xr:uid="{00000000-0005-0000-0000-000057C30000}"/>
    <cellStyle name="Notas 2 3 4 5 5" xfId="47511" xr:uid="{00000000-0005-0000-0000-000058C30000}"/>
    <cellStyle name="Notas 2 3 4 6" xfId="3218" xr:uid="{00000000-0005-0000-0000-000059C30000}"/>
    <cellStyle name="Notas 2 3 4 6 2" xfId="13202" xr:uid="{00000000-0005-0000-0000-00005AC30000}"/>
    <cellStyle name="Notas 2 3 4 6 2 2" xfId="29365" xr:uid="{00000000-0005-0000-0000-00005BC30000}"/>
    <cellStyle name="Notas 2 3 4 6 3" xfId="37261" xr:uid="{00000000-0005-0000-0000-00005CC30000}"/>
    <cellStyle name="Notas 2 3 4 6 4" xfId="22049" xr:uid="{00000000-0005-0000-0000-00005DC30000}"/>
    <cellStyle name="Notas 2 3 4 6 5" xfId="44423" xr:uid="{00000000-0005-0000-0000-00005EC30000}"/>
    <cellStyle name="Notas 2 3 4 7" xfId="7984" xr:uid="{00000000-0005-0000-0000-00005FC30000}"/>
    <cellStyle name="Notas 2 3 4 7 2" xfId="16951" xr:uid="{00000000-0005-0000-0000-000060C30000}"/>
    <cellStyle name="Notas 2 3 4 7 2 2" xfId="30850" xr:uid="{00000000-0005-0000-0000-000061C30000}"/>
    <cellStyle name="Notas 2 3 4 7 3" xfId="38747" xr:uid="{00000000-0005-0000-0000-000062C30000}"/>
    <cellStyle name="Notas 2 3 4 7 4" xfId="23533" xr:uid="{00000000-0005-0000-0000-000063C30000}"/>
    <cellStyle name="Notas 2 3 4 7 5" xfId="48176" xr:uid="{00000000-0005-0000-0000-000064C30000}"/>
    <cellStyle name="Notas 2 3 4 8" xfId="11957" xr:uid="{00000000-0005-0000-0000-000065C30000}"/>
    <cellStyle name="Notas 2 3 4 8 2" xfId="32335" xr:uid="{00000000-0005-0000-0000-000066C30000}"/>
    <cellStyle name="Notas 2 3 4 8 3" xfId="40232" xr:uid="{00000000-0005-0000-0000-000067C30000}"/>
    <cellStyle name="Notas 2 3 4 8 4" xfId="24966" xr:uid="{00000000-0005-0000-0000-000068C30000}"/>
    <cellStyle name="Notas 2 3 4 8 5" xfId="49819" xr:uid="{00000000-0005-0000-0000-000069C30000}"/>
    <cellStyle name="Notas 2 3 4 9" xfId="25920" xr:uid="{00000000-0005-0000-0000-00006AC30000}"/>
    <cellStyle name="Notas 2 3 5" xfId="905" xr:uid="{00000000-0005-0000-0000-00006BC30000}"/>
    <cellStyle name="Notas 2 3 5 10" xfId="41811" xr:uid="{00000000-0005-0000-0000-00006CC30000}"/>
    <cellStyle name="Notas 2 3 5 2" xfId="2567" xr:uid="{00000000-0005-0000-0000-00006DC30000}"/>
    <cellStyle name="Notas 2 3 5 2 2" xfId="6948" xr:uid="{00000000-0005-0000-0000-00006EC30000}"/>
    <cellStyle name="Notas 2 3 5 2 2 2" xfId="15926" xr:uid="{00000000-0005-0000-0000-00006FC30000}"/>
    <cellStyle name="Notas 2 3 5 2 2 2 2" xfId="28928" xr:uid="{00000000-0005-0000-0000-000070C30000}"/>
    <cellStyle name="Notas 2 3 5 2 2 3" xfId="36823" xr:uid="{00000000-0005-0000-0000-000071C30000}"/>
    <cellStyle name="Notas 2 3 5 2 2 4" xfId="21612" xr:uid="{00000000-0005-0000-0000-000072C30000}"/>
    <cellStyle name="Notas 2 3 5 2 2 5" xfId="47150" xr:uid="{00000000-0005-0000-0000-000073C30000}"/>
    <cellStyle name="Notas 2 3 5 2 3" xfId="9113" xr:uid="{00000000-0005-0000-0000-000074C30000}"/>
    <cellStyle name="Notas 2 3 5 2 3 2" xfId="18079" xr:uid="{00000000-0005-0000-0000-000075C30000}"/>
    <cellStyle name="Notas 2 3 5 2 3 2 2" xfId="30412" xr:uid="{00000000-0005-0000-0000-000076C30000}"/>
    <cellStyle name="Notas 2 3 5 2 3 3" xfId="38308" xr:uid="{00000000-0005-0000-0000-000077C30000}"/>
    <cellStyle name="Notas 2 3 5 2 3 4" xfId="23095" xr:uid="{00000000-0005-0000-0000-000078C30000}"/>
    <cellStyle name="Notas 2 3 5 2 3 5" xfId="49305" xr:uid="{00000000-0005-0000-0000-000079C30000}"/>
    <cellStyle name="Notas 2 3 5 2 4" xfId="9983" xr:uid="{00000000-0005-0000-0000-00007AC30000}"/>
    <cellStyle name="Notas 2 3 5 2 4 2" xfId="31897" xr:uid="{00000000-0005-0000-0000-00007BC30000}"/>
    <cellStyle name="Notas 2 3 5 2 4 3" xfId="39794" xr:uid="{00000000-0005-0000-0000-00007CC30000}"/>
    <cellStyle name="Notas 2 3 5 2 4 4" xfId="24579" xr:uid="{00000000-0005-0000-0000-00007DC30000}"/>
    <cellStyle name="Notas 2 3 5 2 4 5" xfId="50948" xr:uid="{00000000-0005-0000-0000-00007EC30000}"/>
    <cellStyle name="Notas 2 3 5 2 5" xfId="12588" xr:uid="{00000000-0005-0000-0000-00007FC30000}"/>
    <cellStyle name="Notas 2 3 5 2 5 2" xfId="33382" xr:uid="{00000000-0005-0000-0000-000080C30000}"/>
    <cellStyle name="Notas 2 3 5 2 5 3" xfId="41279" xr:uid="{00000000-0005-0000-0000-000081C30000}"/>
    <cellStyle name="Notas 2 3 5 2 6" xfId="26966" xr:uid="{00000000-0005-0000-0000-000082C30000}"/>
    <cellStyle name="Notas 2 3 5 2 7" xfId="34866" xr:uid="{00000000-0005-0000-0000-000083C30000}"/>
    <cellStyle name="Notas 2 3 5 2 8" xfId="20128" xr:uid="{00000000-0005-0000-0000-000084C30000}"/>
    <cellStyle name="Notas 2 3 5 2 9" xfId="42766" xr:uid="{00000000-0005-0000-0000-000085C30000}"/>
    <cellStyle name="Notas 2 3 5 3" xfId="1596" xr:uid="{00000000-0005-0000-0000-000086C30000}"/>
    <cellStyle name="Notas 2 3 5 3 2" xfId="4693" xr:uid="{00000000-0005-0000-0000-000087C30000}"/>
    <cellStyle name="Notas 2 3 5 3 2 2" xfId="14671" xr:uid="{00000000-0005-0000-0000-000088C30000}"/>
    <cellStyle name="Notas 2 3 5 3 2 3" xfId="27943" xr:uid="{00000000-0005-0000-0000-000089C30000}"/>
    <cellStyle name="Notas 2 3 5 3 2 4" xfId="45893" xr:uid="{00000000-0005-0000-0000-00008AC30000}"/>
    <cellStyle name="Notas 2 3 5 3 3" xfId="11958" xr:uid="{00000000-0005-0000-0000-00008BC30000}"/>
    <cellStyle name="Notas 2 3 5 3 3 2" xfId="35838" xr:uid="{00000000-0005-0000-0000-00008CC30000}"/>
    <cellStyle name="Notas 2 3 5 3 4" xfId="20627" xr:uid="{00000000-0005-0000-0000-00008DC30000}"/>
    <cellStyle name="Notas 2 3 5 3 5" xfId="43468" xr:uid="{00000000-0005-0000-0000-00008EC30000}"/>
    <cellStyle name="Notas 2 3 5 4" xfId="7484" xr:uid="{00000000-0005-0000-0000-00008FC30000}"/>
    <cellStyle name="Notas 2 3 5 4 2" xfId="16459" xr:uid="{00000000-0005-0000-0000-000090C30000}"/>
    <cellStyle name="Notas 2 3 5 4 2 2" xfId="29427" xr:uid="{00000000-0005-0000-0000-000091C30000}"/>
    <cellStyle name="Notas 2 3 5 4 3" xfId="37323" xr:uid="{00000000-0005-0000-0000-000092C30000}"/>
    <cellStyle name="Notas 2 3 5 4 4" xfId="22111" xr:uid="{00000000-0005-0000-0000-000093C30000}"/>
    <cellStyle name="Notas 2 3 5 4 5" xfId="47684" xr:uid="{00000000-0005-0000-0000-000094C30000}"/>
    <cellStyle name="Notas 2 3 5 5" xfId="3392" xr:uid="{00000000-0005-0000-0000-000095C30000}"/>
    <cellStyle name="Notas 2 3 5 5 2" xfId="13376" xr:uid="{00000000-0005-0000-0000-000096C30000}"/>
    <cellStyle name="Notas 2 3 5 5 2 2" xfId="30912" xr:uid="{00000000-0005-0000-0000-000097C30000}"/>
    <cellStyle name="Notas 2 3 5 5 3" xfId="38809" xr:uid="{00000000-0005-0000-0000-000098C30000}"/>
    <cellStyle name="Notas 2 3 5 5 4" xfId="23595" xr:uid="{00000000-0005-0000-0000-000099C30000}"/>
    <cellStyle name="Notas 2 3 5 5 5" xfId="44597" xr:uid="{00000000-0005-0000-0000-00009AC30000}"/>
    <cellStyle name="Notas 2 3 5 6" xfId="8158" xr:uid="{00000000-0005-0000-0000-00009BC30000}"/>
    <cellStyle name="Notas 2 3 5 6 2" xfId="17125" xr:uid="{00000000-0005-0000-0000-00009CC30000}"/>
    <cellStyle name="Notas 2 3 5 6 2 2" xfId="32397" xr:uid="{00000000-0005-0000-0000-00009DC30000}"/>
    <cellStyle name="Notas 2 3 5 6 3" xfId="40294" xr:uid="{00000000-0005-0000-0000-00009EC30000}"/>
    <cellStyle name="Notas 2 3 5 6 4" xfId="25013" xr:uid="{00000000-0005-0000-0000-00009FC30000}"/>
    <cellStyle name="Notas 2 3 5 6 5" xfId="48350" xr:uid="{00000000-0005-0000-0000-0000A0C30000}"/>
    <cellStyle name="Notas 2 3 5 7" xfId="11959" xr:uid="{00000000-0005-0000-0000-0000A1C30000}"/>
    <cellStyle name="Notas 2 3 5 7 2" xfId="25981" xr:uid="{00000000-0005-0000-0000-0000A2C30000}"/>
    <cellStyle name="Notas 2 3 5 7 3" xfId="49993" xr:uid="{00000000-0005-0000-0000-0000A3C30000}"/>
    <cellStyle name="Notas 2 3 5 8" xfId="33881" xr:uid="{00000000-0005-0000-0000-0000A4C30000}"/>
    <cellStyle name="Notas 2 3 5 9" xfId="19143" xr:uid="{00000000-0005-0000-0000-0000A5C30000}"/>
    <cellStyle name="Notas 2 3 6" xfId="428" xr:uid="{00000000-0005-0000-0000-0000A6C30000}"/>
    <cellStyle name="Notas 2 3 6 10" xfId="41913" xr:uid="{00000000-0005-0000-0000-0000A7C30000}"/>
    <cellStyle name="Notas 2 3 6 2" xfId="2568" xr:uid="{00000000-0005-0000-0000-0000A8C30000}"/>
    <cellStyle name="Notas 2 3 6 2 2" xfId="5185" xr:uid="{00000000-0005-0000-0000-0000A9C30000}"/>
    <cellStyle name="Notas 2 3 6 2 2 2" xfId="15162" xr:uid="{00000000-0005-0000-0000-0000AAC30000}"/>
    <cellStyle name="Notas 2 3 6 2 2 2 2" xfId="28929" xr:uid="{00000000-0005-0000-0000-0000ABC30000}"/>
    <cellStyle name="Notas 2 3 6 2 2 3" xfId="36824" xr:uid="{00000000-0005-0000-0000-0000ACC30000}"/>
    <cellStyle name="Notas 2 3 6 2 2 4" xfId="21613" xr:uid="{00000000-0005-0000-0000-0000ADC30000}"/>
    <cellStyle name="Notas 2 3 6 2 2 5" xfId="46385" xr:uid="{00000000-0005-0000-0000-0000AEC30000}"/>
    <cellStyle name="Notas 2 3 6 2 3" xfId="9114" xr:uid="{00000000-0005-0000-0000-0000AFC30000}"/>
    <cellStyle name="Notas 2 3 6 2 3 2" xfId="18080" xr:uid="{00000000-0005-0000-0000-0000B0C30000}"/>
    <cellStyle name="Notas 2 3 6 2 3 2 2" xfId="30413" xr:uid="{00000000-0005-0000-0000-0000B1C30000}"/>
    <cellStyle name="Notas 2 3 6 2 3 3" xfId="38309" xr:uid="{00000000-0005-0000-0000-0000B2C30000}"/>
    <cellStyle name="Notas 2 3 6 2 3 4" xfId="23096" xr:uid="{00000000-0005-0000-0000-0000B3C30000}"/>
    <cellStyle name="Notas 2 3 6 2 3 5" xfId="49306" xr:uid="{00000000-0005-0000-0000-0000B4C30000}"/>
    <cellStyle name="Notas 2 3 6 2 4" xfId="9984" xr:uid="{00000000-0005-0000-0000-0000B5C30000}"/>
    <cellStyle name="Notas 2 3 6 2 4 2" xfId="31898" xr:uid="{00000000-0005-0000-0000-0000B6C30000}"/>
    <cellStyle name="Notas 2 3 6 2 4 3" xfId="39795" xr:uid="{00000000-0005-0000-0000-0000B7C30000}"/>
    <cellStyle name="Notas 2 3 6 2 4 4" xfId="24580" xr:uid="{00000000-0005-0000-0000-0000B8C30000}"/>
    <cellStyle name="Notas 2 3 6 2 4 5" xfId="50949" xr:uid="{00000000-0005-0000-0000-0000B9C30000}"/>
    <cellStyle name="Notas 2 3 6 2 5" xfId="12589" xr:uid="{00000000-0005-0000-0000-0000BAC30000}"/>
    <cellStyle name="Notas 2 3 6 2 5 2" xfId="33383" xr:uid="{00000000-0005-0000-0000-0000BBC30000}"/>
    <cellStyle name="Notas 2 3 6 2 5 3" xfId="41280" xr:uid="{00000000-0005-0000-0000-0000BCC30000}"/>
    <cellStyle name="Notas 2 3 6 2 6" xfId="26967" xr:uid="{00000000-0005-0000-0000-0000BDC30000}"/>
    <cellStyle name="Notas 2 3 6 2 7" xfId="34867" xr:uid="{00000000-0005-0000-0000-0000BEC30000}"/>
    <cellStyle name="Notas 2 3 6 2 8" xfId="20129" xr:uid="{00000000-0005-0000-0000-0000BFC30000}"/>
    <cellStyle name="Notas 2 3 6 2 9" xfId="42767" xr:uid="{00000000-0005-0000-0000-0000C0C30000}"/>
    <cellStyle name="Notas 2 3 6 3" xfId="1702" xr:uid="{00000000-0005-0000-0000-0000C1C30000}"/>
    <cellStyle name="Notas 2 3 6 3 2" xfId="11960" xr:uid="{00000000-0005-0000-0000-0000C2C30000}"/>
    <cellStyle name="Notas 2 3 6 3 2 2" xfId="27608" xr:uid="{00000000-0005-0000-0000-0000C3C30000}"/>
    <cellStyle name="Notas 2 3 6 3 3" xfId="35503" xr:uid="{00000000-0005-0000-0000-0000C4C30000}"/>
    <cellStyle name="Notas 2 3 6 3 4" xfId="20292" xr:uid="{00000000-0005-0000-0000-0000C5C30000}"/>
    <cellStyle name="Notas 2 3 6 3 5" xfId="43521" xr:uid="{00000000-0005-0000-0000-0000C6C30000}"/>
    <cellStyle name="Notas 2 3 6 4" xfId="2921" xr:uid="{00000000-0005-0000-0000-0000C7C30000}"/>
    <cellStyle name="Notas 2 3 6 4 2" xfId="12905" xr:uid="{00000000-0005-0000-0000-0000C8C30000}"/>
    <cellStyle name="Notas 2 3 6 4 2 2" xfId="29092" xr:uid="{00000000-0005-0000-0000-0000C9C30000}"/>
    <cellStyle name="Notas 2 3 6 4 3" xfId="36988" xr:uid="{00000000-0005-0000-0000-0000CAC30000}"/>
    <cellStyle name="Notas 2 3 6 4 4" xfId="21776" xr:uid="{00000000-0005-0000-0000-0000CBC30000}"/>
    <cellStyle name="Notas 2 3 6 4 5" xfId="44126" xr:uid="{00000000-0005-0000-0000-0000CCC30000}"/>
    <cellStyle name="Notas 2 3 6 5" xfId="8260" xr:uid="{00000000-0005-0000-0000-0000CDC30000}"/>
    <cellStyle name="Notas 2 3 6 5 2" xfId="17227" xr:uid="{00000000-0005-0000-0000-0000CEC30000}"/>
    <cellStyle name="Notas 2 3 6 5 2 2" xfId="30577" xr:uid="{00000000-0005-0000-0000-0000CFC30000}"/>
    <cellStyle name="Notas 2 3 6 5 3" xfId="38474" xr:uid="{00000000-0005-0000-0000-0000D0C30000}"/>
    <cellStyle name="Notas 2 3 6 5 4" xfId="23260" xr:uid="{00000000-0005-0000-0000-0000D1C30000}"/>
    <cellStyle name="Notas 2 3 6 5 5" xfId="48452" xr:uid="{00000000-0005-0000-0000-0000D2C30000}"/>
    <cellStyle name="Notas 2 3 6 6" xfId="11961" xr:uid="{00000000-0005-0000-0000-0000D3C30000}"/>
    <cellStyle name="Notas 2 3 6 6 2" xfId="32062" xr:uid="{00000000-0005-0000-0000-0000D4C30000}"/>
    <cellStyle name="Notas 2 3 6 6 3" xfId="39959" xr:uid="{00000000-0005-0000-0000-0000D5C30000}"/>
    <cellStyle name="Notas 2 3 6 6 4" xfId="24695" xr:uid="{00000000-0005-0000-0000-0000D6C30000}"/>
    <cellStyle name="Notas 2 3 6 6 5" xfId="50095" xr:uid="{00000000-0005-0000-0000-0000D7C30000}"/>
    <cellStyle name="Notas 2 3 6 7" xfId="25647" xr:uid="{00000000-0005-0000-0000-0000D8C30000}"/>
    <cellStyle name="Notas 2 3 6 8" xfId="33546" xr:uid="{00000000-0005-0000-0000-0000D9C30000}"/>
    <cellStyle name="Notas 2 3 6 9" xfId="18808" xr:uid="{00000000-0005-0000-0000-0000DAC30000}"/>
    <cellStyle name="Notas 2 3 7" xfId="1638" xr:uid="{00000000-0005-0000-0000-0000DBC30000}"/>
    <cellStyle name="Notas 2 3 7 10" xfId="41849" xr:uid="{00000000-0005-0000-0000-0000DCC30000}"/>
    <cellStyle name="Notas 2 3 7 2" xfId="2569" xr:uid="{00000000-0005-0000-0000-0000DDC30000}"/>
    <cellStyle name="Notas 2 3 7 2 2" xfId="7620" xr:uid="{00000000-0005-0000-0000-0000DEC30000}"/>
    <cellStyle name="Notas 2 3 7 2 2 2" xfId="16595" xr:uid="{00000000-0005-0000-0000-0000DFC30000}"/>
    <cellStyle name="Notas 2 3 7 2 2 2 2" xfId="28930" xr:uid="{00000000-0005-0000-0000-0000E0C30000}"/>
    <cellStyle name="Notas 2 3 7 2 2 3" xfId="36825" xr:uid="{00000000-0005-0000-0000-0000E1C30000}"/>
    <cellStyle name="Notas 2 3 7 2 2 4" xfId="21614" xr:uid="{00000000-0005-0000-0000-0000E2C30000}"/>
    <cellStyle name="Notas 2 3 7 2 2 5" xfId="47820" xr:uid="{00000000-0005-0000-0000-0000E3C30000}"/>
    <cellStyle name="Notas 2 3 7 2 3" xfId="9115" xr:uid="{00000000-0005-0000-0000-0000E4C30000}"/>
    <cellStyle name="Notas 2 3 7 2 3 2" xfId="18081" xr:uid="{00000000-0005-0000-0000-0000E5C30000}"/>
    <cellStyle name="Notas 2 3 7 2 3 2 2" xfId="30414" xr:uid="{00000000-0005-0000-0000-0000E6C30000}"/>
    <cellStyle name="Notas 2 3 7 2 3 3" xfId="38310" xr:uid="{00000000-0005-0000-0000-0000E7C30000}"/>
    <cellStyle name="Notas 2 3 7 2 3 4" xfId="23097" xr:uid="{00000000-0005-0000-0000-0000E8C30000}"/>
    <cellStyle name="Notas 2 3 7 2 3 5" xfId="49307" xr:uid="{00000000-0005-0000-0000-0000E9C30000}"/>
    <cellStyle name="Notas 2 3 7 2 4" xfId="9985" xr:uid="{00000000-0005-0000-0000-0000EAC30000}"/>
    <cellStyle name="Notas 2 3 7 2 4 2" xfId="31899" xr:uid="{00000000-0005-0000-0000-0000EBC30000}"/>
    <cellStyle name="Notas 2 3 7 2 4 3" xfId="39796" xr:uid="{00000000-0005-0000-0000-0000ECC30000}"/>
    <cellStyle name="Notas 2 3 7 2 4 4" xfId="24581" xr:uid="{00000000-0005-0000-0000-0000EDC30000}"/>
    <cellStyle name="Notas 2 3 7 2 4 5" xfId="50950" xr:uid="{00000000-0005-0000-0000-0000EEC30000}"/>
    <cellStyle name="Notas 2 3 7 2 5" xfId="12590" xr:uid="{00000000-0005-0000-0000-0000EFC30000}"/>
    <cellStyle name="Notas 2 3 7 2 5 2" xfId="33384" xr:uid="{00000000-0005-0000-0000-0000F0C30000}"/>
    <cellStyle name="Notas 2 3 7 2 5 3" xfId="41281" xr:uid="{00000000-0005-0000-0000-0000F1C30000}"/>
    <cellStyle name="Notas 2 3 7 2 6" xfId="26968" xr:uid="{00000000-0005-0000-0000-0000F2C30000}"/>
    <cellStyle name="Notas 2 3 7 2 7" xfId="34868" xr:uid="{00000000-0005-0000-0000-0000F3C30000}"/>
    <cellStyle name="Notas 2 3 7 2 8" xfId="20130" xr:uid="{00000000-0005-0000-0000-0000F4C30000}"/>
    <cellStyle name="Notas 2 3 7 2 9" xfId="42768" xr:uid="{00000000-0005-0000-0000-0000F5C30000}"/>
    <cellStyle name="Notas 2 3 7 3" xfId="4397" xr:uid="{00000000-0005-0000-0000-0000F6C30000}"/>
    <cellStyle name="Notas 2 3 7 3 2" xfId="14376" xr:uid="{00000000-0005-0000-0000-0000F7C30000}"/>
    <cellStyle name="Notas 2 3 7 3 2 2" xfId="27543" xr:uid="{00000000-0005-0000-0000-0000F8C30000}"/>
    <cellStyle name="Notas 2 3 7 3 3" xfId="35438" xr:uid="{00000000-0005-0000-0000-0000F9C30000}"/>
    <cellStyle name="Notas 2 3 7 3 4" xfId="20228" xr:uid="{00000000-0005-0000-0000-0000FAC30000}"/>
    <cellStyle name="Notas 2 3 7 3 5" xfId="45598" xr:uid="{00000000-0005-0000-0000-0000FBC30000}"/>
    <cellStyle name="Notas 2 3 7 4" xfId="8196" xr:uid="{00000000-0005-0000-0000-0000FCC30000}"/>
    <cellStyle name="Notas 2 3 7 4 2" xfId="17163" xr:uid="{00000000-0005-0000-0000-0000FDC30000}"/>
    <cellStyle name="Notas 2 3 7 4 2 2" xfId="29027" xr:uid="{00000000-0005-0000-0000-0000FEC30000}"/>
    <cellStyle name="Notas 2 3 7 4 3" xfId="36923" xr:uid="{00000000-0005-0000-0000-0000FFC30000}"/>
    <cellStyle name="Notas 2 3 7 4 4" xfId="21712" xr:uid="{00000000-0005-0000-0000-000000C40000}"/>
    <cellStyle name="Notas 2 3 7 4 5" xfId="48388" xr:uid="{00000000-0005-0000-0000-000001C40000}"/>
    <cellStyle name="Notas 2 3 7 5" xfId="9986" xr:uid="{00000000-0005-0000-0000-000002C40000}"/>
    <cellStyle name="Notas 2 3 7 5 2" xfId="30512" xr:uid="{00000000-0005-0000-0000-000003C40000}"/>
    <cellStyle name="Notas 2 3 7 5 3" xfId="38409" xr:uid="{00000000-0005-0000-0000-000004C40000}"/>
    <cellStyle name="Notas 2 3 7 5 4" xfId="23196" xr:uid="{00000000-0005-0000-0000-000005C40000}"/>
    <cellStyle name="Notas 2 3 7 5 5" xfId="50031" xr:uid="{00000000-0005-0000-0000-000006C40000}"/>
    <cellStyle name="Notas 2 3 7 6" xfId="12033" xr:uid="{00000000-0005-0000-0000-000007C40000}"/>
    <cellStyle name="Notas 2 3 7 6 2" xfId="31997" xr:uid="{00000000-0005-0000-0000-000008C40000}"/>
    <cellStyle name="Notas 2 3 7 6 3" xfId="39894" xr:uid="{00000000-0005-0000-0000-000009C40000}"/>
    <cellStyle name="Notas 2 3 7 7" xfId="25582" xr:uid="{00000000-0005-0000-0000-00000AC40000}"/>
    <cellStyle name="Notas 2 3 7 8" xfId="33481" xr:uid="{00000000-0005-0000-0000-00000BC40000}"/>
    <cellStyle name="Notas 2 3 7 9" xfId="18743" xr:uid="{00000000-0005-0000-0000-00000CC40000}"/>
    <cellStyle name="Notas 2 3 8" xfId="2562" xr:uid="{00000000-0005-0000-0000-00000DC40000}"/>
    <cellStyle name="Notas 2 3 8 2" xfId="5512" xr:uid="{00000000-0005-0000-0000-00000EC40000}"/>
    <cellStyle name="Notas 2 3 8 2 2" xfId="28921" xr:uid="{00000000-0005-0000-0000-00000FC40000}"/>
    <cellStyle name="Notas 2 3 8 2 2 2" xfId="51365" xr:uid="{00000000-0005-0000-0000-000010C40000}"/>
    <cellStyle name="Notas 2 3 8 2 3" xfId="36816" xr:uid="{00000000-0005-0000-0000-000011C40000}"/>
    <cellStyle name="Notas 2 3 8 2 3 2" xfId="51244" xr:uid="{00000000-0005-0000-0000-000012C40000}"/>
    <cellStyle name="Notas 2 3 8 2 4" xfId="21605" xr:uid="{00000000-0005-0000-0000-000013C40000}"/>
    <cellStyle name="Notas 2 3 8 3" xfId="7619" xr:uid="{00000000-0005-0000-0000-000014C40000}"/>
    <cellStyle name="Notas 2 3 8 3 2" xfId="16594" xr:uid="{00000000-0005-0000-0000-000015C40000}"/>
    <cellStyle name="Notas 2 3 8 3 2 2" xfId="30405" xr:uid="{00000000-0005-0000-0000-000016C40000}"/>
    <cellStyle name="Notas 2 3 8 3 3" xfId="38301" xr:uid="{00000000-0005-0000-0000-000017C40000}"/>
    <cellStyle name="Notas 2 3 8 3 4" xfId="23088" xr:uid="{00000000-0005-0000-0000-000018C40000}"/>
    <cellStyle name="Notas 2 3 8 3 5" xfId="47819" xr:uid="{00000000-0005-0000-0000-000019C40000}"/>
    <cellStyle name="Notas 2 3 8 4" xfId="9108" xr:uid="{00000000-0005-0000-0000-00001AC40000}"/>
    <cellStyle name="Notas 2 3 8 4 2" xfId="18074" xr:uid="{00000000-0005-0000-0000-00001BC40000}"/>
    <cellStyle name="Notas 2 3 8 4 2 2" xfId="31890" xr:uid="{00000000-0005-0000-0000-00001CC40000}"/>
    <cellStyle name="Notas 2 3 8 4 3" xfId="39787" xr:uid="{00000000-0005-0000-0000-00001DC40000}"/>
    <cellStyle name="Notas 2 3 8 4 4" xfId="24572" xr:uid="{00000000-0005-0000-0000-00001EC40000}"/>
    <cellStyle name="Notas 2 3 8 4 5" xfId="49300" xr:uid="{00000000-0005-0000-0000-00001FC40000}"/>
    <cellStyle name="Notas 2 3 8 5" xfId="11962" xr:uid="{00000000-0005-0000-0000-000020C40000}"/>
    <cellStyle name="Notas 2 3 8 5 2" xfId="33375" xr:uid="{00000000-0005-0000-0000-000021C40000}"/>
    <cellStyle name="Notas 2 3 8 5 3" xfId="41272" xr:uid="{00000000-0005-0000-0000-000022C40000}"/>
    <cellStyle name="Notas 2 3 8 5 4" xfId="25490" xr:uid="{00000000-0005-0000-0000-000023C40000}"/>
    <cellStyle name="Notas 2 3 8 5 5" xfId="50943" xr:uid="{00000000-0005-0000-0000-000024C40000}"/>
    <cellStyle name="Notas 2 3 8 6" xfId="26959" xr:uid="{00000000-0005-0000-0000-000025C40000}"/>
    <cellStyle name="Notas 2 3 8 7" xfId="34859" xr:uid="{00000000-0005-0000-0000-000026C40000}"/>
    <cellStyle name="Notas 2 3 8 8" xfId="20121" xr:uid="{00000000-0005-0000-0000-000027C40000}"/>
    <cellStyle name="Notas 2 3 8 9" xfId="42761" xr:uid="{00000000-0005-0000-0000-000028C40000}"/>
    <cellStyle name="Notas 2 3 9" xfId="1125" xr:uid="{00000000-0005-0000-0000-000029C40000}"/>
    <cellStyle name="Notas 2 3 9 2" xfId="6474" xr:uid="{00000000-0005-0000-0000-00002AC40000}"/>
    <cellStyle name="Notas 2 3 9 2 2" xfId="15456" xr:uid="{00000000-0005-0000-0000-00002BC40000}"/>
    <cellStyle name="Notas 2 3 9 2 3" xfId="27068" xr:uid="{00000000-0005-0000-0000-00002CC40000}"/>
    <cellStyle name="Notas 2 3 9 2 4" xfId="46679" xr:uid="{00000000-0005-0000-0000-00002DC40000}"/>
    <cellStyle name="Notas 2 3 9 3" xfId="11963" xr:uid="{00000000-0005-0000-0000-00002EC40000}"/>
    <cellStyle name="Notas 2 3 9 3 2" xfId="34963" xr:uid="{00000000-0005-0000-0000-00002FC40000}"/>
    <cellStyle name="Notas 2 3 9 4" xfId="18696" xr:uid="{00000000-0005-0000-0000-000030C40000}"/>
    <cellStyle name="Notas 2 3 9 5" xfId="42998" xr:uid="{00000000-0005-0000-0000-000031C40000}"/>
    <cellStyle name="Notas 2 4" xfId="135" xr:uid="{00000000-0005-0000-0000-000032C40000}"/>
    <cellStyle name="Notas 2 4 10" xfId="3820" xr:uid="{00000000-0005-0000-0000-000033C40000}"/>
    <cellStyle name="Notas 2 4 10 2" xfId="13803" xr:uid="{00000000-0005-0000-0000-000034C40000}"/>
    <cellStyle name="Notas 2 4 10 2 2" xfId="32338" xr:uid="{00000000-0005-0000-0000-000035C40000}"/>
    <cellStyle name="Notas 2 4 10 3" xfId="40235" xr:uid="{00000000-0005-0000-0000-000036C40000}"/>
    <cellStyle name="Notas 2 4 10 4" xfId="24969" xr:uid="{00000000-0005-0000-0000-000037C40000}"/>
    <cellStyle name="Notas 2 4 10 5" xfId="45025" xr:uid="{00000000-0005-0000-0000-000038C40000}"/>
    <cellStyle name="Notas 2 4 11" xfId="6982" xr:uid="{00000000-0005-0000-0000-000039C40000}"/>
    <cellStyle name="Notas 2 4 11 2" xfId="15960" xr:uid="{00000000-0005-0000-0000-00003AC40000}"/>
    <cellStyle name="Notas 2 4 11 3" xfId="25923" xr:uid="{00000000-0005-0000-0000-00003BC40000}"/>
    <cellStyle name="Notas 2 4 11 4" xfId="47184" xr:uid="{00000000-0005-0000-0000-00003CC40000}"/>
    <cellStyle name="Notas 2 4 12" xfId="2791" xr:uid="{00000000-0005-0000-0000-00003DC40000}"/>
    <cellStyle name="Notas 2 4 12 2" xfId="12775" xr:uid="{00000000-0005-0000-0000-00003EC40000}"/>
    <cellStyle name="Notas 2 4 12 3" xfId="33822" xr:uid="{00000000-0005-0000-0000-00003FC40000}"/>
    <cellStyle name="Notas 2 4 12 4" xfId="43996" xr:uid="{00000000-0005-0000-0000-000040C40000}"/>
    <cellStyle name="Notas 2 4 13" xfId="7656" xr:uid="{00000000-0005-0000-0000-000041C40000}"/>
    <cellStyle name="Notas 2 4 13 2" xfId="16623" xr:uid="{00000000-0005-0000-0000-000042C40000}"/>
    <cellStyle name="Notas 2 4 13 3" xfId="47848" xr:uid="{00000000-0005-0000-0000-000043C40000}"/>
    <cellStyle name="Notas 2 4 14" xfId="11964" xr:uid="{00000000-0005-0000-0000-000044C40000}"/>
    <cellStyle name="Notas 2 4 14 2" xfId="49491" xr:uid="{00000000-0005-0000-0000-000045C40000}"/>
    <cellStyle name="Notas 2 4 15" xfId="18251" xr:uid="{00000000-0005-0000-0000-000046C40000}"/>
    <cellStyle name="Notas 2 4 16" xfId="41309" xr:uid="{00000000-0005-0000-0000-000047C40000}"/>
    <cellStyle name="Notas 2 4 2" xfId="243" xr:uid="{00000000-0005-0000-0000-000048C40000}"/>
    <cellStyle name="Notas 2 4 2 10" xfId="7749" xr:uid="{00000000-0005-0000-0000-000049C40000}"/>
    <cellStyle name="Notas 2 4 2 10 2" xfId="16716" xr:uid="{00000000-0005-0000-0000-00004AC40000}"/>
    <cellStyle name="Notas 2 4 2 10 3" xfId="33823" xr:uid="{00000000-0005-0000-0000-00004BC40000}"/>
    <cellStyle name="Notas 2 4 2 10 4" xfId="47941" xr:uid="{00000000-0005-0000-0000-00004CC40000}"/>
    <cellStyle name="Notas 2 4 2 11" xfId="11965" xr:uid="{00000000-0005-0000-0000-00004DC40000}"/>
    <cellStyle name="Notas 2 4 2 11 2" xfId="49584" xr:uid="{00000000-0005-0000-0000-00004EC40000}"/>
    <cellStyle name="Notas 2 4 2 12" xfId="18514" xr:uid="{00000000-0005-0000-0000-00004FC40000}"/>
    <cellStyle name="Notas 2 4 2 13" xfId="41402" xr:uid="{00000000-0005-0000-0000-000050C40000}"/>
    <cellStyle name="Notas 2 4 2 2" xfId="735" xr:uid="{00000000-0005-0000-0000-000051C40000}"/>
    <cellStyle name="Notas 2 4 2 2 10" xfId="41641" xr:uid="{00000000-0005-0000-0000-000052C40000}"/>
    <cellStyle name="Notas 2 4 2 2 2" xfId="2570" xr:uid="{00000000-0005-0000-0000-000053C40000}"/>
    <cellStyle name="Notas 2 4 2 2 2 2" xfId="5120" xr:uid="{00000000-0005-0000-0000-000054C40000}"/>
    <cellStyle name="Notas 2 4 2 2 2 2 2" xfId="15098" xr:uid="{00000000-0005-0000-0000-000055C40000}"/>
    <cellStyle name="Notas 2 4 2 2 2 2 2 2" xfId="28933" xr:uid="{00000000-0005-0000-0000-000056C40000}"/>
    <cellStyle name="Notas 2 4 2 2 2 2 3" xfId="36828" xr:uid="{00000000-0005-0000-0000-000057C40000}"/>
    <cellStyle name="Notas 2 4 2 2 2 2 4" xfId="21617" xr:uid="{00000000-0005-0000-0000-000058C40000}"/>
    <cellStyle name="Notas 2 4 2 2 2 2 5" xfId="46320" xr:uid="{00000000-0005-0000-0000-000059C40000}"/>
    <cellStyle name="Notas 2 4 2 2 2 3" xfId="9116" xr:uid="{00000000-0005-0000-0000-00005AC40000}"/>
    <cellStyle name="Notas 2 4 2 2 2 3 2" xfId="18082" xr:uid="{00000000-0005-0000-0000-00005BC40000}"/>
    <cellStyle name="Notas 2 4 2 2 2 3 2 2" xfId="30417" xr:uid="{00000000-0005-0000-0000-00005CC40000}"/>
    <cellStyle name="Notas 2 4 2 2 2 3 3" xfId="38313" xr:uid="{00000000-0005-0000-0000-00005DC40000}"/>
    <cellStyle name="Notas 2 4 2 2 2 3 4" xfId="23100" xr:uid="{00000000-0005-0000-0000-00005EC40000}"/>
    <cellStyle name="Notas 2 4 2 2 2 3 5" xfId="49308" xr:uid="{00000000-0005-0000-0000-00005FC40000}"/>
    <cellStyle name="Notas 2 4 2 2 2 4" xfId="9987" xr:uid="{00000000-0005-0000-0000-000060C40000}"/>
    <cellStyle name="Notas 2 4 2 2 2 4 2" xfId="31902" xr:uid="{00000000-0005-0000-0000-000061C40000}"/>
    <cellStyle name="Notas 2 4 2 2 2 4 3" xfId="39799" xr:uid="{00000000-0005-0000-0000-000062C40000}"/>
    <cellStyle name="Notas 2 4 2 2 2 4 4" xfId="24584" xr:uid="{00000000-0005-0000-0000-000063C40000}"/>
    <cellStyle name="Notas 2 4 2 2 2 4 5" xfId="50951" xr:uid="{00000000-0005-0000-0000-000064C40000}"/>
    <cellStyle name="Notas 2 4 2 2 2 5" xfId="12591" xr:uid="{00000000-0005-0000-0000-000065C40000}"/>
    <cellStyle name="Notas 2 4 2 2 2 5 2" xfId="33387" xr:uid="{00000000-0005-0000-0000-000066C40000}"/>
    <cellStyle name="Notas 2 4 2 2 2 5 3" xfId="41284" xr:uid="{00000000-0005-0000-0000-000067C40000}"/>
    <cellStyle name="Notas 2 4 2 2 2 6" xfId="26971" xr:uid="{00000000-0005-0000-0000-000068C40000}"/>
    <cellStyle name="Notas 2 4 2 2 2 7" xfId="34871" xr:uid="{00000000-0005-0000-0000-000069C40000}"/>
    <cellStyle name="Notas 2 4 2 2 2 8" xfId="20133" xr:uid="{00000000-0005-0000-0000-00006AC40000}"/>
    <cellStyle name="Notas 2 4 2 2 2 9" xfId="42769" xr:uid="{00000000-0005-0000-0000-00006BC40000}"/>
    <cellStyle name="Notas 2 4 2 2 3" xfId="1426" xr:uid="{00000000-0005-0000-0000-00006CC40000}"/>
    <cellStyle name="Notas 2 4 2 2 3 2" xfId="6778" xr:uid="{00000000-0005-0000-0000-00006DC40000}"/>
    <cellStyle name="Notas 2 4 2 2 3 2 2" xfId="15756" xr:uid="{00000000-0005-0000-0000-00006EC40000}"/>
    <cellStyle name="Notas 2 4 2 2 3 2 3" xfId="28204" xr:uid="{00000000-0005-0000-0000-00006FC40000}"/>
    <cellStyle name="Notas 2 4 2 2 3 2 4" xfId="46980" xr:uid="{00000000-0005-0000-0000-000070C40000}"/>
    <cellStyle name="Notas 2 4 2 2 3 3" xfId="11966" xr:uid="{00000000-0005-0000-0000-000071C40000}"/>
    <cellStyle name="Notas 2 4 2 2 3 3 2" xfId="36099" xr:uid="{00000000-0005-0000-0000-000072C40000}"/>
    <cellStyle name="Notas 2 4 2 2 3 4" xfId="20888" xr:uid="{00000000-0005-0000-0000-000073C40000}"/>
    <cellStyle name="Notas 2 4 2 2 3 5" xfId="43298" xr:uid="{00000000-0005-0000-0000-000074C40000}"/>
    <cellStyle name="Notas 2 4 2 2 4" xfId="4281" xr:uid="{00000000-0005-0000-0000-000075C40000}"/>
    <cellStyle name="Notas 2 4 2 2 4 2" xfId="14261" xr:uid="{00000000-0005-0000-0000-000076C40000}"/>
    <cellStyle name="Notas 2 4 2 2 4 2 2" xfId="29688" xr:uid="{00000000-0005-0000-0000-000077C40000}"/>
    <cellStyle name="Notas 2 4 2 2 4 3" xfId="37584" xr:uid="{00000000-0005-0000-0000-000078C40000}"/>
    <cellStyle name="Notas 2 4 2 2 4 4" xfId="22371" xr:uid="{00000000-0005-0000-0000-000079C40000}"/>
    <cellStyle name="Notas 2 4 2 2 4 5" xfId="45483" xr:uid="{00000000-0005-0000-0000-00007AC40000}"/>
    <cellStyle name="Notas 2 4 2 2 5" xfId="7314" xr:uid="{00000000-0005-0000-0000-00007BC40000}"/>
    <cellStyle name="Notas 2 4 2 2 5 2" xfId="16290" xr:uid="{00000000-0005-0000-0000-00007CC40000}"/>
    <cellStyle name="Notas 2 4 2 2 5 2 2" xfId="31173" xr:uid="{00000000-0005-0000-0000-00007DC40000}"/>
    <cellStyle name="Notas 2 4 2 2 5 3" xfId="39070" xr:uid="{00000000-0005-0000-0000-00007EC40000}"/>
    <cellStyle name="Notas 2 4 2 2 5 4" xfId="23855" xr:uid="{00000000-0005-0000-0000-00007FC40000}"/>
    <cellStyle name="Notas 2 4 2 2 5 5" xfId="47515" xr:uid="{00000000-0005-0000-0000-000080C40000}"/>
    <cellStyle name="Notas 2 4 2 2 6" xfId="3222" xr:uid="{00000000-0005-0000-0000-000081C40000}"/>
    <cellStyle name="Notas 2 4 2 2 6 2" xfId="13206" xr:uid="{00000000-0005-0000-0000-000082C40000}"/>
    <cellStyle name="Notas 2 4 2 2 6 2 2" xfId="32658" xr:uid="{00000000-0005-0000-0000-000083C40000}"/>
    <cellStyle name="Notas 2 4 2 2 6 3" xfId="40555" xr:uid="{00000000-0005-0000-0000-000084C40000}"/>
    <cellStyle name="Notas 2 4 2 2 6 4" xfId="25256" xr:uid="{00000000-0005-0000-0000-000085C40000}"/>
    <cellStyle name="Notas 2 4 2 2 6 5" xfId="44427" xr:uid="{00000000-0005-0000-0000-000086C40000}"/>
    <cellStyle name="Notas 2 4 2 2 7" xfId="7988" xr:uid="{00000000-0005-0000-0000-000087C40000}"/>
    <cellStyle name="Notas 2 4 2 2 7 2" xfId="16955" xr:uid="{00000000-0005-0000-0000-000088C40000}"/>
    <cellStyle name="Notas 2 4 2 2 7 3" xfId="26242" xr:uid="{00000000-0005-0000-0000-000089C40000}"/>
    <cellStyle name="Notas 2 4 2 2 7 4" xfId="48180" xr:uid="{00000000-0005-0000-0000-00008AC40000}"/>
    <cellStyle name="Notas 2 4 2 2 8" xfId="11967" xr:uid="{00000000-0005-0000-0000-00008BC40000}"/>
    <cellStyle name="Notas 2 4 2 2 8 2" xfId="34142" xr:uid="{00000000-0005-0000-0000-00008CC40000}"/>
    <cellStyle name="Notas 2 4 2 2 8 3" xfId="49823" xr:uid="{00000000-0005-0000-0000-00008DC40000}"/>
    <cellStyle name="Notas 2 4 2 2 9" xfId="19404" xr:uid="{00000000-0005-0000-0000-00008EC40000}"/>
    <cellStyle name="Notas 2 4 2 3" xfId="909" xr:uid="{00000000-0005-0000-0000-00008FC40000}"/>
    <cellStyle name="Notas 2 4 2 3 2" xfId="1600" xr:uid="{00000000-0005-0000-0000-000090C40000}"/>
    <cellStyle name="Notas 2 4 2 3 2 2" xfId="6952" xr:uid="{00000000-0005-0000-0000-000091C40000}"/>
    <cellStyle name="Notas 2 4 2 3 2 2 2" xfId="15930" xr:uid="{00000000-0005-0000-0000-000092C40000}"/>
    <cellStyle name="Notas 2 4 2 3 2 2 3" xfId="28932" xr:uid="{00000000-0005-0000-0000-000093C40000}"/>
    <cellStyle name="Notas 2 4 2 3 2 2 4" xfId="47154" xr:uid="{00000000-0005-0000-0000-000094C40000}"/>
    <cellStyle name="Notas 2 4 2 3 2 3" xfId="11968" xr:uid="{00000000-0005-0000-0000-000095C40000}"/>
    <cellStyle name="Notas 2 4 2 3 2 3 2" xfId="36827" xr:uid="{00000000-0005-0000-0000-000096C40000}"/>
    <cellStyle name="Notas 2 4 2 3 2 4" xfId="21616" xr:uid="{00000000-0005-0000-0000-000097C40000}"/>
    <cellStyle name="Notas 2 4 2 3 2 5" xfId="43472" xr:uid="{00000000-0005-0000-0000-000098C40000}"/>
    <cellStyle name="Notas 2 4 2 3 3" xfId="4841" xr:uid="{00000000-0005-0000-0000-000099C40000}"/>
    <cellStyle name="Notas 2 4 2 3 3 2" xfId="14819" xr:uid="{00000000-0005-0000-0000-00009AC40000}"/>
    <cellStyle name="Notas 2 4 2 3 3 2 2" xfId="30416" xr:uid="{00000000-0005-0000-0000-00009BC40000}"/>
    <cellStyle name="Notas 2 4 2 3 3 3" xfId="38312" xr:uid="{00000000-0005-0000-0000-00009CC40000}"/>
    <cellStyle name="Notas 2 4 2 3 3 4" xfId="23099" xr:uid="{00000000-0005-0000-0000-00009DC40000}"/>
    <cellStyle name="Notas 2 4 2 3 3 5" xfId="46041" xr:uid="{00000000-0005-0000-0000-00009EC40000}"/>
    <cellStyle name="Notas 2 4 2 3 4" xfId="7488" xr:uid="{00000000-0005-0000-0000-00009FC40000}"/>
    <cellStyle name="Notas 2 4 2 3 4 2" xfId="16463" xr:uid="{00000000-0005-0000-0000-0000A0C40000}"/>
    <cellStyle name="Notas 2 4 2 3 4 2 2" xfId="31901" xr:uid="{00000000-0005-0000-0000-0000A1C40000}"/>
    <cellStyle name="Notas 2 4 2 3 4 3" xfId="39798" xr:uid="{00000000-0005-0000-0000-0000A2C40000}"/>
    <cellStyle name="Notas 2 4 2 3 4 4" xfId="24583" xr:uid="{00000000-0005-0000-0000-0000A3C40000}"/>
    <cellStyle name="Notas 2 4 2 3 4 5" xfId="47688" xr:uid="{00000000-0005-0000-0000-0000A4C40000}"/>
    <cellStyle name="Notas 2 4 2 3 5" xfId="3396" xr:uid="{00000000-0005-0000-0000-0000A5C40000}"/>
    <cellStyle name="Notas 2 4 2 3 5 2" xfId="13380" xr:uid="{00000000-0005-0000-0000-0000A6C40000}"/>
    <cellStyle name="Notas 2 4 2 3 5 2 2" xfId="33386" xr:uid="{00000000-0005-0000-0000-0000A7C40000}"/>
    <cellStyle name="Notas 2 4 2 3 5 3" xfId="41283" xr:uid="{00000000-0005-0000-0000-0000A8C40000}"/>
    <cellStyle name="Notas 2 4 2 3 5 4" xfId="25495" xr:uid="{00000000-0005-0000-0000-0000A9C40000}"/>
    <cellStyle name="Notas 2 4 2 3 5 5" xfId="44601" xr:uid="{00000000-0005-0000-0000-0000AAC40000}"/>
    <cellStyle name="Notas 2 4 2 3 6" xfId="8162" xr:uid="{00000000-0005-0000-0000-0000ABC40000}"/>
    <cellStyle name="Notas 2 4 2 3 6 2" xfId="17129" xr:uid="{00000000-0005-0000-0000-0000ACC40000}"/>
    <cellStyle name="Notas 2 4 2 3 6 3" xfId="26970" xr:uid="{00000000-0005-0000-0000-0000ADC40000}"/>
    <cellStyle name="Notas 2 4 2 3 6 4" xfId="48354" xr:uid="{00000000-0005-0000-0000-0000AEC40000}"/>
    <cellStyle name="Notas 2 4 2 3 7" xfId="11969" xr:uid="{00000000-0005-0000-0000-0000AFC40000}"/>
    <cellStyle name="Notas 2 4 2 3 7 2" xfId="34870" xr:uid="{00000000-0005-0000-0000-0000B0C40000}"/>
    <cellStyle name="Notas 2 4 2 3 7 3" xfId="49997" xr:uid="{00000000-0005-0000-0000-0000B1C40000}"/>
    <cellStyle name="Notas 2 4 2 3 8" xfId="20132" xr:uid="{00000000-0005-0000-0000-0000B2C40000}"/>
    <cellStyle name="Notas 2 4 2 3 9" xfId="41815" xr:uid="{00000000-0005-0000-0000-0000B3C40000}"/>
    <cellStyle name="Notas 2 4 2 4" xfId="493" xr:uid="{00000000-0005-0000-0000-0000B4C40000}"/>
    <cellStyle name="Notas 2 4 2 4 2" xfId="2608" xr:uid="{00000000-0005-0000-0000-0000B5C40000}"/>
    <cellStyle name="Notas 2 4 2 4 2 2" xfId="4462" xr:uid="{00000000-0005-0000-0000-0000B6C40000}"/>
    <cellStyle name="Notas 2 4 2 4 2 2 2" xfId="14441" xr:uid="{00000000-0005-0000-0000-0000B7C40000}"/>
    <cellStyle name="Notas 2 4 2 4 2 2 3" xfId="45663" xr:uid="{00000000-0005-0000-0000-0000B8C40000}"/>
    <cellStyle name="Notas 2 4 2 4 2 3" xfId="11970" xr:uid="{00000000-0005-0000-0000-0000B9C40000}"/>
    <cellStyle name="Notas 2 4 2 4 2 4" xfId="27356" xr:uid="{00000000-0005-0000-0000-0000BAC40000}"/>
    <cellStyle name="Notas 2 4 2 4 2 5" xfId="43818" xr:uid="{00000000-0005-0000-0000-0000BBC40000}"/>
    <cellStyle name="Notas 2 4 2 4 3" xfId="3748" xr:uid="{00000000-0005-0000-0000-0000BCC40000}"/>
    <cellStyle name="Notas 2 4 2 4 3 2" xfId="13732" xr:uid="{00000000-0005-0000-0000-0000BDC40000}"/>
    <cellStyle name="Notas 2 4 2 4 3 3" xfId="35251" xr:uid="{00000000-0005-0000-0000-0000BEC40000}"/>
    <cellStyle name="Notas 2 4 2 4 3 4" xfId="44953" xr:uid="{00000000-0005-0000-0000-0000BFC40000}"/>
    <cellStyle name="Notas 2 4 2 4 4" xfId="9266" xr:uid="{00000000-0005-0000-0000-0000C0C40000}"/>
    <cellStyle name="Notas 2 4 2 4 4 2" xfId="18232" xr:uid="{00000000-0005-0000-0000-0000C1C40000}"/>
    <cellStyle name="Notas 2 4 2 4 4 3" xfId="49458" xr:uid="{00000000-0005-0000-0000-0000C2C40000}"/>
    <cellStyle name="Notas 2 4 2 4 5" xfId="11971" xr:uid="{00000000-0005-0000-0000-0000C3C40000}"/>
    <cellStyle name="Notas 2 4 2 4 5 2" xfId="51101" xr:uid="{00000000-0005-0000-0000-0000C4C40000}"/>
    <cellStyle name="Notas 2 4 2 4 6" xfId="19085" xr:uid="{00000000-0005-0000-0000-0000C5C40000}"/>
    <cellStyle name="Notas 2 4 2 4 7" xfId="42919" xr:uid="{00000000-0005-0000-0000-0000C6C40000}"/>
    <cellStyle name="Notas 2 4 2 5" xfId="1187" xr:uid="{00000000-0005-0000-0000-0000C7C40000}"/>
    <cellStyle name="Notas 2 4 2 5 2" xfId="5964" xr:uid="{00000000-0005-0000-0000-0000C8C40000}"/>
    <cellStyle name="Notas 2 4 2 5 2 2" xfId="27885" xr:uid="{00000000-0005-0000-0000-0000C9C40000}"/>
    <cellStyle name="Notas 2 4 2 5 3" xfId="11972" xr:uid="{00000000-0005-0000-0000-0000CAC40000}"/>
    <cellStyle name="Notas 2 4 2 5 3 2" xfId="35780" xr:uid="{00000000-0005-0000-0000-0000CBC40000}"/>
    <cellStyle name="Notas 2 4 2 5 4" xfId="20569" xr:uid="{00000000-0005-0000-0000-0000CCC40000}"/>
    <cellStyle name="Notas 2 4 2 5 5" xfId="43060" xr:uid="{00000000-0005-0000-0000-0000CDC40000}"/>
    <cellStyle name="Notas 2 4 2 6" xfId="6536" xr:uid="{00000000-0005-0000-0000-0000CEC40000}"/>
    <cellStyle name="Notas 2 4 2 6 2" xfId="15518" xr:uid="{00000000-0005-0000-0000-0000CFC40000}"/>
    <cellStyle name="Notas 2 4 2 6 2 2" xfId="29369" xr:uid="{00000000-0005-0000-0000-0000D0C40000}"/>
    <cellStyle name="Notas 2 4 2 6 3" xfId="37265" xr:uid="{00000000-0005-0000-0000-0000D1C40000}"/>
    <cellStyle name="Notas 2 4 2 6 4" xfId="22053" xr:uid="{00000000-0005-0000-0000-0000D2C40000}"/>
    <cellStyle name="Notas 2 4 2 6 5" xfId="46741" xr:uid="{00000000-0005-0000-0000-0000D3C40000}"/>
    <cellStyle name="Notas 2 4 2 7" xfId="4001" xr:uid="{00000000-0005-0000-0000-0000D4C40000}"/>
    <cellStyle name="Notas 2 4 2 7 2" xfId="13982" xr:uid="{00000000-0005-0000-0000-0000D5C40000}"/>
    <cellStyle name="Notas 2 4 2 7 2 2" xfId="30854" xr:uid="{00000000-0005-0000-0000-0000D6C40000}"/>
    <cellStyle name="Notas 2 4 2 7 3" xfId="38751" xr:uid="{00000000-0005-0000-0000-0000D7C40000}"/>
    <cellStyle name="Notas 2 4 2 7 4" xfId="23537" xr:uid="{00000000-0005-0000-0000-0000D8C40000}"/>
    <cellStyle name="Notas 2 4 2 7 5" xfId="45204" xr:uid="{00000000-0005-0000-0000-0000D9C40000}"/>
    <cellStyle name="Notas 2 4 2 8" xfId="7075" xr:uid="{00000000-0005-0000-0000-0000DAC40000}"/>
    <cellStyle name="Notas 2 4 2 8 2" xfId="16052" xr:uid="{00000000-0005-0000-0000-0000DBC40000}"/>
    <cellStyle name="Notas 2 4 2 8 2 2" xfId="32339" xr:uid="{00000000-0005-0000-0000-0000DCC40000}"/>
    <cellStyle name="Notas 2 4 2 8 3" xfId="40236" xr:uid="{00000000-0005-0000-0000-0000DDC40000}"/>
    <cellStyle name="Notas 2 4 2 8 4" xfId="24970" xr:uid="{00000000-0005-0000-0000-0000DEC40000}"/>
    <cellStyle name="Notas 2 4 2 8 5" xfId="47277" xr:uid="{00000000-0005-0000-0000-0000DFC40000}"/>
    <cellStyle name="Notas 2 4 2 9" xfId="2983" xr:uid="{00000000-0005-0000-0000-0000E0C40000}"/>
    <cellStyle name="Notas 2 4 2 9 2" xfId="12967" xr:uid="{00000000-0005-0000-0000-0000E1C40000}"/>
    <cellStyle name="Notas 2 4 2 9 3" xfId="25924" xr:uid="{00000000-0005-0000-0000-0000E2C40000}"/>
    <cellStyle name="Notas 2 4 2 9 4" xfId="44188" xr:uid="{00000000-0005-0000-0000-0000E3C40000}"/>
    <cellStyle name="Notas 2 4 3" xfId="351" xr:uid="{00000000-0005-0000-0000-0000E4C40000}"/>
    <cellStyle name="Notas 2 4 3 10" xfId="11973" xr:uid="{00000000-0005-0000-0000-0000E5C40000}"/>
    <cellStyle name="Notas 2 4 3 10 2" xfId="33824" xr:uid="{00000000-0005-0000-0000-0000E6C40000}"/>
    <cellStyle name="Notas 2 4 3 10 3" xfId="49649" xr:uid="{00000000-0005-0000-0000-0000E7C40000}"/>
    <cellStyle name="Notas 2 4 3 11" xfId="18595" xr:uid="{00000000-0005-0000-0000-0000E8C40000}"/>
    <cellStyle name="Notas 2 4 3 12" xfId="41467" xr:uid="{00000000-0005-0000-0000-0000E9C40000}"/>
    <cellStyle name="Notas 2 4 3 2" xfId="736" xr:uid="{00000000-0005-0000-0000-0000EAC40000}"/>
    <cellStyle name="Notas 2 4 3 2 10" xfId="41642" xr:uid="{00000000-0005-0000-0000-0000EBC40000}"/>
    <cellStyle name="Notas 2 4 3 2 2" xfId="2571" xr:uid="{00000000-0005-0000-0000-0000ECC40000}"/>
    <cellStyle name="Notas 2 4 3 2 2 2" xfId="5025" xr:uid="{00000000-0005-0000-0000-0000EDC40000}"/>
    <cellStyle name="Notas 2 4 3 2 2 2 2" xfId="15003" xr:uid="{00000000-0005-0000-0000-0000EEC40000}"/>
    <cellStyle name="Notas 2 4 3 2 2 2 2 2" xfId="28935" xr:uid="{00000000-0005-0000-0000-0000EFC40000}"/>
    <cellStyle name="Notas 2 4 3 2 2 2 3" xfId="36830" xr:uid="{00000000-0005-0000-0000-0000F0C40000}"/>
    <cellStyle name="Notas 2 4 3 2 2 2 4" xfId="21619" xr:uid="{00000000-0005-0000-0000-0000F1C40000}"/>
    <cellStyle name="Notas 2 4 3 2 2 2 5" xfId="46225" xr:uid="{00000000-0005-0000-0000-0000F2C40000}"/>
    <cellStyle name="Notas 2 4 3 2 2 3" xfId="9117" xr:uid="{00000000-0005-0000-0000-0000F3C40000}"/>
    <cellStyle name="Notas 2 4 3 2 2 3 2" xfId="18083" xr:uid="{00000000-0005-0000-0000-0000F4C40000}"/>
    <cellStyle name="Notas 2 4 3 2 2 3 2 2" xfId="30419" xr:uid="{00000000-0005-0000-0000-0000F5C40000}"/>
    <cellStyle name="Notas 2 4 3 2 2 3 3" xfId="38315" xr:uid="{00000000-0005-0000-0000-0000F6C40000}"/>
    <cellStyle name="Notas 2 4 3 2 2 3 4" xfId="23102" xr:uid="{00000000-0005-0000-0000-0000F7C40000}"/>
    <cellStyle name="Notas 2 4 3 2 2 3 5" xfId="49309" xr:uid="{00000000-0005-0000-0000-0000F8C40000}"/>
    <cellStyle name="Notas 2 4 3 2 2 4" xfId="9988" xr:uid="{00000000-0005-0000-0000-0000F9C40000}"/>
    <cellStyle name="Notas 2 4 3 2 2 4 2" xfId="31904" xr:uid="{00000000-0005-0000-0000-0000FAC40000}"/>
    <cellStyle name="Notas 2 4 3 2 2 4 3" xfId="39801" xr:uid="{00000000-0005-0000-0000-0000FBC40000}"/>
    <cellStyle name="Notas 2 4 3 2 2 4 4" xfId="24586" xr:uid="{00000000-0005-0000-0000-0000FCC40000}"/>
    <cellStyle name="Notas 2 4 3 2 2 4 5" xfId="50952" xr:uid="{00000000-0005-0000-0000-0000FDC40000}"/>
    <cellStyle name="Notas 2 4 3 2 2 5" xfId="12592" xr:uid="{00000000-0005-0000-0000-0000FEC40000}"/>
    <cellStyle name="Notas 2 4 3 2 2 5 2" xfId="33389" xr:uid="{00000000-0005-0000-0000-0000FFC40000}"/>
    <cellStyle name="Notas 2 4 3 2 2 5 3" xfId="41286" xr:uid="{00000000-0005-0000-0000-000000C50000}"/>
    <cellStyle name="Notas 2 4 3 2 2 6" xfId="26973" xr:uid="{00000000-0005-0000-0000-000001C50000}"/>
    <cellStyle name="Notas 2 4 3 2 2 7" xfId="34873" xr:uid="{00000000-0005-0000-0000-000002C50000}"/>
    <cellStyle name="Notas 2 4 3 2 2 8" xfId="20135" xr:uid="{00000000-0005-0000-0000-000003C50000}"/>
    <cellStyle name="Notas 2 4 3 2 2 9" xfId="42770" xr:uid="{00000000-0005-0000-0000-000004C50000}"/>
    <cellStyle name="Notas 2 4 3 2 3" xfId="1427" xr:uid="{00000000-0005-0000-0000-000005C50000}"/>
    <cellStyle name="Notas 2 4 3 2 3 2" xfId="6779" xr:uid="{00000000-0005-0000-0000-000006C50000}"/>
    <cellStyle name="Notas 2 4 3 2 3 2 2" xfId="15757" xr:uid="{00000000-0005-0000-0000-000007C50000}"/>
    <cellStyle name="Notas 2 4 3 2 3 2 3" xfId="28205" xr:uid="{00000000-0005-0000-0000-000008C50000}"/>
    <cellStyle name="Notas 2 4 3 2 3 2 4" xfId="46981" xr:uid="{00000000-0005-0000-0000-000009C50000}"/>
    <cellStyle name="Notas 2 4 3 2 3 3" xfId="11974" xr:uid="{00000000-0005-0000-0000-00000AC50000}"/>
    <cellStyle name="Notas 2 4 3 2 3 3 2" xfId="36100" xr:uid="{00000000-0005-0000-0000-00000BC50000}"/>
    <cellStyle name="Notas 2 4 3 2 3 4" xfId="20889" xr:uid="{00000000-0005-0000-0000-00000CC50000}"/>
    <cellStyle name="Notas 2 4 3 2 3 5" xfId="43299" xr:uid="{00000000-0005-0000-0000-00000DC50000}"/>
    <cellStyle name="Notas 2 4 3 2 4" xfId="4186" xr:uid="{00000000-0005-0000-0000-00000EC50000}"/>
    <cellStyle name="Notas 2 4 3 2 4 2" xfId="14166" xr:uid="{00000000-0005-0000-0000-00000FC50000}"/>
    <cellStyle name="Notas 2 4 3 2 4 2 2" xfId="29689" xr:uid="{00000000-0005-0000-0000-000010C50000}"/>
    <cellStyle name="Notas 2 4 3 2 4 3" xfId="37585" xr:uid="{00000000-0005-0000-0000-000011C50000}"/>
    <cellStyle name="Notas 2 4 3 2 4 4" xfId="22372" xr:uid="{00000000-0005-0000-0000-000012C50000}"/>
    <cellStyle name="Notas 2 4 3 2 4 5" xfId="45388" xr:uid="{00000000-0005-0000-0000-000013C50000}"/>
    <cellStyle name="Notas 2 4 3 2 5" xfId="7315" xr:uid="{00000000-0005-0000-0000-000014C50000}"/>
    <cellStyle name="Notas 2 4 3 2 5 2" xfId="16291" xr:uid="{00000000-0005-0000-0000-000015C50000}"/>
    <cellStyle name="Notas 2 4 3 2 5 2 2" xfId="31174" xr:uid="{00000000-0005-0000-0000-000016C50000}"/>
    <cellStyle name="Notas 2 4 3 2 5 3" xfId="39071" xr:uid="{00000000-0005-0000-0000-000017C50000}"/>
    <cellStyle name="Notas 2 4 3 2 5 4" xfId="23856" xr:uid="{00000000-0005-0000-0000-000018C50000}"/>
    <cellStyle name="Notas 2 4 3 2 5 5" xfId="47516" xr:uid="{00000000-0005-0000-0000-000019C50000}"/>
    <cellStyle name="Notas 2 4 3 2 6" xfId="3223" xr:uid="{00000000-0005-0000-0000-00001AC50000}"/>
    <cellStyle name="Notas 2 4 3 2 6 2" xfId="13207" xr:uid="{00000000-0005-0000-0000-00001BC50000}"/>
    <cellStyle name="Notas 2 4 3 2 6 2 2" xfId="32659" xr:uid="{00000000-0005-0000-0000-00001CC50000}"/>
    <cellStyle name="Notas 2 4 3 2 6 3" xfId="40556" xr:uid="{00000000-0005-0000-0000-00001DC50000}"/>
    <cellStyle name="Notas 2 4 3 2 6 4" xfId="25257" xr:uid="{00000000-0005-0000-0000-00001EC50000}"/>
    <cellStyle name="Notas 2 4 3 2 6 5" xfId="44428" xr:uid="{00000000-0005-0000-0000-00001FC50000}"/>
    <cellStyle name="Notas 2 4 3 2 7" xfId="7989" xr:uid="{00000000-0005-0000-0000-000020C50000}"/>
    <cellStyle name="Notas 2 4 3 2 7 2" xfId="16956" xr:uid="{00000000-0005-0000-0000-000021C50000}"/>
    <cellStyle name="Notas 2 4 3 2 7 3" xfId="26243" xr:uid="{00000000-0005-0000-0000-000022C50000}"/>
    <cellStyle name="Notas 2 4 3 2 7 4" xfId="48181" xr:uid="{00000000-0005-0000-0000-000023C50000}"/>
    <cellStyle name="Notas 2 4 3 2 8" xfId="11975" xr:uid="{00000000-0005-0000-0000-000024C50000}"/>
    <cellStyle name="Notas 2 4 3 2 8 2" xfId="34143" xr:uid="{00000000-0005-0000-0000-000025C50000}"/>
    <cellStyle name="Notas 2 4 3 2 8 3" xfId="49824" xr:uid="{00000000-0005-0000-0000-000026C50000}"/>
    <cellStyle name="Notas 2 4 3 2 9" xfId="19405" xr:uid="{00000000-0005-0000-0000-000027C50000}"/>
    <cellStyle name="Notas 2 4 3 3" xfId="910" xr:uid="{00000000-0005-0000-0000-000028C50000}"/>
    <cellStyle name="Notas 2 4 3 3 2" xfId="1601" xr:uid="{00000000-0005-0000-0000-000029C50000}"/>
    <cellStyle name="Notas 2 4 3 3 2 2" xfId="6953" xr:uid="{00000000-0005-0000-0000-00002AC50000}"/>
    <cellStyle name="Notas 2 4 3 3 2 2 2" xfId="15931" xr:uid="{00000000-0005-0000-0000-00002BC50000}"/>
    <cellStyle name="Notas 2 4 3 3 2 2 3" xfId="28934" xr:uid="{00000000-0005-0000-0000-00002CC50000}"/>
    <cellStyle name="Notas 2 4 3 3 2 2 4" xfId="47155" xr:uid="{00000000-0005-0000-0000-00002DC50000}"/>
    <cellStyle name="Notas 2 4 3 3 2 3" xfId="11976" xr:uid="{00000000-0005-0000-0000-00002EC50000}"/>
    <cellStyle name="Notas 2 4 3 3 2 3 2" xfId="36829" xr:uid="{00000000-0005-0000-0000-00002FC50000}"/>
    <cellStyle name="Notas 2 4 3 3 2 4" xfId="21618" xr:uid="{00000000-0005-0000-0000-000030C50000}"/>
    <cellStyle name="Notas 2 4 3 3 2 5" xfId="43473" xr:uid="{00000000-0005-0000-0000-000031C50000}"/>
    <cellStyle name="Notas 2 4 3 3 3" xfId="4746" xr:uid="{00000000-0005-0000-0000-000032C50000}"/>
    <cellStyle name="Notas 2 4 3 3 3 2" xfId="14724" xr:uid="{00000000-0005-0000-0000-000033C50000}"/>
    <cellStyle name="Notas 2 4 3 3 3 2 2" xfId="30418" xr:uid="{00000000-0005-0000-0000-000034C50000}"/>
    <cellStyle name="Notas 2 4 3 3 3 3" xfId="38314" xr:uid="{00000000-0005-0000-0000-000035C50000}"/>
    <cellStyle name="Notas 2 4 3 3 3 4" xfId="23101" xr:uid="{00000000-0005-0000-0000-000036C50000}"/>
    <cellStyle name="Notas 2 4 3 3 3 5" xfId="45946" xr:uid="{00000000-0005-0000-0000-000037C50000}"/>
    <cellStyle name="Notas 2 4 3 3 4" xfId="7489" xr:uid="{00000000-0005-0000-0000-000038C50000}"/>
    <cellStyle name="Notas 2 4 3 3 4 2" xfId="16464" xr:uid="{00000000-0005-0000-0000-000039C50000}"/>
    <cellStyle name="Notas 2 4 3 3 4 2 2" xfId="31903" xr:uid="{00000000-0005-0000-0000-00003AC50000}"/>
    <cellStyle name="Notas 2 4 3 3 4 3" xfId="39800" xr:uid="{00000000-0005-0000-0000-00003BC50000}"/>
    <cellStyle name="Notas 2 4 3 3 4 4" xfId="24585" xr:uid="{00000000-0005-0000-0000-00003CC50000}"/>
    <cellStyle name="Notas 2 4 3 3 4 5" xfId="47689" xr:uid="{00000000-0005-0000-0000-00003DC50000}"/>
    <cellStyle name="Notas 2 4 3 3 5" xfId="3397" xr:uid="{00000000-0005-0000-0000-00003EC50000}"/>
    <cellStyle name="Notas 2 4 3 3 5 2" xfId="13381" xr:uid="{00000000-0005-0000-0000-00003FC50000}"/>
    <cellStyle name="Notas 2 4 3 3 5 2 2" xfId="33388" xr:uid="{00000000-0005-0000-0000-000040C50000}"/>
    <cellStyle name="Notas 2 4 3 3 5 3" xfId="41285" xr:uid="{00000000-0005-0000-0000-000041C50000}"/>
    <cellStyle name="Notas 2 4 3 3 5 4" xfId="25496" xr:uid="{00000000-0005-0000-0000-000042C50000}"/>
    <cellStyle name="Notas 2 4 3 3 5 5" xfId="44602" xr:uid="{00000000-0005-0000-0000-000043C50000}"/>
    <cellStyle name="Notas 2 4 3 3 6" xfId="8163" xr:uid="{00000000-0005-0000-0000-000044C50000}"/>
    <cellStyle name="Notas 2 4 3 3 6 2" xfId="17130" xr:uid="{00000000-0005-0000-0000-000045C50000}"/>
    <cellStyle name="Notas 2 4 3 3 6 3" xfId="26972" xr:uid="{00000000-0005-0000-0000-000046C50000}"/>
    <cellStyle name="Notas 2 4 3 3 6 4" xfId="48355" xr:uid="{00000000-0005-0000-0000-000047C50000}"/>
    <cellStyle name="Notas 2 4 3 3 7" xfId="11977" xr:uid="{00000000-0005-0000-0000-000048C50000}"/>
    <cellStyle name="Notas 2 4 3 3 7 2" xfId="34872" xr:uid="{00000000-0005-0000-0000-000049C50000}"/>
    <cellStyle name="Notas 2 4 3 3 7 3" xfId="49998" xr:uid="{00000000-0005-0000-0000-00004AC50000}"/>
    <cellStyle name="Notas 2 4 3 3 8" xfId="20134" xr:uid="{00000000-0005-0000-0000-00004BC50000}"/>
    <cellStyle name="Notas 2 4 3 3 9" xfId="41816" xr:uid="{00000000-0005-0000-0000-00004CC50000}"/>
    <cellStyle name="Notas 2 4 3 4" xfId="560" xr:uid="{00000000-0005-0000-0000-00004DC50000}"/>
    <cellStyle name="Notas 2 4 3 4 2" xfId="2671" xr:uid="{00000000-0005-0000-0000-00004EC50000}"/>
    <cellStyle name="Notas 2 4 3 4 2 2" xfId="4595" xr:uid="{00000000-0005-0000-0000-00004FC50000}"/>
    <cellStyle name="Notas 2 4 3 4 2 2 2" xfId="14573" xr:uid="{00000000-0005-0000-0000-000050C50000}"/>
    <cellStyle name="Notas 2 4 3 4 2 2 3" xfId="45795" xr:uid="{00000000-0005-0000-0000-000051C50000}"/>
    <cellStyle name="Notas 2 4 3 4 2 3" xfId="11978" xr:uid="{00000000-0005-0000-0000-000052C50000}"/>
    <cellStyle name="Notas 2 4 3 4 2 4" xfId="27357" xr:uid="{00000000-0005-0000-0000-000053C50000}"/>
    <cellStyle name="Notas 2 4 3 4 2 5" xfId="43881" xr:uid="{00000000-0005-0000-0000-000054C50000}"/>
    <cellStyle name="Notas 2 4 3 4 3" xfId="3749" xr:uid="{00000000-0005-0000-0000-000055C50000}"/>
    <cellStyle name="Notas 2 4 3 4 3 2" xfId="13733" xr:uid="{00000000-0005-0000-0000-000056C50000}"/>
    <cellStyle name="Notas 2 4 3 4 3 3" xfId="35252" xr:uid="{00000000-0005-0000-0000-000057C50000}"/>
    <cellStyle name="Notas 2 4 3 4 3 4" xfId="44954" xr:uid="{00000000-0005-0000-0000-000058C50000}"/>
    <cellStyle name="Notas 2 4 3 4 4" xfId="9267" xr:uid="{00000000-0005-0000-0000-000059C50000}"/>
    <cellStyle name="Notas 2 4 3 4 4 2" xfId="18233" xr:uid="{00000000-0005-0000-0000-00005AC50000}"/>
    <cellStyle name="Notas 2 4 3 4 4 3" xfId="49459" xr:uid="{00000000-0005-0000-0000-00005BC50000}"/>
    <cellStyle name="Notas 2 4 3 4 5" xfId="11979" xr:uid="{00000000-0005-0000-0000-00005CC50000}"/>
    <cellStyle name="Notas 2 4 3 4 5 2" xfId="51102" xr:uid="{00000000-0005-0000-0000-00005DC50000}"/>
    <cellStyle name="Notas 2 4 3 4 6" xfId="19086" xr:uid="{00000000-0005-0000-0000-00005EC50000}"/>
    <cellStyle name="Notas 2 4 3 4 7" xfId="42920" xr:uid="{00000000-0005-0000-0000-00005FC50000}"/>
    <cellStyle name="Notas 2 4 3 5" xfId="1252" xr:uid="{00000000-0005-0000-0000-000060C50000}"/>
    <cellStyle name="Notas 2 4 3 5 2" xfId="6603" xr:uid="{00000000-0005-0000-0000-000061C50000}"/>
    <cellStyle name="Notas 2 4 3 5 2 2" xfId="15583" xr:uid="{00000000-0005-0000-0000-000062C50000}"/>
    <cellStyle name="Notas 2 4 3 5 2 3" xfId="27886" xr:uid="{00000000-0005-0000-0000-000063C50000}"/>
    <cellStyle name="Notas 2 4 3 5 2 4" xfId="46806" xr:uid="{00000000-0005-0000-0000-000064C50000}"/>
    <cellStyle name="Notas 2 4 3 5 3" xfId="11980" xr:uid="{00000000-0005-0000-0000-000065C50000}"/>
    <cellStyle name="Notas 2 4 3 5 3 2" xfId="35781" xr:uid="{00000000-0005-0000-0000-000066C50000}"/>
    <cellStyle name="Notas 2 4 3 5 4" xfId="20570" xr:uid="{00000000-0005-0000-0000-000067C50000}"/>
    <cellStyle name="Notas 2 4 3 5 5" xfId="43124" xr:uid="{00000000-0005-0000-0000-000068C50000}"/>
    <cellStyle name="Notas 2 4 3 6" xfId="3905" xr:uid="{00000000-0005-0000-0000-000069C50000}"/>
    <cellStyle name="Notas 2 4 3 6 2" xfId="13887" xr:uid="{00000000-0005-0000-0000-00006AC50000}"/>
    <cellStyle name="Notas 2 4 3 6 2 2" xfId="29370" xr:uid="{00000000-0005-0000-0000-00006BC50000}"/>
    <cellStyle name="Notas 2 4 3 6 3" xfId="37266" xr:uid="{00000000-0005-0000-0000-00006CC50000}"/>
    <cellStyle name="Notas 2 4 3 6 4" xfId="22054" xr:uid="{00000000-0005-0000-0000-00006DC50000}"/>
    <cellStyle name="Notas 2 4 3 6 5" xfId="45109" xr:uid="{00000000-0005-0000-0000-00006EC50000}"/>
    <cellStyle name="Notas 2 4 3 7" xfId="7140" xr:uid="{00000000-0005-0000-0000-00006FC50000}"/>
    <cellStyle name="Notas 2 4 3 7 2" xfId="16117" xr:uid="{00000000-0005-0000-0000-000070C50000}"/>
    <cellStyle name="Notas 2 4 3 7 2 2" xfId="30855" xr:uid="{00000000-0005-0000-0000-000071C50000}"/>
    <cellStyle name="Notas 2 4 3 7 3" xfId="38752" xr:uid="{00000000-0005-0000-0000-000072C50000}"/>
    <cellStyle name="Notas 2 4 3 7 4" xfId="23538" xr:uid="{00000000-0005-0000-0000-000073C50000}"/>
    <cellStyle name="Notas 2 4 3 7 5" xfId="47342" xr:uid="{00000000-0005-0000-0000-000074C50000}"/>
    <cellStyle name="Notas 2 4 3 8" xfId="3048" xr:uid="{00000000-0005-0000-0000-000075C50000}"/>
    <cellStyle name="Notas 2 4 3 8 2" xfId="13032" xr:uid="{00000000-0005-0000-0000-000076C50000}"/>
    <cellStyle name="Notas 2 4 3 8 2 2" xfId="32340" xr:uid="{00000000-0005-0000-0000-000077C50000}"/>
    <cellStyle name="Notas 2 4 3 8 3" xfId="40237" xr:uid="{00000000-0005-0000-0000-000078C50000}"/>
    <cellStyle name="Notas 2 4 3 8 4" xfId="24971" xr:uid="{00000000-0005-0000-0000-000079C50000}"/>
    <cellStyle name="Notas 2 4 3 8 5" xfId="44253" xr:uid="{00000000-0005-0000-0000-00007AC50000}"/>
    <cellStyle name="Notas 2 4 3 9" xfId="7814" xr:uid="{00000000-0005-0000-0000-00007BC50000}"/>
    <cellStyle name="Notas 2 4 3 9 2" xfId="16781" xr:uid="{00000000-0005-0000-0000-00007CC50000}"/>
    <cellStyle name="Notas 2 4 3 9 3" xfId="25925" xr:uid="{00000000-0005-0000-0000-00007DC50000}"/>
    <cellStyle name="Notas 2 4 3 9 4" xfId="48006" xr:uid="{00000000-0005-0000-0000-00007EC50000}"/>
    <cellStyle name="Notas 2 4 4" xfId="734" xr:uid="{00000000-0005-0000-0000-00007FC50000}"/>
    <cellStyle name="Notas 2 4 4 10" xfId="41640" xr:uid="{00000000-0005-0000-0000-000080C50000}"/>
    <cellStyle name="Notas 2 4 4 2" xfId="2572" xr:uid="{00000000-0005-0000-0000-000081C50000}"/>
    <cellStyle name="Notas 2 4 4 2 2" xfId="4941" xr:uid="{00000000-0005-0000-0000-000082C50000}"/>
    <cellStyle name="Notas 2 4 4 2 2 2" xfId="14919" xr:uid="{00000000-0005-0000-0000-000083C50000}"/>
    <cellStyle name="Notas 2 4 4 2 2 2 2" xfId="28936" xr:uid="{00000000-0005-0000-0000-000084C50000}"/>
    <cellStyle name="Notas 2 4 4 2 2 3" xfId="36831" xr:uid="{00000000-0005-0000-0000-000085C50000}"/>
    <cellStyle name="Notas 2 4 4 2 2 4" xfId="21620" xr:uid="{00000000-0005-0000-0000-000086C50000}"/>
    <cellStyle name="Notas 2 4 4 2 2 5" xfId="46141" xr:uid="{00000000-0005-0000-0000-000087C50000}"/>
    <cellStyle name="Notas 2 4 4 2 3" xfId="9118" xr:uid="{00000000-0005-0000-0000-000088C50000}"/>
    <cellStyle name="Notas 2 4 4 2 3 2" xfId="18084" xr:uid="{00000000-0005-0000-0000-000089C50000}"/>
    <cellStyle name="Notas 2 4 4 2 3 2 2" xfId="30420" xr:uid="{00000000-0005-0000-0000-00008AC50000}"/>
    <cellStyle name="Notas 2 4 4 2 3 3" xfId="38316" xr:uid="{00000000-0005-0000-0000-00008BC50000}"/>
    <cellStyle name="Notas 2 4 4 2 3 4" xfId="23103" xr:uid="{00000000-0005-0000-0000-00008CC50000}"/>
    <cellStyle name="Notas 2 4 4 2 3 5" xfId="49310" xr:uid="{00000000-0005-0000-0000-00008DC50000}"/>
    <cellStyle name="Notas 2 4 4 2 4" xfId="9989" xr:uid="{00000000-0005-0000-0000-00008EC50000}"/>
    <cellStyle name="Notas 2 4 4 2 4 2" xfId="31905" xr:uid="{00000000-0005-0000-0000-00008FC50000}"/>
    <cellStyle name="Notas 2 4 4 2 4 3" xfId="39802" xr:uid="{00000000-0005-0000-0000-000090C50000}"/>
    <cellStyle name="Notas 2 4 4 2 4 4" xfId="24587" xr:uid="{00000000-0005-0000-0000-000091C50000}"/>
    <cellStyle name="Notas 2 4 4 2 4 5" xfId="50953" xr:uid="{00000000-0005-0000-0000-000092C50000}"/>
    <cellStyle name="Notas 2 4 4 2 5" xfId="12593" xr:uid="{00000000-0005-0000-0000-000093C50000}"/>
    <cellStyle name="Notas 2 4 4 2 5 2" xfId="33390" xr:uid="{00000000-0005-0000-0000-000094C50000}"/>
    <cellStyle name="Notas 2 4 4 2 5 3" xfId="41287" xr:uid="{00000000-0005-0000-0000-000095C50000}"/>
    <cellStyle name="Notas 2 4 4 2 6" xfId="26974" xr:uid="{00000000-0005-0000-0000-000096C50000}"/>
    <cellStyle name="Notas 2 4 4 2 7" xfId="34874" xr:uid="{00000000-0005-0000-0000-000097C50000}"/>
    <cellStyle name="Notas 2 4 4 2 8" xfId="20136" xr:uid="{00000000-0005-0000-0000-000098C50000}"/>
    <cellStyle name="Notas 2 4 4 2 9" xfId="42771" xr:uid="{00000000-0005-0000-0000-000099C50000}"/>
    <cellStyle name="Notas 2 4 4 3" xfId="1425" xr:uid="{00000000-0005-0000-0000-00009AC50000}"/>
    <cellStyle name="Notas 2 4 4 3 2" xfId="6777" xr:uid="{00000000-0005-0000-0000-00009BC50000}"/>
    <cellStyle name="Notas 2 4 4 3 2 2" xfId="15755" xr:uid="{00000000-0005-0000-0000-00009CC50000}"/>
    <cellStyle name="Notas 2 4 4 3 2 3" xfId="28203" xr:uid="{00000000-0005-0000-0000-00009DC50000}"/>
    <cellStyle name="Notas 2 4 4 3 2 4" xfId="46979" xr:uid="{00000000-0005-0000-0000-00009EC50000}"/>
    <cellStyle name="Notas 2 4 4 3 3" xfId="11981" xr:uid="{00000000-0005-0000-0000-00009FC50000}"/>
    <cellStyle name="Notas 2 4 4 3 3 2" xfId="36098" xr:uid="{00000000-0005-0000-0000-0000A0C50000}"/>
    <cellStyle name="Notas 2 4 4 3 4" xfId="20887" xr:uid="{00000000-0005-0000-0000-0000A1C50000}"/>
    <cellStyle name="Notas 2 4 4 3 5" xfId="43297" xr:uid="{00000000-0005-0000-0000-0000A2C50000}"/>
    <cellStyle name="Notas 2 4 4 4" xfId="4101" xr:uid="{00000000-0005-0000-0000-0000A3C50000}"/>
    <cellStyle name="Notas 2 4 4 4 2" xfId="14082" xr:uid="{00000000-0005-0000-0000-0000A4C50000}"/>
    <cellStyle name="Notas 2 4 4 4 2 2" xfId="29687" xr:uid="{00000000-0005-0000-0000-0000A5C50000}"/>
    <cellStyle name="Notas 2 4 4 4 3" xfId="37583" xr:uid="{00000000-0005-0000-0000-0000A6C50000}"/>
    <cellStyle name="Notas 2 4 4 4 4" xfId="22370" xr:uid="{00000000-0005-0000-0000-0000A7C50000}"/>
    <cellStyle name="Notas 2 4 4 4 5" xfId="45304" xr:uid="{00000000-0005-0000-0000-0000A8C50000}"/>
    <cellStyle name="Notas 2 4 4 5" xfId="7313" xr:uid="{00000000-0005-0000-0000-0000A9C50000}"/>
    <cellStyle name="Notas 2 4 4 5 2" xfId="16289" xr:uid="{00000000-0005-0000-0000-0000AAC50000}"/>
    <cellStyle name="Notas 2 4 4 5 2 2" xfId="31172" xr:uid="{00000000-0005-0000-0000-0000ABC50000}"/>
    <cellStyle name="Notas 2 4 4 5 3" xfId="39069" xr:uid="{00000000-0005-0000-0000-0000ACC50000}"/>
    <cellStyle name="Notas 2 4 4 5 4" xfId="23854" xr:uid="{00000000-0005-0000-0000-0000ADC50000}"/>
    <cellStyle name="Notas 2 4 4 5 5" xfId="47514" xr:uid="{00000000-0005-0000-0000-0000AEC50000}"/>
    <cellStyle name="Notas 2 4 4 6" xfId="3221" xr:uid="{00000000-0005-0000-0000-0000AFC50000}"/>
    <cellStyle name="Notas 2 4 4 6 2" xfId="13205" xr:uid="{00000000-0005-0000-0000-0000B0C50000}"/>
    <cellStyle name="Notas 2 4 4 6 2 2" xfId="32657" xr:uid="{00000000-0005-0000-0000-0000B1C50000}"/>
    <cellStyle name="Notas 2 4 4 6 3" xfId="40554" xr:uid="{00000000-0005-0000-0000-0000B2C50000}"/>
    <cellStyle name="Notas 2 4 4 6 4" xfId="25255" xr:uid="{00000000-0005-0000-0000-0000B3C50000}"/>
    <cellStyle name="Notas 2 4 4 6 5" xfId="44426" xr:uid="{00000000-0005-0000-0000-0000B4C50000}"/>
    <cellStyle name="Notas 2 4 4 7" xfId="7987" xr:uid="{00000000-0005-0000-0000-0000B5C50000}"/>
    <cellStyle name="Notas 2 4 4 7 2" xfId="16954" xr:uid="{00000000-0005-0000-0000-0000B6C50000}"/>
    <cellStyle name="Notas 2 4 4 7 3" xfId="26241" xr:uid="{00000000-0005-0000-0000-0000B7C50000}"/>
    <cellStyle name="Notas 2 4 4 7 4" xfId="48179" xr:uid="{00000000-0005-0000-0000-0000B8C50000}"/>
    <cellStyle name="Notas 2 4 4 8" xfId="11982" xr:uid="{00000000-0005-0000-0000-0000B9C50000}"/>
    <cellStyle name="Notas 2 4 4 8 2" xfId="34141" xr:uid="{00000000-0005-0000-0000-0000BAC50000}"/>
    <cellStyle name="Notas 2 4 4 8 3" xfId="49822" xr:uid="{00000000-0005-0000-0000-0000BBC50000}"/>
    <cellStyle name="Notas 2 4 4 9" xfId="19403" xr:uid="{00000000-0005-0000-0000-0000BCC50000}"/>
    <cellStyle name="Notas 2 4 5" xfId="908" xr:uid="{00000000-0005-0000-0000-0000BDC50000}"/>
    <cellStyle name="Notas 2 4 5 2" xfId="1599" xr:uid="{00000000-0005-0000-0000-0000BEC50000}"/>
    <cellStyle name="Notas 2 4 5 2 2" xfId="6951" xr:uid="{00000000-0005-0000-0000-0000BFC50000}"/>
    <cellStyle name="Notas 2 4 5 2 2 2" xfId="15929" xr:uid="{00000000-0005-0000-0000-0000C0C50000}"/>
    <cellStyle name="Notas 2 4 5 2 2 3" xfId="28931" xr:uid="{00000000-0005-0000-0000-0000C1C50000}"/>
    <cellStyle name="Notas 2 4 5 2 2 4" xfId="47153" xr:uid="{00000000-0005-0000-0000-0000C2C50000}"/>
    <cellStyle name="Notas 2 4 5 2 3" xfId="11983" xr:uid="{00000000-0005-0000-0000-0000C3C50000}"/>
    <cellStyle name="Notas 2 4 5 2 3 2" xfId="36826" xr:uid="{00000000-0005-0000-0000-0000C4C50000}"/>
    <cellStyle name="Notas 2 4 5 2 4" xfId="21615" xr:uid="{00000000-0005-0000-0000-0000C5C50000}"/>
    <cellStyle name="Notas 2 4 5 2 5" xfId="43471" xr:uid="{00000000-0005-0000-0000-0000C6C50000}"/>
    <cellStyle name="Notas 2 4 5 3" xfId="4662" xr:uid="{00000000-0005-0000-0000-0000C7C50000}"/>
    <cellStyle name="Notas 2 4 5 3 2" xfId="14640" xr:uid="{00000000-0005-0000-0000-0000C8C50000}"/>
    <cellStyle name="Notas 2 4 5 3 2 2" xfId="30415" xr:uid="{00000000-0005-0000-0000-0000C9C50000}"/>
    <cellStyle name="Notas 2 4 5 3 3" xfId="38311" xr:uid="{00000000-0005-0000-0000-0000CAC50000}"/>
    <cellStyle name="Notas 2 4 5 3 4" xfId="23098" xr:uid="{00000000-0005-0000-0000-0000CBC50000}"/>
    <cellStyle name="Notas 2 4 5 3 5" xfId="45862" xr:uid="{00000000-0005-0000-0000-0000CCC50000}"/>
    <cellStyle name="Notas 2 4 5 4" xfId="7487" xr:uid="{00000000-0005-0000-0000-0000CDC50000}"/>
    <cellStyle name="Notas 2 4 5 4 2" xfId="16462" xr:uid="{00000000-0005-0000-0000-0000CEC50000}"/>
    <cellStyle name="Notas 2 4 5 4 2 2" xfId="31900" xr:uid="{00000000-0005-0000-0000-0000CFC50000}"/>
    <cellStyle name="Notas 2 4 5 4 3" xfId="39797" xr:uid="{00000000-0005-0000-0000-0000D0C50000}"/>
    <cellStyle name="Notas 2 4 5 4 4" xfId="24582" xr:uid="{00000000-0005-0000-0000-0000D1C50000}"/>
    <cellStyle name="Notas 2 4 5 4 5" xfId="47687" xr:uid="{00000000-0005-0000-0000-0000D2C50000}"/>
    <cellStyle name="Notas 2 4 5 5" xfId="3395" xr:uid="{00000000-0005-0000-0000-0000D3C50000}"/>
    <cellStyle name="Notas 2 4 5 5 2" xfId="13379" xr:uid="{00000000-0005-0000-0000-0000D4C50000}"/>
    <cellStyle name="Notas 2 4 5 5 2 2" xfId="33385" xr:uid="{00000000-0005-0000-0000-0000D5C50000}"/>
    <cellStyle name="Notas 2 4 5 5 3" xfId="41282" xr:uid="{00000000-0005-0000-0000-0000D6C50000}"/>
    <cellStyle name="Notas 2 4 5 5 4" xfId="25494" xr:uid="{00000000-0005-0000-0000-0000D7C50000}"/>
    <cellStyle name="Notas 2 4 5 5 5" xfId="44600" xr:uid="{00000000-0005-0000-0000-0000D8C50000}"/>
    <cellStyle name="Notas 2 4 5 6" xfId="8161" xr:uid="{00000000-0005-0000-0000-0000D9C50000}"/>
    <cellStyle name="Notas 2 4 5 6 2" xfId="17128" xr:uid="{00000000-0005-0000-0000-0000DAC50000}"/>
    <cellStyle name="Notas 2 4 5 6 3" xfId="26969" xr:uid="{00000000-0005-0000-0000-0000DBC50000}"/>
    <cellStyle name="Notas 2 4 5 6 4" xfId="48353" xr:uid="{00000000-0005-0000-0000-0000DCC50000}"/>
    <cellStyle name="Notas 2 4 5 7" xfId="11984" xr:uid="{00000000-0005-0000-0000-0000DDC50000}"/>
    <cellStyle name="Notas 2 4 5 7 2" xfId="34869" xr:uid="{00000000-0005-0000-0000-0000DEC50000}"/>
    <cellStyle name="Notas 2 4 5 7 3" xfId="49996" xr:uid="{00000000-0005-0000-0000-0000DFC50000}"/>
    <cellStyle name="Notas 2 4 5 8" xfId="20131" xr:uid="{00000000-0005-0000-0000-0000E0C50000}"/>
    <cellStyle name="Notas 2 4 5 9" xfId="41814" xr:uid="{00000000-0005-0000-0000-0000E1C50000}"/>
    <cellStyle name="Notas 2 4 6" xfId="396" xr:uid="{00000000-0005-0000-0000-0000E2C50000}"/>
    <cellStyle name="Notas 2 4 6 2" xfId="2589" xr:uid="{00000000-0005-0000-0000-0000E3C50000}"/>
    <cellStyle name="Notas 2 4 6 2 2" xfId="5245" xr:uid="{00000000-0005-0000-0000-0000E4C50000}"/>
    <cellStyle name="Notas 2 4 6 2 2 2" xfId="15222" xr:uid="{00000000-0005-0000-0000-0000E5C50000}"/>
    <cellStyle name="Notas 2 4 6 2 2 3" xfId="46445" xr:uid="{00000000-0005-0000-0000-0000E6C50000}"/>
    <cellStyle name="Notas 2 4 6 2 3" xfId="11985" xr:uid="{00000000-0005-0000-0000-0000E7C50000}"/>
    <cellStyle name="Notas 2 4 6 2 4" xfId="27355" xr:uid="{00000000-0005-0000-0000-0000E8C50000}"/>
    <cellStyle name="Notas 2 4 6 2 5" xfId="43799" xr:uid="{00000000-0005-0000-0000-0000E9C50000}"/>
    <cellStyle name="Notas 2 4 6 3" xfId="2890" xr:uid="{00000000-0005-0000-0000-0000EAC50000}"/>
    <cellStyle name="Notas 2 4 6 3 2" xfId="12874" xr:uid="{00000000-0005-0000-0000-0000EBC50000}"/>
    <cellStyle name="Notas 2 4 6 3 3" xfId="35250" xr:uid="{00000000-0005-0000-0000-0000ECC50000}"/>
    <cellStyle name="Notas 2 4 6 3 4" xfId="44095" xr:uid="{00000000-0005-0000-0000-0000EDC50000}"/>
    <cellStyle name="Notas 2 4 6 4" xfId="9268" xr:uid="{00000000-0005-0000-0000-0000EEC50000}"/>
    <cellStyle name="Notas 2 4 6 4 2" xfId="18234" xr:uid="{00000000-0005-0000-0000-0000EFC50000}"/>
    <cellStyle name="Notas 2 4 6 4 3" xfId="49460" xr:uid="{00000000-0005-0000-0000-0000F0C50000}"/>
    <cellStyle name="Notas 2 4 6 5" xfId="11986" xr:uid="{00000000-0005-0000-0000-0000F1C50000}"/>
    <cellStyle name="Notas 2 4 6 5 2" xfId="51103" xr:uid="{00000000-0005-0000-0000-0000F2C50000}"/>
    <cellStyle name="Notas 2 4 6 6" xfId="19084" xr:uid="{00000000-0005-0000-0000-0000F3C50000}"/>
    <cellStyle name="Notas 2 4 6 7" xfId="42921" xr:uid="{00000000-0005-0000-0000-0000F4C50000}"/>
    <cellStyle name="Notas 2 4 7" xfId="1094" xr:uid="{00000000-0005-0000-0000-0000F5C50000}"/>
    <cellStyle name="Notas 2 4 7 2" xfId="4366" xr:uid="{00000000-0005-0000-0000-0000F6C50000}"/>
    <cellStyle name="Notas 2 4 7 2 2" xfId="14346" xr:uid="{00000000-0005-0000-0000-0000F7C50000}"/>
    <cellStyle name="Notas 2 4 7 2 3" xfId="27884" xr:uid="{00000000-0005-0000-0000-0000F8C50000}"/>
    <cellStyle name="Notas 2 4 7 2 4" xfId="45568" xr:uid="{00000000-0005-0000-0000-0000F9C50000}"/>
    <cellStyle name="Notas 2 4 7 3" xfId="11987" xr:uid="{00000000-0005-0000-0000-0000FAC50000}"/>
    <cellStyle name="Notas 2 4 7 3 2" xfId="35779" xr:uid="{00000000-0005-0000-0000-0000FBC50000}"/>
    <cellStyle name="Notas 2 4 7 4" xfId="20568" xr:uid="{00000000-0005-0000-0000-0000FCC50000}"/>
    <cellStyle name="Notas 2 4 7 5" xfId="42967" xr:uid="{00000000-0005-0000-0000-0000FDC50000}"/>
    <cellStyle name="Notas 2 4 8" xfId="5573" xr:uid="{00000000-0005-0000-0000-0000FEC50000}"/>
    <cellStyle name="Notas 2 4 8 2" xfId="15331" xr:uid="{00000000-0005-0000-0000-0000FFC50000}"/>
    <cellStyle name="Notas 2 4 8 2 2" xfId="29368" xr:uid="{00000000-0005-0000-0000-000000C60000}"/>
    <cellStyle name="Notas 2 4 8 3" xfId="37264" xr:uid="{00000000-0005-0000-0000-000001C60000}"/>
    <cellStyle name="Notas 2 4 8 4" xfId="22052" xr:uid="{00000000-0005-0000-0000-000002C60000}"/>
    <cellStyle name="Notas 2 4 8 5" xfId="46554" xr:uid="{00000000-0005-0000-0000-000003C60000}"/>
    <cellStyle name="Notas 2 4 9" xfId="6443" xr:uid="{00000000-0005-0000-0000-000004C60000}"/>
    <cellStyle name="Notas 2 4 9 2" xfId="15425" xr:uid="{00000000-0005-0000-0000-000005C60000}"/>
    <cellStyle name="Notas 2 4 9 2 2" xfId="30853" xr:uid="{00000000-0005-0000-0000-000006C60000}"/>
    <cellStyle name="Notas 2 4 9 3" xfId="38750" xr:uid="{00000000-0005-0000-0000-000007C60000}"/>
    <cellStyle name="Notas 2 4 9 4" xfId="23536" xr:uid="{00000000-0005-0000-0000-000008C60000}"/>
    <cellStyle name="Notas 2 4 9 5" xfId="46648" xr:uid="{00000000-0005-0000-0000-000009C60000}"/>
    <cellStyle name="Notas 2 5" xfId="89" xr:uid="{00000000-0005-0000-0000-00000AC60000}"/>
    <cellStyle name="Notas 2 5 10" xfId="7028" xr:uid="{00000000-0005-0000-0000-00000BC60000}"/>
    <cellStyle name="Notas 2 5 10 2" xfId="16005" xr:uid="{00000000-0005-0000-0000-00000CC60000}"/>
    <cellStyle name="Notas 2 5 10 3" xfId="25926" xr:uid="{00000000-0005-0000-0000-00000DC60000}"/>
    <cellStyle name="Notas 2 5 10 4" xfId="47230" xr:uid="{00000000-0005-0000-0000-00000EC60000}"/>
    <cellStyle name="Notas 2 5 11" xfId="2836" xr:uid="{00000000-0005-0000-0000-00000FC60000}"/>
    <cellStyle name="Notas 2 5 11 2" xfId="12820" xr:uid="{00000000-0005-0000-0000-000010C60000}"/>
    <cellStyle name="Notas 2 5 11 3" xfId="33825" xr:uid="{00000000-0005-0000-0000-000011C60000}"/>
    <cellStyle name="Notas 2 5 11 4" xfId="44041" xr:uid="{00000000-0005-0000-0000-000012C60000}"/>
    <cellStyle name="Notas 2 5 12" xfId="7702" xr:uid="{00000000-0005-0000-0000-000013C60000}"/>
    <cellStyle name="Notas 2 5 12 2" xfId="16669" xr:uid="{00000000-0005-0000-0000-000014C60000}"/>
    <cellStyle name="Notas 2 5 12 3" xfId="47894" xr:uid="{00000000-0005-0000-0000-000015C60000}"/>
    <cellStyle name="Notas 2 5 13" xfId="11988" xr:uid="{00000000-0005-0000-0000-000016C60000}"/>
    <cellStyle name="Notas 2 5 13 2" xfId="49537" xr:uid="{00000000-0005-0000-0000-000017C60000}"/>
    <cellStyle name="Notas 2 5 14" xfId="18297" xr:uid="{00000000-0005-0000-0000-000018C60000}"/>
    <cellStyle name="Notas 2 5 15" xfId="41355" xr:uid="{00000000-0005-0000-0000-000019C60000}"/>
    <cellStyle name="Notas 2 5 2" xfId="197" xr:uid="{00000000-0005-0000-0000-00001AC60000}"/>
    <cellStyle name="Notas 2 5 2 10" xfId="11989" xr:uid="{00000000-0005-0000-0000-00001BC60000}"/>
    <cellStyle name="Notas 2 5 2 10 2" xfId="33826" xr:uid="{00000000-0005-0000-0000-00001CC60000}"/>
    <cellStyle name="Notas 2 5 2 10 3" xfId="49825" xr:uid="{00000000-0005-0000-0000-00001DC60000}"/>
    <cellStyle name="Notas 2 5 2 11" xfId="18515" xr:uid="{00000000-0005-0000-0000-00001EC60000}"/>
    <cellStyle name="Notas 2 5 2 12" xfId="41643" xr:uid="{00000000-0005-0000-0000-00001FC60000}"/>
    <cellStyle name="Notas 2 5 2 2" xfId="737" xr:uid="{00000000-0005-0000-0000-000020C60000}"/>
    <cellStyle name="Notas 2 5 2 2 10" xfId="42131" xr:uid="{00000000-0005-0000-0000-000021C60000}"/>
    <cellStyle name="Notas 2 5 2 2 2" xfId="2575" xr:uid="{00000000-0005-0000-0000-000022C60000}"/>
    <cellStyle name="Notas 2 5 2 2 2 2" xfId="5103" xr:uid="{00000000-0005-0000-0000-000023C60000}"/>
    <cellStyle name="Notas 2 5 2 2 2 2 2" xfId="15081" xr:uid="{00000000-0005-0000-0000-000024C60000}"/>
    <cellStyle name="Notas 2 5 2 2 2 2 2 2" xfId="28939" xr:uid="{00000000-0005-0000-0000-000025C60000}"/>
    <cellStyle name="Notas 2 5 2 2 2 2 3" xfId="36834" xr:uid="{00000000-0005-0000-0000-000026C60000}"/>
    <cellStyle name="Notas 2 5 2 2 2 2 4" xfId="21623" xr:uid="{00000000-0005-0000-0000-000027C60000}"/>
    <cellStyle name="Notas 2 5 2 2 2 2 5" xfId="46303" xr:uid="{00000000-0005-0000-0000-000028C60000}"/>
    <cellStyle name="Notas 2 5 2 2 2 3" xfId="9121" xr:uid="{00000000-0005-0000-0000-000029C60000}"/>
    <cellStyle name="Notas 2 5 2 2 2 3 2" xfId="18087" xr:uid="{00000000-0005-0000-0000-00002AC60000}"/>
    <cellStyle name="Notas 2 5 2 2 2 3 2 2" xfId="30423" xr:uid="{00000000-0005-0000-0000-00002BC60000}"/>
    <cellStyle name="Notas 2 5 2 2 2 3 3" xfId="38319" xr:uid="{00000000-0005-0000-0000-00002CC60000}"/>
    <cellStyle name="Notas 2 5 2 2 2 3 4" xfId="23106" xr:uid="{00000000-0005-0000-0000-00002DC60000}"/>
    <cellStyle name="Notas 2 5 2 2 2 3 5" xfId="49313" xr:uid="{00000000-0005-0000-0000-00002EC60000}"/>
    <cellStyle name="Notas 2 5 2 2 2 4" xfId="9990" xr:uid="{00000000-0005-0000-0000-00002FC60000}"/>
    <cellStyle name="Notas 2 5 2 2 2 4 2" xfId="31908" xr:uid="{00000000-0005-0000-0000-000030C60000}"/>
    <cellStyle name="Notas 2 5 2 2 2 4 3" xfId="39805" xr:uid="{00000000-0005-0000-0000-000031C60000}"/>
    <cellStyle name="Notas 2 5 2 2 2 4 4" xfId="24590" xr:uid="{00000000-0005-0000-0000-000032C60000}"/>
    <cellStyle name="Notas 2 5 2 2 2 4 5" xfId="50956" xr:uid="{00000000-0005-0000-0000-000033C60000}"/>
    <cellStyle name="Notas 2 5 2 2 2 5" xfId="12595" xr:uid="{00000000-0005-0000-0000-000034C60000}"/>
    <cellStyle name="Notas 2 5 2 2 2 5 2" xfId="33393" xr:uid="{00000000-0005-0000-0000-000035C60000}"/>
    <cellStyle name="Notas 2 5 2 2 2 5 3" xfId="41290" xr:uid="{00000000-0005-0000-0000-000036C60000}"/>
    <cellStyle name="Notas 2 5 2 2 2 6" xfId="26977" xr:uid="{00000000-0005-0000-0000-000037C60000}"/>
    <cellStyle name="Notas 2 5 2 2 2 7" xfId="34877" xr:uid="{00000000-0005-0000-0000-000038C60000}"/>
    <cellStyle name="Notas 2 5 2 2 2 8" xfId="20139" xr:uid="{00000000-0005-0000-0000-000039C60000}"/>
    <cellStyle name="Notas 2 5 2 2 2 9" xfId="42774" xr:uid="{00000000-0005-0000-0000-00003AC60000}"/>
    <cellStyle name="Notas 2 5 2 2 3" xfId="1930" xr:uid="{00000000-0005-0000-0000-00003BC60000}"/>
    <cellStyle name="Notas 2 5 2 2 3 2" xfId="4264" xr:uid="{00000000-0005-0000-0000-00003CC60000}"/>
    <cellStyle name="Notas 2 5 2 2 3 2 2" xfId="14244" xr:uid="{00000000-0005-0000-0000-00003DC60000}"/>
    <cellStyle name="Notas 2 5 2 2 3 2 3" xfId="28207" xr:uid="{00000000-0005-0000-0000-00003EC60000}"/>
    <cellStyle name="Notas 2 5 2 2 3 2 4" xfId="45466" xr:uid="{00000000-0005-0000-0000-00003FC60000}"/>
    <cellStyle name="Notas 2 5 2 2 3 3" xfId="11990" xr:uid="{00000000-0005-0000-0000-000040C60000}"/>
    <cellStyle name="Notas 2 5 2 2 3 3 2" xfId="36102" xr:uid="{00000000-0005-0000-0000-000041C60000}"/>
    <cellStyle name="Notas 2 5 2 2 3 4" xfId="20891" xr:uid="{00000000-0005-0000-0000-000042C60000}"/>
    <cellStyle name="Notas 2 5 2 2 3 5" xfId="43694" xr:uid="{00000000-0005-0000-0000-000043C60000}"/>
    <cellStyle name="Notas 2 5 2 2 4" xfId="3750" xr:uid="{00000000-0005-0000-0000-000044C60000}"/>
    <cellStyle name="Notas 2 5 2 2 4 2" xfId="13734" xr:uid="{00000000-0005-0000-0000-000045C60000}"/>
    <cellStyle name="Notas 2 5 2 2 4 2 2" xfId="29691" xr:uid="{00000000-0005-0000-0000-000046C60000}"/>
    <cellStyle name="Notas 2 5 2 2 4 3" xfId="37587" xr:uid="{00000000-0005-0000-0000-000047C60000}"/>
    <cellStyle name="Notas 2 5 2 2 4 4" xfId="22374" xr:uid="{00000000-0005-0000-0000-000048C60000}"/>
    <cellStyle name="Notas 2 5 2 2 4 5" xfId="44955" xr:uid="{00000000-0005-0000-0000-000049C60000}"/>
    <cellStyle name="Notas 2 5 2 2 5" xfId="8478" xr:uid="{00000000-0005-0000-0000-00004AC60000}"/>
    <cellStyle name="Notas 2 5 2 2 5 2" xfId="17445" xr:uid="{00000000-0005-0000-0000-00004BC60000}"/>
    <cellStyle name="Notas 2 5 2 2 5 2 2" xfId="31176" xr:uid="{00000000-0005-0000-0000-00004CC60000}"/>
    <cellStyle name="Notas 2 5 2 2 5 3" xfId="39073" xr:uid="{00000000-0005-0000-0000-00004DC60000}"/>
    <cellStyle name="Notas 2 5 2 2 5 4" xfId="23858" xr:uid="{00000000-0005-0000-0000-00004EC60000}"/>
    <cellStyle name="Notas 2 5 2 2 5 5" xfId="48670" xr:uid="{00000000-0005-0000-0000-00004FC60000}"/>
    <cellStyle name="Notas 2 5 2 2 6" xfId="11991" xr:uid="{00000000-0005-0000-0000-000050C60000}"/>
    <cellStyle name="Notas 2 5 2 2 6 2" xfId="32661" xr:uid="{00000000-0005-0000-0000-000051C60000}"/>
    <cellStyle name="Notas 2 5 2 2 6 3" xfId="40558" xr:uid="{00000000-0005-0000-0000-000052C60000}"/>
    <cellStyle name="Notas 2 5 2 2 6 4" xfId="25259" xr:uid="{00000000-0005-0000-0000-000053C60000}"/>
    <cellStyle name="Notas 2 5 2 2 6 5" xfId="50313" xr:uid="{00000000-0005-0000-0000-000054C60000}"/>
    <cellStyle name="Notas 2 5 2 2 7" xfId="26245" xr:uid="{00000000-0005-0000-0000-000055C60000}"/>
    <cellStyle name="Notas 2 5 2 2 8" xfId="34145" xr:uid="{00000000-0005-0000-0000-000056C60000}"/>
    <cellStyle name="Notas 2 5 2 2 9" xfId="19407" xr:uid="{00000000-0005-0000-0000-000057C60000}"/>
    <cellStyle name="Notas 2 5 2 3" xfId="2574" xr:uid="{00000000-0005-0000-0000-000058C60000}"/>
    <cellStyle name="Notas 2 5 2 3 2" xfId="4824" xr:uid="{00000000-0005-0000-0000-000059C60000}"/>
    <cellStyle name="Notas 2 5 2 3 2 2" xfId="14802" xr:uid="{00000000-0005-0000-0000-00005AC60000}"/>
    <cellStyle name="Notas 2 5 2 3 2 2 2" xfId="28938" xr:uid="{00000000-0005-0000-0000-00005BC60000}"/>
    <cellStyle name="Notas 2 5 2 3 2 3" xfId="36833" xr:uid="{00000000-0005-0000-0000-00005CC60000}"/>
    <cellStyle name="Notas 2 5 2 3 2 4" xfId="21622" xr:uid="{00000000-0005-0000-0000-00005DC60000}"/>
    <cellStyle name="Notas 2 5 2 3 2 5" xfId="46024" xr:uid="{00000000-0005-0000-0000-00005EC60000}"/>
    <cellStyle name="Notas 2 5 2 3 3" xfId="9120" xr:uid="{00000000-0005-0000-0000-00005FC60000}"/>
    <cellStyle name="Notas 2 5 2 3 3 2" xfId="18086" xr:uid="{00000000-0005-0000-0000-000060C60000}"/>
    <cellStyle name="Notas 2 5 2 3 3 2 2" xfId="30422" xr:uid="{00000000-0005-0000-0000-000061C60000}"/>
    <cellStyle name="Notas 2 5 2 3 3 3" xfId="38318" xr:uid="{00000000-0005-0000-0000-000062C60000}"/>
    <cellStyle name="Notas 2 5 2 3 3 4" xfId="23105" xr:uid="{00000000-0005-0000-0000-000063C60000}"/>
    <cellStyle name="Notas 2 5 2 3 3 5" xfId="49312" xr:uid="{00000000-0005-0000-0000-000064C60000}"/>
    <cellStyle name="Notas 2 5 2 3 4" xfId="9991" xr:uid="{00000000-0005-0000-0000-000065C60000}"/>
    <cellStyle name="Notas 2 5 2 3 4 2" xfId="31907" xr:uid="{00000000-0005-0000-0000-000066C60000}"/>
    <cellStyle name="Notas 2 5 2 3 4 3" xfId="39804" xr:uid="{00000000-0005-0000-0000-000067C60000}"/>
    <cellStyle name="Notas 2 5 2 3 4 4" xfId="24589" xr:uid="{00000000-0005-0000-0000-000068C60000}"/>
    <cellStyle name="Notas 2 5 2 3 4 5" xfId="50955" xr:uid="{00000000-0005-0000-0000-000069C60000}"/>
    <cellStyle name="Notas 2 5 2 3 5" xfId="12594" xr:uid="{00000000-0005-0000-0000-00006AC60000}"/>
    <cellStyle name="Notas 2 5 2 3 5 2" xfId="33392" xr:uid="{00000000-0005-0000-0000-00006BC60000}"/>
    <cellStyle name="Notas 2 5 2 3 5 3" xfId="41289" xr:uid="{00000000-0005-0000-0000-00006CC60000}"/>
    <cellStyle name="Notas 2 5 2 3 6" xfId="26976" xr:uid="{00000000-0005-0000-0000-00006DC60000}"/>
    <cellStyle name="Notas 2 5 2 3 7" xfId="34876" xr:uid="{00000000-0005-0000-0000-00006EC60000}"/>
    <cellStyle name="Notas 2 5 2 3 8" xfId="20138" xr:uid="{00000000-0005-0000-0000-00006FC60000}"/>
    <cellStyle name="Notas 2 5 2 3 9" xfId="42773" xr:uid="{00000000-0005-0000-0000-000070C60000}"/>
    <cellStyle name="Notas 2 5 2 4" xfId="1428" xr:uid="{00000000-0005-0000-0000-000071C60000}"/>
    <cellStyle name="Notas 2 5 2 4 2" xfId="4596" xr:uid="{00000000-0005-0000-0000-000072C60000}"/>
    <cellStyle name="Notas 2 5 2 4 2 2" xfId="14574" xr:uid="{00000000-0005-0000-0000-000073C60000}"/>
    <cellStyle name="Notas 2 5 2 4 2 3" xfId="27359" xr:uid="{00000000-0005-0000-0000-000074C60000}"/>
    <cellStyle name="Notas 2 5 2 4 2 4" xfId="45796" xr:uid="{00000000-0005-0000-0000-000075C60000}"/>
    <cellStyle name="Notas 2 5 2 4 3" xfId="11992" xr:uid="{00000000-0005-0000-0000-000076C60000}"/>
    <cellStyle name="Notas 2 5 2 4 3 2" xfId="35254" xr:uid="{00000000-0005-0000-0000-000077C60000}"/>
    <cellStyle name="Notas 2 5 2 4 4" xfId="19088" xr:uid="{00000000-0005-0000-0000-000078C60000}"/>
    <cellStyle name="Notas 2 5 2 4 5" xfId="43300" xr:uid="{00000000-0005-0000-0000-000079C60000}"/>
    <cellStyle name="Notas 2 5 2 5" xfId="6780" xr:uid="{00000000-0005-0000-0000-00007AC60000}"/>
    <cellStyle name="Notas 2 5 2 5 2" xfId="15758" xr:uid="{00000000-0005-0000-0000-00007BC60000}"/>
    <cellStyle name="Notas 2 5 2 5 2 2" xfId="27888" xr:uid="{00000000-0005-0000-0000-00007CC60000}"/>
    <cellStyle name="Notas 2 5 2 5 3" xfId="35783" xr:uid="{00000000-0005-0000-0000-00007DC60000}"/>
    <cellStyle name="Notas 2 5 2 5 4" xfId="20572" xr:uid="{00000000-0005-0000-0000-00007EC60000}"/>
    <cellStyle name="Notas 2 5 2 5 5" xfId="46982" xr:uid="{00000000-0005-0000-0000-00007FC60000}"/>
    <cellStyle name="Notas 2 5 2 6" xfId="3984" xr:uid="{00000000-0005-0000-0000-000080C60000}"/>
    <cellStyle name="Notas 2 5 2 6 2" xfId="13965" xr:uid="{00000000-0005-0000-0000-000081C60000}"/>
    <cellStyle name="Notas 2 5 2 6 2 2" xfId="29372" xr:uid="{00000000-0005-0000-0000-000082C60000}"/>
    <cellStyle name="Notas 2 5 2 6 3" xfId="37268" xr:uid="{00000000-0005-0000-0000-000083C60000}"/>
    <cellStyle name="Notas 2 5 2 6 4" xfId="22056" xr:uid="{00000000-0005-0000-0000-000084C60000}"/>
    <cellStyle name="Notas 2 5 2 6 5" xfId="45187" xr:uid="{00000000-0005-0000-0000-000085C60000}"/>
    <cellStyle name="Notas 2 5 2 7" xfId="7316" xr:uid="{00000000-0005-0000-0000-000086C60000}"/>
    <cellStyle name="Notas 2 5 2 7 2" xfId="16292" xr:uid="{00000000-0005-0000-0000-000087C60000}"/>
    <cellStyle name="Notas 2 5 2 7 2 2" xfId="30857" xr:uid="{00000000-0005-0000-0000-000088C60000}"/>
    <cellStyle name="Notas 2 5 2 7 3" xfId="38754" xr:uid="{00000000-0005-0000-0000-000089C60000}"/>
    <cellStyle name="Notas 2 5 2 7 4" xfId="23540" xr:uid="{00000000-0005-0000-0000-00008AC60000}"/>
    <cellStyle name="Notas 2 5 2 7 5" xfId="47517" xr:uid="{00000000-0005-0000-0000-00008BC60000}"/>
    <cellStyle name="Notas 2 5 2 8" xfId="3224" xr:uid="{00000000-0005-0000-0000-00008CC60000}"/>
    <cellStyle name="Notas 2 5 2 8 2" xfId="13208" xr:uid="{00000000-0005-0000-0000-00008DC60000}"/>
    <cellStyle name="Notas 2 5 2 8 2 2" xfId="32342" xr:uid="{00000000-0005-0000-0000-00008EC60000}"/>
    <cellStyle name="Notas 2 5 2 8 3" xfId="40239" xr:uid="{00000000-0005-0000-0000-00008FC60000}"/>
    <cellStyle name="Notas 2 5 2 8 4" xfId="24973" xr:uid="{00000000-0005-0000-0000-000090C60000}"/>
    <cellStyle name="Notas 2 5 2 8 5" xfId="44429" xr:uid="{00000000-0005-0000-0000-000091C60000}"/>
    <cellStyle name="Notas 2 5 2 9" xfId="7990" xr:uid="{00000000-0005-0000-0000-000092C60000}"/>
    <cellStyle name="Notas 2 5 2 9 2" xfId="16957" xr:uid="{00000000-0005-0000-0000-000093C60000}"/>
    <cellStyle name="Notas 2 5 2 9 3" xfId="25927" xr:uid="{00000000-0005-0000-0000-000094C60000}"/>
    <cellStyle name="Notas 2 5 2 9 4" xfId="48182" xr:uid="{00000000-0005-0000-0000-000095C60000}"/>
    <cellStyle name="Notas 2 5 3" xfId="305" xr:uid="{00000000-0005-0000-0000-000096C60000}"/>
    <cellStyle name="Notas 2 5 3 10" xfId="18578" xr:uid="{00000000-0005-0000-0000-000097C60000}"/>
    <cellStyle name="Notas 2 5 3 11" xfId="41817" xr:uid="{00000000-0005-0000-0000-000098C60000}"/>
    <cellStyle name="Notas 2 5 3 2" xfId="911" xr:uid="{00000000-0005-0000-0000-000099C60000}"/>
    <cellStyle name="Notas 2 5 3 2 2" xfId="2576" xr:uid="{00000000-0005-0000-0000-00009AC60000}"/>
    <cellStyle name="Notas 2 5 3 2 2 2" xfId="4924" xr:uid="{00000000-0005-0000-0000-00009BC60000}"/>
    <cellStyle name="Notas 2 5 3 2 2 2 2" xfId="14902" xr:uid="{00000000-0005-0000-0000-00009CC60000}"/>
    <cellStyle name="Notas 2 5 3 2 2 2 3" xfId="28940" xr:uid="{00000000-0005-0000-0000-00009DC60000}"/>
    <cellStyle name="Notas 2 5 3 2 2 2 4" xfId="46124" xr:uid="{00000000-0005-0000-0000-00009EC60000}"/>
    <cellStyle name="Notas 2 5 3 2 2 3" xfId="11993" xr:uid="{00000000-0005-0000-0000-00009FC60000}"/>
    <cellStyle name="Notas 2 5 3 2 2 3 2" xfId="36835" xr:uid="{00000000-0005-0000-0000-0000A0C60000}"/>
    <cellStyle name="Notas 2 5 3 2 2 4" xfId="21624" xr:uid="{00000000-0005-0000-0000-0000A1C60000}"/>
    <cellStyle name="Notas 2 5 3 2 2 5" xfId="43795" xr:uid="{00000000-0005-0000-0000-0000A2C60000}"/>
    <cellStyle name="Notas 2 5 3 2 3" xfId="3751" xr:uid="{00000000-0005-0000-0000-0000A3C60000}"/>
    <cellStyle name="Notas 2 5 3 2 3 2" xfId="13735" xr:uid="{00000000-0005-0000-0000-0000A4C60000}"/>
    <cellStyle name="Notas 2 5 3 2 3 2 2" xfId="30424" xr:uid="{00000000-0005-0000-0000-0000A5C60000}"/>
    <cellStyle name="Notas 2 5 3 2 3 3" xfId="38320" xr:uid="{00000000-0005-0000-0000-0000A6C60000}"/>
    <cellStyle name="Notas 2 5 3 2 3 4" xfId="23107" xr:uid="{00000000-0005-0000-0000-0000A7C60000}"/>
    <cellStyle name="Notas 2 5 3 2 3 5" xfId="44956" xr:uid="{00000000-0005-0000-0000-0000A8C60000}"/>
    <cellStyle name="Notas 2 5 3 2 4" xfId="9122" xr:uid="{00000000-0005-0000-0000-0000A9C60000}"/>
    <cellStyle name="Notas 2 5 3 2 4 2" xfId="18088" xr:uid="{00000000-0005-0000-0000-0000AAC60000}"/>
    <cellStyle name="Notas 2 5 3 2 4 2 2" xfId="31909" xr:uid="{00000000-0005-0000-0000-0000ABC60000}"/>
    <cellStyle name="Notas 2 5 3 2 4 3" xfId="39806" xr:uid="{00000000-0005-0000-0000-0000ACC60000}"/>
    <cellStyle name="Notas 2 5 3 2 4 4" xfId="24591" xr:uid="{00000000-0005-0000-0000-0000ADC60000}"/>
    <cellStyle name="Notas 2 5 3 2 4 5" xfId="49314" xr:uid="{00000000-0005-0000-0000-0000AEC60000}"/>
    <cellStyle name="Notas 2 5 3 2 5" xfId="11994" xr:uid="{00000000-0005-0000-0000-0000AFC60000}"/>
    <cellStyle name="Notas 2 5 3 2 5 2" xfId="33394" xr:uid="{00000000-0005-0000-0000-0000B0C60000}"/>
    <cellStyle name="Notas 2 5 3 2 5 3" xfId="41291" xr:uid="{00000000-0005-0000-0000-0000B1C60000}"/>
    <cellStyle name="Notas 2 5 3 2 5 4" xfId="25498" xr:uid="{00000000-0005-0000-0000-0000B2C60000}"/>
    <cellStyle name="Notas 2 5 3 2 5 5" xfId="50957" xr:uid="{00000000-0005-0000-0000-0000B3C60000}"/>
    <cellStyle name="Notas 2 5 3 2 6" xfId="26978" xr:uid="{00000000-0005-0000-0000-0000B4C60000}"/>
    <cellStyle name="Notas 2 5 3 2 7" xfId="34878" xr:uid="{00000000-0005-0000-0000-0000B5C60000}"/>
    <cellStyle name="Notas 2 5 3 2 8" xfId="20140" xr:uid="{00000000-0005-0000-0000-0000B6C60000}"/>
    <cellStyle name="Notas 2 5 3 2 9" xfId="42775" xr:uid="{00000000-0005-0000-0000-0000B7C60000}"/>
    <cellStyle name="Notas 2 5 3 3" xfId="1602" xr:uid="{00000000-0005-0000-0000-0000B8C60000}"/>
    <cellStyle name="Notas 2 5 3 3 2" xfId="6954" xr:uid="{00000000-0005-0000-0000-0000B9C60000}"/>
    <cellStyle name="Notas 2 5 3 3 2 2" xfId="15932" xr:uid="{00000000-0005-0000-0000-0000BAC60000}"/>
    <cellStyle name="Notas 2 5 3 3 2 3" xfId="27435" xr:uid="{00000000-0005-0000-0000-0000BBC60000}"/>
    <cellStyle name="Notas 2 5 3 3 2 4" xfId="47156" xr:uid="{00000000-0005-0000-0000-0000BCC60000}"/>
    <cellStyle name="Notas 2 5 3 3 3" xfId="11995" xr:uid="{00000000-0005-0000-0000-0000BDC60000}"/>
    <cellStyle name="Notas 2 5 3 3 3 2" xfId="35330" xr:uid="{00000000-0005-0000-0000-0000BEC60000}"/>
    <cellStyle name="Notas 2 5 3 3 4" xfId="19406" xr:uid="{00000000-0005-0000-0000-0000BFC60000}"/>
    <cellStyle name="Notas 2 5 3 3 5" xfId="43474" xr:uid="{00000000-0005-0000-0000-0000C0C60000}"/>
    <cellStyle name="Notas 2 5 3 4" xfId="4084" xr:uid="{00000000-0005-0000-0000-0000C1C60000}"/>
    <cellStyle name="Notas 2 5 3 4 2" xfId="14065" xr:uid="{00000000-0005-0000-0000-0000C2C60000}"/>
    <cellStyle name="Notas 2 5 3 4 2 2" xfId="28206" xr:uid="{00000000-0005-0000-0000-0000C3C60000}"/>
    <cellStyle name="Notas 2 5 3 4 3" xfId="36101" xr:uid="{00000000-0005-0000-0000-0000C4C60000}"/>
    <cellStyle name="Notas 2 5 3 4 4" xfId="20890" xr:uid="{00000000-0005-0000-0000-0000C5C60000}"/>
    <cellStyle name="Notas 2 5 3 4 5" xfId="45287" xr:uid="{00000000-0005-0000-0000-0000C6C60000}"/>
    <cellStyle name="Notas 2 5 3 5" xfId="7490" xr:uid="{00000000-0005-0000-0000-0000C7C60000}"/>
    <cellStyle name="Notas 2 5 3 5 2" xfId="16465" xr:uid="{00000000-0005-0000-0000-0000C8C60000}"/>
    <cellStyle name="Notas 2 5 3 5 2 2" xfId="29690" xr:uid="{00000000-0005-0000-0000-0000C9C60000}"/>
    <cellStyle name="Notas 2 5 3 5 3" xfId="37586" xr:uid="{00000000-0005-0000-0000-0000CAC60000}"/>
    <cellStyle name="Notas 2 5 3 5 4" xfId="22373" xr:uid="{00000000-0005-0000-0000-0000CBC60000}"/>
    <cellStyle name="Notas 2 5 3 5 5" xfId="47690" xr:uid="{00000000-0005-0000-0000-0000CCC60000}"/>
    <cellStyle name="Notas 2 5 3 6" xfId="3398" xr:uid="{00000000-0005-0000-0000-0000CDC60000}"/>
    <cellStyle name="Notas 2 5 3 6 2" xfId="13382" xr:uid="{00000000-0005-0000-0000-0000CEC60000}"/>
    <cellStyle name="Notas 2 5 3 6 2 2" xfId="31175" xr:uid="{00000000-0005-0000-0000-0000CFC60000}"/>
    <cellStyle name="Notas 2 5 3 6 3" xfId="39072" xr:uid="{00000000-0005-0000-0000-0000D0C60000}"/>
    <cellStyle name="Notas 2 5 3 6 4" xfId="23857" xr:uid="{00000000-0005-0000-0000-0000D1C60000}"/>
    <cellStyle name="Notas 2 5 3 6 5" xfId="44603" xr:uid="{00000000-0005-0000-0000-0000D2C60000}"/>
    <cellStyle name="Notas 2 5 3 7" xfId="8164" xr:uid="{00000000-0005-0000-0000-0000D3C60000}"/>
    <cellStyle name="Notas 2 5 3 7 2" xfId="17131" xr:uid="{00000000-0005-0000-0000-0000D4C60000}"/>
    <cellStyle name="Notas 2 5 3 7 2 2" xfId="32660" xr:uid="{00000000-0005-0000-0000-0000D5C60000}"/>
    <cellStyle name="Notas 2 5 3 7 3" xfId="40557" xr:uid="{00000000-0005-0000-0000-0000D6C60000}"/>
    <cellStyle name="Notas 2 5 3 7 4" xfId="25258" xr:uid="{00000000-0005-0000-0000-0000D7C60000}"/>
    <cellStyle name="Notas 2 5 3 7 5" xfId="48356" xr:uid="{00000000-0005-0000-0000-0000D8C60000}"/>
    <cellStyle name="Notas 2 5 3 8" xfId="11996" xr:uid="{00000000-0005-0000-0000-0000D9C60000}"/>
    <cellStyle name="Notas 2 5 3 8 2" xfId="26244" xr:uid="{00000000-0005-0000-0000-0000DAC60000}"/>
    <cellStyle name="Notas 2 5 3 8 3" xfId="49999" xr:uid="{00000000-0005-0000-0000-0000DBC60000}"/>
    <cellStyle name="Notas 2 5 3 9" xfId="34144" xr:uid="{00000000-0005-0000-0000-0000DCC60000}"/>
    <cellStyle name="Notas 2 5 4" xfId="446" xr:uid="{00000000-0005-0000-0000-0000DDC60000}"/>
    <cellStyle name="Notas 2 5 4 2" xfId="2573" xr:uid="{00000000-0005-0000-0000-0000DEC60000}"/>
    <cellStyle name="Notas 2 5 4 2 2" xfId="4645" xr:uid="{00000000-0005-0000-0000-0000DFC60000}"/>
    <cellStyle name="Notas 2 5 4 2 2 2" xfId="14623" xr:uid="{00000000-0005-0000-0000-0000E0C60000}"/>
    <cellStyle name="Notas 2 5 4 2 2 3" xfId="28937" xr:uid="{00000000-0005-0000-0000-0000E1C60000}"/>
    <cellStyle name="Notas 2 5 4 2 2 4" xfId="45845" xr:uid="{00000000-0005-0000-0000-0000E2C60000}"/>
    <cellStyle name="Notas 2 5 4 2 3" xfId="11997" xr:uid="{00000000-0005-0000-0000-0000E3C60000}"/>
    <cellStyle name="Notas 2 5 4 2 3 2" xfId="36832" xr:uid="{00000000-0005-0000-0000-0000E4C60000}"/>
    <cellStyle name="Notas 2 5 4 2 4" xfId="21621" xr:uid="{00000000-0005-0000-0000-0000E5C60000}"/>
    <cellStyle name="Notas 2 5 4 2 5" xfId="43794" xr:uid="{00000000-0005-0000-0000-0000E6C60000}"/>
    <cellStyle name="Notas 2 5 4 3" xfId="2936" xr:uid="{00000000-0005-0000-0000-0000E7C60000}"/>
    <cellStyle name="Notas 2 5 4 3 2" xfId="12920" xr:uid="{00000000-0005-0000-0000-0000E8C60000}"/>
    <cellStyle name="Notas 2 5 4 3 2 2" xfId="30421" xr:uid="{00000000-0005-0000-0000-0000E9C60000}"/>
    <cellStyle name="Notas 2 5 4 3 3" xfId="38317" xr:uid="{00000000-0005-0000-0000-0000EAC60000}"/>
    <cellStyle name="Notas 2 5 4 3 4" xfId="23104" xr:uid="{00000000-0005-0000-0000-0000EBC60000}"/>
    <cellStyle name="Notas 2 5 4 3 5" xfId="44141" xr:uid="{00000000-0005-0000-0000-0000ECC60000}"/>
    <cellStyle name="Notas 2 5 4 4" xfId="9119" xr:uid="{00000000-0005-0000-0000-0000EDC60000}"/>
    <cellStyle name="Notas 2 5 4 4 2" xfId="18085" xr:uid="{00000000-0005-0000-0000-0000EEC60000}"/>
    <cellStyle name="Notas 2 5 4 4 2 2" xfId="31906" xr:uid="{00000000-0005-0000-0000-0000EFC60000}"/>
    <cellStyle name="Notas 2 5 4 4 3" xfId="39803" xr:uid="{00000000-0005-0000-0000-0000F0C60000}"/>
    <cellStyle name="Notas 2 5 4 4 4" xfId="24588" xr:uid="{00000000-0005-0000-0000-0000F1C60000}"/>
    <cellStyle name="Notas 2 5 4 4 5" xfId="49311" xr:uid="{00000000-0005-0000-0000-0000F2C60000}"/>
    <cellStyle name="Notas 2 5 4 5" xfId="11998" xr:uid="{00000000-0005-0000-0000-0000F3C60000}"/>
    <cellStyle name="Notas 2 5 4 5 2" xfId="33391" xr:uid="{00000000-0005-0000-0000-0000F4C60000}"/>
    <cellStyle name="Notas 2 5 4 5 3" xfId="41288" xr:uid="{00000000-0005-0000-0000-0000F5C60000}"/>
    <cellStyle name="Notas 2 5 4 5 4" xfId="25497" xr:uid="{00000000-0005-0000-0000-0000F6C60000}"/>
    <cellStyle name="Notas 2 5 4 5 5" xfId="50954" xr:uid="{00000000-0005-0000-0000-0000F7C60000}"/>
    <cellStyle name="Notas 2 5 4 6" xfId="26975" xr:uid="{00000000-0005-0000-0000-0000F8C60000}"/>
    <cellStyle name="Notas 2 5 4 7" xfId="34875" xr:uid="{00000000-0005-0000-0000-0000F9C60000}"/>
    <cellStyle name="Notas 2 5 4 8" xfId="20137" xr:uid="{00000000-0005-0000-0000-0000FAC60000}"/>
    <cellStyle name="Notas 2 5 4 9" xfId="42772" xr:uid="{00000000-0005-0000-0000-0000FBC60000}"/>
    <cellStyle name="Notas 2 5 5" xfId="1140" xr:uid="{00000000-0005-0000-0000-0000FCC60000}"/>
    <cellStyle name="Notas 2 5 5 2" xfId="5215" xr:uid="{00000000-0005-0000-0000-0000FDC60000}"/>
    <cellStyle name="Notas 2 5 5 2 2" xfId="15192" xr:uid="{00000000-0005-0000-0000-0000FEC60000}"/>
    <cellStyle name="Notas 2 5 5 2 3" xfId="27358" xr:uid="{00000000-0005-0000-0000-0000FFC60000}"/>
    <cellStyle name="Notas 2 5 5 2 4" xfId="46415" xr:uid="{00000000-0005-0000-0000-000000C70000}"/>
    <cellStyle name="Notas 2 5 5 3" xfId="11999" xr:uid="{00000000-0005-0000-0000-000001C70000}"/>
    <cellStyle name="Notas 2 5 5 3 2" xfId="35253" xr:uid="{00000000-0005-0000-0000-000002C70000}"/>
    <cellStyle name="Notas 2 5 5 4" xfId="19087" xr:uid="{00000000-0005-0000-0000-000003C70000}"/>
    <cellStyle name="Notas 2 5 5 5" xfId="43013" xr:uid="{00000000-0005-0000-0000-000004C70000}"/>
    <cellStyle name="Notas 2 5 6" xfId="4445" xr:uid="{00000000-0005-0000-0000-000005C70000}"/>
    <cellStyle name="Notas 2 5 6 2" xfId="14424" xr:uid="{00000000-0005-0000-0000-000006C70000}"/>
    <cellStyle name="Notas 2 5 6 2 2" xfId="27887" xr:uid="{00000000-0005-0000-0000-000007C70000}"/>
    <cellStyle name="Notas 2 5 6 3" xfId="35782" xr:uid="{00000000-0005-0000-0000-000008C70000}"/>
    <cellStyle name="Notas 2 5 6 4" xfId="20571" xr:uid="{00000000-0005-0000-0000-000009C70000}"/>
    <cellStyle name="Notas 2 5 6 5" xfId="45646" xr:uid="{00000000-0005-0000-0000-00000AC70000}"/>
    <cellStyle name="Notas 2 5 7" xfId="5608" xr:uid="{00000000-0005-0000-0000-00000BC70000}"/>
    <cellStyle name="Notas 2 5 7 2" xfId="29371" xr:uid="{00000000-0005-0000-0000-00000CC70000}"/>
    <cellStyle name="Notas 2 5 7 2 2" xfId="51380" xr:uid="{00000000-0005-0000-0000-00000DC70000}"/>
    <cellStyle name="Notas 2 5 7 3" xfId="37267" xr:uid="{00000000-0005-0000-0000-00000EC70000}"/>
    <cellStyle name="Notas 2 5 7 3 2" xfId="51305" xr:uid="{00000000-0005-0000-0000-00000FC70000}"/>
    <cellStyle name="Notas 2 5 7 4" xfId="22055" xr:uid="{00000000-0005-0000-0000-000010C70000}"/>
    <cellStyle name="Notas 2 5 8" xfId="6489" xr:uid="{00000000-0005-0000-0000-000011C70000}"/>
    <cellStyle name="Notas 2 5 8 2" xfId="15471" xr:uid="{00000000-0005-0000-0000-000012C70000}"/>
    <cellStyle name="Notas 2 5 8 2 2" xfId="30856" xr:uid="{00000000-0005-0000-0000-000013C70000}"/>
    <cellStyle name="Notas 2 5 8 3" xfId="38753" xr:uid="{00000000-0005-0000-0000-000014C70000}"/>
    <cellStyle name="Notas 2 5 8 4" xfId="23539" xr:uid="{00000000-0005-0000-0000-000015C70000}"/>
    <cellStyle name="Notas 2 5 8 5" xfId="46694" xr:uid="{00000000-0005-0000-0000-000016C70000}"/>
    <cellStyle name="Notas 2 5 9" xfId="3803" xr:uid="{00000000-0005-0000-0000-000017C70000}"/>
    <cellStyle name="Notas 2 5 9 2" xfId="13786" xr:uid="{00000000-0005-0000-0000-000018C70000}"/>
    <cellStyle name="Notas 2 5 9 2 2" xfId="32341" xr:uid="{00000000-0005-0000-0000-000019C70000}"/>
    <cellStyle name="Notas 2 5 9 3" xfId="40238" xr:uid="{00000000-0005-0000-0000-00001AC70000}"/>
    <cellStyle name="Notas 2 5 9 4" xfId="24972" xr:uid="{00000000-0005-0000-0000-00001BC70000}"/>
    <cellStyle name="Notas 2 5 9 5" xfId="45008" xr:uid="{00000000-0005-0000-0000-00001CC70000}"/>
    <cellStyle name="Notas 2 6" xfId="166" xr:uid="{00000000-0005-0000-0000-00001DC70000}"/>
    <cellStyle name="Notas 2 6 10" xfId="7767" xr:uid="{00000000-0005-0000-0000-00001EC70000}"/>
    <cellStyle name="Notas 2 6 10 2" xfId="16734" xr:uid="{00000000-0005-0000-0000-00001FC70000}"/>
    <cellStyle name="Notas 2 6 10 3" xfId="33827" xr:uid="{00000000-0005-0000-0000-000020C70000}"/>
    <cellStyle name="Notas 2 6 10 4" xfId="47959" xr:uid="{00000000-0005-0000-0000-000021C70000}"/>
    <cellStyle name="Notas 2 6 11" xfId="12000" xr:uid="{00000000-0005-0000-0000-000022C70000}"/>
    <cellStyle name="Notas 2 6 11 2" xfId="49602" xr:uid="{00000000-0005-0000-0000-000023C70000}"/>
    <cellStyle name="Notas 2 6 12" xfId="18302" xr:uid="{00000000-0005-0000-0000-000024C70000}"/>
    <cellStyle name="Notas 2 6 13" xfId="41420" xr:uid="{00000000-0005-0000-0000-000025C70000}"/>
    <cellStyle name="Notas 2 6 2" xfId="738" xr:uid="{00000000-0005-0000-0000-000026C70000}"/>
    <cellStyle name="Notas 2 6 2 10" xfId="18516" xr:uid="{00000000-0005-0000-0000-000027C70000}"/>
    <cellStyle name="Notas 2 6 2 11" xfId="41644" xr:uid="{00000000-0005-0000-0000-000028C70000}"/>
    <cellStyle name="Notas 2 6 2 2" xfId="1069" xr:uid="{00000000-0005-0000-0000-000029C70000}"/>
    <cellStyle name="Notas 2 6 2 2 2" xfId="2577" xr:uid="{00000000-0005-0000-0000-00002AC70000}"/>
    <cellStyle name="Notas 2 6 2 2 2 2" xfId="5070" xr:uid="{00000000-0005-0000-0000-00002BC70000}"/>
    <cellStyle name="Notas 2 6 2 2 2 2 2" xfId="15048" xr:uid="{00000000-0005-0000-0000-00002CC70000}"/>
    <cellStyle name="Notas 2 6 2 2 2 2 3" xfId="28942" xr:uid="{00000000-0005-0000-0000-00002DC70000}"/>
    <cellStyle name="Notas 2 6 2 2 2 2 4" xfId="46270" xr:uid="{00000000-0005-0000-0000-00002EC70000}"/>
    <cellStyle name="Notas 2 6 2 2 2 3" xfId="12001" xr:uid="{00000000-0005-0000-0000-00002FC70000}"/>
    <cellStyle name="Notas 2 6 2 2 2 3 2" xfId="36837" xr:uid="{00000000-0005-0000-0000-000030C70000}"/>
    <cellStyle name="Notas 2 6 2 2 2 4" xfId="21626" xr:uid="{00000000-0005-0000-0000-000031C70000}"/>
    <cellStyle name="Notas 2 6 2 2 2 5" xfId="43796" xr:uid="{00000000-0005-0000-0000-000032C70000}"/>
    <cellStyle name="Notas 2 6 2 2 3" xfId="3752" xr:uid="{00000000-0005-0000-0000-000033C70000}"/>
    <cellStyle name="Notas 2 6 2 2 3 2" xfId="13736" xr:uid="{00000000-0005-0000-0000-000034C70000}"/>
    <cellStyle name="Notas 2 6 2 2 3 2 2" xfId="30426" xr:uid="{00000000-0005-0000-0000-000035C70000}"/>
    <cellStyle name="Notas 2 6 2 2 3 3" xfId="38322" xr:uid="{00000000-0005-0000-0000-000036C70000}"/>
    <cellStyle name="Notas 2 6 2 2 3 4" xfId="23109" xr:uid="{00000000-0005-0000-0000-000037C70000}"/>
    <cellStyle name="Notas 2 6 2 2 3 5" xfId="44957" xr:uid="{00000000-0005-0000-0000-000038C70000}"/>
    <cellStyle name="Notas 2 6 2 2 4" xfId="9123" xr:uid="{00000000-0005-0000-0000-000039C70000}"/>
    <cellStyle name="Notas 2 6 2 2 4 2" xfId="18089" xr:uid="{00000000-0005-0000-0000-00003AC70000}"/>
    <cellStyle name="Notas 2 6 2 2 4 2 2" xfId="31911" xr:uid="{00000000-0005-0000-0000-00003BC70000}"/>
    <cellStyle name="Notas 2 6 2 2 4 3" xfId="39808" xr:uid="{00000000-0005-0000-0000-00003CC70000}"/>
    <cellStyle name="Notas 2 6 2 2 4 4" xfId="24593" xr:uid="{00000000-0005-0000-0000-00003DC70000}"/>
    <cellStyle name="Notas 2 6 2 2 4 5" xfId="49315" xr:uid="{00000000-0005-0000-0000-00003EC70000}"/>
    <cellStyle name="Notas 2 6 2 2 5" xfId="12002" xr:uid="{00000000-0005-0000-0000-00003FC70000}"/>
    <cellStyle name="Notas 2 6 2 2 5 2" xfId="33396" xr:uid="{00000000-0005-0000-0000-000040C70000}"/>
    <cellStyle name="Notas 2 6 2 2 5 3" xfId="41293" xr:uid="{00000000-0005-0000-0000-000041C70000}"/>
    <cellStyle name="Notas 2 6 2 2 5 4" xfId="25500" xr:uid="{00000000-0005-0000-0000-000042C70000}"/>
    <cellStyle name="Notas 2 6 2 2 5 5" xfId="50958" xr:uid="{00000000-0005-0000-0000-000043C70000}"/>
    <cellStyle name="Notas 2 6 2 2 6" xfId="26980" xr:uid="{00000000-0005-0000-0000-000044C70000}"/>
    <cellStyle name="Notas 2 6 2 2 7" xfId="34880" xr:uid="{00000000-0005-0000-0000-000045C70000}"/>
    <cellStyle name="Notas 2 6 2 2 8" xfId="20142" xr:uid="{00000000-0005-0000-0000-000046C70000}"/>
    <cellStyle name="Notas 2 6 2 2 9" xfId="42776" xr:uid="{00000000-0005-0000-0000-000047C70000}"/>
    <cellStyle name="Notas 2 6 2 3" xfId="1429" xr:uid="{00000000-0005-0000-0000-000048C70000}"/>
    <cellStyle name="Notas 2 6 2 3 2" xfId="6781" xr:uid="{00000000-0005-0000-0000-000049C70000}"/>
    <cellStyle name="Notas 2 6 2 3 2 2" xfId="15759" xr:uid="{00000000-0005-0000-0000-00004AC70000}"/>
    <cellStyle name="Notas 2 6 2 3 2 3" xfId="27436" xr:uid="{00000000-0005-0000-0000-00004BC70000}"/>
    <cellStyle name="Notas 2 6 2 3 2 4" xfId="46983" xr:uid="{00000000-0005-0000-0000-00004CC70000}"/>
    <cellStyle name="Notas 2 6 2 3 3" xfId="12003" xr:uid="{00000000-0005-0000-0000-00004DC70000}"/>
    <cellStyle name="Notas 2 6 2 3 3 2" xfId="35331" xr:uid="{00000000-0005-0000-0000-00004EC70000}"/>
    <cellStyle name="Notas 2 6 2 3 4" xfId="19408" xr:uid="{00000000-0005-0000-0000-00004FC70000}"/>
    <cellStyle name="Notas 2 6 2 3 5" xfId="43301" xr:uid="{00000000-0005-0000-0000-000050C70000}"/>
    <cellStyle name="Notas 2 6 2 4" xfId="4231" xr:uid="{00000000-0005-0000-0000-000051C70000}"/>
    <cellStyle name="Notas 2 6 2 4 2" xfId="14211" xr:uid="{00000000-0005-0000-0000-000052C70000}"/>
    <cellStyle name="Notas 2 6 2 4 2 2" xfId="28208" xr:uid="{00000000-0005-0000-0000-000053C70000}"/>
    <cellStyle name="Notas 2 6 2 4 3" xfId="36103" xr:uid="{00000000-0005-0000-0000-000054C70000}"/>
    <cellStyle name="Notas 2 6 2 4 4" xfId="20892" xr:uid="{00000000-0005-0000-0000-000055C70000}"/>
    <cellStyle name="Notas 2 6 2 4 5" xfId="45433" xr:uid="{00000000-0005-0000-0000-000056C70000}"/>
    <cellStyle name="Notas 2 6 2 5" xfId="7317" xr:uid="{00000000-0005-0000-0000-000057C70000}"/>
    <cellStyle name="Notas 2 6 2 5 2" xfId="16293" xr:uid="{00000000-0005-0000-0000-000058C70000}"/>
    <cellStyle name="Notas 2 6 2 5 2 2" xfId="29692" xr:uid="{00000000-0005-0000-0000-000059C70000}"/>
    <cellStyle name="Notas 2 6 2 5 3" xfId="37588" xr:uid="{00000000-0005-0000-0000-00005AC70000}"/>
    <cellStyle name="Notas 2 6 2 5 4" xfId="22375" xr:uid="{00000000-0005-0000-0000-00005BC70000}"/>
    <cellStyle name="Notas 2 6 2 5 5" xfId="47518" xr:uid="{00000000-0005-0000-0000-00005CC70000}"/>
    <cellStyle name="Notas 2 6 2 6" xfId="3225" xr:uid="{00000000-0005-0000-0000-00005DC70000}"/>
    <cellStyle name="Notas 2 6 2 6 2" xfId="13209" xr:uid="{00000000-0005-0000-0000-00005EC70000}"/>
    <cellStyle name="Notas 2 6 2 6 2 2" xfId="31177" xr:uid="{00000000-0005-0000-0000-00005FC70000}"/>
    <cellStyle name="Notas 2 6 2 6 3" xfId="39074" xr:uid="{00000000-0005-0000-0000-000060C70000}"/>
    <cellStyle name="Notas 2 6 2 6 4" xfId="23859" xr:uid="{00000000-0005-0000-0000-000061C70000}"/>
    <cellStyle name="Notas 2 6 2 6 5" xfId="44430" xr:uid="{00000000-0005-0000-0000-000062C70000}"/>
    <cellStyle name="Notas 2 6 2 7" xfId="7991" xr:uid="{00000000-0005-0000-0000-000063C70000}"/>
    <cellStyle name="Notas 2 6 2 7 2" xfId="16958" xr:uid="{00000000-0005-0000-0000-000064C70000}"/>
    <cellStyle name="Notas 2 6 2 7 2 2" xfId="32662" xr:uid="{00000000-0005-0000-0000-000065C70000}"/>
    <cellStyle name="Notas 2 6 2 7 3" xfId="40559" xr:uid="{00000000-0005-0000-0000-000066C70000}"/>
    <cellStyle name="Notas 2 6 2 7 4" xfId="25260" xr:uid="{00000000-0005-0000-0000-000067C70000}"/>
    <cellStyle name="Notas 2 6 2 7 5" xfId="48183" xr:uid="{00000000-0005-0000-0000-000068C70000}"/>
    <cellStyle name="Notas 2 6 2 8" xfId="12004" xr:uid="{00000000-0005-0000-0000-000069C70000}"/>
    <cellStyle name="Notas 2 6 2 8 2" xfId="26246" xr:uid="{00000000-0005-0000-0000-00006AC70000}"/>
    <cellStyle name="Notas 2 6 2 8 3" xfId="49826" xr:uid="{00000000-0005-0000-0000-00006BC70000}"/>
    <cellStyle name="Notas 2 6 2 9" xfId="34146" xr:uid="{00000000-0005-0000-0000-00006CC70000}"/>
    <cellStyle name="Notas 2 6 3" xfId="912" xr:uid="{00000000-0005-0000-0000-00006DC70000}"/>
    <cellStyle name="Notas 2 6 3 2" xfId="1603" xr:uid="{00000000-0005-0000-0000-00006EC70000}"/>
    <cellStyle name="Notas 2 6 3 2 2" xfId="6955" xr:uid="{00000000-0005-0000-0000-00006FC70000}"/>
    <cellStyle name="Notas 2 6 3 2 2 2" xfId="15933" xr:uid="{00000000-0005-0000-0000-000070C70000}"/>
    <cellStyle name="Notas 2 6 3 2 2 3" xfId="28941" xr:uid="{00000000-0005-0000-0000-000071C70000}"/>
    <cellStyle name="Notas 2 6 3 2 2 4" xfId="47157" xr:uid="{00000000-0005-0000-0000-000072C70000}"/>
    <cellStyle name="Notas 2 6 3 2 3" xfId="12005" xr:uid="{00000000-0005-0000-0000-000073C70000}"/>
    <cellStyle name="Notas 2 6 3 2 3 2" xfId="36836" xr:uid="{00000000-0005-0000-0000-000074C70000}"/>
    <cellStyle name="Notas 2 6 3 2 4" xfId="21625" xr:uid="{00000000-0005-0000-0000-000075C70000}"/>
    <cellStyle name="Notas 2 6 3 2 5" xfId="43475" xr:uid="{00000000-0005-0000-0000-000076C70000}"/>
    <cellStyle name="Notas 2 6 3 3" xfId="4791" xr:uid="{00000000-0005-0000-0000-000077C70000}"/>
    <cellStyle name="Notas 2 6 3 3 2" xfId="14769" xr:uid="{00000000-0005-0000-0000-000078C70000}"/>
    <cellStyle name="Notas 2 6 3 3 2 2" xfId="30425" xr:uid="{00000000-0005-0000-0000-000079C70000}"/>
    <cellStyle name="Notas 2 6 3 3 3" xfId="38321" xr:uid="{00000000-0005-0000-0000-00007AC70000}"/>
    <cellStyle name="Notas 2 6 3 3 4" xfId="23108" xr:uid="{00000000-0005-0000-0000-00007BC70000}"/>
    <cellStyle name="Notas 2 6 3 3 5" xfId="45991" xr:uid="{00000000-0005-0000-0000-00007CC70000}"/>
    <cellStyle name="Notas 2 6 3 4" xfId="7491" xr:uid="{00000000-0005-0000-0000-00007DC70000}"/>
    <cellStyle name="Notas 2 6 3 4 2" xfId="16466" xr:uid="{00000000-0005-0000-0000-00007EC70000}"/>
    <cellStyle name="Notas 2 6 3 4 2 2" xfId="31910" xr:uid="{00000000-0005-0000-0000-00007FC70000}"/>
    <cellStyle name="Notas 2 6 3 4 3" xfId="39807" xr:uid="{00000000-0005-0000-0000-000080C70000}"/>
    <cellStyle name="Notas 2 6 3 4 4" xfId="24592" xr:uid="{00000000-0005-0000-0000-000081C70000}"/>
    <cellStyle name="Notas 2 6 3 4 5" xfId="47691" xr:uid="{00000000-0005-0000-0000-000082C70000}"/>
    <cellStyle name="Notas 2 6 3 5" xfId="3399" xr:uid="{00000000-0005-0000-0000-000083C70000}"/>
    <cellStyle name="Notas 2 6 3 5 2" xfId="13383" xr:uid="{00000000-0005-0000-0000-000084C70000}"/>
    <cellStyle name="Notas 2 6 3 5 2 2" xfId="33395" xr:uid="{00000000-0005-0000-0000-000085C70000}"/>
    <cellStyle name="Notas 2 6 3 5 3" xfId="41292" xr:uid="{00000000-0005-0000-0000-000086C70000}"/>
    <cellStyle name="Notas 2 6 3 5 4" xfId="25499" xr:uid="{00000000-0005-0000-0000-000087C70000}"/>
    <cellStyle name="Notas 2 6 3 5 5" xfId="44604" xr:uid="{00000000-0005-0000-0000-000088C70000}"/>
    <cellStyle name="Notas 2 6 3 6" xfId="8165" xr:uid="{00000000-0005-0000-0000-000089C70000}"/>
    <cellStyle name="Notas 2 6 3 6 2" xfId="17132" xr:uid="{00000000-0005-0000-0000-00008AC70000}"/>
    <cellStyle name="Notas 2 6 3 6 3" xfId="26979" xr:uid="{00000000-0005-0000-0000-00008BC70000}"/>
    <cellStyle name="Notas 2 6 3 6 4" xfId="48357" xr:uid="{00000000-0005-0000-0000-00008CC70000}"/>
    <cellStyle name="Notas 2 6 3 7" xfId="12006" xr:uid="{00000000-0005-0000-0000-00008DC70000}"/>
    <cellStyle name="Notas 2 6 3 7 2" xfId="34879" xr:uid="{00000000-0005-0000-0000-00008EC70000}"/>
    <cellStyle name="Notas 2 6 3 7 3" xfId="50000" xr:uid="{00000000-0005-0000-0000-00008FC70000}"/>
    <cellStyle name="Notas 2 6 3 8" xfId="20141" xr:uid="{00000000-0005-0000-0000-000090C70000}"/>
    <cellStyle name="Notas 2 6 3 9" xfId="41818" xr:uid="{00000000-0005-0000-0000-000091C70000}"/>
    <cellStyle name="Notas 2 6 4" xfId="513" xr:uid="{00000000-0005-0000-0000-000092C70000}"/>
    <cellStyle name="Notas 2 6 4 2" xfId="2624" xr:uid="{00000000-0005-0000-0000-000093C70000}"/>
    <cellStyle name="Notas 2 6 4 2 2" xfId="4412" xr:uid="{00000000-0005-0000-0000-000094C70000}"/>
    <cellStyle name="Notas 2 6 4 2 2 2" xfId="14391" xr:uid="{00000000-0005-0000-0000-000095C70000}"/>
    <cellStyle name="Notas 2 6 4 2 2 3" xfId="45613" xr:uid="{00000000-0005-0000-0000-000096C70000}"/>
    <cellStyle name="Notas 2 6 4 2 3" xfId="12007" xr:uid="{00000000-0005-0000-0000-000097C70000}"/>
    <cellStyle name="Notas 2 6 4 2 4" xfId="27360" xr:uid="{00000000-0005-0000-0000-000098C70000}"/>
    <cellStyle name="Notas 2 6 4 2 5" xfId="43834" xr:uid="{00000000-0005-0000-0000-000099C70000}"/>
    <cellStyle name="Notas 2 6 4 3" xfId="3753" xr:uid="{00000000-0005-0000-0000-00009AC70000}"/>
    <cellStyle name="Notas 2 6 4 3 2" xfId="13737" xr:uid="{00000000-0005-0000-0000-00009BC70000}"/>
    <cellStyle name="Notas 2 6 4 3 3" xfId="35255" xr:uid="{00000000-0005-0000-0000-00009CC70000}"/>
    <cellStyle name="Notas 2 6 4 3 4" xfId="44958" xr:uid="{00000000-0005-0000-0000-00009DC70000}"/>
    <cellStyle name="Notas 2 6 4 4" xfId="9269" xr:uid="{00000000-0005-0000-0000-00009EC70000}"/>
    <cellStyle name="Notas 2 6 4 4 2" xfId="18235" xr:uid="{00000000-0005-0000-0000-00009FC70000}"/>
    <cellStyle name="Notas 2 6 4 4 3" xfId="49461" xr:uid="{00000000-0005-0000-0000-0000A0C70000}"/>
    <cellStyle name="Notas 2 6 4 5" xfId="12008" xr:uid="{00000000-0005-0000-0000-0000A1C70000}"/>
    <cellStyle name="Notas 2 6 4 5 2" xfId="51104" xr:uid="{00000000-0005-0000-0000-0000A2C70000}"/>
    <cellStyle name="Notas 2 6 4 6" xfId="19089" xr:uid="{00000000-0005-0000-0000-0000A3C70000}"/>
    <cellStyle name="Notas 2 6 4 7" xfId="42922" xr:uid="{00000000-0005-0000-0000-0000A4C70000}"/>
    <cellStyle name="Notas 2 6 5" xfId="1205" xr:uid="{00000000-0005-0000-0000-0000A5C70000}"/>
    <cellStyle name="Notas 2 6 5 2" xfId="5440" xr:uid="{00000000-0005-0000-0000-0000A6C70000}"/>
    <cellStyle name="Notas 2 6 5 2 2" xfId="27889" xr:uid="{00000000-0005-0000-0000-0000A7C70000}"/>
    <cellStyle name="Notas 2 6 5 3" xfId="12009" xr:uid="{00000000-0005-0000-0000-0000A8C70000}"/>
    <cellStyle name="Notas 2 6 5 3 2" xfId="35784" xr:uid="{00000000-0005-0000-0000-0000A9C70000}"/>
    <cellStyle name="Notas 2 6 5 4" xfId="20573" xr:uid="{00000000-0005-0000-0000-0000AAC70000}"/>
    <cellStyle name="Notas 2 6 5 5" xfId="43077" xr:uid="{00000000-0005-0000-0000-0000ABC70000}"/>
    <cellStyle name="Notas 2 6 6" xfId="6556" xr:uid="{00000000-0005-0000-0000-0000ACC70000}"/>
    <cellStyle name="Notas 2 6 6 2" xfId="15536" xr:uid="{00000000-0005-0000-0000-0000ADC70000}"/>
    <cellStyle name="Notas 2 6 6 2 2" xfId="29373" xr:uid="{00000000-0005-0000-0000-0000AEC70000}"/>
    <cellStyle name="Notas 2 6 6 3" xfId="37269" xr:uid="{00000000-0005-0000-0000-0000AFC70000}"/>
    <cellStyle name="Notas 2 6 6 4" xfId="22057" xr:uid="{00000000-0005-0000-0000-0000B0C70000}"/>
    <cellStyle name="Notas 2 6 6 5" xfId="46759" xr:uid="{00000000-0005-0000-0000-0000B1C70000}"/>
    <cellStyle name="Notas 2 6 7" xfId="3950" xr:uid="{00000000-0005-0000-0000-0000B2C70000}"/>
    <cellStyle name="Notas 2 6 7 2" xfId="13932" xr:uid="{00000000-0005-0000-0000-0000B3C70000}"/>
    <cellStyle name="Notas 2 6 7 2 2" xfId="30858" xr:uid="{00000000-0005-0000-0000-0000B4C70000}"/>
    <cellStyle name="Notas 2 6 7 3" xfId="38755" xr:uid="{00000000-0005-0000-0000-0000B5C70000}"/>
    <cellStyle name="Notas 2 6 7 4" xfId="23541" xr:uid="{00000000-0005-0000-0000-0000B6C70000}"/>
    <cellStyle name="Notas 2 6 7 5" xfId="45154" xr:uid="{00000000-0005-0000-0000-0000B7C70000}"/>
    <cellStyle name="Notas 2 6 8" xfId="7093" xr:uid="{00000000-0005-0000-0000-0000B8C70000}"/>
    <cellStyle name="Notas 2 6 8 2" xfId="16070" xr:uid="{00000000-0005-0000-0000-0000B9C70000}"/>
    <cellStyle name="Notas 2 6 8 2 2" xfId="32343" xr:uid="{00000000-0005-0000-0000-0000BAC70000}"/>
    <cellStyle name="Notas 2 6 8 3" xfId="40240" xr:uid="{00000000-0005-0000-0000-0000BBC70000}"/>
    <cellStyle name="Notas 2 6 8 4" xfId="24974" xr:uid="{00000000-0005-0000-0000-0000BCC70000}"/>
    <cellStyle name="Notas 2 6 8 5" xfId="47295" xr:uid="{00000000-0005-0000-0000-0000BDC70000}"/>
    <cellStyle name="Notas 2 6 9" xfId="3001" xr:uid="{00000000-0005-0000-0000-0000BEC70000}"/>
    <cellStyle name="Notas 2 6 9 2" xfId="12985" xr:uid="{00000000-0005-0000-0000-0000BFC70000}"/>
    <cellStyle name="Notas 2 6 9 3" xfId="25928" xr:uid="{00000000-0005-0000-0000-0000C0C70000}"/>
    <cellStyle name="Notas 2 6 9 4" xfId="44206" xr:uid="{00000000-0005-0000-0000-0000C1C70000}"/>
    <cellStyle name="Notas 2 7" xfId="274" xr:uid="{00000000-0005-0000-0000-0000C2C70000}"/>
    <cellStyle name="Notas 2 7 10" xfId="12010" xr:uid="{00000000-0005-0000-0000-0000C3C70000}"/>
    <cellStyle name="Notas 2 7 10 2" xfId="33828" xr:uid="{00000000-0005-0000-0000-0000C4C70000}"/>
    <cellStyle name="Notas 2 7 10 3" xfId="49815" xr:uid="{00000000-0005-0000-0000-0000C5C70000}"/>
    <cellStyle name="Notas 2 7 11" xfId="18320" xr:uid="{00000000-0005-0000-0000-0000C6C70000}"/>
    <cellStyle name="Notas 2 7 12" xfId="41633" xr:uid="{00000000-0005-0000-0000-0000C7C70000}"/>
    <cellStyle name="Notas 2 7 2" xfId="727" xr:uid="{00000000-0005-0000-0000-0000C8C70000}"/>
    <cellStyle name="Notas 2 7 2 10" xfId="18517" xr:uid="{00000000-0005-0000-0000-0000C9C70000}"/>
    <cellStyle name="Notas 2 7 2 11" xfId="42132" xr:uid="{00000000-0005-0000-0000-0000CAC70000}"/>
    <cellStyle name="Notas 2 7 2 2" xfId="2579" xr:uid="{00000000-0005-0000-0000-0000CBC70000}"/>
    <cellStyle name="Notas 2 7 2 2 2" xfId="4990" xr:uid="{00000000-0005-0000-0000-0000CCC70000}"/>
    <cellStyle name="Notas 2 7 2 2 2 2" xfId="14968" xr:uid="{00000000-0005-0000-0000-0000CDC70000}"/>
    <cellStyle name="Notas 2 7 2 2 2 2 2" xfId="28944" xr:uid="{00000000-0005-0000-0000-0000CEC70000}"/>
    <cellStyle name="Notas 2 7 2 2 2 3" xfId="36839" xr:uid="{00000000-0005-0000-0000-0000CFC70000}"/>
    <cellStyle name="Notas 2 7 2 2 2 4" xfId="21628" xr:uid="{00000000-0005-0000-0000-0000D0C70000}"/>
    <cellStyle name="Notas 2 7 2 2 2 5" xfId="46190" xr:uid="{00000000-0005-0000-0000-0000D1C70000}"/>
    <cellStyle name="Notas 2 7 2 2 3" xfId="9125" xr:uid="{00000000-0005-0000-0000-0000D2C70000}"/>
    <cellStyle name="Notas 2 7 2 2 3 2" xfId="18091" xr:uid="{00000000-0005-0000-0000-0000D3C70000}"/>
    <cellStyle name="Notas 2 7 2 2 3 2 2" xfId="30428" xr:uid="{00000000-0005-0000-0000-0000D4C70000}"/>
    <cellStyle name="Notas 2 7 2 2 3 3" xfId="38324" xr:uid="{00000000-0005-0000-0000-0000D5C70000}"/>
    <cellStyle name="Notas 2 7 2 2 3 4" xfId="23111" xr:uid="{00000000-0005-0000-0000-0000D6C70000}"/>
    <cellStyle name="Notas 2 7 2 2 3 5" xfId="49317" xr:uid="{00000000-0005-0000-0000-0000D7C70000}"/>
    <cellStyle name="Notas 2 7 2 2 4" xfId="9992" xr:uid="{00000000-0005-0000-0000-0000D8C70000}"/>
    <cellStyle name="Notas 2 7 2 2 4 2" xfId="31913" xr:uid="{00000000-0005-0000-0000-0000D9C70000}"/>
    <cellStyle name="Notas 2 7 2 2 4 3" xfId="39810" xr:uid="{00000000-0005-0000-0000-0000DAC70000}"/>
    <cellStyle name="Notas 2 7 2 2 4 4" xfId="24595" xr:uid="{00000000-0005-0000-0000-0000DBC70000}"/>
    <cellStyle name="Notas 2 7 2 2 4 5" xfId="50960" xr:uid="{00000000-0005-0000-0000-0000DCC70000}"/>
    <cellStyle name="Notas 2 7 2 2 5" xfId="12597" xr:uid="{00000000-0005-0000-0000-0000DDC70000}"/>
    <cellStyle name="Notas 2 7 2 2 5 2" xfId="33398" xr:uid="{00000000-0005-0000-0000-0000DEC70000}"/>
    <cellStyle name="Notas 2 7 2 2 5 3" xfId="41295" xr:uid="{00000000-0005-0000-0000-0000DFC70000}"/>
    <cellStyle name="Notas 2 7 2 2 6" xfId="26982" xr:uid="{00000000-0005-0000-0000-0000E0C70000}"/>
    <cellStyle name="Notas 2 7 2 2 7" xfId="34882" xr:uid="{00000000-0005-0000-0000-0000E1C70000}"/>
    <cellStyle name="Notas 2 7 2 2 8" xfId="20144" xr:uid="{00000000-0005-0000-0000-0000E2C70000}"/>
    <cellStyle name="Notas 2 7 2 2 9" xfId="42778" xr:uid="{00000000-0005-0000-0000-0000E3C70000}"/>
    <cellStyle name="Notas 2 7 2 3" xfId="1931" xr:uid="{00000000-0005-0000-0000-0000E4C70000}"/>
    <cellStyle name="Notas 2 7 2 3 2" xfId="4151" xr:uid="{00000000-0005-0000-0000-0000E5C70000}"/>
    <cellStyle name="Notas 2 7 2 3 2 2" xfId="14131" xr:uid="{00000000-0005-0000-0000-0000E6C70000}"/>
    <cellStyle name="Notas 2 7 2 3 2 3" xfId="27437" xr:uid="{00000000-0005-0000-0000-0000E7C70000}"/>
    <cellStyle name="Notas 2 7 2 3 2 4" xfId="45353" xr:uid="{00000000-0005-0000-0000-0000E8C70000}"/>
    <cellStyle name="Notas 2 7 2 3 3" xfId="12011" xr:uid="{00000000-0005-0000-0000-0000E9C70000}"/>
    <cellStyle name="Notas 2 7 2 3 3 2" xfId="35332" xr:uid="{00000000-0005-0000-0000-0000EAC70000}"/>
    <cellStyle name="Notas 2 7 2 3 4" xfId="19409" xr:uid="{00000000-0005-0000-0000-0000EBC70000}"/>
    <cellStyle name="Notas 2 7 2 3 5" xfId="43695" xr:uid="{00000000-0005-0000-0000-0000ECC70000}"/>
    <cellStyle name="Notas 2 7 2 4" xfId="3754" xr:uid="{00000000-0005-0000-0000-0000EDC70000}"/>
    <cellStyle name="Notas 2 7 2 4 2" xfId="13738" xr:uid="{00000000-0005-0000-0000-0000EEC70000}"/>
    <cellStyle name="Notas 2 7 2 4 2 2" xfId="28209" xr:uid="{00000000-0005-0000-0000-0000EFC70000}"/>
    <cellStyle name="Notas 2 7 2 4 3" xfId="36104" xr:uid="{00000000-0005-0000-0000-0000F0C70000}"/>
    <cellStyle name="Notas 2 7 2 4 4" xfId="20893" xr:uid="{00000000-0005-0000-0000-0000F1C70000}"/>
    <cellStyle name="Notas 2 7 2 4 5" xfId="44959" xr:uid="{00000000-0005-0000-0000-0000F2C70000}"/>
    <cellStyle name="Notas 2 7 2 5" xfId="8479" xr:uid="{00000000-0005-0000-0000-0000F3C70000}"/>
    <cellStyle name="Notas 2 7 2 5 2" xfId="17446" xr:uid="{00000000-0005-0000-0000-0000F4C70000}"/>
    <cellStyle name="Notas 2 7 2 5 2 2" xfId="29693" xr:uid="{00000000-0005-0000-0000-0000F5C70000}"/>
    <cellStyle name="Notas 2 7 2 5 3" xfId="37589" xr:uid="{00000000-0005-0000-0000-0000F6C70000}"/>
    <cellStyle name="Notas 2 7 2 5 4" xfId="22376" xr:uid="{00000000-0005-0000-0000-0000F7C70000}"/>
    <cellStyle name="Notas 2 7 2 5 5" xfId="48671" xr:uid="{00000000-0005-0000-0000-0000F8C70000}"/>
    <cellStyle name="Notas 2 7 2 6" xfId="9993" xr:uid="{00000000-0005-0000-0000-0000F9C70000}"/>
    <cellStyle name="Notas 2 7 2 6 2" xfId="31178" xr:uid="{00000000-0005-0000-0000-0000FAC70000}"/>
    <cellStyle name="Notas 2 7 2 6 3" xfId="39075" xr:uid="{00000000-0005-0000-0000-0000FBC70000}"/>
    <cellStyle name="Notas 2 7 2 6 4" xfId="23860" xr:uid="{00000000-0005-0000-0000-0000FCC70000}"/>
    <cellStyle name="Notas 2 7 2 6 5" xfId="50314" xr:uid="{00000000-0005-0000-0000-0000FDC70000}"/>
    <cellStyle name="Notas 2 7 2 7" xfId="25261" xr:uid="{00000000-0005-0000-0000-0000FEC70000}"/>
    <cellStyle name="Notas 2 7 2 7 2" xfId="32663" xr:uid="{00000000-0005-0000-0000-0000FFC70000}"/>
    <cellStyle name="Notas 2 7 2 7 3" xfId="40560" xr:uid="{00000000-0005-0000-0000-000000C80000}"/>
    <cellStyle name="Notas 2 7 2 8" xfId="26247" xr:uid="{00000000-0005-0000-0000-000001C80000}"/>
    <cellStyle name="Notas 2 7 2 9" xfId="34147" xr:uid="{00000000-0005-0000-0000-000002C80000}"/>
    <cellStyle name="Notas 2 7 3" xfId="2578" xr:uid="{00000000-0005-0000-0000-000003C80000}"/>
    <cellStyle name="Notas 2 7 3 2" xfId="4711" xr:uid="{00000000-0005-0000-0000-000004C80000}"/>
    <cellStyle name="Notas 2 7 3 2 2" xfId="14689" xr:uid="{00000000-0005-0000-0000-000005C80000}"/>
    <cellStyle name="Notas 2 7 3 2 2 2" xfId="28943" xr:uid="{00000000-0005-0000-0000-000006C80000}"/>
    <cellStyle name="Notas 2 7 3 2 3" xfId="36838" xr:uid="{00000000-0005-0000-0000-000007C80000}"/>
    <cellStyle name="Notas 2 7 3 2 4" xfId="21627" xr:uid="{00000000-0005-0000-0000-000008C80000}"/>
    <cellStyle name="Notas 2 7 3 2 5" xfId="45911" xr:uid="{00000000-0005-0000-0000-000009C80000}"/>
    <cellStyle name="Notas 2 7 3 3" xfId="9124" xr:uid="{00000000-0005-0000-0000-00000AC80000}"/>
    <cellStyle name="Notas 2 7 3 3 2" xfId="18090" xr:uid="{00000000-0005-0000-0000-00000BC80000}"/>
    <cellStyle name="Notas 2 7 3 3 2 2" xfId="30427" xr:uid="{00000000-0005-0000-0000-00000CC80000}"/>
    <cellStyle name="Notas 2 7 3 3 3" xfId="38323" xr:uid="{00000000-0005-0000-0000-00000DC80000}"/>
    <cellStyle name="Notas 2 7 3 3 4" xfId="23110" xr:uid="{00000000-0005-0000-0000-00000EC80000}"/>
    <cellStyle name="Notas 2 7 3 3 5" xfId="49316" xr:uid="{00000000-0005-0000-0000-00000FC80000}"/>
    <cellStyle name="Notas 2 7 3 4" xfId="9994" xr:uid="{00000000-0005-0000-0000-000010C80000}"/>
    <cellStyle name="Notas 2 7 3 4 2" xfId="31912" xr:uid="{00000000-0005-0000-0000-000011C80000}"/>
    <cellStyle name="Notas 2 7 3 4 3" xfId="39809" xr:uid="{00000000-0005-0000-0000-000012C80000}"/>
    <cellStyle name="Notas 2 7 3 4 4" xfId="24594" xr:uid="{00000000-0005-0000-0000-000013C80000}"/>
    <cellStyle name="Notas 2 7 3 4 5" xfId="50959" xr:uid="{00000000-0005-0000-0000-000014C80000}"/>
    <cellStyle name="Notas 2 7 3 5" xfId="12596" xr:uid="{00000000-0005-0000-0000-000015C80000}"/>
    <cellStyle name="Notas 2 7 3 5 2" xfId="33397" xr:uid="{00000000-0005-0000-0000-000016C80000}"/>
    <cellStyle name="Notas 2 7 3 5 3" xfId="41294" xr:uid="{00000000-0005-0000-0000-000017C80000}"/>
    <cellStyle name="Notas 2 7 3 6" xfId="26981" xr:uid="{00000000-0005-0000-0000-000018C80000}"/>
    <cellStyle name="Notas 2 7 3 7" xfId="34881" xr:uid="{00000000-0005-0000-0000-000019C80000}"/>
    <cellStyle name="Notas 2 7 3 8" xfId="20143" xr:uid="{00000000-0005-0000-0000-00001AC80000}"/>
    <cellStyle name="Notas 2 7 3 9" xfId="42777" xr:uid="{00000000-0005-0000-0000-00001BC80000}"/>
    <cellStyle name="Notas 2 7 4" xfId="1418" xr:uid="{00000000-0005-0000-0000-00001CC80000}"/>
    <cellStyle name="Notas 2 7 4 2" xfId="4597" xr:uid="{00000000-0005-0000-0000-00001DC80000}"/>
    <cellStyle name="Notas 2 7 4 2 2" xfId="14575" xr:uid="{00000000-0005-0000-0000-00001EC80000}"/>
    <cellStyle name="Notas 2 7 4 2 3" xfId="27361" xr:uid="{00000000-0005-0000-0000-00001FC80000}"/>
    <cellStyle name="Notas 2 7 4 2 4" xfId="45797" xr:uid="{00000000-0005-0000-0000-000020C80000}"/>
    <cellStyle name="Notas 2 7 4 3" xfId="12012" xr:uid="{00000000-0005-0000-0000-000021C80000}"/>
    <cellStyle name="Notas 2 7 4 3 2" xfId="35256" xr:uid="{00000000-0005-0000-0000-000022C80000}"/>
    <cellStyle name="Notas 2 7 4 4" xfId="19090" xr:uid="{00000000-0005-0000-0000-000023C80000}"/>
    <cellStyle name="Notas 2 7 4 5" xfId="43290" xr:uid="{00000000-0005-0000-0000-000024C80000}"/>
    <cellStyle name="Notas 2 7 5" xfId="6770" xr:uid="{00000000-0005-0000-0000-000025C80000}"/>
    <cellStyle name="Notas 2 7 5 2" xfId="15748" xr:uid="{00000000-0005-0000-0000-000026C80000}"/>
    <cellStyle name="Notas 2 7 5 2 2" xfId="27890" xr:uid="{00000000-0005-0000-0000-000027C80000}"/>
    <cellStyle name="Notas 2 7 5 3" xfId="35785" xr:uid="{00000000-0005-0000-0000-000028C80000}"/>
    <cellStyle name="Notas 2 7 5 4" xfId="20574" xr:uid="{00000000-0005-0000-0000-000029C80000}"/>
    <cellStyle name="Notas 2 7 5 5" xfId="46972" xr:uid="{00000000-0005-0000-0000-00002AC80000}"/>
    <cellStyle name="Notas 2 7 6" xfId="3870" xr:uid="{00000000-0005-0000-0000-00002BC80000}"/>
    <cellStyle name="Notas 2 7 6 2" xfId="13852" xr:uid="{00000000-0005-0000-0000-00002CC80000}"/>
    <cellStyle name="Notas 2 7 6 2 2" xfId="29374" xr:uid="{00000000-0005-0000-0000-00002DC80000}"/>
    <cellStyle name="Notas 2 7 6 3" xfId="37270" xr:uid="{00000000-0005-0000-0000-00002EC80000}"/>
    <cellStyle name="Notas 2 7 6 4" xfId="22058" xr:uid="{00000000-0005-0000-0000-00002FC80000}"/>
    <cellStyle name="Notas 2 7 6 5" xfId="45074" xr:uid="{00000000-0005-0000-0000-000030C80000}"/>
    <cellStyle name="Notas 2 7 7" xfId="7306" xr:uid="{00000000-0005-0000-0000-000031C80000}"/>
    <cellStyle name="Notas 2 7 7 2" xfId="16282" xr:uid="{00000000-0005-0000-0000-000032C80000}"/>
    <cellStyle name="Notas 2 7 7 2 2" xfId="30859" xr:uid="{00000000-0005-0000-0000-000033C80000}"/>
    <cellStyle name="Notas 2 7 7 3" xfId="38756" xr:uid="{00000000-0005-0000-0000-000034C80000}"/>
    <cellStyle name="Notas 2 7 7 4" xfId="23542" xr:uid="{00000000-0005-0000-0000-000035C80000}"/>
    <cellStyle name="Notas 2 7 7 5" xfId="47507" xr:uid="{00000000-0005-0000-0000-000036C80000}"/>
    <cellStyle name="Notas 2 7 8" xfId="3214" xr:uid="{00000000-0005-0000-0000-000037C80000}"/>
    <cellStyle name="Notas 2 7 8 2" xfId="13198" xr:uid="{00000000-0005-0000-0000-000038C80000}"/>
    <cellStyle name="Notas 2 7 8 2 2" xfId="32344" xr:uid="{00000000-0005-0000-0000-000039C80000}"/>
    <cellStyle name="Notas 2 7 8 3" xfId="40241" xr:uid="{00000000-0005-0000-0000-00003AC80000}"/>
    <cellStyle name="Notas 2 7 8 4" xfId="24975" xr:uid="{00000000-0005-0000-0000-00003BC80000}"/>
    <cellStyle name="Notas 2 7 8 5" xfId="44419" xr:uid="{00000000-0005-0000-0000-00003CC80000}"/>
    <cellStyle name="Notas 2 7 9" xfId="7980" xr:uid="{00000000-0005-0000-0000-00003DC80000}"/>
    <cellStyle name="Notas 2 7 9 2" xfId="16947" xr:uid="{00000000-0005-0000-0000-00003EC80000}"/>
    <cellStyle name="Notas 2 7 9 3" xfId="25929" xr:uid="{00000000-0005-0000-0000-00003FC80000}"/>
    <cellStyle name="Notas 2 7 9 4" xfId="48172" xr:uid="{00000000-0005-0000-0000-000040C80000}"/>
    <cellStyle name="Notas 2 8" xfId="901" xr:uid="{00000000-0005-0000-0000-000041C80000}"/>
    <cellStyle name="Notas 2 8 10" xfId="33812" xr:uid="{00000000-0005-0000-0000-000042C80000}"/>
    <cellStyle name="Notas 2 8 11" xfId="18338" xr:uid="{00000000-0005-0000-0000-000043C80000}"/>
    <cellStyle name="Notas 2 8 12" xfId="41807" xr:uid="{00000000-0005-0000-0000-000044C80000}"/>
    <cellStyle name="Notas 2 8 2" xfId="1070" xr:uid="{00000000-0005-0000-0000-000045C80000}"/>
    <cellStyle name="Notas 2 8 2 10" xfId="18518" xr:uid="{00000000-0005-0000-0000-000046C80000}"/>
    <cellStyle name="Notas 2 8 2 11" xfId="42133" xr:uid="{00000000-0005-0000-0000-000047C80000}"/>
    <cellStyle name="Notas 2 8 2 2" xfId="2581" xr:uid="{00000000-0005-0000-0000-000048C80000}"/>
    <cellStyle name="Notas 2 8 2 2 2" xfId="4891" xr:uid="{00000000-0005-0000-0000-000049C80000}"/>
    <cellStyle name="Notas 2 8 2 2 2 2" xfId="14869" xr:uid="{00000000-0005-0000-0000-00004AC80000}"/>
    <cellStyle name="Notas 2 8 2 2 2 2 2" xfId="28946" xr:uid="{00000000-0005-0000-0000-00004BC80000}"/>
    <cellStyle name="Notas 2 8 2 2 2 3" xfId="36841" xr:uid="{00000000-0005-0000-0000-00004CC80000}"/>
    <cellStyle name="Notas 2 8 2 2 2 4" xfId="21630" xr:uid="{00000000-0005-0000-0000-00004DC80000}"/>
    <cellStyle name="Notas 2 8 2 2 2 5" xfId="46091" xr:uid="{00000000-0005-0000-0000-00004EC80000}"/>
    <cellStyle name="Notas 2 8 2 2 3" xfId="9127" xr:uid="{00000000-0005-0000-0000-00004FC80000}"/>
    <cellStyle name="Notas 2 8 2 2 3 2" xfId="18093" xr:uid="{00000000-0005-0000-0000-000050C80000}"/>
    <cellStyle name="Notas 2 8 2 2 3 2 2" xfId="30430" xr:uid="{00000000-0005-0000-0000-000051C80000}"/>
    <cellStyle name="Notas 2 8 2 2 3 3" xfId="38326" xr:uid="{00000000-0005-0000-0000-000052C80000}"/>
    <cellStyle name="Notas 2 8 2 2 3 4" xfId="23113" xr:uid="{00000000-0005-0000-0000-000053C80000}"/>
    <cellStyle name="Notas 2 8 2 2 3 5" xfId="49319" xr:uid="{00000000-0005-0000-0000-000054C80000}"/>
    <cellStyle name="Notas 2 8 2 2 4" xfId="9995" xr:uid="{00000000-0005-0000-0000-000055C80000}"/>
    <cellStyle name="Notas 2 8 2 2 4 2" xfId="31915" xr:uid="{00000000-0005-0000-0000-000056C80000}"/>
    <cellStyle name="Notas 2 8 2 2 4 3" xfId="39812" xr:uid="{00000000-0005-0000-0000-000057C80000}"/>
    <cellStyle name="Notas 2 8 2 2 4 4" xfId="24597" xr:uid="{00000000-0005-0000-0000-000058C80000}"/>
    <cellStyle name="Notas 2 8 2 2 4 5" xfId="50962" xr:uid="{00000000-0005-0000-0000-000059C80000}"/>
    <cellStyle name="Notas 2 8 2 2 5" xfId="12599" xr:uid="{00000000-0005-0000-0000-00005AC80000}"/>
    <cellStyle name="Notas 2 8 2 2 5 2" xfId="33400" xr:uid="{00000000-0005-0000-0000-00005BC80000}"/>
    <cellStyle name="Notas 2 8 2 2 5 3" xfId="41297" xr:uid="{00000000-0005-0000-0000-00005CC80000}"/>
    <cellStyle name="Notas 2 8 2 2 6" xfId="26984" xr:uid="{00000000-0005-0000-0000-00005DC80000}"/>
    <cellStyle name="Notas 2 8 2 2 7" xfId="34884" xr:uid="{00000000-0005-0000-0000-00005EC80000}"/>
    <cellStyle name="Notas 2 8 2 2 8" xfId="20146" xr:uid="{00000000-0005-0000-0000-00005FC80000}"/>
    <cellStyle name="Notas 2 8 2 2 9" xfId="42780" xr:uid="{00000000-0005-0000-0000-000060C80000}"/>
    <cellStyle name="Notas 2 8 2 3" xfId="1932" xr:uid="{00000000-0005-0000-0000-000061C80000}"/>
    <cellStyle name="Notas 2 8 2 3 2" xfId="12013" xr:uid="{00000000-0005-0000-0000-000062C80000}"/>
    <cellStyle name="Notas 2 8 2 3 2 2" xfId="27438" xr:uid="{00000000-0005-0000-0000-000063C80000}"/>
    <cellStyle name="Notas 2 8 2 3 3" xfId="35333" xr:uid="{00000000-0005-0000-0000-000064C80000}"/>
    <cellStyle name="Notas 2 8 2 3 4" xfId="19410" xr:uid="{00000000-0005-0000-0000-000065C80000}"/>
    <cellStyle name="Notas 2 8 2 3 5" xfId="43696" xr:uid="{00000000-0005-0000-0000-000066C80000}"/>
    <cellStyle name="Notas 2 8 2 4" xfId="3755" xr:uid="{00000000-0005-0000-0000-000067C80000}"/>
    <cellStyle name="Notas 2 8 2 4 2" xfId="13739" xr:uid="{00000000-0005-0000-0000-000068C80000}"/>
    <cellStyle name="Notas 2 8 2 4 2 2" xfId="28210" xr:uid="{00000000-0005-0000-0000-000069C80000}"/>
    <cellStyle name="Notas 2 8 2 4 3" xfId="36105" xr:uid="{00000000-0005-0000-0000-00006AC80000}"/>
    <cellStyle name="Notas 2 8 2 4 4" xfId="20894" xr:uid="{00000000-0005-0000-0000-00006BC80000}"/>
    <cellStyle name="Notas 2 8 2 4 5" xfId="44960" xr:uid="{00000000-0005-0000-0000-00006CC80000}"/>
    <cellStyle name="Notas 2 8 2 5" xfId="8480" xr:uid="{00000000-0005-0000-0000-00006DC80000}"/>
    <cellStyle name="Notas 2 8 2 5 2" xfId="17447" xr:uid="{00000000-0005-0000-0000-00006EC80000}"/>
    <cellStyle name="Notas 2 8 2 5 2 2" xfId="29694" xr:uid="{00000000-0005-0000-0000-00006FC80000}"/>
    <cellStyle name="Notas 2 8 2 5 3" xfId="37590" xr:uid="{00000000-0005-0000-0000-000070C80000}"/>
    <cellStyle name="Notas 2 8 2 5 4" xfId="22377" xr:uid="{00000000-0005-0000-0000-000071C80000}"/>
    <cellStyle name="Notas 2 8 2 5 5" xfId="48672" xr:uid="{00000000-0005-0000-0000-000072C80000}"/>
    <cellStyle name="Notas 2 8 2 6" xfId="9996" xr:uid="{00000000-0005-0000-0000-000073C80000}"/>
    <cellStyle name="Notas 2 8 2 6 2" xfId="31179" xr:uid="{00000000-0005-0000-0000-000074C80000}"/>
    <cellStyle name="Notas 2 8 2 6 3" xfId="39076" xr:uid="{00000000-0005-0000-0000-000075C80000}"/>
    <cellStyle name="Notas 2 8 2 6 4" xfId="23861" xr:uid="{00000000-0005-0000-0000-000076C80000}"/>
    <cellStyle name="Notas 2 8 2 6 5" xfId="50315" xr:uid="{00000000-0005-0000-0000-000077C80000}"/>
    <cellStyle name="Notas 2 8 2 7" xfId="25262" xr:uid="{00000000-0005-0000-0000-000078C80000}"/>
    <cellStyle name="Notas 2 8 2 7 2" xfId="32664" xr:uid="{00000000-0005-0000-0000-000079C80000}"/>
    <cellStyle name="Notas 2 8 2 7 3" xfId="40561" xr:uid="{00000000-0005-0000-0000-00007AC80000}"/>
    <cellStyle name="Notas 2 8 2 8" xfId="26248" xr:uid="{00000000-0005-0000-0000-00007BC80000}"/>
    <cellStyle name="Notas 2 8 2 9" xfId="34148" xr:uid="{00000000-0005-0000-0000-00007CC80000}"/>
    <cellStyle name="Notas 2 8 3" xfId="2580" xr:uid="{00000000-0005-0000-0000-00007DC80000}"/>
    <cellStyle name="Notas 2 8 3 2" xfId="6944" xr:uid="{00000000-0005-0000-0000-00007EC80000}"/>
    <cellStyle name="Notas 2 8 3 2 2" xfId="15922" xr:uid="{00000000-0005-0000-0000-00007FC80000}"/>
    <cellStyle name="Notas 2 8 3 2 2 2" xfId="28945" xr:uid="{00000000-0005-0000-0000-000080C80000}"/>
    <cellStyle name="Notas 2 8 3 2 3" xfId="36840" xr:uid="{00000000-0005-0000-0000-000081C80000}"/>
    <cellStyle name="Notas 2 8 3 2 4" xfId="21629" xr:uid="{00000000-0005-0000-0000-000082C80000}"/>
    <cellStyle name="Notas 2 8 3 2 5" xfId="47146" xr:uid="{00000000-0005-0000-0000-000083C80000}"/>
    <cellStyle name="Notas 2 8 3 3" xfId="9126" xr:uid="{00000000-0005-0000-0000-000084C80000}"/>
    <cellStyle name="Notas 2 8 3 3 2" xfId="18092" xr:uid="{00000000-0005-0000-0000-000085C80000}"/>
    <cellStyle name="Notas 2 8 3 3 2 2" xfId="30429" xr:uid="{00000000-0005-0000-0000-000086C80000}"/>
    <cellStyle name="Notas 2 8 3 3 3" xfId="38325" xr:uid="{00000000-0005-0000-0000-000087C80000}"/>
    <cellStyle name="Notas 2 8 3 3 4" xfId="23112" xr:uid="{00000000-0005-0000-0000-000088C80000}"/>
    <cellStyle name="Notas 2 8 3 3 5" xfId="49318" xr:uid="{00000000-0005-0000-0000-000089C80000}"/>
    <cellStyle name="Notas 2 8 3 4" xfId="9997" xr:uid="{00000000-0005-0000-0000-00008AC80000}"/>
    <cellStyle name="Notas 2 8 3 4 2" xfId="31914" xr:uid="{00000000-0005-0000-0000-00008BC80000}"/>
    <cellStyle name="Notas 2 8 3 4 3" xfId="39811" xr:uid="{00000000-0005-0000-0000-00008CC80000}"/>
    <cellStyle name="Notas 2 8 3 4 4" xfId="24596" xr:uid="{00000000-0005-0000-0000-00008DC80000}"/>
    <cellStyle name="Notas 2 8 3 4 5" xfId="50961" xr:uid="{00000000-0005-0000-0000-00008EC80000}"/>
    <cellStyle name="Notas 2 8 3 5" xfId="12598" xr:uid="{00000000-0005-0000-0000-00008FC80000}"/>
    <cellStyle name="Notas 2 8 3 5 2" xfId="33399" xr:uid="{00000000-0005-0000-0000-000090C80000}"/>
    <cellStyle name="Notas 2 8 3 5 3" xfId="41296" xr:uid="{00000000-0005-0000-0000-000091C80000}"/>
    <cellStyle name="Notas 2 8 3 6" xfId="26983" xr:uid="{00000000-0005-0000-0000-000092C80000}"/>
    <cellStyle name="Notas 2 8 3 7" xfId="34883" xr:uid="{00000000-0005-0000-0000-000093C80000}"/>
    <cellStyle name="Notas 2 8 3 8" xfId="20145" xr:uid="{00000000-0005-0000-0000-000094C80000}"/>
    <cellStyle name="Notas 2 8 3 9" xfId="42779" xr:uid="{00000000-0005-0000-0000-000095C80000}"/>
    <cellStyle name="Notas 2 8 4" xfId="1592" xr:uid="{00000000-0005-0000-0000-000096C80000}"/>
    <cellStyle name="Notas 2 8 4 2" xfId="4051" xr:uid="{00000000-0005-0000-0000-000097C80000}"/>
    <cellStyle name="Notas 2 8 4 2 2" xfId="14032" xr:uid="{00000000-0005-0000-0000-000098C80000}"/>
    <cellStyle name="Notas 2 8 4 2 3" xfId="27347" xr:uid="{00000000-0005-0000-0000-000099C80000}"/>
    <cellStyle name="Notas 2 8 4 2 4" xfId="45254" xr:uid="{00000000-0005-0000-0000-00009AC80000}"/>
    <cellStyle name="Notas 2 8 4 3" xfId="12014" xr:uid="{00000000-0005-0000-0000-00009BC80000}"/>
    <cellStyle name="Notas 2 8 4 3 2" xfId="35242" xr:uid="{00000000-0005-0000-0000-00009CC80000}"/>
    <cellStyle name="Notas 2 8 4 4" xfId="19074" xr:uid="{00000000-0005-0000-0000-00009DC80000}"/>
    <cellStyle name="Notas 2 8 4 5" xfId="43464" xr:uid="{00000000-0005-0000-0000-00009EC80000}"/>
    <cellStyle name="Notas 2 8 5" xfId="7480" xr:uid="{00000000-0005-0000-0000-00009FC80000}"/>
    <cellStyle name="Notas 2 8 5 2" xfId="16455" xr:uid="{00000000-0005-0000-0000-0000A0C80000}"/>
    <cellStyle name="Notas 2 8 5 2 2" xfId="27874" xr:uid="{00000000-0005-0000-0000-0000A1C80000}"/>
    <cellStyle name="Notas 2 8 5 3" xfId="35769" xr:uid="{00000000-0005-0000-0000-0000A2C80000}"/>
    <cellStyle name="Notas 2 8 5 4" xfId="20558" xr:uid="{00000000-0005-0000-0000-0000A3C80000}"/>
    <cellStyle name="Notas 2 8 5 5" xfId="47680" xr:uid="{00000000-0005-0000-0000-0000A4C80000}"/>
    <cellStyle name="Notas 2 8 6" xfId="3388" xr:uid="{00000000-0005-0000-0000-0000A5C80000}"/>
    <cellStyle name="Notas 2 8 6 2" xfId="13372" xr:uid="{00000000-0005-0000-0000-0000A6C80000}"/>
    <cellStyle name="Notas 2 8 6 2 2" xfId="29358" xr:uid="{00000000-0005-0000-0000-0000A7C80000}"/>
    <cellStyle name="Notas 2 8 6 3" xfId="37254" xr:uid="{00000000-0005-0000-0000-0000A8C80000}"/>
    <cellStyle name="Notas 2 8 6 4" xfId="22042" xr:uid="{00000000-0005-0000-0000-0000A9C80000}"/>
    <cellStyle name="Notas 2 8 6 5" xfId="44593" xr:uid="{00000000-0005-0000-0000-0000AAC80000}"/>
    <cellStyle name="Notas 2 8 7" xfId="8154" xr:uid="{00000000-0005-0000-0000-0000ABC80000}"/>
    <cellStyle name="Notas 2 8 7 2" xfId="17121" xr:uid="{00000000-0005-0000-0000-0000ACC80000}"/>
    <cellStyle name="Notas 2 8 7 2 2" xfId="30843" xr:uid="{00000000-0005-0000-0000-0000ADC80000}"/>
    <cellStyle name="Notas 2 8 7 3" xfId="38740" xr:uid="{00000000-0005-0000-0000-0000AEC80000}"/>
    <cellStyle name="Notas 2 8 7 4" xfId="23526" xr:uid="{00000000-0005-0000-0000-0000AFC80000}"/>
    <cellStyle name="Notas 2 8 7 5" xfId="48346" xr:uid="{00000000-0005-0000-0000-0000B0C80000}"/>
    <cellStyle name="Notas 2 8 8" xfId="12015" xr:uid="{00000000-0005-0000-0000-0000B1C80000}"/>
    <cellStyle name="Notas 2 8 8 2" xfId="32328" xr:uid="{00000000-0005-0000-0000-0000B2C80000}"/>
    <cellStyle name="Notas 2 8 8 3" xfId="40225" xr:uid="{00000000-0005-0000-0000-0000B3C80000}"/>
    <cellStyle name="Notas 2 8 8 4" xfId="24959" xr:uid="{00000000-0005-0000-0000-0000B4C80000}"/>
    <cellStyle name="Notas 2 8 8 5" xfId="49989" xr:uid="{00000000-0005-0000-0000-0000B5C80000}"/>
    <cellStyle name="Notas 2 8 9" xfId="25913" xr:uid="{00000000-0005-0000-0000-0000B6C80000}"/>
    <cellStyle name="Notas 2 9" xfId="384" xr:uid="{00000000-0005-0000-0000-0000B7C80000}"/>
    <cellStyle name="Notas 2 9 10" xfId="18386" xr:uid="{00000000-0005-0000-0000-0000B8C80000}"/>
    <cellStyle name="Notas 2 9 11" xfId="41979" xr:uid="{00000000-0005-0000-0000-0000B9C80000}"/>
    <cellStyle name="Notas 2 9 2" xfId="2582" xr:uid="{00000000-0005-0000-0000-0000BAC80000}"/>
    <cellStyle name="Notas 2 9 2 2" xfId="4612" xr:uid="{00000000-0005-0000-0000-0000BBC80000}"/>
    <cellStyle name="Notas 2 9 2 2 2" xfId="14590" xr:uid="{00000000-0005-0000-0000-0000BCC80000}"/>
    <cellStyle name="Notas 2 9 2 2 2 2" xfId="28947" xr:uid="{00000000-0005-0000-0000-0000BDC80000}"/>
    <cellStyle name="Notas 2 9 2 2 3" xfId="36842" xr:uid="{00000000-0005-0000-0000-0000BEC80000}"/>
    <cellStyle name="Notas 2 9 2 2 4" xfId="21631" xr:uid="{00000000-0005-0000-0000-0000BFC80000}"/>
    <cellStyle name="Notas 2 9 2 2 5" xfId="45812" xr:uid="{00000000-0005-0000-0000-0000C0C80000}"/>
    <cellStyle name="Notas 2 9 2 3" xfId="9128" xr:uid="{00000000-0005-0000-0000-0000C1C80000}"/>
    <cellStyle name="Notas 2 9 2 3 2" xfId="18094" xr:uid="{00000000-0005-0000-0000-0000C2C80000}"/>
    <cellStyle name="Notas 2 9 2 3 2 2" xfId="30431" xr:uid="{00000000-0005-0000-0000-0000C3C80000}"/>
    <cellStyle name="Notas 2 9 2 3 3" xfId="38327" xr:uid="{00000000-0005-0000-0000-0000C4C80000}"/>
    <cellStyle name="Notas 2 9 2 3 4" xfId="23114" xr:uid="{00000000-0005-0000-0000-0000C5C80000}"/>
    <cellStyle name="Notas 2 9 2 3 5" xfId="49320" xr:uid="{00000000-0005-0000-0000-0000C6C80000}"/>
    <cellStyle name="Notas 2 9 2 4" xfId="9998" xr:uid="{00000000-0005-0000-0000-0000C7C80000}"/>
    <cellStyle name="Notas 2 9 2 4 2" xfId="31916" xr:uid="{00000000-0005-0000-0000-0000C8C80000}"/>
    <cellStyle name="Notas 2 9 2 4 3" xfId="39813" xr:uid="{00000000-0005-0000-0000-0000C9C80000}"/>
    <cellStyle name="Notas 2 9 2 4 4" xfId="24598" xr:uid="{00000000-0005-0000-0000-0000CAC80000}"/>
    <cellStyle name="Notas 2 9 2 4 5" xfId="50963" xr:uid="{00000000-0005-0000-0000-0000CBC80000}"/>
    <cellStyle name="Notas 2 9 2 5" xfId="12600" xr:uid="{00000000-0005-0000-0000-0000CCC80000}"/>
    <cellStyle name="Notas 2 9 2 5 2" xfId="33401" xr:uid="{00000000-0005-0000-0000-0000CDC80000}"/>
    <cellStyle name="Notas 2 9 2 5 3" xfId="41298" xr:uid="{00000000-0005-0000-0000-0000CEC80000}"/>
    <cellStyle name="Notas 2 9 2 6" xfId="26985" xr:uid="{00000000-0005-0000-0000-0000CFC80000}"/>
    <cellStyle name="Notas 2 9 2 7" xfId="34885" xr:uid="{00000000-0005-0000-0000-0000D0C80000}"/>
    <cellStyle name="Notas 2 9 2 8" xfId="20147" xr:uid="{00000000-0005-0000-0000-0000D1C80000}"/>
    <cellStyle name="Notas 2 9 2 9" xfId="42781" xr:uid="{00000000-0005-0000-0000-0000D2C80000}"/>
    <cellStyle name="Notas 2 9 3" xfId="1778" xr:uid="{00000000-0005-0000-0000-0000D3C80000}"/>
    <cellStyle name="Notas 2 9 3 2" xfId="12016" xr:uid="{00000000-0005-0000-0000-0000D4C80000}"/>
    <cellStyle name="Notas 2 9 3 2 2" xfId="27367" xr:uid="{00000000-0005-0000-0000-0000D5C80000}"/>
    <cellStyle name="Notas 2 9 3 3" xfId="35262" xr:uid="{00000000-0005-0000-0000-0000D6C80000}"/>
    <cellStyle name="Notas 2 9 3 4" xfId="19140" xr:uid="{00000000-0005-0000-0000-0000D7C80000}"/>
    <cellStyle name="Notas 2 9 3 5" xfId="43567" xr:uid="{00000000-0005-0000-0000-0000D8C80000}"/>
    <cellStyle name="Notas 2 9 4" xfId="2883" xr:uid="{00000000-0005-0000-0000-0000D9C80000}"/>
    <cellStyle name="Notas 2 9 4 2" xfId="12867" xr:uid="{00000000-0005-0000-0000-0000DAC80000}"/>
    <cellStyle name="Notas 2 9 4 2 2" xfId="27940" xr:uid="{00000000-0005-0000-0000-0000DBC80000}"/>
    <cellStyle name="Notas 2 9 4 3" xfId="35835" xr:uid="{00000000-0005-0000-0000-0000DCC80000}"/>
    <cellStyle name="Notas 2 9 4 4" xfId="20624" xr:uid="{00000000-0005-0000-0000-0000DDC80000}"/>
    <cellStyle name="Notas 2 9 4 5" xfId="44088" xr:uid="{00000000-0005-0000-0000-0000DEC80000}"/>
    <cellStyle name="Notas 2 9 5" xfId="8326" xr:uid="{00000000-0005-0000-0000-0000DFC80000}"/>
    <cellStyle name="Notas 2 9 5 2" xfId="17293" xr:uid="{00000000-0005-0000-0000-0000E0C80000}"/>
    <cellStyle name="Notas 2 9 5 2 2" xfId="29424" xr:uid="{00000000-0005-0000-0000-0000E1C80000}"/>
    <cellStyle name="Notas 2 9 5 3" xfId="37320" xr:uid="{00000000-0005-0000-0000-0000E2C80000}"/>
    <cellStyle name="Notas 2 9 5 4" xfId="22108" xr:uid="{00000000-0005-0000-0000-0000E3C80000}"/>
    <cellStyle name="Notas 2 9 5 5" xfId="48518" xr:uid="{00000000-0005-0000-0000-0000E4C80000}"/>
    <cellStyle name="Notas 2 9 6" xfId="9999" xr:uid="{00000000-0005-0000-0000-0000E5C80000}"/>
    <cellStyle name="Notas 2 9 6 2" xfId="30909" xr:uid="{00000000-0005-0000-0000-0000E6C80000}"/>
    <cellStyle name="Notas 2 9 6 3" xfId="38806" xr:uid="{00000000-0005-0000-0000-0000E7C80000}"/>
    <cellStyle name="Notas 2 9 6 4" xfId="23592" xr:uid="{00000000-0005-0000-0000-0000E8C80000}"/>
    <cellStyle name="Notas 2 9 6 5" xfId="50161" xr:uid="{00000000-0005-0000-0000-0000E9C80000}"/>
    <cellStyle name="Notas 2 9 7" xfId="25011" xr:uid="{00000000-0005-0000-0000-0000EAC80000}"/>
    <cellStyle name="Notas 2 9 7 2" xfId="32394" xr:uid="{00000000-0005-0000-0000-0000EBC80000}"/>
    <cellStyle name="Notas 2 9 7 3" xfId="40291" xr:uid="{00000000-0005-0000-0000-0000ECC80000}"/>
    <cellStyle name="Notas 2 9 8" xfId="25978" xr:uid="{00000000-0005-0000-0000-0000EDC80000}"/>
    <cellStyle name="Notas 2 9 9" xfId="33878" xr:uid="{00000000-0005-0000-0000-0000EEC80000}"/>
    <cellStyle name="Notas 2_08" xfId="5489" xr:uid="{00000000-0005-0000-0000-0000EFC80000}"/>
    <cellStyle name="Notas 3" xfId="5340" xr:uid="{00000000-0005-0000-0000-0000F0C80000}"/>
    <cellStyle name="Notas 3 2" xfId="5966" xr:uid="{00000000-0005-0000-0000-0000F1C80000}"/>
    <cellStyle name="Notas 3 2 2" xfId="6402" xr:uid="{00000000-0005-0000-0000-0000F2C80000}"/>
    <cellStyle name="Notas 3 2 3" xfId="6330" xr:uid="{00000000-0005-0000-0000-0000F3C80000}"/>
    <cellStyle name="Notas 3 2 4" xfId="6234" xr:uid="{00000000-0005-0000-0000-0000F4C80000}"/>
    <cellStyle name="Notas 3 3" xfId="5727" xr:uid="{00000000-0005-0000-0000-0000F5C80000}"/>
    <cellStyle name="Notas 3 4" xfId="6119" xr:uid="{00000000-0005-0000-0000-0000F6C80000}"/>
    <cellStyle name="Notas 3 5" xfId="5441" xr:uid="{00000000-0005-0000-0000-0000F7C80000}"/>
    <cellStyle name="Notas 4" xfId="5963" xr:uid="{00000000-0005-0000-0000-0000F8C80000}"/>
    <cellStyle name="Notas 5" xfId="6120" xr:uid="{00000000-0005-0000-0000-0000F9C80000}"/>
    <cellStyle name="Note" xfId="6121" xr:uid="{00000000-0005-0000-0000-0000FAC80000}"/>
    <cellStyle name="Porcentaje" xfId="51595" builtinId="5"/>
    <cellStyle name="Porcentual 2" xfId="5442" xr:uid="{00000000-0005-0000-0000-0000FBC80000}"/>
    <cellStyle name="Porcentual 2 2" xfId="6122" xr:uid="{00000000-0005-0000-0000-0000FCC80000}"/>
    <cellStyle name="Salida" xfId="13" builtinId="21" customBuiltin="1"/>
    <cellStyle name="Salida 2" xfId="5341" xr:uid="{00000000-0005-0000-0000-0000FEC80000}"/>
    <cellStyle name="Salida 2 2" xfId="5968" xr:uid="{00000000-0005-0000-0000-0000FFC80000}"/>
    <cellStyle name="Salida 2 2 2" xfId="6403" xr:uid="{00000000-0005-0000-0000-000000C90000}"/>
    <cellStyle name="Salida 2 2 3" xfId="6332" xr:uid="{00000000-0005-0000-0000-000001C90000}"/>
    <cellStyle name="Salida 2 2 4" xfId="6235" xr:uid="{00000000-0005-0000-0000-000002C90000}"/>
    <cellStyle name="Salida 2 3" xfId="5610" xr:uid="{00000000-0005-0000-0000-000003C90000}"/>
    <cellStyle name="Salida 2 4" xfId="6123" xr:uid="{00000000-0005-0000-0000-000004C90000}"/>
    <cellStyle name="Salida 3" xfId="5443" xr:uid="{00000000-0005-0000-0000-000005C90000}"/>
    <cellStyle name="Salida 3 2" xfId="5969" xr:uid="{00000000-0005-0000-0000-000006C90000}"/>
    <cellStyle name="Salida 3 2 2" xfId="6404" xr:uid="{00000000-0005-0000-0000-000007C90000}"/>
    <cellStyle name="Salida 3 2 3" xfId="6333" xr:uid="{00000000-0005-0000-0000-000008C90000}"/>
    <cellStyle name="Salida 3 2 4" xfId="6236" xr:uid="{00000000-0005-0000-0000-000009C90000}"/>
    <cellStyle name="Salida 3 3" xfId="5728" xr:uid="{00000000-0005-0000-0000-00000AC90000}"/>
    <cellStyle name="Salida 3 4" xfId="6124" xr:uid="{00000000-0005-0000-0000-00000BC90000}"/>
    <cellStyle name="Salida 4" xfId="5967" xr:uid="{00000000-0005-0000-0000-00000CC90000}"/>
    <cellStyle name="Salida 4 2" xfId="6125" xr:uid="{00000000-0005-0000-0000-00000DC90000}"/>
    <cellStyle name="Salida 4 3" xfId="6331" xr:uid="{00000000-0005-0000-0000-00000EC90000}"/>
    <cellStyle name="Salida 5" xfId="6126" xr:uid="{00000000-0005-0000-0000-00000FC90000}"/>
    <cellStyle name="Salida 6" xfId="6171" xr:uid="{00000000-0005-0000-0000-000010C90000}"/>
    <cellStyle name="sangria_n1" xfId="55" xr:uid="{00000000-0005-0000-0000-000011C90000}"/>
    <cellStyle name="Texto de advertencia" xfId="17" builtinId="11" customBuiltin="1"/>
    <cellStyle name="Texto de advertencia 2" xfId="5342" xr:uid="{00000000-0005-0000-0000-000013C90000}"/>
    <cellStyle name="Texto de advertencia 2 2" xfId="5971" xr:uid="{00000000-0005-0000-0000-000014C90000}"/>
    <cellStyle name="Texto de advertencia 2 3" xfId="5611" xr:uid="{00000000-0005-0000-0000-000015C90000}"/>
    <cellStyle name="Texto de advertencia 3" xfId="5444" xr:uid="{00000000-0005-0000-0000-000016C90000}"/>
    <cellStyle name="Texto de advertencia 3 2" xfId="5972" xr:uid="{00000000-0005-0000-0000-000017C90000}"/>
    <cellStyle name="Texto de advertencia 3 3" xfId="5729" xr:uid="{00000000-0005-0000-0000-000018C90000}"/>
    <cellStyle name="Texto de advertencia 4" xfId="5970" xr:uid="{00000000-0005-0000-0000-000019C90000}"/>
    <cellStyle name="Texto de advertencia 5" xfId="6127" xr:uid="{00000000-0005-0000-0000-00001AC90000}"/>
    <cellStyle name="Texto explicativo" xfId="18" builtinId="53" customBuiltin="1"/>
    <cellStyle name="Texto explicativo 2" xfId="5343" xr:uid="{00000000-0005-0000-0000-00001CC90000}"/>
    <cellStyle name="Texto explicativo 2 2" xfId="5974" xr:uid="{00000000-0005-0000-0000-00001DC90000}"/>
    <cellStyle name="Texto explicativo 2 3" xfId="5612" xr:uid="{00000000-0005-0000-0000-00001EC90000}"/>
    <cellStyle name="Texto explicativo 3" xfId="5445" xr:uid="{00000000-0005-0000-0000-00001FC90000}"/>
    <cellStyle name="Texto explicativo 3 2" xfId="5975" xr:uid="{00000000-0005-0000-0000-000020C90000}"/>
    <cellStyle name="Texto explicativo 3 3" xfId="5730" xr:uid="{00000000-0005-0000-0000-000021C90000}"/>
    <cellStyle name="Texto explicativo 4" xfId="5973" xr:uid="{00000000-0005-0000-0000-000022C90000}"/>
    <cellStyle name="Texto explicativo 5" xfId="6128" xr:uid="{00000000-0005-0000-0000-000023C90000}"/>
    <cellStyle name="Título" xfId="4" builtinId="15" customBuiltin="1"/>
    <cellStyle name="Título 1 2" xfId="5345" xr:uid="{00000000-0005-0000-0000-000026C90000}"/>
    <cellStyle name="Título 1 2 2" xfId="5978" xr:uid="{00000000-0005-0000-0000-000027C90000}"/>
    <cellStyle name="Título 1 2 2 2" xfId="6405" xr:uid="{00000000-0005-0000-0000-000028C90000}"/>
    <cellStyle name="Título 1 2 2 3" xfId="6336" xr:uid="{00000000-0005-0000-0000-000029C90000}"/>
    <cellStyle name="Título 1 2 2 4" xfId="6237" xr:uid="{00000000-0005-0000-0000-00002AC90000}"/>
    <cellStyle name="Título 1 2 3" xfId="5613" xr:uid="{00000000-0005-0000-0000-00002BC90000}"/>
    <cellStyle name="Título 1 2 4" xfId="6129" xr:uid="{00000000-0005-0000-0000-00002CC90000}"/>
    <cellStyle name="Título 1 3" xfId="5446" xr:uid="{00000000-0005-0000-0000-00002DC90000}"/>
    <cellStyle name="Título 1 3 2" xfId="5979" xr:uid="{00000000-0005-0000-0000-00002EC90000}"/>
    <cellStyle name="Título 1 3 2 2" xfId="6406" xr:uid="{00000000-0005-0000-0000-00002FC90000}"/>
    <cellStyle name="Título 1 3 2 3" xfId="6337" xr:uid="{00000000-0005-0000-0000-000030C90000}"/>
    <cellStyle name="Título 1 3 2 4" xfId="6238" xr:uid="{00000000-0005-0000-0000-000031C90000}"/>
    <cellStyle name="Título 1 3 3" xfId="5731" xr:uid="{00000000-0005-0000-0000-000032C90000}"/>
    <cellStyle name="Título 1 3 4" xfId="6130" xr:uid="{00000000-0005-0000-0000-000033C90000}"/>
    <cellStyle name="Título 1 4" xfId="5977" xr:uid="{00000000-0005-0000-0000-000034C90000}"/>
    <cellStyle name="Título 1 4 2" xfId="6131" xr:uid="{00000000-0005-0000-0000-000035C90000}"/>
    <cellStyle name="Título 1 4 3" xfId="6335" xr:uid="{00000000-0005-0000-0000-000036C90000}"/>
    <cellStyle name="Título 1 5" xfId="6132" xr:uid="{00000000-0005-0000-0000-000037C90000}"/>
    <cellStyle name="Título 1 6" xfId="6173" xr:uid="{00000000-0005-0000-0000-000038C90000}"/>
    <cellStyle name="Título 2" xfId="6" builtinId="17" customBuiltin="1"/>
    <cellStyle name="Título 2 2" xfId="5346" xr:uid="{00000000-0005-0000-0000-00003AC90000}"/>
    <cellStyle name="Título 2 2 2" xfId="5981" xr:uid="{00000000-0005-0000-0000-00003BC90000}"/>
    <cellStyle name="Título 2 2 2 2" xfId="6407" xr:uid="{00000000-0005-0000-0000-00003CC90000}"/>
    <cellStyle name="Título 2 2 2 3" xfId="6339" xr:uid="{00000000-0005-0000-0000-00003DC90000}"/>
    <cellStyle name="Título 2 2 2 4" xfId="6239" xr:uid="{00000000-0005-0000-0000-00003EC90000}"/>
    <cellStyle name="Título 2 2 3" xfId="5614" xr:uid="{00000000-0005-0000-0000-00003FC90000}"/>
    <cellStyle name="Título 2 2 4" xfId="6133" xr:uid="{00000000-0005-0000-0000-000040C90000}"/>
    <cellStyle name="Título 2 3" xfId="5447" xr:uid="{00000000-0005-0000-0000-000041C90000}"/>
    <cellStyle name="Título 2 3 2" xfId="5982" xr:uid="{00000000-0005-0000-0000-000042C90000}"/>
    <cellStyle name="Título 2 3 2 2" xfId="6408" xr:uid="{00000000-0005-0000-0000-000043C90000}"/>
    <cellStyle name="Título 2 3 2 3" xfId="6340" xr:uid="{00000000-0005-0000-0000-000044C90000}"/>
    <cellStyle name="Título 2 3 2 4" xfId="6240" xr:uid="{00000000-0005-0000-0000-000045C90000}"/>
    <cellStyle name="Título 2 3 3" xfId="5732" xr:uid="{00000000-0005-0000-0000-000046C90000}"/>
    <cellStyle name="Título 2 3 4" xfId="6134" xr:uid="{00000000-0005-0000-0000-000047C90000}"/>
    <cellStyle name="Título 2 4" xfId="5980" xr:uid="{00000000-0005-0000-0000-000048C90000}"/>
    <cellStyle name="Título 2 4 2" xfId="6135" xr:uid="{00000000-0005-0000-0000-000049C90000}"/>
    <cellStyle name="Título 2 4 3" xfId="6338" xr:uid="{00000000-0005-0000-0000-00004AC90000}"/>
    <cellStyle name="Título 2 5" xfId="6136" xr:uid="{00000000-0005-0000-0000-00004BC90000}"/>
    <cellStyle name="Título 2 6" xfId="6174" xr:uid="{00000000-0005-0000-0000-00004CC90000}"/>
    <cellStyle name="Título 3" xfId="7" builtinId="18" customBuiltin="1"/>
    <cellStyle name="Título 3 2" xfId="5347" xr:uid="{00000000-0005-0000-0000-00004EC90000}"/>
    <cellStyle name="Título 3 2 2" xfId="5984" xr:uid="{00000000-0005-0000-0000-00004FC90000}"/>
    <cellStyle name="Título 3 2 2 2" xfId="6409" xr:uid="{00000000-0005-0000-0000-000050C90000}"/>
    <cellStyle name="Título 3 2 2 3" xfId="6342" xr:uid="{00000000-0005-0000-0000-000051C90000}"/>
    <cellStyle name="Título 3 2 2 4" xfId="6241" xr:uid="{00000000-0005-0000-0000-000052C90000}"/>
    <cellStyle name="Título 3 2 3" xfId="5622" xr:uid="{00000000-0005-0000-0000-000053C90000}"/>
    <cellStyle name="Título 3 2 4" xfId="6137" xr:uid="{00000000-0005-0000-0000-000054C90000}"/>
    <cellStyle name="Título 3 3" xfId="5448" xr:uid="{00000000-0005-0000-0000-000055C90000}"/>
    <cellStyle name="Título 3 3 2" xfId="5985" xr:uid="{00000000-0005-0000-0000-000056C90000}"/>
    <cellStyle name="Título 3 3 2 2" xfId="6410" xr:uid="{00000000-0005-0000-0000-000057C90000}"/>
    <cellStyle name="Título 3 3 2 3" xfId="6343" xr:uid="{00000000-0005-0000-0000-000058C90000}"/>
    <cellStyle name="Título 3 3 2 4" xfId="6242" xr:uid="{00000000-0005-0000-0000-000059C90000}"/>
    <cellStyle name="Título 3 3 3" xfId="5733" xr:uid="{00000000-0005-0000-0000-00005AC90000}"/>
    <cellStyle name="Título 3 3 4" xfId="6138" xr:uid="{00000000-0005-0000-0000-00005BC90000}"/>
    <cellStyle name="Título 3 4" xfId="5983" xr:uid="{00000000-0005-0000-0000-00005CC90000}"/>
    <cellStyle name="Título 3 4 2" xfId="6139" xr:uid="{00000000-0005-0000-0000-00005DC90000}"/>
    <cellStyle name="Título 3 4 3" xfId="6341" xr:uid="{00000000-0005-0000-0000-00005EC90000}"/>
    <cellStyle name="Título 3 5" xfId="6140" xr:uid="{00000000-0005-0000-0000-00005FC90000}"/>
    <cellStyle name="Título 3 6" xfId="6175" xr:uid="{00000000-0005-0000-0000-000060C90000}"/>
    <cellStyle name="Título 4" xfId="5344" xr:uid="{00000000-0005-0000-0000-000061C90000}"/>
    <cellStyle name="Título 4 2" xfId="5986" xr:uid="{00000000-0005-0000-0000-000062C90000}"/>
    <cellStyle name="Título 4 2 2" xfId="6411" xr:uid="{00000000-0005-0000-0000-000063C90000}"/>
    <cellStyle name="Título 4 2 3" xfId="6344" xr:uid="{00000000-0005-0000-0000-000064C90000}"/>
    <cellStyle name="Título 4 2 4" xfId="6243" xr:uid="{00000000-0005-0000-0000-000065C90000}"/>
    <cellStyle name="Título 4 3" xfId="5623" xr:uid="{00000000-0005-0000-0000-000066C90000}"/>
    <cellStyle name="Título 4 4" xfId="6141" xr:uid="{00000000-0005-0000-0000-000067C90000}"/>
    <cellStyle name="Título 4 5" xfId="12690" xr:uid="{00000000-0005-0000-0000-000068C90000}"/>
    <cellStyle name="Título 4 6" xfId="12609" xr:uid="{00000000-0005-0000-0000-000069C90000}"/>
    <cellStyle name="Título 5" xfId="5449" xr:uid="{00000000-0005-0000-0000-00006AC90000}"/>
    <cellStyle name="Título 5 2" xfId="5987" xr:uid="{00000000-0005-0000-0000-00006BC90000}"/>
    <cellStyle name="Título 5 2 2" xfId="6412" xr:uid="{00000000-0005-0000-0000-00006CC90000}"/>
    <cellStyle name="Título 5 2 3" xfId="6345" xr:uid="{00000000-0005-0000-0000-00006DC90000}"/>
    <cellStyle name="Título 5 2 4" xfId="6244" xr:uid="{00000000-0005-0000-0000-00006EC90000}"/>
    <cellStyle name="Título 5 3" xfId="5734" xr:uid="{00000000-0005-0000-0000-00006FC90000}"/>
    <cellStyle name="Título 5 4" xfId="6142" xr:uid="{00000000-0005-0000-0000-000070C90000}"/>
    <cellStyle name="Título 6" xfId="5976" xr:uid="{00000000-0005-0000-0000-000071C90000}"/>
    <cellStyle name="Título 6 2" xfId="6143" xr:uid="{00000000-0005-0000-0000-000072C90000}"/>
    <cellStyle name="Título 6 3" xfId="6334" xr:uid="{00000000-0005-0000-0000-000073C90000}"/>
    <cellStyle name="Título 7" xfId="6144" xr:uid="{00000000-0005-0000-0000-000074C90000}"/>
    <cellStyle name="Título 8" xfId="6172" xr:uid="{00000000-0005-0000-0000-000075C90000}"/>
    <cellStyle name="Total" xfId="19" builtinId="25" customBuiltin="1"/>
    <cellStyle name="Total 2" xfId="5348" xr:uid="{00000000-0005-0000-0000-000077C90000}"/>
    <cellStyle name="Total 2 2" xfId="5989" xr:uid="{00000000-0005-0000-0000-000078C90000}"/>
    <cellStyle name="Total 2 2 2" xfId="6413" xr:uid="{00000000-0005-0000-0000-000079C90000}"/>
    <cellStyle name="Total 2 2 3" xfId="6347" xr:uid="{00000000-0005-0000-0000-00007AC90000}"/>
    <cellStyle name="Total 2 2 4" xfId="6245" xr:uid="{00000000-0005-0000-0000-00007BC90000}"/>
    <cellStyle name="Total 2 3" xfId="5624" xr:uid="{00000000-0005-0000-0000-00007CC90000}"/>
    <cellStyle name="Total 2 4" xfId="6145" xr:uid="{00000000-0005-0000-0000-00007DC90000}"/>
    <cellStyle name="Total 3" xfId="5450" xr:uid="{00000000-0005-0000-0000-00007EC90000}"/>
    <cellStyle name="Total 3 2" xfId="5990" xr:uid="{00000000-0005-0000-0000-00007FC90000}"/>
    <cellStyle name="Total 3 2 2" xfId="6414" xr:uid="{00000000-0005-0000-0000-000080C90000}"/>
    <cellStyle name="Total 3 2 3" xfId="6348" xr:uid="{00000000-0005-0000-0000-000081C90000}"/>
    <cellStyle name="Total 3 2 4" xfId="6246" xr:uid="{00000000-0005-0000-0000-000082C90000}"/>
    <cellStyle name="Total 3 3" xfId="5735" xr:uid="{00000000-0005-0000-0000-000083C90000}"/>
    <cellStyle name="Total 3 4" xfId="6146" xr:uid="{00000000-0005-0000-0000-000084C90000}"/>
    <cellStyle name="Total 4" xfId="5988" xr:uid="{00000000-0005-0000-0000-000085C90000}"/>
    <cellStyle name="Total 4 2" xfId="6147" xr:uid="{00000000-0005-0000-0000-000086C90000}"/>
    <cellStyle name="Total 4 3" xfId="6346" xr:uid="{00000000-0005-0000-0000-000087C90000}"/>
    <cellStyle name="Total 5" xfId="6148" xr:uid="{00000000-0005-0000-0000-000088C90000}"/>
    <cellStyle name="Total 6" xfId="6176" xr:uid="{00000000-0005-0000-0000-000089C90000}"/>
    <cellStyle name="Warning Text" xfId="6149" xr:uid="{00000000-0005-0000-0000-00008AC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K44"/>
  <sheetViews>
    <sheetView tabSelected="1" topLeftCell="A4" zoomScaleNormal="100" workbookViewId="0">
      <pane xSplit="1" topLeftCell="B1" activePane="topRight" state="frozen"/>
      <selection pane="topRight" activeCell="K23" sqref="K23"/>
    </sheetView>
  </sheetViews>
  <sheetFormatPr baseColWidth="10" defaultRowHeight="15" x14ac:dyDescent="0.25"/>
  <cols>
    <col min="1" max="1" width="23" customWidth="1"/>
    <col min="2" max="19" width="12" customWidth="1"/>
  </cols>
  <sheetData>
    <row r="1" spans="1:37" s="11" customFormat="1" x14ac:dyDescent="0.25">
      <c r="A1" s="10" t="s">
        <v>244</v>
      </c>
    </row>
    <row r="2" spans="1:37" s="11" customFormat="1" x14ac:dyDescent="0.25"/>
    <row r="3" spans="1:37" s="12" customFormat="1" ht="46.5" customHeight="1" x14ac:dyDescent="0.25">
      <c r="A3" s="214" t="s">
        <v>25</v>
      </c>
      <c r="B3" s="215" t="s">
        <v>37</v>
      </c>
      <c r="C3" s="215"/>
      <c r="D3" s="215"/>
      <c r="E3" s="215"/>
      <c r="F3" s="215"/>
      <c r="G3" s="215"/>
      <c r="H3" s="214" t="s">
        <v>24</v>
      </c>
      <c r="I3" s="214">
        <v>100</v>
      </c>
    </row>
    <row r="4" spans="1:37" s="12" customFormat="1" ht="46.5" customHeight="1" x14ac:dyDescent="0.25">
      <c r="A4" s="214"/>
      <c r="B4" s="214" t="s">
        <v>38</v>
      </c>
      <c r="C4" s="214"/>
      <c r="D4" s="214"/>
      <c r="E4" s="214"/>
      <c r="F4" s="214"/>
      <c r="G4" s="214"/>
      <c r="H4" s="214"/>
      <c r="I4" s="214"/>
    </row>
    <row r="6" spans="1:37"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c r="T6" s="212" t="s">
        <v>16</v>
      </c>
      <c r="U6" s="212"/>
      <c r="V6" s="212"/>
      <c r="W6" s="212" t="s">
        <v>17</v>
      </c>
      <c r="X6" s="212"/>
      <c r="Y6" s="212"/>
      <c r="Z6" s="212" t="s">
        <v>18</v>
      </c>
      <c r="AA6" s="212"/>
      <c r="AB6" s="212"/>
      <c r="AC6" s="212" t="s">
        <v>19</v>
      </c>
      <c r="AD6" s="212"/>
      <c r="AE6" s="212"/>
      <c r="AF6" s="212" t="s">
        <v>20</v>
      </c>
      <c r="AG6" s="212"/>
      <c r="AH6" s="212"/>
      <c r="AI6" s="212" t="s">
        <v>21</v>
      </c>
      <c r="AJ6" s="212"/>
      <c r="AK6" s="212"/>
    </row>
    <row r="7" spans="1:37"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205">
        <f>SUM(B9:B14)</f>
        <v>24055</v>
      </c>
      <c r="C8" s="205">
        <f>SUM(C9:C14)</f>
        <v>58776</v>
      </c>
      <c r="D8" s="205">
        <f t="shared" ref="D8:D14" si="0">B8/C8*100</f>
        <v>40.926568667483323</v>
      </c>
      <c r="E8" s="205">
        <f>SUM(E9:E14)</f>
        <v>38731</v>
      </c>
      <c r="F8" s="205">
        <f>SUM(F9:F14)</f>
        <v>58776</v>
      </c>
      <c r="G8" s="205">
        <f t="shared" ref="G8" si="1">E8/F8*100</f>
        <v>65.89594392268954</v>
      </c>
      <c r="H8" s="206">
        <f>SUM(H9:H14)</f>
        <v>0</v>
      </c>
      <c r="I8" s="206">
        <f>SUM(I9:I14)</f>
        <v>53088</v>
      </c>
      <c r="J8" s="198">
        <f t="shared" ref="J8" si="2">H8/I8*100</f>
        <v>0</v>
      </c>
      <c r="K8" s="207">
        <f>SUM(K9:K14)</f>
        <v>0</v>
      </c>
      <c r="L8" s="207">
        <f>SUM(L9:L14)</f>
        <v>58776</v>
      </c>
      <c r="M8" s="198">
        <f t="shared" ref="M8" si="3">K8/L8*100</f>
        <v>0</v>
      </c>
      <c r="N8" s="207">
        <f>SUM(N9:N14)</f>
        <v>0</v>
      </c>
      <c r="O8" s="207">
        <f>SUM(O9:O14)</f>
        <v>56880</v>
      </c>
      <c r="P8" s="198">
        <f t="shared" ref="P8" si="4">N8/O8*100</f>
        <v>0</v>
      </c>
      <c r="Q8" s="207">
        <f>SUM(Q9:Q14)</f>
        <v>0</v>
      </c>
      <c r="R8" s="207">
        <f>SUM(R9:R14)</f>
        <v>58776</v>
      </c>
      <c r="S8" s="198">
        <f t="shared" ref="S8" si="5">Q8/R8*100</f>
        <v>0</v>
      </c>
      <c r="T8" s="207">
        <f>SUM(T9:T14)</f>
        <v>0</v>
      </c>
      <c r="U8" s="207">
        <f>SUM(U9:U14)</f>
        <v>58776</v>
      </c>
      <c r="V8" s="198">
        <f t="shared" ref="V8:V14" si="6">T8/U8*100</f>
        <v>0</v>
      </c>
      <c r="W8" s="207">
        <f t="shared" ref="W8:X8" si="7">SUM(W9:W13)</f>
        <v>0</v>
      </c>
      <c r="X8" s="207">
        <f t="shared" si="7"/>
        <v>40920</v>
      </c>
      <c r="Y8" s="198">
        <f t="shared" ref="Y8:Y14" si="8">W8/X8*100</f>
        <v>0</v>
      </c>
      <c r="Z8" s="207">
        <f t="shared" ref="Z8:AA8" si="9">SUM(Z9:Z13)</f>
        <v>0</v>
      </c>
      <c r="AA8" s="207">
        <f t="shared" si="9"/>
        <v>39600</v>
      </c>
      <c r="AB8" s="198">
        <f t="shared" ref="AB8:AB14" si="10">Z8/AA8*100</f>
        <v>0</v>
      </c>
      <c r="AC8" s="207">
        <f>SUM(AC9:AC13)</f>
        <v>0</v>
      </c>
      <c r="AD8" s="207">
        <f t="shared" ref="AD8" si="11">SUM(AD9:AD13)</f>
        <v>40920</v>
      </c>
      <c r="AE8" s="198">
        <f>AC8/AD8*100</f>
        <v>0</v>
      </c>
      <c r="AF8" s="207">
        <f>SUM(AF9:AF13)</f>
        <v>0</v>
      </c>
      <c r="AG8" s="207">
        <f t="shared" ref="AG8" si="12">SUM(AG9:AG13)</f>
        <v>39600</v>
      </c>
      <c r="AH8" s="198">
        <f>AF8/AG8*100</f>
        <v>0</v>
      </c>
      <c r="AI8" s="207">
        <f>SUM(AI9:AI13)</f>
        <v>0</v>
      </c>
      <c r="AJ8" s="207">
        <f t="shared" ref="AJ8" si="13">SUM(AJ9:AJ13)</f>
        <v>40920</v>
      </c>
      <c r="AK8" s="198">
        <f>AI8/AJ8*100</f>
        <v>0</v>
      </c>
    </row>
    <row r="9" spans="1:37" x14ac:dyDescent="0.25">
      <c r="A9" s="6" t="s">
        <v>1</v>
      </c>
      <c r="B9" s="118">
        <v>14954</v>
      </c>
      <c r="C9" s="118">
        <f>B17*$B$24*24</f>
        <v>31248</v>
      </c>
      <c r="D9" s="205">
        <f t="shared" si="0"/>
        <v>47.855862775217609</v>
      </c>
      <c r="E9" s="118">
        <v>30322</v>
      </c>
      <c r="F9" s="118">
        <v>31248</v>
      </c>
      <c r="G9" s="8">
        <v>81.169486298352297</v>
      </c>
      <c r="H9" s="118"/>
      <c r="I9" s="118">
        <v>28224</v>
      </c>
      <c r="J9" s="7">
        <v>85.148250122369106</v>
      </c>
      <c r="K9" s="118"/>
      <c r="L9" s="118">
        <v>31248</v>
      </c>
      <c r="M9" s="7">
        <v>90.833994184509606</v>
      </c>
      <c r="N9" s="116"/>
      <c r="O9" s="116">
        <v>30240</v>
      </c>
      <c r="P9" s="7">
        <v>78.575164068908904</v>
      </c>
      <c r="Q9" s="116"/>
      <c r="R9" s="116">
        <v>31248</v>
      </c>
      <c r="S9" s="7">
        <v>73.350405322054797</v>
      </c>
      <c r="T9" s="116"/>
      <c r="U9" s="116">
        <f t="shared" ref="U9:U14" si="14">B17*$B$30*24</f>
        <v>31248</v>
      </c>
      <c r="V9" s="7">
        <f t="shared" si="6"/>
        <v>0</v>
      </c>
      <c r="W9" s="116"/>
      <c r="X9" s="116">
        <f t="shared" ref="X9:X14" si="15">B17*$B$31*24</f>
        <v>31248</v>
      </c>
      <c r="Y9" s="7">
        <f t="shared" si="8"/>
        <v>0</v>
      </c>
      <c r="Z9" s="116"/>
      <c r="AA9" s="116">
        <f>B17*$B$32*24</f>
        <v>30240</v>
      </c>
      <c r="AB9" s="7">
        <f t="shared" si="10"/>
        <v>0</v>
      </c>
      <c r="AC9" s="116"/>
      <c r="AD9" s="116">
        <f t="shared" ref="AD9:AD14" si="16">B17*$B$33*24</f>
        <v>31248</v>
      </c>
      <c r="AE9" s="7">
        <f t="shared" ref="AE9:AE14" si="17">AC9/AD9*100</f>
        <v>0</v>
      </c>
      <c r="AF9" s="123"/>
      <c r="AG9" s="116">
        <f>B17*$B$34*24</f>
        <v>30240</v>
      </c>
      <c r="AH9" s="7">
        <f t="shared" ref="AH9:AH14" si="18">AF9/AG9*100</f>
        <v>0</v>
      </c>
      <c r="AI9" s="123"/>
      <c r="AJ9" s="116">
        <f>B17*$B$35*24</f>
        <v>31248</v>
      </c>
      <c r="AK9" s="7">
        <f t="shared" ref="AK9:AK14" si="19">AI9/AJ9*100</f>
        <v>0</v>
      </c>
    </row>
    <row r="10" spans="1:37" x14ac:dyDescent="0.25">
      <c r="A10" s="6" t="s">
        <v>2</v>
      </c>
      <c r="B10" s="9">
        <v>536</v>
      </c>
      <c r="C10" s="118">
        <f t="shared" ref="C10:C14" si="20">B18*$B$24*24</f>
        <v>2232</v>
      </c>
      <c r="D10" s="205">
        <f t="shared" si="0"/>
        <v>24.014336917562723</v>
      </c>
      <c r="E10" s="9">
        <v>382</v>
      </c>
      <c r="F10" s="118">
        <v>2232</v>
      </c>
      <c r="G10" s="8">
        <v>16.746794871794901</v>
      </c>
      <c r="H10" s="118"/>
      <c r="I10" s="118">
        <v>2016</v>
      </c>
      <c r="J10" s="7">
        <v>13.4434281842818</v>
      </c>
      <c r="K10" s="118"/>
      <c r="L10" s="118">
        <v>2232</v>
      </c>
      <c r="M10" s="7">
        <v>22.7075702075702</v>
      </c>
      <c r="N10" s="116"/>
      <c r="O10" s="116">
        <v>2160</v>
      </c>
      <c r="P10" s="7">
        <v>24.9621212121212</v>
      </c>
      <c r="Q10" s="116"/>
      <c r="R10" s="116">
        <v>2232</v>
      </c>
      <c r="S10" s="7">
        <v>33.621031746031697</v>
      </c>
      <c r="T10" s="116"/>
      <c r="U10" s="116">
        <f t="shared" si="14"/>
        <v>2232</v>
      </c>
      <c r="V10" s="7">
        <f t="shared" si="6"/>
        <v>0</v>
      </c>
      <c r="W10" s="116"/>
      <c r="X10" s="116">
        <f t="shared" si="15"/>
        <v>2232</v>
      </c>
      <c r="Y10" s="7">
        <f t="shared" si="8"/>
        <v>0</v>
      </c>
      <c r="Z10" s="116"/>
      <c r="AA10" s="116">
        <f t="shared" ref="AA10:AA14" si="21">B18*$B$32*24</f>
        <v>2160</v>
      </c>
      <c r="AB10" s="7">
        <f t="shared" si="10"/>
        <v>0</v>
      </c>
      <c r="AC10" s="116"/>
      <c r="AD10" s="116">
        <f t="shared" si="16"/>
        <v>2232</v>
      </c>
      <c r="AE10" s="7">
        <f t="shared" si="17"/>
        <v>0</v>
      </c>
      <c r="AF10" s="123"/>
      <c r="AG10" s="116">
        <f t="shared" ref="AG10:AG14" si="22">B18*$B$34*24</f>
        <v>2160</v>
      </c>
      <c r="AH10" s="7">
        <f t="shared" si="18"/>
        <v>0</v>
      </c>
      <c r="AI10" s="123"/>
      <c r="AJ10" s="116">
        <f t="shared" ref="AJ10:AJ14" si="23">B18*$B$35*24</f>
        <v>2232</v>
      </c>
      <c r="AK10" s="7">
        <f t="shared" si="19"/>
        <v>0</v>
      </c>
    </row>
    <row r="11" spans="1:37" x14ac:dyDescent="0.25">
      <c r="A11" s="6" t="s">
        <v>3</v>
      </c>
      <c r="B11" s="118">
        <v>4656</v>
      </c>
      <c r="C11" s="118">
        <f t="shared" si="20"/>
        <v>5208</v>
      </c>
      <c r="D11" s="205">
        <f t="shared" si="0"/>
        <v>89.400921658986178</v>
      </c>
      <c r="E11" s="118">
        <v>3353</v>
      </c>
      <c r="F11" s="118">
        <v>5208</v>
      </c>
      <c r="G11" s="8">
        <v>0.80042127435492405</v>
      </c>
      <c r="H11" s="118"/>
      <c r="I11" s="118">
        <v>4704</v>
      </c>
      <c r="J11" s="7">
        <v>94.501096491228097</v>
      </c>
      <c r="K11" s="118"/>
      <c r="L11" s="118">
        <v>5208</v>
      </c>
      <c r="M11" s="7">
        <v>3.73518957345971</v>
      </c>
      <c r="N11" s="116"/>
      <c r="O11" s="116">
        <v>5040</v>
      </c>
      <c r="P11" s="7">
        <v>74.044798474945594</v>
      </c>
      <c r="Q11" s="116"/>
      <c r="R11" s="116">
        <v>5208</v>
      </c>
      <c r="S11" s="7">
        <v>45.668773038441302</v>
      </c>
      <c r="T11" s="116"/>
      <c r="U11" s="116">
        <f t="shared" si="14"/>
        <v>5208</v>
      </c>
      <c r="V11" s="7">
        <f t="shared" si="6"/>
        <v>0</v>
      </c>
      <c r="W11" s="116"/>
      <c r="X11" s="116">
        <f t="shared" si="15"/>
        <v>5208</v>
      </c>
      <c r="Y11" s="7">
        <f t="shared" si="8"/>
        <v>0</v>
      </c>
      <c r="Z11" s="116"/>
      <c r="AA11" s="116">
        <f t="shared" si="21"/>
        <v>5040</v>
      </c>
      <c r="AB11" s="7">
        <f t="shared" si="10"/>
        <v>0</v>
      </c>
      <c r="AC11" s="116"/>
      <c r="AD11" s="116">
        <f t="shared" si="16"/>
        <v>5208</v>
      </c>
      <c r="AE11" s="7">
        <f t="shared" si="17"/>
        <v>0</v>
      </c>
      <c r="AF11" s="123"/>
      <c r="AG11" s="116">
        <f t="shared" si="22"/>
        <v>5040</v>
      </c>
      <c r="AH11" s="7">
        <f t="shared" si="18"/>
        <v>0</v>
      </c>
      <c r="AI11" s="123"/>
      <c r="AJ11" s="116">
        <f t="shared" si="23"/>
        <v>5208</v>
      </c>
      <c r="AK11" s="7">
        <f t="shared" si="19"/>
        <v>0</v>
      </c>
    </row>
    <row r="12" spans="1:37" x14ac:dyDescent="0.25">
      <c r="A12" s="6" t="s">
        <v>4</v>
      </c>
      <c r="B12" s="208">
        <v>261</v>
      </c>
      <c r="C12" s="118">
        <f t="shared" si="20"/>
        <v>744</v>
      </c>
      <c r="D12" s="205">
        <f t="shared" si="0"/>
        <v>35.080645161290327</v>
      </c>
      <c r="E12" s="208">
        <v>366</v>
      </c>
      <c r="F12" s="208">
        <v>744</v>
      </c>
      <c r="G12" s="200">
        <v>55.029121863799297</v>
      </c>
      <c r="H12" s="208"/>
      <c r="I12" s="208">
        <v>672</v>
      </c>
      <c r="J12" s="201">
        <v>58.918650793650798</v>
      </c>
      <c r="K12" s="208"/>
      <c r="L12" s="208">
        <v>744</v>
      </c>
      <c r="M12" s="201">
        <v>86.9399641577061</v>
      </c>
      <c r="N12" s="170"/>
      <c r="O12" s="170">
        <v>720</v>
      </c>
      <c r="P12" s="201">
        <v>46.9861111111111</v>
      </c>
      <c r="Q12" s="170"/>
      <c r="R12" s="170">
        <v>744</v>
      </c>
      <c r="S12" s="201">
        <v>54.525089605734799</v>
      </c>
      <c r="T12" s="170"/>
      <c r="U12" s="170">
        <f t="shared" si="14"/>
        <v>744</v>
      </c>
      <c r="V12" s="201">
        <f t="shared" si="6"/>
        <v>0</v>
      </c>
      <c r="W12" s="116"/>
      <c r="X12" s="116">
        <f t="shared" si="15"/>
        <v>744</v>
      </c>
      <c r="Y12" s="7">
        <f t="shared" si="8"/>
        <v>0</v>
      </c>
      <c r="Z12" s="116"/>
      <c r="AA12" s="116">
        <f t="shared" si="21"/>
        <v>720</v>
      </c>
      <c r="AB12" s="7">
        <f t="shared" si="10"/>
        <v>0</v>
      </c>
      <c r="AC12" s="116"/>
      <c r="AD12" s="116">
        <f t="shared" si="16"/>
        <v>744</v>
      </c>
      <c r="AE12" s="7">
        <f t="shared" si="17"/>
        <v>0</v>
      </c>
      <c r="AF12" s="123"/>
      <c r="AG12" s="116">
        <f t="shared" si="22"/>
        <v>720</v>
      </c>
      <c r="AH12" s="7">
        <f t="shared" si="18"/>
        <v>0</v>
      </c>
      <c r="AI12" s="123"/>
      <c r="AJ12" s="116">
        <f t="shared" si="23"/>
        <v>744</v>
      </c>
      <c r="AK12" s="7">
        <f t="shared" si="19"/>
        <v>0</v>
      </c>
    </row>
    <row r="13" spans="1:37" x14ac:dyDescent="0.25">
      <c r="A13" s="6" t="s">
        <v>5</v>
      </c>
      <c r="B13" s="208">
        <v>180</v>
      </c>
      <c r="C13" s="118">
        <f t="shared" si="20"/>
        <v>1488</v>
      </c>
      <c r="D13" s="205">
        <f t="shared" si="0"/>
        <v>12.096774193548388</v>
      </c>
      <c r="E13" s="208">
        <v>704</v>
      </c>
      <c r="F13" s="208">
        <v>1488</v>
      </c>
      <c r="G13" s="200">
        <v>16.6302367941712</v>
      </c>
      <c r="H13" s="208"/>
      <c r="I13" s="208">
        <v>1344</v>
      </c>
      <c r="J13" s="201">
        <v>16.309343434343401</v>
      </c>
      <c r="K13" s="208"/>
      <c r="L13" s="208">
        <v>1488</v>
      </c>
      <c r="M13" s="201">
        <v>21.532331511839701</v>
      </c>
      <c r="N13" s="170"/>
      <c r="O13" s="170">
        <v>1440</v>
      </c>
      <c r="P13" s="201">
        <v>24.6516007532957</v>
      </c>
      <c r="Q13" s="170"/>
      <c r="R13" s="170">
        <v>1488</v>
      </c>
      <c r="S13" s="201">
        <v>20.9414845173042</v>
      </c>
      <c r="T13" s="170"/>
      <c r="U13" s="170">
        <f t="shared" si="14"/>
        <v>1488</v>
      </c>
      <c r="V13" s="201">
        <f t="shared" si="6"/>
        <v>0</v>
      </c>
      <c r="W13" s="6"/>
      <c r="X13" s="116">
        <f t="shared" si="15"/>
        <v>1488</v>
      </c>
      <c r="Y13" s="7">
        <f t="shared" si="8"/>
        <v>0</v>
      </c>
      <c r="Z13" s="6"/>
      <c r="AA13" s="116">
        <f t="shared" si="21"/>
        <v>1440</v>
      </c>
      <c r="AB13" s="7">
        <f t="shared" si="10"/>
        <v>0</v>
      </c>
      <c r="AC13" s="6"/>
      <c r="AD13" s="116">
        <f t="shared" si="16"/>
        <v>1488</v>
      </c>
      <c r="AE13" s="7">
        <f t="shared" si="17"/>
        <v>0</v>
      </c>
      <c r="AF13" s="123"/>
      <c r="AG13" s="116">
        <f t="shared" si="22"/>
        <v>1440</v>
      </c>
      <c r="AH13" s="7">
        <f t="shared" si="18"/>
        <v>0</v>
      </c>
      <c r="AI13" s="123"/>
      <c r="AJ13" s="116">
        <f t="shared" si="23"/>
        <v>1488</v>
      </c>
      <c r="AK13" s="7">
        <f t="shared" si="19"/>
        <v>0</v>
      </c>
    </row>
    <row r="14" spans="1:37" x14ac:dyDescent="0.25">
      <c r="A14" s="13" t="s">
        <v>187</v>
      </c>
      <c r="B14" s="208">
        <v>3468</v>
      </c>
      <c r="C14" s="118">
        <f t="shared" si="20"/>
        <v>17856</v>
      </c>
      <c r="D14" s="205">
        <f t="shared" si="0"/>
        <v>19.422043010752688</v>
      </c>
      <c r="E14" s="208">
        <v>3604</v>
      </c>
      <c r="F14" s="208">
        <v>17856</v>
      </c>
      <c r="G14" s="200">
        <v>65.453652334720303</v>
      </c>
      <c r="H14" s="208"/>
      <c r="I14" s="208">
        <v>16128</v>
      </c>
      <c r="J14" s="201">
        <v>65.670368943674006</v>
      </c>
      <c r="K14" s="208"/>
      <c r="L14" s="208">
        <v>17856</v>
      </c>
      <c r="M14" s="201">
        <v>49.534308059793503</v>
      </c>
      <c r="N14" s="208"/>
      <c r="O14" s="170">
        <v>17280</v>
      </c>
      <c r="P14" s="201">
        <v>56.914554439662098</v>
      </c>
      <c r="Q14" s="170"/>
      <c r="R14" s="170">
        <v>17856</v>
      </c>
      <c r="S14" s="201">
        <v>23.863942826321502</v>
      </c>
      <c r="T14" s="170"/>
      <c r="U14" s="170">
        <f t="shared" si="14"/>
        <v>17856</v>
      </c>
      <c r="V14" s="201">
        <f t="shared" si="6"/>
        <v>0</v>
      </c>
      <c r="W14" s="116"/>
      <c r="X14" s="116">
        <f t="shared" si="15"/>
        <v>17856</v>
      </c>
      <c r="Y14" s="7">
        <f t="shared" si="8"/>
        <v>0</v>
      </c>
      <c r="Z14" s="116"/>
      <c r="AA14" s="116">
        <f t="shared" si="21"/>
        <v>17280</v>
      </c>
      <c r="AB14" s="7">
        <f t="shared" si="10"/>
        <v>0</v>
      </c>
      <c r="AC14" s="100"/>
      <c r="AD14" s="116">
        <f t="shared" si="16"/>
        <v>17856</v>
      </c>
      <c r="AE14" s="7">
        <f t="shared" si="17"/>
        <v>0</v>
      </c>
      <c r="AF14" s="123"/>
      <c r="AG14" s="116">
        <f t="shared" si="22"/>
        <v>17280</v>
      </c>
      <c r="AH14" s="7">
        <f t="shared" si="18"/>
        <v>0</v>
      </c>
      <c r="AI14" s="123"/>
      <c r="AJ14" s="116">
        <f t="shared" si="23"/>
        <v>17856</v>
      </c>
      <c r="AK14" s="7">
        <f t="shared" si="19"/>
        <v>0</v>
      </c>
    </row>
    <row r="16" spans="1:37" x14ac:dyDescent="0.25">
      <c r="A16" t="s">
        <v>41</v>
      </c>
    </row>
    <row r="17" spans="1:2" x14ac:dyDescent="0.25">
      <c r="A17" s="6" t="s">
        <v>1</v>
      </c>
      <c r="B17" s="6">
        <v>42</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2" spans="1:2" x14ac:dyDescent="0.25">
      <c r="A22" s="6" t="s">
        <v>187</v>
      </c>
      <c r="B22" s="6">
        <v>24</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7" spans="1:37" x14ac:dyDescent="0.25">
      <c r="B37" s="212" t="s">
        <v>8</v>
      </c>
      <c r="C37" s="212"/>
      <c r="D37" s="212"/>
      <c r="E37" s="213" t="s">
        <v>11</v>
      </c>
      <c r="F37" s="213"/>
      <c r="G37" s="213"/>
      <c r="H37" s="212" t="s">
        <v>12</v>
      </c>
      <c r="I37" s="212"/>
      <c r="J37" s="212"/>
      <c r="K37" s="212" t="s">
        <v>13</v>
      </c>
      <c r="L37" s="212"/>
      <c r="M37" s="212"/>
      <c r="N37" s="212" t="s">
        <v>14</v>
      </c>
      <c r="O37" s="212"/>
      <c r="P37" s="212"/>
      <c r="Q37" s="212" t="s">
        <v>15</v>
      </c>
      <c r="R37" s="212"/>
      <c r="S37" s="212"/>
      <c r="T37" s="212" t="s">
        <v>16</v>
      </c>
      <c r="U37" s="212"/>
      <c r="V37" s="212"/>
      <c r="W37" s="212" t="s">
        <v>17</v>
      </c>
      <c r="X37" s="212"/>
      <c r="Y37" s="212"/>
      <c r="Z37" s="212" t="s">
        <v>18</v>
      </c>
      <c r="AA37" s="212"/>
      <c r="AB37" s="212"/>
      <c r="AC37" s="212" t="s">
        <v>19</v>
      </c>
      <c r="AD37" s="212"/>
      <c r="AE37" s="212"/>
      <c r="AF37" s="212" t="s">
        <v>20</v>
      </c>
      <c r="AG37" s="212"/>
      <c r="AH37" s="212"/>
      <c r="AI37" s="212" t="s">
        <v>21</v>
      </c>
      <c r="AJ37" s="212"/>
      <c r="AK37" s="212"/>
    </row>
    <row r="38" spans="1:37" x14ac:dyDescent="0.25">
      <c r="A38" s="21" t="s">
        <v>0</v>
      </c>
      <c r="B38" s="146">
        <f>SUM(B39:B44)</f>
        <v>24055</v>
      </c>
      <c r="C38" s="146">
        <f>SUM(C39:C44)</f>
        <v>58776</v>
      </c>
      <c r="D38" s="145">
        <f t="shared" ref="D38:D44" si="24">B38/C38*100</f>
        <v>40.926568667483323</v>
      </c>
      <c r="E38" s="146">
        <f>SUM(E39:E44)</f>
        <v>62786</v>
      </c>
      <c r="F38" s="146">
        <f>SUM(F39:F44)</f>
        <v>117552</v>
      </c>
      <c r="G38" s="145">
        <f t="shared" ref="G38" si="25">E38/F38*100</f>
        <v>53.411256295086432</v>
      </c>
      <c r="H38" s="122">
        <f>SUM(H39+H40+H41+H42+H43+H44)</f>
        <v>62786</v>
      </c>
      <c r="I38" s="122">
        <f>SUM(I39+I40+I41+I42+I43+I44)</f>
        <v>170640</v>
      </c>
      <c r="J38" s="23">
        <f t="shared" ref="J38:J44" si="26">H38/I38*100</f>
        <v>36.794421003281762</v>
      </c>
      <c r="K38" s="122">
        <f>SUM(K39+K40+K41+K42+K43+K44)</f>
        <v>62786</v>
      </c>
      <c r="L38" s="122">
        <f>SUM(L39+L40+L41+L42+L43+L44)</f>
        <v>229416</v>
      </c>
      <c r="M38" s="24">
        <f t="shared" ref="M38:M44" si="27">K38/L38*100</f>
        <v>27.367751159465776</v>
      </c>
      <c r="N38" s="122">
        <f>SUM(N39+N40+N41+N42+N43+N44)</f>
        <v>62786</v>
      </c>
      <c r="O38" s="122">
        <f>SUM(O39+O40+O41+O42+O43+O44)</f>
        <v>286296</v>
      </c>
      <c r="P38" s="25">
        <f t="shared" ref="P38:P44" si="28">N38/O38*100</f>
        <v>21.930449604605023</v>
      </c>
      <c r="Q38" s="122">
        <f>SUM(Q39+Q40+Q41+Q42+Q43+Q44)</f>
        <v>62786</v>
      </c>
      <c r="R38" s="122">
        <f>SUM(R39+R40+R41+R42+R43+R44)</f>
        <v>345072</v>
      </c>
      <c r="S38" s="24">
        <f t="shared" ref="S38:S44" si="29">Q38/R38*100</f>
        <v>18.195043353271203</v>
      </c>
      <c r="T38" s="122">
        <f>SUM(T39+T40+T41+T42+T43+T44)</f>
        <v>62786</v>
      </c>
      <c r="U38" s="122">
        <f>SUM(U39+U40+U41+U42+U43+U44)</f>
        <v>403848</v>
      </c>
      <c r="V38" s="24">
        <f>T38/U38*100</f>
        <v>15.546938452090886</v>
      </c>
      <c r="W38" s="122">
        <f>SUM(W39+W40+W41+W42+W43+W44)</f>
        <v>62786</v>
      </c>
      <c r="X38" s="122">
        <f>SUM(X39+X40+X41+X42+X43+X44)</f>
        <v>462624</v>
      </c>
      <c r="Y38" s="23">
        <f>W38/X38*100</f>
        <v>13.571712665144913</v>
      </c>
      <c r="Z38" s="22">
        <f>SUM(Z39+Z40+Z41+Z42+Z43)</f>
        <v>55714</v>
      </c>
      <c r="AA38" s="22">
        <f>SUM(AA39+AA40+AA41+AA42+AA43)</f>
        <v>361680</v>
      </c>
      <c r="AB38" s="23">
        <f>Z38/AA38*100</f>
        <v>15.404224729042248</v>
      </c>
      <c r="AC38" s="22">
        <f>SUM(AC39+AC40+AC41+AC42+AC43)</f>
        <v>55714</v>
      </c>
      <c r="AD38" s="22">
        <f>SUM(AD39+AD40+AD41+AD42+AD43)</f>
        <v>402600</v>
      </c>
      <c r="AE38" s="23">
        <f>AC38/AD38*100</f>
        <v>13.838549428713362</v>
      </c>
      <c r="AF38" s="22">
        <f>SUM(AF39+AF40+AF41+AF42+AF43)</f>
        <v>55714</v>
      </c>
      <c r="AG38" s="22">
        <f>SUM(AG39+AG40+AG41+AG42+AG43)</f>
        <v>442200</v>
      </c>
      <c r="AH38" s="23">
        <f>AF38/AG38*100</f>
        <v>12.599276345545002</v>
      </c>
      <c r="AI38" s="26">
        <f>SUM(AI39+AI40+AI41+AI42+AI43)</f>
        <v>55714</v>
      </c>
      <c r="AJ38" s="26">
        <f>SUM(AJ39+AJ40+AJ41+AJ42+AJ43)</f>
        <v>483120</v>
      </c>
      <c r="AK38" s="26">
        <f>AI38/AJ38*100</f>
        <v>11.532124523927804</v>
      </c>
    </row>
    <row r="39" spans="1:37" x14ac:dyDescent="0.25">
      <c r="A39" s="13" t="s">
        <v>1</v>
      </c>
      <c r="B39" s="120">
        <f>B9</f>
        <v>14954</v>
      </c>
      <c r="C39" s="120">
        <f>C9</f>
        <v>31248</v>
      </c>
      <c r="D39" s="145">
        <f t="shared" si="24"/>
        <v>47.855862775217609</v>
      </c>
      <c r="E39" s="120">
        <f>B39+E9</f>
        <v>45276</v>
      </c>
      <c r="F39" s="120">
        <f>C39+F9</f>
        <v>62496</v>
      </c>
      <c r="G39" s="145">
        <f t="shared" ref="G39:G44" si="30">E39/F39*100</f>
        <v>72.446236559139791</v>
      </c>
      <c r="H39" s="120">
        <f>E39+H9</f>
        <v>45276</v>
      </c>
      <c r="I39" s="120">
        <f>F39+I9</f>
        <v>90720</v>
      </c>
      <c r="J39" s="23">
        <f t="shared" si="26"/>
        <v>49.907407407407405</v>
      </c>
      <c r="K39" s="120">
        <f>H39+K9</f>
        <v>45276</v>
      </c>
      <c r="L39" s="120">
        <f>I39+L9</f>
        <v>121968</v>
      </c>
      <c r="M39" s="24">
        <f t="shared" si="27"/>
        <v>37.121212121212125</v>
      </c>
      <c r="N39" s="120">
        <f>K39+N9</f>
        <v>45276</v>
      </c>
      <c r="O39" s="120">
        <f>L39+O9</f>
        <v>152208</v>
      </c>
      <c r="P39" s="25">
        <f t="shared" si="28"/>
        <v>29.746136865342166</v>
      </c>
      <c r="Q39" s="120">
        <f>N39+Q9</f>
        <v>45276</v>
      </c>
      <c r="R39" s="120">
        <f>O39+R9</f>
        <v>183456</v>
      </c>
      <c r="S39" s="24">
        <f t="shared" si="29"/>
        <v>24.679487179487182</v>
      </c>
      <c r="T39" s="121">
        <f>Q39+T9</f>
        <v>45276</v>
      </c>
      <c r="U39" s="121">
        <f>R39+U9</f>
        <v>214704</v>
      </c>
      <c r="V39" s="24">
        <f t="shared" ref="V39:V44" si="31">T39/U39*100</f>
        <v>21.087636932707355</v>
      </c>
      <c r="W39" s="120">
        <f>T39+W9</f>
        <v>45276</v>
      </c>
      <c r="X39" s="120">
        <f>U39+X9</f>
        <v>245952</v>
      </c>
      <c r="Y39" s="23">
        <f t="shared" ref="Y39:Y44" si="32">W39/X39*100</f>
        <v>18.40846994535519</v>
      </c>
      <c r="Z39" s="120">
        <f>W39+Z9</f>
        <v>45276</v>
      </c>
      <c r="AA39" s="120">
        <f>X39+AA9</f>
        <v>276192</v>
      </c>
      <c r="AB39" s="23">
        <f t="shared" ref="AB39:AB44" si="33">Z39/AA39*100</f>
        <v>16.392944038929443</v>
      </c>
      <c r="AC39" s="120">
        <f>Z39+AC9</f>
        <v>45276</v>
      </c>
      <c r="AD39" s="120">
        <f>AA39+AD9</f>
        <v>307440</v>
      </c>
      <c r="AE39" s="23">
        <f t="shared" ref="AE39:AE44" si="34">AC39/AD39*100</f>
        <v>14.726775956284152</v>
      </c>
      <c r="AF39" s="120">
        <f>AC39+AF9</f>
        <v>45276</v>
      </c>
      <c r="AG39" s="120">
        <f>AD39+AG9</f>
        <v>337680</v>
      </c>
      <c r="AH39" s="23">
        <f t="shared" ref="AH39:AH44" si="35">AF39/AG39*100</f>
        <v>13.407960199004975</v>
      </c>
      <c r="AI39" s="120">
        <f>AF39+AI9</f>
        <v>45276</v>
      </c>
      <c r="AJ39" s="120">
        <f>AG39+AJ9</f>
        <v>368928</v>
      </c>
      <c r="AK39" s="176">
        <f t="shared" ref="AK39:AK44" si="36">AI39/AJ39*100</f>
        <v>12.272313296903462</v>
      </c>
    </row>
    <row r="40" spans="1:37" x14ac:dyDescent="0.25">
      <c r="A40" s="16" t="s">
        <v>2</v>
      </c>
      <c r="B40" s="120">
        <f t="shared" ref="B40:C44" si="37">B10</f>
        <v>536</v>
      </c>
      <c r="C40" s="120">
        <f>C10</f>
        <v>2232</v>
      </c>
      <c r="D40" s="145">
        <f t="shared" si="24"/>
        <v>24.014336917562723</v>
      </c>
      <c r="E40" s="120">
        <f t="shared" ref="E40:E44" si="38">B40+E10</f>
        <v>918</v>
      </c>
      <c r="F40" s="120">
        <f t="shared" ref="F40:F44" si="39">C40+F10</f>
        <v>4464</v>
      </c>
      <c r="G40" s="145">
        <f t="shared" si="30"/>
        <v>20.56451612903226</v>
      </c>
      <c r="H40" s="120">
        <f t="shared" ref="H40:I40" si="40">E40+H10</f>
        <v>918</v>
      </c>
      <c r="I40" s="120">
        <f t="shared" si="40"/>
        <v>6480</v>
      </c>
      <c r="J40" s="23">
        <f t="shared" si="26"/>
        <v>14.166666666666666</v>
      </c>
      <c r="K40" s="120">
        <f t="shared" ref="K40:K44" si="41">H40+K10</f>
        <v>918</v>
      </c>
      <c r="L40" s="120">
        <f t="shared" ref="L40:L44" si="42">I40+L10</f>
        <v>8712</v>
      </c>
      <c r="M40" s="24">
        <f t="shared" si="27"/>
        <v>10.537190082644628</v>
      </c>
      <c r="N40" s="120">
        <f t="shared" ref="N40:O40" si="43">K40+N10</f>
        <v>918</v>
      </c>
      <c r="O40" s="120">
        <f t="shared" si="43"/>
        <v>10872</v>
      </c>
      <c r="P40" s="25">
        <f t="shared" si="28"/>
        <v>8.443708609271523</v>
      </c>
      <c r="Q40" s="120">
        <f t="shared" ref="Q40:R40" si="44">N40+Q10</f>
        <v>918</v>
      </c>
      <c r="R40" s="120">
        <f t="shared" si="44"/>
        <v>13104</v>
      </c>
      <c r="S40" s="24">
        <f t="shared" si="29"/>
        <v>7.0054945054945055</v>
      </c>
      <c r="T40" s="121">
        <f t="shared" ref="T40:U40" si="45">Q40+T10</f>
        <v>918</v>
      </c>
      <c r="U40" s="121">
        <f t="shared" si="45"/>
        <v>15336</v>
      </c>
      <c r="V40" s="24">
        <f t="shared" si="31"/>
        <v>5.9859154929577461</v>
      </c>
      <c r="W40" s="120">
        <f t="shared" ref="W40:X40" si="46">T40+W10</f>
        <v>918</v>
      </c>
      <c r="X40" s="120">
        <f t="shared" si="46"/>
        <v>17568</v>
      </c>
      <c r="Y40" s="23">
        <f t="shared" si="32"/>
        <v>5.2254098360655741</v>
      </c>
      <c r="Z40" s="120">
        <f t="shared" ref="Z40:AA40" si="47">W40+Z10</f>
        <v>918</v>
      </c>
      <c r="AA40" s="120">
        <f t="shared" si="47"/>
        <v>19728</v>
      </c>
      <c r="AB40" s="23">
        <f t="shared" si="33"/>
        <v>4.6532846715328464</v>
      </c>
      <c r="AC40" s="120">
        <f t="shared" ref="AC40:AD40" si="48">Z40+AC10</f>
        <v>918</v>
      </c>
      <c r="AD40" s="120">
        <f t="shared" si="48"/>
        <v>21960</v>
      </c>
      <c r="AE40" s="23">
        <f t="shared" si="34"/>
        <v>4.1803278688524594</v>
      </c>
      <c r="AF40" s="120">
        <f t="shared" ref="AF40:AG40" si="49">AC40+AF10</f>
        <v>918</v>
      </c>
      <c r="AG40" s="120">
        <f t="shared" si="49"/>
        <v>24120</v>
      </c>
      <c r="AH40" s="23">
        <f t="shared" si="35"/>
        <v>3.805970149253731</v>
      </c>
      <c r="AI40" s="120">
        <f t="shared" ref="AI40:AJ40" si="50">AF40+AI10</f>
        <v>918</v>
      </c>
      <c r="AJ40" s="120">
        <f t="shared" si="50"/>
        <v>26352</v>
      </c>
      <c r="AK40" s="176">
        <f t="shared" si="36"/>
        <v>3.4836065573770489</v>
      </c>
    </row>
    <row r="41" spans="1:37" x14ac:dyDescent="0.25">
      <c r="A41" s="16" t="s">
        <v>3</v>
      </c>
      <c r="B41" s="120">
        <f t="shared" si="37"/>
        <v>4656</v>
      </c>
      <c r="C41" s="120">
        <f t="shared" si="37"/>
        <v>5208</v>
      </c>
      <c r="D41" s="145">
        <f t="shared" si="24"/>
        <v>89.400921658986178</v>
      </c>
      <c r="E41" s="120">
        <f t="shared" si="38"/>
        <v>8009</v>
      </c>
      <c r="F41" s="120">
        <f t="shared" si="39"/>
        <v>10416</v>
      </c>
      <c r="G41" s="145">
        <f t="shared" si="30"/>
        <v>76.891321044546856</v>
      </c>
      <c r="H41" s="120">
        <f t="shared" ref="H41:I41" si="51">E41+H11</f>
        <v>8009</v>
      </c>
      <c r="I41" s="120">
        <f t="shared" si="51"/>
        <v>15120</v>
      </c>
      <c r="J41" s="23">
        <f t="shared" si="26"/>
        <v>52.969576719576715</v>
      </c>
      <c r="K41" s="120">
        <f t="shared" si="41"/>
        <v>8009</v>
      </c>
      <c r="L41" s="120">
        <f t="shared" si="42"/>
        <v>20328</v>
      </c>
      <c r="M41" s="24">
        <f t="shared" si="27"/>
        <v>39.398858717040532</v>
      </c>
      <c r="N41" s="120">
        <f t="shared" ref="N41:O41" si="52">K41+N11</f>
        <v>8009</v>
      </c>
      <c r="O41" s="120">
        <f t="shared" si="52"/>
        <v>25368</v>
      </c>
      <c r="P41" s="25">
        <f t="shared" si="28"/>
        <v>31.571270892462945</v>
      </c>
      <c r="Q41" s="120">
        <f t="shared" ref="Q41:R41" si="53">N41+Q11</f>
        <v>8009</v>
      </c>
      <c r="R41" s="120">
        <f t="shared" si="53"/>
        <v>30576</v>
      </c>
      <c r="S41" s="24">
        <f t="shared" si="29"/>
        <v>26.193746729461015</v>
      </c>
      <c r="T41" s="121">
        <f t="shared" ref="T41:U41" si="54">Q41+T11</f>
        <v>8009</v>
      </c>
      <c r="U41" s="121">
        <f t="shared" si="54"/>
        <v>35784</v>
      </c>
      <c r="V41" s="24">
        <f t="shared" si="31"/>
        <v>22.381511289961995</v>
      </c>
      <c r="W41" s="120">
        <f t="shared" ref="W41:X41" si="55">T41+W11</f>
        <v>8009</v>
      </c>
      <c r="X41" s="120">
        <f t="shared" si="55"/>
        <v>40992</v>
      </c>
      <c r="Y41" s="23">
        <f t="shared" si="32"/>
        <v>19.53795862607338</v>
      </c>
      <c r="Z41" s="120">
        <f t="shared" ref="Z41:AA41" si="56">W41+Z11</f>
        <v>8009</v>
      </c>
      <c r="AA41" s="120">
        <f t="shared" si="56"/>
        <v>46032</v>
      </c>
      <c r="AB41" s="23">
        <f t="shared" si="33"/>
        <v>17.398766075773374</v>
      </c>
      <c r="AC41" s="120">
        <f t="shared" ref="AC41:AD41" si="57">Z41+AC11</f>
        <v>8009</v>
      </c>
      <c r="AD41" s="120">
        <f t="shared" si="57"/>
        <v>51240</v>
      </c>
      <c r="AE41" s="23">
        <f t="shared" si="34"/>
        <v>15.630366900858705</v>
      </c>
      <c r="AF41" s="120">
        <f t="shared" ref="AF41:AG41" si="58">AC41+AF11</f>
        <v>8009</v>
      </c>
      <c r="AG41" s="120">
        <f t="shared" si="58"/>
        <v>56280</v>
      </c>
      <c r="AH41" s="23">
        <f t="shared" si="35"/>
        <v>14.230632551528075</v>
      </c>
      <c r="AI41" s="120">
        <f t="shared" ref="AI41:AJ41" si="59">AF41+AI11</f>
        <v>8009</v>
      </c>
      <c r="AJ41" s="120">
        <f t="shared" si="59"/>
        <v>61488</v>
      </c>
      <c r="AK41" s="176">
        <f t="shared" si="36"/>
        <v>13.025305750715589</v>
      </c>
    </row>
    <row r="42" spans="1:37" x14ac:dyDescent="0.25">
      <c r="A42" s="16" t="s">
        <v>4</v>
      </c>
      <c r="B42" s="120">
        <f t="shared" si="37"/>
        <v>261</v>
      </c>
      <c r="C42" s="120">
        <f t="shared" si="37"/>
        <v>744</v>
      </c>
      <c r="D42" s="145">
        <f t="shared" si="24"/>
        <v>35.080645161290327</v>
      </c>
      <c r="E42" s="120">
        <f t="shared" si="38"/>
        <v>627</v>
      </c>
      <c r="F42" s="120">
        <f t="shared" si="39"/>
        <v>1488</v>
      </c>
      <c r="G42" s="145">
        <f t="shared" si="30"/>
        <v>42.137096774193552</v>
      </c>
      <c r="H42" s="120">
        <f t="shared" ref="H42:I42" si="60">E42+H12</f>
        <v>627</v>
      </c>
      <c r="I42" s="120">
        <f t="shared" si="60"/>
        <v>2160</v>
      </c>
      <c r="J42" s="23">
        <f t="shared" si="26"/>
        <v>29.027777777777779</v>
      </c>
      <c r="K42" s="120">
        <f t="shared" si="41"/>
        <v>627</v>
      </c>
      <c r="L42" s="120">
        <f t="shared" si="42"/>
        <v>2904</v>
      </c>
      <c r="M42" s="24">
        <f t="shared" si="27"/>
        <v>21.59090909090909</v>
      </c>
      <c r="N42" s="120">
        <f t="shared" ref="N42:O42" si="61">K42+N12</f>
        <v>627</v>
      </c>
      <c r="O42" s="120">
        <f t="shared" si="61"/>
        <v>3624</v>
      </c>
      <c r="P42" s="25">
        <f t="shared" si="28"/>
        <v>17.301324503311257</v>
      </c>
      <c r="Q42" s="120">
        <f t="shared" ref="Q42:R42" si="62">N42+Q12</f>
        <v>627</v>
      </c>
      <c r="R42" s="120">
        <f t="shared" si="62"/>
        <v>4368</v>
      </c>
      <c r="S42" s="24">
        <f t="shared" si="29"/>
        <v>14.354395604395604</v>
      </c>
      <c r="T42" s="121">
        <f t="shared" ref="T42:U42" si="63">Q42+T12</f>
        <v>627</v>
      </c>
      <c r="U42" s="121">
        <f t="shared" si="63"/>
        <v>5112</v>
      </c>
      <c r="V42" s="24">
        <f t="shared" si="31"/>
        <v>12.26525821596244</v>
      </c>
      <c r="W42" s="120">
        <f t="shared" ref="W42:X42" si="64">T42+W12</f>
        <v>627</v>
      </c>
      <c r="X42" s="120">
        <f t="shared" si="64"/>
        <v>5856</v>
      </c>
      <c r="Y42" s="23">
        <f t="shared" si="32"/>
        <v>10.706967213114755</v>
      </c>
      <c r="Z42" s="120">
        <f t="shared" ref="Z42:AA42" si="65">W42+Z12</f>
        <v>627</v>
      </c>
      <c r="AA42" s="120">
        <f t="shared" si="65"/>
        <v>6576</v>
      </c>
      <c r="AB42" s="23">
        <f t="shared" si="33"/>
        <v>9.5346715328467155</v>
      </c>
      <c r="AC42" s="120">
        <f t="shared" ref="AC42:AD42" si="66">Z42+AC12</f>
        <v>627</v>
      </c>
      <c r="AD42" s="120">
        <f t="shared" si="66"/>
        <v>7320</v>
      </c>
      <c r="AE42" s="23">
        <f t="shared" si="34"/>
        <v>8.5655737704918042</v>
      </c>
      <c r="AF42" s="120">
        <f t="shared" ref="AF42:AG42" si="67">AC42+AF12</f>
        <v>627</v>
      </c>
      <c r="AG42" s="120">
        <f t="shared" si="67"/>
        <v>8040</v>
      </c>
      <c r="AH42" s="23">
        <f t="shared" si="35"/>
        <v>7.7985074626865671</v>
      </c>
      <c r="AI42" s="120">
        <f t="shared" ref="AI42:AJ42" si="68">AF42+AI12</f>
        <v>627</v>
      </c>
      <c r="AJ42" s="120">
        <f t="shared" si="68"/>
        <v>8784</v>
      </c>
      <c r="AK42" s="176">
        <f t="shared" si="36"/>
        <v>7.1379781420765021</v>
      </c>
    </row>
    <row r="43" spans="1:37" x14ac:dyDescent="0.25">
      <c r="A43" s="30" t="s">
        <v>5</v>
      </c>
      <c r="B43" s="120">
        <f t="shared" si="37"/>
        <v>180</v>
      </c>
      <c r="C43" s="120">
        <f t="shared" si="37"/>
        <v>1488</v>
      </c>
      <c r="D43" s="145">
        <f t="shared" si="24"/>
        <v>12.096774193548388</v>
      </c>
      <c r="E43" s="120">
        <f t="shared" si="38"/>
        <v>884</v>
      </c>
      <c r="F43" s="120">
        <f t="shared" si="39"/>
        <v>2976</v>
      </c>
      <c r="G43" s="145">
        <f t="shared" si="30"/>
        <v>29.70430107526882</v>
      </c>
      <c r="H43" s="120">
        <f t="shared" ref="H43:I43" si="69">E43+H13</f>
        <v>884</v>
      </c>
      <c r="I43" s="120">
        <f t="shared" si="69"/>
        <v>4320</v>
      </c>
      <c r="J43" s="23">
        <f t="shared" si="26"/>
        <v>20.462962962962962</v>
      </c>
      <c r="K43" s="120">
        <f t="shared" si="41"/>
        <v>884</v>
      </c>
      <c r="L43" s="120">
        <f t="shared" si="42"/>
        <v>5808</v>
      </c>
      <c r="M43" s="24">
        <f t="shared" si="27"/>
        <v>15.22038567493113</v>
      </c>
      <c r="N43" s="120">
        <f t="shared" ref="N43:O43" si="70">K43+N13</f>
        <v>884</v>
      </c>
      <c r="O43" s="120">
        <f t="shared" si="70"/>
        <v>7248</v>
      </c>
      <c r="P43" s="25">
        <f t="shared" si="28"/>
        <v>12.196467991169978</v>
      </c>
      <c r="Q43" s="120">
        <f t="shared" ref="Q43:R43" si="71">N43+Q13</f>
        <v>884</v>
      </c>
      <c r="R43" s="120">
        <f t="shared" si="71"/>
        <v>8736</v>
      </c>
      <c r="S43" s="24">
        <f t="shared" si="29"/>
        <v>10.119047619047619</v>
      </c>
      <c r="T43" s="121">
        <f t="shared" ref="T43:U43" si="72">Q43+T13</f>
        <v>884</v>
      </c>
      <c r="U43" s="121">
        <f t="shared" si="72"/>
        <v>10224</v>
      </c>
      <c r="V43" s="24">
        <f t="shared" si="31"/>
        <v>8.6463223787167447</v>
      </c>
      <c r="W43" s="120">
        <f t="shared" ref="W43:X43" si="73">T43+W13</f>
        <v>884</v>
      </c>
      <c r="X43" s="120">
        <f t="shared" si="73"/>
        <v>11712</v>
      </c>
      <c r="Y43" s="23">
        <f t="shared" si="32"/>
        <v>7.5478142076502737</v>
      </c>
      <c r="Z43" s="120">
        <f t="shared" ref="Z43:AA43" si="74">W43+Z13</f>
        <v>884</v>
      </c>
      <c r="AA43" s="120">
        <f t="shared" si="74"/>
        <v>13152</v>
      </c>
      <c r="AB43" s="23">
        <f t="shared" si="33"/>
        <v>6.721411192214112</v>
      </c>
      <c r="AC43" s="120">
        <f t="shared" ref="AC43:AD43" si="75">Z43+AC13</f>
        <v>884</v>
      </c>
      <c r="AD43" s="120">
        <f t="shared" si="75"/>
        <v>14640</v>
      </c>
      <c r="AE43" s="23">
        <f t="shared" si="34"/>
        <v>6.0382513661202193</v>
      </c>
      <c r="AF43" s="120">
        <f t="shared" ref="AF43:AG43" si="76">AC43+AF13</f>
        <v>884</v>
      </c>
      <c r="AG43" s="120">
        <f t="shared" si="76"/>
        <v>16080</v>
      </c>
      <c r="AH43" s="23">
        <f t="shared" si="35"/>
        <v>5.4975124378109452</v>
      </c>
      <c r="AI43" s="120">
        <f t="shared" ref="AI43:AJ43" si="77">AF43+AI13</f>
        <v>884</v>
      </c>
      <c r="AJ43" s="120">
        <f t="shared" si="77"/>
        <v>17568</v>
      </c>
      <c r="AK43" s="176">
        <f t="shared" si="36"/>
        <v>5.0318761384335158</v>
      </c>
    </row>
    <row r="44" spans="1:37" x14ac:dyDescent="0.25">
      <c r="A44" s="27" t="s">
        <v>187</v>
      </c>
      <c r="B44" s="120">
        <f t="shared" si="37"/>
        <v>3468</v>
      </c>
      <c r="C44" s="120">
        <f t="shared" si="37"/>
        <v>17856</v>
      </c>
      <c r="D44" s="145">
        <f t="shared" si="24"/>
        <v>19.422043010752688</v>
      </c>
      <c r="E44" s="120">
        <f t="shared" si="38"/>
        <v>7072</v>
      </c>
      <c r="F44" s="120">
        <f t="shared" si="39"/>
        <v>35712</v>
      </c>
      <c r="G44" s="145">
        <f t="shared" si="30"/>
        <v>19.802867383512545</v>
      </c>
      <c r="H44" s="120">
        <f t="shared" ref="H44:I44" si="78">E44+H14</f>
        <v>7072</v>
      </c>
      <c r="I44" s="120">
        <f t="shared" si="78"/>
        <v>51840</v>
      </c>
      <c r="J44" s="23">
        <f t="shared" si="26"/>
        <v>13.641975308641976</v>
      </c>
      <c r="K44" s="120">
        <f t="shared" si="41"/>
        <v>7072</v>
      </c>
      <c r="L44" s="120">
        <f t="shared" si="42"/>
        <v>69696</v>
      </c>
      <c r="M44" s="24">
        <f t="shared" si="27"/>
        <v>10.146923783287418</v>
      </c>
      <c r="N44" s="120">
        <f t="shared" ref="N44:O44" si="79">K44+N14</f>
        <v>7072</v>
      </c>
      <c r="O44" s="120">
        <f t="shared" si="79"/>
        <v>86976</v>
      </c>
      <c r="P44" s="25">
        <f t="shared" si="28"/>
        <v>8.1309786607799843</v>
      </c>
      <c r="Q44" s="120">
        <f t="shared" ref="Q44:R44" si="80">N44+Q14</f>
        <v>7072</v>
      </c>
      <c r="R44" s="120">
        <f t="shared" si="80"/>
        <v>104832</v>
      </c>
      <c r="S44" s="24">
        <f t="shared" si="29"/>
        <v>6.746031746031746</v>
      </c>
      <c r="T44" s="121">
        <f t="shared" ref="T44:U44" si="81">Q44+T14</f>
        <v>7072</v>
      </c>
      <c r="U44" s="121">
        <f t="shared" si="81"/>
        <v>122688</v>
      </c>
      <c r="V44" s="24">
        <f t="shared" si="31"/>
        <v>5.7642149191444965</v>
      </c>
      <c r="W44" s="120">
        <f t="shared" ref="W44:X44" si="82">T44+W14</f>
        <v>7072</v>
      </c>
      <c r="X44" s="120">
        <f t="shared" si="82"/>
        <v>140544</v>
      </c>
      <c r="Y44" s="23">
        <f t="shared" si="32"/>
        <v>5.0318761384335158</v>
      </c>
      <c r="Z44" s="120">
        <f t="shared" ref="Z44:AA44" si="83">W44+Z14</f>
        <v>7072</v>
      </c>
      <c r="AA44" s="120">
        <f t="shared" si="83"/>
        <v>157824</v>
      </c>
      <c r="AB44" s="23">
        <f t="shared" si="33"/>
        <v>4.480940794809408</v>
      </c>
      <c r="AC44" s="120">
        <f t="shared" ref="AC44:AD44" si="84">Z44+AC14</f>
        <v>7072</v>
      </c>
      <c r="AD44" s="120">
        <f t="shared" si="84"/>
        <v>175680</v>
      </c>
      <c r="AE44" s="23">
        <f t="shared" si="34"/>
        <v>4.0255009107468123</v>
      </c>
      <c r="AF44" s="120">
        <f t="shared" ref="AF44:AG44" si="85">AC44+AF14</f>
        <v>7072</v>
      </c>
      <c r="AG44" s="120">
        <f t="shared" si="85"/>
        <v>192960</v>
      </c>
      <c r="AH44" s="23">
        <f t="shared" si="35"/>
        <v>3.6650082918739635</v>
      </c>
      <c r="AI44" s="120">
        <f t="shared" ref="AI44:AJ44" si="86">AF44+AI14</f>
        <v>7072</v>
      </c>
      <c r="AJ44" s="120">
        <f t="shared" si="86"/>
        <v>210816</v>
      </c>
      <c r="AK44" s="176">
        <f t="shared" si="36"/>
        <v>3.3545840922890107</v>
      </c>
    </row>
  </sheetData>
  <mergeCells count="30">
    <mergeCell ref="N6:P6"/>
    <mergeCell ref="Q6:S6"/>
    <mergeCell ref="A6:A7"/>
    <mergeCell ref="B6:D6"/>
    <mergeCell ref="E6:G6"/>
    <mergeCell ref="H6:J6"/>
    <mergeCell ref="K6:M6"/>
    <mergeCell ref="A3:A4"/>
    <mergeCell ref="B3:G3"/>
    <mergeCell ref="H3:H4"/>
    <mergeCell ref="I3:I4"/>
    <mergeCell ref="B4:G4"/>
    <mergeCell ref="AI6:AK6"/>
    <mergeCell ref="AC6:AE6"/>
    <mergeCell ref="AF6:AH6"/>
    <mergeCell ref="T6:V6"/>
    <mergeCell ref="W6:Y6"/>
    <mergeCell ref="Z6:AB6"/>
    <mergeCell ref="B37:D37"/>
    <mergeCell ref="E37:G37"/>
    <mergeCell ref="H37:J37"/>
    <mergeCell ref="K37:M37"/>
    <mergeCell ref="N37:P37"/>
    <mergeCell ref="AF37:AH37"/>
    <mergeCell ref="AI37:AK37"/>
    <mergeCell ref="Q37:S37"/>
    <mergeCell ref="T37:V37"/>
    <mergeCell ref="W37:Y37"/>
    <mergeCell ref="Z37:AB37"/>
    <mergeCell ref="AC37:AE3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K27"/>
  <sheetViews>
    <sheetView zoomScale="85" zoomScaleNormal="85" workbookViewId="0">
      <selection activeCell="E13" sqref="E13"/>
    </sheetView>
  </sheetViews>
  <sheetFormatPr baseColWidth="10" defaultRowHeight="15" x14ac:dyDescent="0.25"/>
  <cols>
    <col min="1" max="1" width="24.28515625" customWidth="1"/>
  </cols>
  <sheetData>
    <row r="1" spans="1:37" s="11" customFormat="1" x14ac:dyDescent="0.25">
      <c r="A1" s="10" t="s">
        <v>251</v>
      </c>
    </row>
    <row r="2" spans="1:37" s="11" customFormat="1" x14ac:dyDescent="0.25"/>
    <row r="3" spans="1:37" s="12" customFormat="1" ht="46.5" customHeight="1" x14ac:dyDescent="0.25">
      <c r="A3" s="214" t="s">
        <v>46</v>
      </c>
      <c r="B3" s="215" t="s">
        <v>47</v>
      </c>
      <c r="C3" s="215"/>
      <c r="D3" s="215"/>
      <c r="E3" s="215"/>
      <c r="F3" s="215"/>
      <c r="G3" s="215"/>
      <c r="H3" s="214" t="s">
        <v>24</v>
      </c>
      <c r="I3" s="214">
        <v>100</v>
      </c>
      <c r="S3" s="214" t="s">
        <v>46</v>
      </c>
      <c r="T3" s="215" t="s">
        <v>47</v>
      </c>
      <c r="U3" s="215"/>
      <c r="V3" s="215"/>
      <c r="W3" s="215"/>
      <c r="X3" s="215"/>
      <c r="Y3" s="215"/>
      <c r="Z3" s="214" t="s">
        <v>24</v>
      </c>
      <c r="AA3" s="214">
        <v>100</v>
      </c>
    </row>
    <row r="4" spans="1:37" s="12" customFormat="1" ht="46.5" customHeight="1" x14ac:dyDescent="0.25">
      <c r="A4" s="214"/>
      <c r="B4" s="214" t="s">
        <v>48</v>
      </c>
      <c r="C4" s="214"/>
      <c r="D4" s="214"/>
      <c r="E4" s="214"/>
      <c r="F4" s="214"/>
      <c r="G4" s="214"/>
      <c r="H4" s="214"/>
      <c r="I4" s="214"/>
      <c r="S4" s="214"/>
      <c r="T4" s="214" t="s">
        <v>48</v>
      </c>
      <c r="U4" s="214"/>
      <c r="V4" s="214"/>
      <c r="W4" s="214"/>
      <c r="X4" s="214"/>
      <c r="Y4" s="214"/>
      <c r="Z4" s="214"/>
      <c r="AA4" s="214"/>
    </row>
    <row r="5" spans="1:37" s="11" customFormat="1"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x14ac:dyDescent="0.25">
      <c r="A6" s="21" t="s">
        <v>0</v>
      </c>
      <c r="B6" s="138">
        <f>SUM(B7+B8+B9+B10+B11+B12)</f>
        <v>88</v>
      </c>
      <c r="C6" s="138">
        <f>SUM(C7+C8+C9+C10+C11+C12)</f>
        <v>2561</v>
      </c>
      <c r="D6" s="23">
        <f t="shared" ref="D6" si="0">B6/C6*100</f>
        <v>3.436157750878563</v>
      </c>
      <c r="E6" s="22">
        <f>SUM(E7+E8+E9+E10+E11)</f>
        <v>60</v>
      </c>
      <c r="F6" s="138">
        <f>SUM(F7+F8+F9+F10+F11+F12)</f>
        <v>2702</v>
      </c>
      <c r="G6" s="23">
        <f t="shared" ref="G6" si="1">E6/F6*100</f>
        <v>2.2205773501110291</v>
      </c>
      <c r="H6" s="22">
        <f>SUM(H7+H8+H9+H10+H11)</f>
        <v>0</v>
      </c>
      <c r="I6" s="22">
        <f>SUM(I7+I8+I9+I10+I11)</f>
        <v>0</v>
      </c>
      <c r="J6" s="23" t="e">
        <f t="shared" ref="J6" si="2">H6/I6*100</f>
        <v>#DIV/0!</v>
      </c>
      <c r="K6" s="22">
        <f>SUM(K7+K8+K9+K10+K11)</f>
        <v>0</v>
      </c>
      <c r="L6" s="22">
        <f>SUM(L7+L8+L9+L10+L11)</f>
        <v>0</v>
      </c>
      <c r="M6" s="24" t="e">
        <f t="shared" ref="M6" si="3">K6/L6*100</f>
        <v>#DIV/0!</v>
      </c>
      <c r="N6" s="22">
        <f>SUM(N7+N8+N9+N10+N11)</f>
        <v>0</v>
      </c>
      <c r="O6" s="22">
        <f>SUM(O7+O8+O9+O10+O11)</f>
        <v>0</v>
      </c>
      <c r="P6" s="25" t="e">
        <f t="shared" ref="P6" si="4">N6/O6*100</f>
        <v>#DIV/0!</v>
      </c>
      <c r="Q6" s="22">
        <f>SUM(Q7+Q8+Q9+Q10+Q11+Q12)</f>
        <v>0</v>
      </c>
      <c r="R6" s="22">
        <f>SUM(R7+R8+R9+R10+R11+R12)</f>
        <v>0</v>
      </c>
      <c r="S6" s="24" t="e">
        <f t="shared" ref="S6" si="5">Q6/R6*100</f>
        <v>#DIV/0!</v>
      </c>
      <c r="T6" s="22">
        <f>SUM(T7+T8+T9+T10+T11+T12)</f>
        <v>0</v>
      </c>
      <c r="U6" s="22">
        <f>SUM(U7+U8+U9+U10+U11+U12)</f>
        <v>0</v>
      </c>
      <c r="V6" s="24" t="e">
        <f>T6/U6*100</f>
        <v>#DIV/0!</v>
      </c>
      <c r="W6" s="22">
        <f>SUM(W7+W8+W9+W10+W11+W12)</f>
        <v>0</v>
      </c>
      <c r="X6" s="22">
        <f>SUM(X7+X8+X9+X10+X11+X12)</f>
        <v>0</v>
      </c>
      <c r="Y6" s="23" t="e">
        <f>W6/X6*100</f>
        <v>#DIV/0!</v>
      </c>
      <c r="Z6" s="22">
        <f>SUM(Z7+Z8+Z9+Z10+Z11+Z12)</f>
        <v>0</v>
      </c>
      <c r="AA6" s="22">
        <f>SUM(AA7+AA8+AA9+AA10+AA11+AA12)</f>
        <v>0</v>
      </c>
      <c r="AB6" s="23" t="e">
        <f t="shared" ref="AB6:AB12" si="6">Z6/AA6*100</f>
        <v>#DIV/0!</v>
      </c>
      <c r="AC6" s="22">
        <f>SUM(AC7+AC8+AC9+AC10+AC11+AC12)</f>
        <v>0</v>
      </c>
      <c r="AD6" s="22">
        <f>SUM(AD7+AD8+AD9+AD10+AD11+AD12)</f>
        <v>0</v>
      </c>
      <c r="AE6" s="23" t="e">
        <f t="shared" ref="AE6:AE12" si="7">AC6/AD6*100</f>
        <v>#DIV/0!</v>
      </c>
      <c r="AF6" s="22">
        <f>SUM(AF7+AF8+AF9+AF10+AF11+AF12)</f>
        <v>0</v>
      </c>
      <c r="AG6" s="22">
        <f>SUM(AG7+AG8+AG9+AG10+AG11+AG12)</f>
        <v>0</v>
      </c>
      <c r="AH6" s="23" t="e">
        <f t="shared" ref="AH6:AH12" si="8">AF6/AG6*100</f>
        <v>#DIV/0!</v>
      </c>
      <c r="AI6" s="22">
        <f>SUM(AI7+AI8+AI9+AI10+AI11+AI12)</f>
        <v>0</v>
      </c>
      <c r="AJ6" s="22">
        <f>SUM(AJ7+AJ8+AJ9+AJ10+AJ11+AJ12)</f>
        <v>0</v>
      </c>
      <c r="AK6" s="23" t="e">
        <f t="shared" ref="AK6:AK12" si="9">AI6/AJ6*100</f>
        <v>#DIV/0!</v>
      </c>
    </row>
    <row r="7" spans="1:37" s="11" customFormat="1" x14ac:dyDescent="0.25">
      <c r="A7" s="13" t="s">
        <v>1</v>
      </c>
      <c r="B7" s="14">
        <v>33</v>
      </c>
      <c r="C7" s="107">
        <f>'HOSP 06 DIAS DE ESTANCIA DIV'!Q9</f>
        <v>1157</v>
      </c>
      <c r="D7" s="15">
        <v>5.0534499514091301E-2</v>
      </c>
      <c r="E7" s="14">
        <v>37</v>
      </c>
      <c r="F7" s="107">
        <f>'HOSP 06 DIAS DE ESTANCIA DIV'!Q21</f>
        <v>1220</v>
      </c>
      <c r="G7" s="15">
        <v>4.3074324324324301E-2</v>
      </c>
      <c r="H7" s="14"/>
      <c r="I7" s="107"/>
      <c r="J7" s="15">
        <v>4.1666666666666699E-2</v>
      </c>
      <c r="K7" s="14"/>
      <c r="L7" s="107"/>
      <c r="M7" s="15">
        <v>3.5714285714285698E-2</v>
      </c>
      <c r="N7" s="14"/>
      <c r="O7" s="14"/>
      <c r="P7" s="17">
        <v>4.1322314049586799E-2</v>
      </c>
      <c r="Q7" s="14"/>
      <c r="R7" s="120"/>
      <c r="S7" s="15">
        <v>2.6851098454027701E-2</v>
      </c>
      <c r="T7" s="14"/>
      <c r="U7" s="120"/>
      <c r="V7" s="24" t="e">
        <f t="shared" ref="V7:V12" si="10">T7/U7*100</f>
        <v>#DIV/0!</v>
      </c>
      <c r="W7" s="14"/>
      <c r="X7" s="125"/>
      <c r="Y7" s="23" t="e">
        <f t="shared" ref="Y7:Y12" si="11">W7/X7*100</f>
        <v>#DIV/0!</v>
      </c>
      <c r="Z7" s="14"/>
      <c r="AA7" s="125"/>
      <c r="AB7" s="23" t="e">
        <f t="shared" si="6"/>
        <v>#DIV/0!</v>
      </c>
      <c r="AC7" s="14"/>
      <c r="AD7" s="120"/>
      <c r="AE7" s="23" t="e">
        <f t="shared" si="7"/>
        <v>#DIV/0!</v>
      </c>
      <c r="AF7" s="14"/>
      <c r="AG7" s="14"/>
      <c r="AH7" s="23" t="e">
        <f t="shared" si="8"/>
        <v>#DIV/0!</v>
      </c>
      <c r="AI7" s="14"/>
      <c r="AJ7" s="14"/>
      <c r="AK7" s="23" t="e">
        <f t="shared" si="9"/>
        <v>#DIV/0!</v>
      </c>
    </row>
    <row r="8" spans="1:37" s="11" customFormat="1" x14ac:dyDescent="0.25">
      <c r="A8" s="16" t="s">
        <v>2</v>
      </c>
      <c r="B8" s="14">
        <v>0</v>
      </c>
      <c r="C8" s="107">
        <f>'HOSP 06 DIAS DE ESTANCIA DIV'!Q10</f>
        <v>41</v>
      </c>
      <c r="D8" s="17">
        <v>1.6666666666666701E-2</v>
      </c>
      <c r="E8" s="14">
        <v>1</v>
      </c>
      <c r="F8" s="107">
        <f>'HOSP 06 DIAS DE ESTANCIA DIV'!Q22</f>
        <v>38</v>
      </c>
      <c r="G8" s="15">
        <v>1.7543859649122799E-2</v>
      </c>
      <c r="H8" s="14"/>
      <c r="I8" s="107"/>
      <c r="J8" s="15">
        <v>2.1276595744680899E-2</v>
      </c>
      <c r="K8" s="14"/>
      <c r="L8" s="107"/>
      <c r="M8" s="15">
        <v>1.88679245283019E-2</v>
      </c>
      <c r="N8" s="14"/>
      <c r="O8" s="14"/>
      <c r="P8" s="15">
        <v>3.77358490566038E-2</v>
      </c>
      <c r="Q8" s="14"/>
      <c r="R8" s="120"/>
      <c r="S8" s="15">
        <v>3.7499999999999999E-2</v>
      </c>
      <c r="T8" s="14"/>
      <c r="U8" s="120"/>
      <c r="V8" s="24" t="e">
        <f t="shared" si="10"/>
        <v>#DIV/0!</v>
      </c>
      <c r="W8" s="14"/>
      <c r="X8" s="125"/>
      <c r="Y8" s="23" t="e">
        <f t="shared" si="11"/>
        <v>#DIV/0!</v>
      </c>
      <c r="Z8" s="14"/>
      <c r="AA8" s="125"/>
      <c r="AB8" s="23" t="e">
        <f t="shared" si="6"/>
        <v>#DIV/0!</v>
      </c>
      <c r="AC8" s="14"/>
      <c r="AD8" s="120"/>
      <c r="AE8" s="23" t="e">
        <f t="shared" si="7"/>
        <v>#DIV/0!</v>
      </c>
      <c r="AF8" s="14"/>
      <c r="AG8" s="14"/>
      <c r="AH8" s="23" t="e">
        <f t="shared" si="8"/>
        <v>#DIV/0!</v>
      </c>
      <c r="AI8" s="14"/>
      <c r="AJ8" s="14"/>
      <c r="AK8" s="23" t="e">
        <f t="shared" si="9"/>
        <v>#DIV/0!</v>
      </c>
    </row>
    <row r="9" spans="1:37" s="11" customFormat="1" x14ac:dyDescent="0.25">
      <c r="A9" s="16" t="s">
        <v>3</v>
      </c>
      <c r="B9" s="14">
        <v>21</v>
      </c>
      <c r="C9" s="107">
        <f>'HOSP 06 DIAS DE ESTANCIA DIV'!Q11</f>
        <v>324</v>
      </c>
      <c r="D9" s="15">
        <v>8.8541666666666699E-2</v>
      </c>
      <c r="E9" s="14">
        <v>16</v>
      </c>
      <c r="F9" s="107">
        <f>'HOSP 06 DIAS DE ESTANCIA DIV'!Q23</f>
        <v>282</v>
      </c>
      <c r="G9" s="15">
        <v>5.6680161943319797E-2</v>
      </c>
      <c r="H9" s="14"/>
      <c r="I9" s="107"/>
      <c r="J9" s="15">
        <v>7.5471698113207503E-2</v>
      </c>
      <c r="K9" s="14"/>
      <c r="L9" s="107"/>
      <c r="M9" s="15">
        <v>4.5614035087719301E-2</v>
      </c>
      <c r="N9" s="14"/>
      <c r="O9" s="14"/>
      <c r="P9" s="15">
        <v>4.2372881355932202E-2</v>
      </c>
      <c r="Q9" s="14"/>
      <c r="R9" s="120"/>
      <c r="S9" s="15">
        <v>0.06</v>
      </c>
      <c r="T9" s="14"/>
      <c r="U9" s="120"/>
      <c r="V9" s="24" t="e">
        <f t="shared" si="10"/>
        <v>#DIV/0!</v>
      </c>
      <c r="W9" s="14"/>
      <c r="X9" s="125"/>
      <c r="Y9" s="23" t="e">
        <f t="shared" si="11"/>
        <v>#DIV/0!</v>
      </c>
      <c r="Z9" s="14"/>
      <c r="AA9" s="125"/>
      <c r="AB9" s="23" t="e">
        <f t="shared" si="6"/>
        <v>#DIV/0!</v>
      </c>
      <c r="AC9" s="14"/>
      <c r="AD9" s="120"/>
      <c r="AE9" s="23" t="e">
        <f t="shared" si="7"/>
        <v>#DIV/0!</v>
      </c>
      <c r="AF9" s="14"/>
      <c r="AG9" s="14"/>
      <c r="AH9" s="23" t="e">
        <f t="shared" si="8"/>
        <v>#DIV/0!</v>
      </c>
      <c r="AI9" s="14"/>
      <c r="AJ9" s="14"/>
      <c r="AK9" s="23" t="e">
        <f t="shared" si="9"/>
        <v>#DIV/0!</v>
      </c>
    </row>
    <row r="10" spans="1:37" s="11" customFormat="1" x14ac:dyDescent="0.25">
      <c r="A10" s="16" t="s">
        <v>4</v>
      </c>
      <c r="B10" s="14">
        <v>1</v>
      </c>
      <c r="C10" s="107">
        <f>'HOSP 06 DIAS DE ESTANCIA DIV'!Q12</f>
        <v>46</v>
      </c>
      <c r="D10" s="15">
        <v>8.3333333333333301E-2</v>
      </c>
      <c r="E10" s="14">
        <v>5</v>
      </c>
      <c r="F10" s="107">
        <f>'HOSP 06 DIAS DE ESTANCIA DIV'!Q24</f>
        <v>86</v>
      </c>
      <c r="G10" s="15">
        <v>6.9767441860465101E-2</v>
      </c>
      <c r="H10" s="14"/>
      <c r="I10" s="107"/>
      <c r="J10" s="15">
        <v>6.15384615384615E-2</v>
      </c>
      <c r="K10" s="14"/>
      <c r="L10" s="107"/>
      <c r="M10" s="15">
        <v>3.8461538461538498E-2</v>
      </c>
      <c r="N10" s="14"/>
      <c r="O10" s="14"/>
      <c r="P10" s="15">
        <v>4.1095890410958902E-2</v>
      </c>
      <c r="Q10" s="14"/>
      <c r="R10" s="120"/>
      <c r="S10" s="15">
        <v>2.27272727272727E-2</v>
      </c>
      <c r="T10" s="14"/>
      <c r="U10" s="120"/>
      <c r="V10" s="24" t="e">
        <f t="shared" si="10"/>
        <v>#DIV/0!</v>
      </c>
      <c r="W10" s="14"/>
      <c r="X10" s="125"/>
      <c r="Y10" s="23" t="e">
        <f t="shared" si="11"/>
        <v>#DIV/0!</v>
      </c>
      <c r="Z10" s="14"/>
      <c r="AA10" s="125"/>
      <c r="AB10" s="23" t="e">
        <f t="shared" si="6"/>
        <v>#DIV/0!</v>
      </c>
      <c r="AC10" s="14"/>
      <c r="AD10" s="120"/>
      <c r="AE10" s="23" t="e">
        <f t="shared" si="7"/>
        <v>#DIV/0!</v>
      </c>
      <c r="AF10" s="14"/>
      <c r="AG10" s="14"/>
      <c r="AH10" s="23" t="e">
        <f t="shared" si="8"/>
        <v>#DIV/0!</v>
      </c>
      <c r="AI10" s="14"/>
      <c r="AJ10" s="14"/>
      <c r="AK10" s="23" t="e">
        <f t="shared" si="9"/>
        <v>#DIV/0!</v>
      </c>
    </row>
    <row r="11" spans="1:37" s="31" customFormat="1" x14ac:dyDescent="0.25">
      <c r="A11" s="30" t="s">
        <v>5</v>
      </c>
      <c r="B11" s="27">
        <v>0</v>
      </c>
      <c r="C11" s="107">
        <f>'HOSP 06 DIAS DE ESTANCIA DIV'!Q13</f>
        <v>19</v>
      </c>
      <c r="D11" s="28">
        <v>0</v>
      </c>
      <c r="E11" s="27">
        <v>1</v>
      </c>
      <c r="F11" s="107">
        <f>'HOSP 06 DIAS DE ESTANCIA DIV'!Q25</f>
        <v>40</v>
      </c>
      <c r="G11" s="29">
        <v>0.13043478260869601</v>
      </c>
      <c r="H11" s="14"/>
      <c r="I11" s="107"/>
      <c r="J11" s="15">
        <v>0</v>
      </c>
      <c r="K11" s="14"/>
      <c r="L11" s="107"/>
      <c r="M11" s="29">
        <v>0</v>
      </c>
      <c r="N11" s="14"/>
      <c r="O11" s="14"/>
      <c r="P11" s="29">
        <v>0</v>
      </c>
      <c r="Q11" s="27"/>
      <c r="R11" s="120"/>
      <c r="S11" s="29">
        <v>3.8461538461538498E-2</v>
      </c>
      <c r="T11" s="27"/>
      <c r="U11" s="120"/>
      <c r="V11" s="24" t="e">
        <f t="shared" si="10"/>
        <v>#DIV/0!</v>
      </c>
      <c r="W11" s="14"/>
      <c r="X11" s="125"/>
      <c r="Y11" s="23" t="e">
        <f t="shared" si="11"/>
        <v>#DIV/0!</v>
      </c>
      <c r="Z11" s="14"/>
      <c r="AA11" s="125"/>
      <c r="AB11" s="23" t="e">
        <f t="shared" si="6"/>
        <v>#DIV/0!</v>
      </c>
      <c r="AC11" s="14"/>
      <c r="AD11" s="120"/>
      <c r="AE11" s="23" t="e">
        <f t="shared" si="7"/>
        <v>#DIV/0!</v>
      </c>
      <c r="AF11" s="14"/>
      <c r="AG11" s="14"/>
      <c r="AH11" s="23" t="e">
        <f t="shared" si="8"/>
        <v>#DIV/0!</v>
      </c>
      <c r="AI11" s="14"/>
      <c r="AJ11" s="14"/>
      <c r="AK11" s="23" t="e">
        <f t="shared" si="9"/>
        <v>#DIV/0!</v>
      </c>
    </row>
    <row r="12" spans="1:37" x14ac:dyDescent="0.25">
      <c r="A12" s="27" t="s">
        <v>187</v>
      </c>
      <c r="B12" s="27">
        <v>33</v>
      </c>
      <c r="C12" s="107">
        <f>'HOSP 06 DIAS DE ESTANCIA DIV'!Q14</f>
        <v>974</v>
      </c>
      <c r="D12" s="28">
        <v>3.1284916201117299E-2</v>
      </c>
      <c r="E12" s="27">
        <v>34</v>
      </c>
      <c r="F12" s="107">
        <f>'HOSP 06 DIAS DE ESTANCIA DIV'!Q26</f>
        <v>1036</v>
      </c>
      <c r="G12" s="29">
        <v>2.2988505747126398E-2</v>
      </c>
      <c r="H12" s="14"/>
      <c r="I12" s="107"/>
      <c r="J12" s="29">
        <v>2.6589595375722499E-2</v>
      </c>
      <c r="K12" s="14"/>
      <c r="L12" s="107"/>
      <c r="M12" s="29">
        <v>3.1155778894472401E-2</v>
      </c>
      <c r="N12" s="14"/>
      <c r="O12" s="14"/>
      <c r="P12" s="29">
        <v>1.4192139737991299E-2</v>
      </c>
      <c r="Q12" s="27"/>
      <c r="R12" s="120"/>
      <c r="S12" s="28">
        <v>2.1205357142857099E-2</v>
      </c>
      <c r="T12" s="27"/>
      <c r="U12" s="120"/>
      <c r="V12" s="24" t="e">
        <f t="shared" si="10"/>
        <v>#DIV/0!</v>
      </c>
      <c r="W12" s="14"/>
      <c r="X12" s="125"/>
      <c r="Y12" s="23" t="e">
        <f t="shared" si="11"/>
        <v>#DIV/0!</v>
      </c>
      <c r="Z12" s="14"/>
      <c r="AA12" s="125"/>
      <c r="AB12" s="23" t="e">
        <f t="shared" si="6"/>
        <v>#DIV/0!</v>
      </c>
      <c r="AC12" s="14"/>
      <c r="AD12" s="120"/>
      <c r="AE12" s="23" t="e">
        <f t="shared" si="7"/>
        <v>#DIV/0!</v>
      </c>
      <c r="AF12" s="14"/>
      <c r="AG12" s="14"/>
      <c r="AH12" s="23" t="e">
        <f t="shared" si="8"/>
        <v>#DIV/0!</v>
      </c>
      <c r="AI12" s="14"/>
      <c r="AJ12" s="14"/>
      <c r="AK12" s="133" t="e">
        <f t="shared" si="9"/>
        <v>#DIV/0!</v>
      </c>
    </row>
    <row r="21" spans="1:37" x14ac:dyDescent="0.25">
      <c r="A21" s="21" t="s">
        <v>0</v>
      </c>
      <c r="B21" s="149">
        <f>SUM(B22+B23+B24+B25+B26+B27)</f>
        <v>88</v>
      </c>
      <c r="C21" s="149">
        <f>SUM(C22+C23+C24+C25+C26+C27)</f>
        <v>2561</v>
      </c>
      <c r="D21" s="145">
        <f t="shared" ref="D21:D27" si="12">B21/C21*100</f>
        <v>3.436157750878563</v>
      </c>
      <c r="E21" s="149">
        <f>SUM(E22+E23+E24+E25+E26+E27)</f>
        <v>182</v>
      </c>
      <c r="F21" s="149">
        <f>SUM(F22+F23+F24+F25+F26+F27)</f>
        <v>5263</v>
      </c>
      <c r="G21" s="145">
        <f t="shared" ref="G21:G27" si="13">E21/F21*100</f>
        <v>3.458103743112293</v>
      </c>
      <c r="H21" s="22">
        <f>SUM(H22+H23+H24+H25+H26)</f>
        <v>115</v>
      </c>
      <c r="I21" s="22">
        <f>SUM(I22+I23+I24+I25+I26)</f>
        <v>3253</v>
      </c>
      <c r="J21" s="23">
        <f t="shared" ref="J21:J27" si="14">H21/I21*100</f>
        <v>3.5351982785121425</v>
      </c>
      <c r="K21" s="122">
        <f>SUM(K22+K23+K24+K25+K26+K27)</f>
        <v>182</v>
      </c>
      <c r="L21" s="122">
        <f>SUM(L22+L23+L24+L25+L26+L27)</f>
        <v>5263</v>
      </c>
      <c r="M21" s="24">
        <f t="shared" ref="M21:M27" si="15">K21/L21*100</f>
        <v>3.458103743112293</v>
      </c>
      <c r="N21" s="22">
        <f>SUM(N22+N23+N24+N25+N26)</f>
        <v>115</v>
      </c>
      <c r="O21" s="22">
        <f>SUM(O22+O23+O24+O25+O26)</f>
        <v>3253</v>
      </c>
      <c r="P21" s="25">
        <f t="shared" ref="P21:P27" si="16">N21/O21*100</f>
        <v>3.5351982785121425</v>
      </c>
      <c r="Q21" s="22">
        <f>SUM(Q22+Q23+Q24+Q25+Q26)</f>
        <v>115</v>
      </c>
      <c r="R21" s="22">
        <f>SUM(R22+R23+R24+R25+R26)</f>
        <v>3253</v>
      </c>
      <c r="S21" s="24">
        <f t="shared" ref="S21:S27" si="17">Q21/R21*100</f>
        <v>3.5351982785121425</v>
      </c>
      <c r="T21" s="22">
        <f>SUM(T22+T23+T24+T25+T26)</f>
        <v>115</v>
      </c>
      <c r="U21" s="22">
        <f>SUM(U22+U23+U24+U25+U26)</f>
        <v>3253</v>
      </c>
      <c r="V21" s="24">
        <f>T21/U21*100</f>
        <v>3.5351982785121425</v>
      </c>
      <c r="W21" s="22">
        <f>SUM(W22+W23+W24+W25+W26)</f>
        <v>115</v>
      </c>
      <c r="X21" s="22">
        <f>SUM(X22+X23+X24+X25+X26)</f>
        <v>3253</v>
      </c>
      <c r="Y21" s="23">
        <f>W21/X21*100</f>
        <v>3.5351982785121425</v>
      </c>
      <c r="Z21" s="22">
        <f>SUM(Z22+Z23+Z24+Z25+Z26)</f>
        <v>115</v>
      </c>
      <c r="AA21" s="22">
        <f>SUM(AA22+AA23+AA24+AA25+AA26)</f>
        <v>3253</v>
      </c>
      <c r="AB21" s="23">
        <f>Z21/AA21*100</f>
        <v>3.5351982785121425</v>
      </c>
      <c r="AC21" s="22">
        <f>SUM(AC22+AC23+AC24+AC25+AC26)</f>
        <v>115</v>
      </c>
      <c r="AD21" s="22">
        <f>SUM(AD22+AD23+AD24+AD25+AD26)</f>
        <v>3253</v>
      </c>
      <c r="AE21" s="23">
        <f>AC21/AD21*100</f>
        <v>3.5351982785121425</v>
      </c>
      <c r="AF21" s="22">
        <f>SUM(AF22+AF23+AF24+AF25+AF26)</f>
        <v>115</v>
      </c>
      <c r="AG21" s="22">
        <f>SUM(AG22+AG23+AG24+AG25+AG26)</f>
        <v>3253</v>
      </c>
      <c r="AH21" s="23">
        <f>AF21/AG21*100</f>
        <v>3.5351982785121425</v>
      </c>
      <c r="AI21" s="26">
        <f>SUM(AI22+AI23+AI24+AI25+AI26)</f>
        <v>115</v>
      </c>
      <c r="AJ21" s="26">
        <f>SUM(AJ22+AJ23+AJ24+AJ25+AJ26)</f>
        <v>3253</v>
      </c>
      <c r="AK21" s="175">
        <f>AI21/AJ21*100</f>
        <v>3.5351982785121425</v>
      </c>
    </row>
    <row r="22" spans="1:37" x14ac:dyDescent="0.25">
      <c r="A22" s="13" t="s">
        <v>1</v>
      </c>
      <c r="B22" s="14">
        <f>B7</f>
        <v>33</v>
      </c>
      <c r="C22" s="14">
        <f>C7</f>
        <v>1157</v>
      </c>
      <c r="D22" s="145">
        <f t="shared" si="12"/>
        <v>2.8522039757994815</v>
      </c>
      <c r="E22" s="120">
        <f>B22+E7</f>
        <v>70</v>
      </c>
      <c r="F22" s="120">
        <f>C22+F7</f>
        <v>2377</v>
      </c>
      <c r="G22" s="145">
        <f t="shared" si="13"/>
        <v>2.9448885149347919</v>
      </c>
      <c r="H22" s="120">
        <f>E22+H7</f>
        <v>70</v>
      </c>
      <c r="I22" s="120">
        <f>F22+I7</f>
        <v>2377</v>
      </c>
      <c r="J22" s="23">
        <f t="shared" si="14"/>
        <v>2.9448885149347919</v>
      </c>
      <c r="K22" s="120">
        <f>H22+K7</f>
        <v>70</v>
      </c>
      <c r="L22" s="120">
        <f>I22+L7</f>
        <v>2377</v>
      </c>
      <c r="M22" s="24">
        <f t="shared" si="15"/>
        <v>2.9448885149347919</v>
      </c>
      <c r="N22" s="120">
        <f>K22+N7</f>
        <v>70</v>
      </c>
      <c r="O22" s="120">
        <f>L22+O7</f>
        <v>2377</v>
      </c>
      <c r="P22" s="25">
        <f t="shared" si="16"/>
        <v>2.9448885149347919</v>
      </c>
      <c r="Q22" s="120">
        <f>N22+Q7</f>
        <v>70</v>
      </c>
      <c r="R22" s="120">
        <f>O22+R7</f>
        <v>2377</v>
      </c>
      <c r="S22" s="24">
        <f t="shared" si="17"/>
        <v>2.9448885149347919</v>
      </c>
      <c r="T22" s="121">
        <f>Q22+T7</f>
        <v>70</v>
      </c>
      <c r="U22" s="121">
        <f>R22+U7</f>
        <v>2377</v>
      </c>
      <c r="V22" s="24">
        <f t="shared" ref="V22:V27" si="18">T22/U22*100</f>
        <v>2.9448885149347919</v>
      </c>
      <c r="W22" s="120">
        <f>T22+W7</f>
        <v>70</v>
      </c>
      <c r="X22" s="120">
        <f>U22+X7</f>
        <v>2377</v>
      </c>
      <c r="Y22" s="23">
        <f t="shared" ref="Y22:Y27" si="19">W22/X22*100</f>
        <v>2.9448885149347919</v>
      </c>
      <c r="Z22" s="120">
        <f>W22+Z7</f>
        <v>70</v>
      </c>
      <c r="AA22" s="120">
        <f>X22+AA7</f>
        <v>2377</v>
      </c>
      <c r="AB22" s="23">
        <f t="shared" ref="AB22:AB27" si="20">Z22/AA22*100</f>
        <v>2.9448885149347919</v>
      </c>
      <c r="AC22" s="120">
        <f>Z22+AC7</f>
        <v>70</v>
      </c>
      <c r="AD22" s="120">
        <f>AA22+AD7</f>
        <v>2377</v>
      </c>
      <c r="AE22" s="23">
        <f t="shared" ref="AE22:AE27" si="21">AC22/AD22*100</f>
        <v>2.9448885149347919</v>
      </c>
      <c r="AF22" s="120">
        <f>AC22+AF7</f>
        <v>70</v>
      </c>
      <c r="AG22" s="120">
        <f>AD22+AG7</f>
        <v>2377</v>
      </c>
      <c r="AH22" s="23">
        <f t="shared" ref="AH22:AH27" si="22">AF22/AG22*100</f>
        <v>2.9448885149347919</v>
      </c>
      <c r="AI22" s="120">
        <f>AF22+AI7</f>
        <v>70</v>
      </c>
      <c r="AJ22" s="120">
        <f>AG22+AJ7</f>
        <v>2377</v>
      </c>
      <c r="AK22" s="175">
        <f t="shared" ref="AK22:AK27" si="23">AI22/AJ22*100</f>
        <v>2.9448885149347919</v>
      </c>
    </row>
    <row r="23" spans="1:37" x14ac:dyDescent="0.25">
      <c r="A23" s="16" t="s">
        <v>2</v>
      </c>
      <c r="B23" s="14">
        <f t="shared" ref="B23:C23" si="24">B8</f>
        <v>0</v>
      </c>
      <c r="C23" s="14">
        <f t="shared" si="24"/>
        <v>41</v>
      </c>
      <c r="D23" s="145">
        <f t="shared" si="12"/>
        <v>0</v>
      </c>
      <c r="E23" s="120">
        <f t="shared" ref="E23:E27" si="25">B23+E8</f>
        <v>1</v>
      </c>
      <c r="F23" s="120">
        <f t="shared" ref="F23:F27" si="26">C23+F8</f>
        <v>79</v>
      </c>
      <c r="G23" s="145">
        <f t="shared" si="13"/>
        <v>1.2658227848101267</v>
      </c>
      <c r="H23" s="120">
        <f t="shared" ref="H23:I23" si="27">E23+H8</f>
        <v>1</v>
      </c>
      <c r="I23" s="120">
        <f t="shared" si="27"/>
        <v>79</v>
      </c>
      <c r="J23" s="23">
        <f t="shared" si="14"/>
        <v>1.2658227848101267</v>
      </c>
      <c r="K23" s="120">
        <f t="shared" ref="K23:K27" si="28">H23+K8</f>
        <v>1</v>
      </c>
      <c r="L23" s="120">
        <f t="shared" ref="L23:L27" si="29">I23+L8</f>
        <v>79</v>
      </c>
      <c r="M23" s="24">
        <f t="shared" si="15"/>
        <v>1.2658227848101267</v>
      </c>
      <c r="N23" s="120">
        <f t="shared" ref="N23:N27" si="30">K23+N8</f>
        <v>1</v>
      </c>
      <c r="O23" s="120">
        <f t="shared" ref="O23:O27" si="31">L23+O8</f>
        <v>79</v>
      </c>
      <c r="P23" s="25">
        <f t="shared" si="16"/>
        <v>1.2658227848101267</v>
      </c>
      <c r="Q23" s="120">
        <f t="shared" ref="Q23:R23" si="32">N23+T8</f>
        <v>1</v>
      </c>
      <c r="R23" s="120">
        <f t="shared" si="32"/>
        <v>79</v>
      </c>
      <c r="S23" s="24">
        <f t="shared" si="17"/>
        <v>1.2658227848101267</v>
      </c>
      <c r="T23" s="121">
        <f t="shared" ref="T23:U23" si="33">Q23+T8</f>
        <v>1</v>
      </c>
      <c r="U23" s="121">
        <f t="shared" si="33"/>
        <v>79</v>
      </c>
      <c r="V23" s="24">
        <f t="shared" si="18"/>
        <v>1.2658227848101267</v>
      </c>
      <c r="W23" s="120">
        <f t="shared" ref="W23:X23" si="34">T23+W8</f>
        <v>1</v>
      </c>
      <c r="X23" s="120">
        <f t="shared" si="34"/>
        <v>79</v>
      </c>
      <c r="Y23" s="23">
        <f t="shared" si="19"/>
        <v>1.2658227848101267</v>
      </c>
      <c r="Z23" s="120">
        <f t="shared" ref="Z23:AA23" si="35">W23+Z8</f>
        <v>1</v>
      </c>
      <c r="AA23" s="120">
        <f t="shared" si="35"/>
        <v>79</v>
      </c>
      <c r="AB23" s="23">
        <f t="shared" si="20"/>
        <v>1.2658227848101267</v>
      </c>
      <c r="AC23" s="120">
        <f t="shared" ref="AC23:AD23" si="36">Z23+AC8</f>
        <v>1</v>
      </c>
      <c r="AD23" s="120">
        <f t="shared" si="36"/>
        <v>79</v>
      </c>
      <c r="AE23" s="23">
        <f t="shared" si="21"/>
        <v>1.2658227848101267</v>
      </c>
      <c r="AF23" s="120">
        <f t="shared" ref="AF23:AG23" si="37">AC23+AF8</f>
        <v>1</v>
      </c>
      <c r="AG23" s="120">
        <f t="shared" si="37"/>
        <v>79</v>
      </c>
      <c r="AH23" s="23">
        <f t="shared" si="22"/>
        <v>1.2658227848101267</v>
      </c>
      <c r="AI23" s="120">
        <f t="shared" ref="AI23:AJ23" si="38">AF23+AI8</f>
        <v>1</v>
      </c>
      <c r="AJ23" s="120">
        <f t="shared" si="38"/>
        <v>79</v>
      </c>
      <c r="AK23" s="175">
        <f t="shared" si="23"/>
        <v>1.2658227848101267</v>
      </c>
    </row>
    <row r="24" spans="1:37" x14ac:dyDescent="0.25">
      <c r="A24" s="16" t="s">
        <v>3</v>
      </c>
      <c r="B24" s="14">
        <f t="shared" ref="B24:C24" si="39">B9</f>
        <v>21</v>
      </c>
      <c r="C24" s="14">
        <f t="shared" si="39"/>
        <v>324</v>
      </c>
      <c r="D24" s="145">
        <f t="shared" si="12"/>
        <v>6.481481481481481</v>
      </c>
      <c r="E24" s="120">
        <f t="shared" si="25"/>
        <v>37</v>
      </c>
      <c r="F24" s="120">
        <f t="shared" si="26"/>
        <v>606</v>
      </c>
      <c r="G24" s="145">
        <f t="shared" si="13"/>
        <v>6.105610561056106</v>
      </c>
      <c r="H24" s="120">
        <f t="shared" ref="H24:I24" si="40">E24+H9</f>
        <v>37</v>
      </c>
      <c r="I24" s="120">
        <f t="shared" si="40"/>
        <v>606</v>
      </c>
      <c r="J24" s="23">
        <f t="shared" si="14"/>
        <v>6.105610561056106</v>
      </c>
      <c r="K24" s="120">
        <f t="shared" si="28"/>
        <v>37</v>
      </c>
      <c r="L24" s="120">
        <f t="shared" si="29"/>
        <v>606</v>
      </c>
      <c r="M24" s="24">
        <f t="shared" si="15"/>
        <v>6.105610561056106</v>
      </c>
      <c r="N24" s="120">
        <f t="shared" si="30"/>
        <v>37</v>
      </c>
      <c r="O24" s="120">
        <f t="shared" si="31"/>
        <v>606</v>
      </c>
      <c r="P24" s="25">
        <f t="shared" si="16"/>
        <v>6.105610561056106</v>
      </c>
      <c r="Q24" s="120">
        <f t="shared" ref="Q24:R24" si="41">N24+T9</f>
        <v>37</v>
      </c>
      <c r="R24" s="120">
        <f t="shared" si="41"/>
        <v>606</v>
      </c>
      <c r="S24" s="24">
        <f t="shared" si="17"/>
        <v>6.105610561056106</v>
      </c>
      <c r="T24" s="121">
        <f t="shared" ref="T24:U24" si="42">Q24+T9</f>
        <v>37</v>
      </c>
      <c r="U24" s="121">
        <f t="shared" si="42"/>
        <v>606</v>
      </c>
      <c r="V24" s="24">
        <f t="shared" si="18"/>
        <v>6.105610561056106</v>
      </c>
      <c r="W24" s="120">
        <f t="shared" ref="W24:X24" si="43">T24+W9</f>
        <v>37</v>
      </c>
      <c r="X24" s="120">
        <f t="shared" si="43"/>
        <v>606</v>
      </c>
      <c r="Y24" s="23">
        <f t="shared" si="19"/>
        <v>6.105610561056106</v>
      </c>
      <c r="Z24" s="120">
        <f t="shared" ref="Z24:AA24" si="44">W24+Z9</f>
        <v>37</v>
      </c>
      <c r="AA24" s="120">
        <f t="shared" si="44"/>
        <v>606</v>
      </c>
      <c r="AB24" s="23">
        <f t="shared" si="20"/>
        <v>6.105610561056106</v>
      </c>
      <c r="AC24" s="120">
        <f t="shared" ref="AC24:AD24" si="45">Z24+AC9</f>
        <v>37</v>
      </c>
      <c r="AD24" s="120">
        <f t="shared" si="45"/>
        <v>606</v>
      </c>
      <c r="AE24" s="23">
        <f t="shared" si="21"/>
        <v>6.105610561056106</v>
      </c>
      <c r="AF24" s="120">
        <f t="shared" ref="AF24:AG24" si="46">AC24+AF9</f>
        <v>37</v>
      </c>
      <c r="AG24" s="120">
        <f t="shared" si="46"/>
        <v>606</v>
      </c>
      <c r="AH24" s="23">
        <f t="shared" si="22"/>
        <v>6.105610561056106</v>
      </c>
      <c r="AI24" s="120">
        <f t="shared" ref="AI24:AJ24" si="47">AF24+AI9</f>
        <v>37</v>
      </c>
      <c r="AJ24" s="120">
        <f t="shared" si="47"/>
        <v>606</v>
      </c>
      <c r="AK24" s="175">
        <f t="shared" si="23"/>
        <v>6.105610561056106</v>
      </c>
    </row>
    <row r="25" spans="1:37" x14ac:dyDescent="0.25">
      <c r="A25" s="16" t="s">
        <v>4</v>
      </c>
      <c r="B25" s="14">
        <f t="shared" ref="B25:C25" si="48">B10</f>
        <v>1</v>
      </c>
      <c r="C25" s="14">
        <f t="shared" si="48"/>
        <v>46</v>
      </c>
      <c r="D25" s="145">
        <f t="shared" si="12"/>
        <v>2.1739130434782608</v>
      </c>
      <c r="E25" s="120">
        <f t="shared" si="25"/>
        <v>6</v>
      </c>
      <c r="F25" s="120">
        <f t="shared" si="26"/>
        <v>132</v>
      </c>
      <c r="G25" s="145">
        <f t="shared" si="13"/>
        <v>4.5454545454545459</v>
      </c>
      <c r="H25" s="120">
        <f t="shared" ref="H25:I25" si="49">E25+H10</f>
        <v>6</v>
      </c>
      <c r="I25" s="120">
        <f t="shared" si="49"/>
        <v>132</v>
      </c>
      <c r="J25" s="23">
        <f t="shared" si="14"/>
        <v>4.5454545454545459</v>
      </c>
      <c r="K25" s="120">
        <f t="shared" si="28"/>
        <v>6</v>
      </c>
      <c r="L25" s="120">
        <f t="shared" si="29"/>
        <v>132</v>
      </c>
      <c r="M25" s="24">
        <f t="shared" si="15"/>
        <v>4.5454545454545459</v>
      </c>
      <c r="N25" s="120">
        <f t="shared" si="30"/>
        <v>6</v>
      </c>
      <c r="O25" s="120">
        <f t="shared" si="31"/>
        <v>132</v>
      </c>
      <c r="P25" s="25">
        <f t="shared" si="16"/>
        <v>4.5454545454545459</v>
      </c>
      <c r="Q25" s="120">
        <f t="shared" ref="Q25:R25" si="50">N25+T10</f>
        <v>6</v>
      </c>
      <c r="R25" s="120">
        <f t="shared" si="50"/>
        <v>132</v>
      </c>
      <c r="S25" s="24">
        <f t="shared" si="17"/>
        <v>4.5454545454545459</v>
      </c>
      <c r="T25" s="121">
        <f t="shared" ref="T25:U25" si="51">Q25+T10</f>
        <v>6</v>
      </c>
      <c r="U25" s="121">
        <f t="shared" si="51"/>
        <v>132</v>
      </c>
      <c r="V25" s="24">
        <f t="shared" si="18"/>
        <v>4.5454545454545459</v>
      </c>
      <c r="W25" s="120">
        <f t="shared" ref="W25:X25" si="52">T25+W10</f>
        <v>6</v>
      </c>
      <c r="X25" s="120">
        <f t="shared" si="52"/>
        <v>132</v>
      </c>
      <c r="Y25" s="23">
        <f t="shared" si="19"/>
        <v>4.5454545454545459</v>
      </c>
      <c r="Z25" s="120">
        <f t="shared" ref="Z25:AA25" si="53">W25+Z10</f>
        <v>6</v>
      </c>
      <c r="AA25" s="120">
        <f t="shared" si="53"/>
        <v>132</v>
      </c>
      <c r="AB25" s="23">
        <f t="shared" si="20"/>
        <v>4.5454545454545459</v>
      </c>
      <c r="AC25" s="120">
        <f t="shared" ref="AC25:AD25" si="54">Z25+AC10</f>
        <v>6</v>
      </c>
      <c r="AD25" s="120">
        <f t="shared" si="54"/>
        <v>132</v>
      </c>
      <c r="AE25" s="23">
        <f t="shared" si="21"/>
        <v>4.5454545454545459</v>
      </c>
      <c r="AF25" s="120">
        <f t="shared" ref="AF25:AG25" si="55">AC25+AF10</f>
        <v>6</v>
      </c>
      <c r="AG25" s="120">
        <f t="shared" si="55"/>
        <v>132</v>
      </c>
      <c r="AH25" s="23">
        <f t="shared" si="22"/>
        <v>4.5454545454545459</v>
      </c>
      <c r="AI25" s="120">
        <f t="shared" ref="AI25:AJ25" si="56">AF25+AI10</f>
        <v>6</v>
      </c>
      <c r="AJ25" s="120">
        <f t="shared" si="56"/>
        <v>132</v>
      </c>
      <c r="AK25" s="175">
        <f t="shared" si="23"/>
        <v>4.5454545454545459</v>
      </c>
    </row>
    <row r="26" spans="1:37" x14ac:dyDescent="0.25">
      <c r="A26" s="30" t="s">
        <v>5</v>
      </c>
      <c r="B26" s="14">
        <f t="shared" ref="B26:C26" si="57">B11</f>
        <v>0</v>
      </c>
      <c r="C26" s="14">
        <f t="shared" si="57"/>
        <v>19</v>
      </c>
      <c r="D26" s="145">
        <f t="shared" si="12"/>
        <v>0</v>
      </c>
      <c r="E26" s="120">
        <f t="shared" si="25"/>
        <v>1</v>
      </c>
      <c r="F26" s="120">
        <f t="shared" si="26"/>
        <v>59</v>
      </c>
      <c r="G26" s="145">
        <f t="shared" si="13"/>
        <v>1.6949152542372881</v>
      </c>
      <c r="H26" s="120">
        <f t="shared" ref="H26:I26" si="58">E26+H11</f>
        <v>1</v>
      </c>
      <c r="I26" s="120">
        <f t="shared" si="58"/>
        <v>59</v>
      </c>
      <c r="J26" s="23">
        <f t="shared" si="14"/>
        <v>1.6949152542372881</v>
      </c>
      <c r="K26" s="120">
        <f t="shared" si="28"/>
        <v>1</v>
      </c>
      <c r="L26" s="120">
        <f t="shared" si="29"/>
        <v>59</v>
      </c>
      <c r="M26" s="24">
        <f t="shared" si="15"/>
        <v>1.6949152542372881</v>
      </c>
      <c r="N26" s="120">
        <f t="shared" si="30"/>
        <v>1</v>
      </c>
      <c r="O26" s="120">
        <f t="shared" si="31"/>
        <v>59</v>
      </c>
      <c r="P26" s="25">
        <f t="shared" si="16"/>
        <v>1.6949152542372881</v>
      </c>
      <c r="Q26" s="120">
        <f t="shared" ref="Q26:R26" si="59">N26+T11</f>
        <v>1</v>
      </c>
      <c r="R26" s="120">
        <f t="shared" si="59"/>
        <v>59</v>
      </c>
      <c r="S26" s="24">
        <f t="shared" si="17"/>
        <v>1.6949152542372881</v>
      </c>
      <c r="T26" s="121">
        <f t="shared" ref="T26:U26" si="60">Q26+T11</f>
        <v>1</v>
      </c>
      <c r="U26" s="121">
        <f t="shared" si="60"/>
        <v>59</v>
      </c>
      <c r="V26" s="24">
        <f t="shared" si="18"/>
        <v>1.6949152542372881</v>
      </c>
      <c r="W26" s="120">
        <f t="shared" ref="W26:X26" si="61">T26+W11</f>
        <v>1</v>
      </c>
      <c r="X26" s="120">
        <f t="shared" si="61"/>
        <v>59</v>
      </c>
      <c r="Y26" s="23">
        <f t="shared" si="19"/>
        <v>1.6949152542372881</v>
      </c>
      <c r="Z26" s="120">
        <f t="shared" ref="Z26:AA26" si="62">W26+Z11</f>
        <v>1</v>
      </c>
      <c r="AA26" s="120">
        <f t="shared" si="62"/>
        <v>59</v>
      </c>
      <c r="AB26" s="23">
        <f t="shared" si="20"/>
        <v>1.6949152542372881</v>
      </c>
      <c r="AC26" s="120">
        <f t="shared" ref="AC26:AD26" si="63">Z26+AC11</f>
        <v>1</v>
      </c>
      <c r="AD26" s="120">
        <f t="shared" si="63"/>
        <v>59</v>
      </c>
      <c r="AE26" s="23">
        <f t="shared" si="21"/>
        <v>1.6949152542372881</v>
      </c>
      <c r="AF26" s="120">
        <f t="shared" ref="AF26:AG26" si="64">AC26+AF11</f>
        <v>1</v>
      </c>
      <c r="AG26" s="120">
        <f t="shared" si="64"/>
        <v>59</v>
      </c>
      <c r="AH26" s="23">
        <f t="shared" si="22"/>
        <v>1.6949152542372881</v>
      </c>
      <c r="AI26" s="120">
        <f t="shared" ref="AI26:AJ26" si="65">AF26+AI11</f>
        <v>1</v>
      </c>
      <c r="AJ26" s="120">
        <f t="shared" si="65"/>
        <v>59</v>
      </c>
      <c r="AK26" s="175">
        <f t="shared" si="23"/>
        <v>1.6949152542372881</v>
      </c>
    </row>
    <row r="27" spans="1:37" x14ac:dyDescent="0.25">
      <c r="A27" s="27" t="s">
        <v>187</v>
      </c>
      <c r="B27" s="14">
        <f t="shared" ref="B27:C27" si="66">B12</f>
        <v>33</v>
      </c>
      <c r="C27" s="14">
        <f t="shared" si="66"/>
        <v>974</v>
      </c>
      <c r="D27" s="145">
        <f t="shared" si="12"/>
        <v>3.3880903490759757</v>
      </c>
      <c r="E27" s="120">
        <f t="shared" si="25"/>
        <v>67</v>
      </c>
      <c r="F27" s="120">
        <f t="shared" si="26"/>
        <v>2010</v>
      </c>
      <c r="G27" s="145">
        <f t="shared" si="13"/>
        <v>3.3333333333333335</v>
      </c>
      <c r="H27" s="120">
        <f t="shared" ref="H27:I27" si="67">E27+H12</f>
        <v>67</v>
      </c>
      <c r="I27" s="120">
        <f t="shared" si="67"/>
        <v>2010</v>
      </c>
      <c r="J27" s="23">
        <f t="shared" si="14"/>
        <v>3.3333333333333335</v>
      </c>
      <c r="K27" s="120">
        <f t="shared" si="28"/>
        <v>67</v>
      </c>
      <c r="L27" s="120">
        <f t="shared" si="29"/>
        <v>2010</v>
      </c>
      <c r="M27" s="24">
        <f t="shared" si="15"/>
        <v>3.3333333333333335</v>
      </c>
      <c r="N27" s="120">
        <f t="shared" si="30"/>
        <v>67</v>
      </c>
      <c r="O27" s="120">
        <f t="shared" si="31"/>
        <v>2010</v>
      </c>
      <c r="P27" s="25">
        <f t="shared" si="16"/>
        <v>3.3333333333333335</v>
      </c>
      <c r="Q27" s="120">
        <f t="shared" ref="Q27:R27" si="68">N27+T12</f>
        <v>67</v>
      </c>
      <c r="R27" s="120">
        <f t="shared" si="68"/>
        <v>2010</v>
      </c>
      <c r="S27" s="24">
        <f t="shared" si="17"/>
        <v>3.3333333333333335</v>
      </c>
      <c r="T27" s="121">
        <f t="shared" ref="T27:U27" si="69">Q27+T12</f>
        <v>67</v>
      </c>
      <c r="U27" s="121">
        <f t="shared" si="69"/>
        <v>2010</v>
      </c>
      <c r="V27" s="24">
        <f t="shared" si="18"/>
        <v>3.3333333333333335</v>
      </c>
      <c r="W27" s="120">
        <f t="shared" ref="W27:X27" si="70">T27+W12</f>
        <v>67</v>
      </c>
      <c r="X27" s="120">
        <f t="shared" si="70"/>
        <v>2010</v>
      </c>
      <c r="Y27" s="23">
        <f t="shared" si="19"/>
        <v>3.3333333333333335</v>
      </c>
      <c r="Z27" s="120">
        <f t="shared" ref="Z27:AA27" si="71">W27+Z12</f>
        <v>67</v>
      </c>
      <c r="AA27" s="120">
        <f t="shared" si="71"/>
        <v>2010</v>
      </c>
      <c r="AB27" s="23">
        <f t="shared" si="20"/>
        <v>3.3333333333333335</v>
      </c>
      <c r="AC27" s="120">
        <f t="shared" ref="AC27:AD27" si="72">Z27+AC12</f>
        <v>67</v>
      </c>
      <c r="AD27" s="120">
        <f t="shared" si="72"/>
        <v>2010</v>
      </c>
      <c r="AE27" s="23">
        <f t="shared" si="21"/>
        <v>3.3333333333333335</v>
      </c>
      <c r="AF27" s="120">
        <f t="shared" ref="AF27:AG27" si="73">AC27+AF12</f>
        <v>67</v>
      </c>
      <c r="AG27" s="120">
        <f t="shared" si="73"/>
        <v>2010</v>
      </c>
      <c r="AH27" s="23">
        <f t="shared" si="22"/>
        <v>3.3333333333333335</v>
      </c>
      <c r="AI27" s="120">
        <f t="shared" ref="AI27:AJ27" si="74">AF27+AI12</f>
        <v>67</v>
      </c>
      <c r="AJ27" s="120">
        <f t="shared" si="74"/>
        <v>2010</v>
      </c>
      <c r="AK27" s="175">
        <f t="shared" si="23"/>
        <v>3.3333333333333335</v>
      </c>
    </row>
  </sheetData>
  <mergeCells count="22">
    <mergeCell ref="S3:S4"/>
    <mergeCell ref="T3:Y3"/>
    <mergeCell ref="Z3:Z4"/>
    <mergeCell ref="AA3:AA4"/>
    <mergeCell ref="T4:Y4"/>
    <mergeCell ref="AC5:AE5"/>
    <mergeCell ref="AF5:AH5"/>
    <mergeCell ref="AI5:AK5"/>
    <mergeCell ref="K5:M5"/>
    <mergeCell ref="N5:P5"/>
    <mergeCell ref="Q5:S5"/>
    <mergeCell ref="T5:V5"/>
    <mergeCell ref="W5:Y5"/>
    <mergeCell ref="Z5:AB5"/>
    <mergeCell ref="B5:D5"/>
    <mergeCell ref="E5:G5"/>
    <mergeCell ref="H5:J5"/>
    <mergeCell ref="A3:A4"/>
    <mergeCell ref="B3:G3"/>
    <mergeCell ref="H3:H4"/>
    <mergeCell ref="I3:I4"/>
    <mergeCell ref="B4:G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9"/>
  <dimension ref="A3:AL43"/>
  <sheetViews>
    <sheetView topLeftCell="A7" workbookViewId="0">
      <selection activeCell="Q19" sqref="Q19:Q24"/>
    </sheetView>
  </sheetViews>
  <sheetFormatPr baseColWidth="10" defaultRowHeight="15" x14ac:dyDescent="0.25"/>
  <cols>
    <col min="1" max="1" width="13.28515625" customWidth="1"/>
    <col min="2" max="2" width="23.5703125" customWidth="1"/>
  </cols>
  <sheetData>
    <row r="3" spans="1:38" x14ac:dyDescent="0.25">
      <c r="A3" s="158"/>
      <c r="B3" s="158"/>
      <c r="C3" s="158"/>
      <c r="D3" s="160" t="s">
        <v>229</v>
      </c>
      <c r="E3" s="158"/>
      <c r="F3" s="158"/>
      <c r="G3" s="158"/>
      <c r="H3" s="158"/>
      <c r="I3" s="158"/>
      <c r="J3" s="158"/>
      <c r="K3" s="158"/>
      <c r="L3" s="158"/>
    </row>
    <row r="4" spans="1:38" x14ac:dyDescent="0.25">
      <c r="A4" s="158"/>
      <c r="B4" s="158"/>
      <c r="C4" s="158"/>
      <c r="D4" s="160"/>
      <c r="E4" s="158"/>
      <c r="F4" s="158"/>
      <c r="G4" s="158"/>
      <c r="H4" s="158"/>
      <c r="I4" s="158"/>
      <c r="J4" s="158"/>
      <c r="K4" s="158"/>
      <c r="L4" s="158"/>
    </row>
    <row r="5" spans="1:38" x14ac:dyDescent="0.25">
      <c r="A5" s="264" t="s">
        <v>219</v>
      </c>
      <c r="B5" s="264"/>
      <c r="C5" s="264"/>
      <c r="D5" s="264"/>
      <c r="E5" s="264"/>
      <c r="F5" s="264"/>
      <c r="G5" s="264"/>
      <c r="H5" s="264"/>
      <c r="I5" s="264"/>
      <c r="J5" s="264"/>
      <c r="K5" s="264"/>
      <c r="L5" s="264"/>
    </row>
    <row r="6" spans="1:38" x14ac:dyDescent="0.25">
      <c r="A6" s="160" t="s">
        <v>220</v>
      </c>
      <c r="B6" s="158"/>
      <c r="C6" s="158"/>
      <c r="D6" s="158"/>
      <c r="E6" s="158"/>
      <c r="F6" s="158"/>
      <c r="G6" s="158"/>
      <c r="H6" s="158"/>
      <c r="I6" s="158"/>
      <c r="J6" s="158"/>
      <c r="K6" s="158"/>
      <c r="L6" s="158"/>
    </row>
    <row r="7" spans="1:38" x14ac:dyDescent="0.25">
      <c r="A7" s="160" t="s">
        <v>221</v>
      </c>
      <c r="B7" s="158"/>
      <c r="C7" s="158"/>
      <c r="D7" s="158"/>
      <c r="E7" s="158"/>
      <c r="F7" s="158"/>
      <c r="G7" s="158"/>
      <c r="H7" s="158"/>
      <c r="I7" s="158"/>
      <c r="J7" s="158"/>
      <c r="K7" s="158"/>
      <c r="L7" s="158"/>
    </row>
    <row r="8" spans="1:38" x14ac:dyDescent="0.25">
      <c r="A8" s="158"/>
      <c r="B8" s="158"/>
      <c r="C8" s="158"/>
      <c r="D8" s="158"/>
      <c r="E8" s="158"/>
      <c r="F8" s="158"/>
      <c r="G8" s="158"/>
      <c r="H8" s="158"/>
      <c r="I8" s="158"/>
      <c r="J8" s="158"/>
      <c r="K8" s="158"/>
      <c r="L8" s="158"/>
    </row>
    <row r="9" spans="1:38" x14ac:dyDescent="0.25">
      <c r="A9" s="160" t="s">
        <v>70</v>
      </c>
      <c r="B9" s="159" t="s">
        <v>222</v>
      </c>
      <c r="C9" s="158"/>
      <c r="D9" s="158"/>
      <c r="E9" s="158"/>
      <c r="F9" s="158"/>
      <c r="G9" s="158"/>
      <c r="H9" s="158"/>
      <c r="I9" s="158"/>
      <c r="J9" s="158"/>
      <c r="K9" s="158"/>
      <c r="L9" s="158"/>
    </row>
    <row r="10" spans="1:38" x14ac:dyDescent="0.25">
      <c r="A10" s="160" t="s">
        <v>72</v>
      </c>
      <c r="B10" s="159" t="s">
        <v>223</v>
      </c>
      <c r="C10" s="158"/>
      <c r="D10" s="158"/>
      <c r="E10" s="158"/>
      <c r="F10" s="158"/>
      <c r="G10" s="158"/>
      <c r="H10" s="158"/>
      <c r="I10" s="158"/>
      <c r="J10" s="158"/>
      <c r="K10" s="158"/>
      <c r="L10" s="158"/>
    </row>
    <row r="11" spans="1:38" x14ac:dyDescent="0.25">
      <c r="A11" s="160" t="s">
        <v>74</v>
      </c>
      <c r="B11" s="159" t="s">
        <v>88</v>
      </c>
      <c r="C11" s="158"/>
      <c r="D11" s="158"/>
      <c r="E11" s="158"/>
      <c r="F11" s="158"/>
      <c r="G11" s="158"/>
      <c r="H11" s="158"/>
      <c r="I11" s="158"/>
      <c r="J11" s="158"/>
      <c r="K11" s="158"/>
      <c r="L11" s="158"/>
    </row>
    <row r="12" spans="1:38" x14ac:dyDescent="0.25">
      <c r="A12" s="158"/>
      <c r="B12" s="158"/>
      <c r="C12" s="158"/>
      <c r="D12" s="158"/>
      <c r="E12" s="158"/>
      <c r="F12" s="158"/>
      <c r="G12" s="158"/>
      <c r="H12" s="158"/>
      <c r="I12" s="158"/>
      <c r="J12" s="158"/>
      <c r="K12" s="158"/>
      <c r="L12" s="158"/>
    </row>
    <row r="13" spans="1:38" x14ac:dyDescent="0.25">
      <c r="A13" s="161" t="s">
        <v>224</v>
      </c>
      <c r="B13" s="162" t="s">
        <v>209</v>
      </c>
      <c r="C13" s="158"/>
      <c r="D13" s="158"/>
      <c r="E13" s="158"/>
      <c r="F13" s="158"/>
      <c r="G13" s="158"/>
      <c r="H13" s="158"/>
      <c r="I13" s="158"/>
      <c r="J13" s="158"/>
      <c r="K13" s="158"/>
      <c r="L13" s="158"/>
    </row>
    <row r="16" spans="1:38" x14ac:dyDescent="0.25">
      <c r="A16" s="260" t="s">
        <v>100</v>
      </c>
      <c r="B16" s="261"/>
      <c r="C16" s="257" t="s">
        <v>51</v>
      </c>
      <c r="D16" s="258"/>
      <c r="E16" s="259"/>
      <c r="F16" s="257" t="s">
        <v>52</v>
      </c>
      <c r="G16" s="258"/>
      <c r="H16" s="259"/>
      <c r="I16" s="257" t="s">
        <v>53</v>
      </c>
      <c r="J16" s="258"/>
      <c r="K16" s="259"/>
      <c r="L16" s="257" t="s">
        <v>54</v>
      </c>
      <c r="M16" s="258"/>
      <c r="N16" s="259"/>
      <c r="O16" s="257" t="s">
        <v>55</v>
      </c>
      <c r="P16" s="258"/>
      <c r="Q16" s="259"/>
      <c r="R16" s="257" t="s">
        <v>56</v>
      </c>
      <c r="S16" s="258"/>
      <c r="T16" s="259"/>
      <c r="U16" s="257" t="s">
        <v>57</v>
      </c>
      <c r="V16" s="258"/>
      <c r="W16" s="259"/>
      <c r="X16" s="257" t="s">
        <v>58</v>
      </c>
      <c r="Y16" s="258"/>
      <c r="Z16" s="259"/>
      <c r="AA16" s="257" t="s">
        <v>59</v>
      </c>
      <c r="AB16" s="258"/>
      <c r="AC16" s="259"/>
      <c r="AD16" s="257" t="s">
        <v>60</v>
      </c>
      <c r="AE16" s="258"/>
      <c r="AF16" s="259"/>
      <c r="AG16" s="257" t="s">
        <v>61</v>
      </c>
      <c r="AH16" s="258"/>
      <c r="AI16" s="259"/>
      <c r="AJ16" s="257" t="s">
        <v>62</v>
      </c>
      <c r="AK16" s="258"/>
      <c r="AL16" s="259"/>
    </row>
    <row r="17" spans="1:38" x14ac:dyDescent="0.25">
      <c r="A17" s="262"/>
      <c r="B17" s="263"/>
      <c r="C17" s="163" t="s">
        <v>64</v>
      </c>
      <c r="D17" s="163" t="s">
        <v>83</v>
      </c>
      <c r="E17" s="163" t="s">
        <v>92</v>
      </c>
      <c r="F17" s="163" t="s">
        <v>64</v>
      </c>
      <c r="G17" s="163" t="s">
        <v>83</v>
      </c>
      <c r="H17" s="163" t="s">
        <v>92</v>
      </c>
      <c r="I17" s="163" t="s">
        <v>64</v>
      </c>
      <c r="J17" s="163" t="s">
        <v>83</v>
      </c>
      <c r="K17" s="163" t="s">
        <v>92</v>
      </c>
      <c r="L17" s="163" t="s">
        <v>64</v>
      </c>
      <c r="M17" s="163" t="s">
        <v>83</v>
      </c>
      <c r="N17" s="163" t="s">
        <v>92</v>
      </c>
      <c r="O17" s="163" t="s">
        <v>64</v>
      </c>
      <c r="P17" s="163" t="s">
        <v>83</v>
      </c>
      <c r="Q17" s="163" t="s">
        <v>92</v>
      </c>
      <c r="R17" s="163" t="s">
        <v>64</v>
      </c>
      <c r="S17" s="163" t="s">
        <v>83</v>
      </c>
      <c r="T17" s="163" t="s">
        <v>92</v>
      </c>
      <c r="U17" s="163" t="s">
        <v>64</v>
      </c>
      <c r="V17" s="163" t="s">
        <v>83</v>
      </c>
      <c r="W17" s="163" t="s">
        <v>92</v>
      </c>
      <c r="X17" s="163" t="s">
        <v>64</v>
      </c>
      <c r="Y17" s="163" t="s">
        <v>83</v>
      </c>
      <c r="Z17" s="163" t="s">
        <v>92</v>
      </c>
      <c r="AA17" s="163" t="s">
        <v>64</v>
      </c>
      <c r="AB17" s="163" t="s">
        <v>83</v>
      </c>
      <c r="AC17" s="163" t="s">
        <v>92</v>
      </c>
      <c r="AD17" s="163" t="s">
        <v>64</v>
      </c>
      <c r="AE17" s="163" t="s">
        <v>83</v>
      </c>
      <c r="AF17" s="163" t="s">
        <v>92</v>
      </c>
      <c r="AG17" s="163" t="s">
        <v>64</v>
      </c>
      <c r="AH17" s="163" t="s">
        <v>83</v>
      </c>
      <c r="AI17" s="163" t="s">
        <v>92</v>
      </c>
      <c r="AJ17" s="163" t="s">
        <v>64</v>
      </c>
      <c r="AK17" s="163" t="s">
        <v>83</v>
      </c>
      <c r="AL17" s="163" t="s">
        <v>92</v>
      </c>
    </row>
    <row r="18" spans="1:38" x14ac:dyDescent="0.25">
      <c r="A18" s="191"/>
      <c r="B18" s="192"/>
      <c r="C18" s="57">
        <f>SUM(C19:C24)</f>
        <v>283</v>
      </c>
      <c r="D18" s="57">
        <f>SUM(D19:D24)</f>
        <v>296</v>
      </c>
      <c r="E18" s="58">
        <f>C18/D18*100</f>
        <v>95.608108108108098</v>
      </c>
      <c r="F18" s="57">
        <f>SUM(F19:F24)</f>
        <v>259</v>
      </c>
      <c r="G18" s="57">
        <f>SUM(G19:G24)</f>
        <v>266</v>
      </c>
      <c r="H18" s="58">
        <f>F18/G18*100</f>
        <v>97.368421052631575</v>
      </c>
      <c r="I18" s="57">
        <f>SUM(I19:I24)</f>
        <v>241</v>
      </c>
      <c r="J18" s="57">
        <f>SUM(J19:J24)</f>
        <v>248</v>
      </c>
      <c r="K18" s="58">
        <f>I18/J18*100</f>
        <v>97.177419354838719</v>
      </c>
      <c r="L18" s="57">
        <f>SUM(L19:L24)</f>
        <v>253</v>
      </c>
      <c r="M18" s="57">
        <f>SUM(M19:M24)</f>
        <v>260</v>
      </c>
      <c r="N18" s="58">
        <f>L18/M18*100</f>
        <v>97.307692307692307</v>
      </c>
      <c r="O18" s="57">
        <f>SUM(O19:O24)</f>
        <v>213</v>
      </c>
      <c r="P18" s="57">
        <f>SUM(P19:P24)</f>
        <v>221</v>
      </c>
      <c r="Q18" s="58">
        <f>O18/P18*100</f>
        <v>96.380090497737555</v>
      </c>
      <c r="R18" s="163"/>
      <c r="S18" s="163"/>
      <c r="T18" s="163"/>
      <c r="U18" s="163"/>
      <c r="V18" s="163"/>
      <c r="W18" s="163"/>
      <c r="X18" s="163"/>
      <c r="Y18" s="163"/>
      <c r="Z18" s="163"/>
      <c r="AA18" s="163"/>
      <c r="AB18" s="163"/>
      <c r="AC18" s="163"/>
      <c r="AD18" s="163"/>
      <c r="AE18" s="163"/>
      <c r="AF18" s="163"/>
      <c r="AG18" s="163"/>
      <c r="AH18" s="163"/>
      <c r="AI18" s="163"/>
      <c r="AJ18" s="163"/>
      <c r="AK18" s="163"/>
      <c r="AL18" s="163"/>
    </row>
    <row r="19" spans="1:38" x14ac:dyDescent="0.25">
      <c r="A19" s="165" t="s">
        <v>93</v>
      </c>
      <c r="B19" s="164" t="s">
        <v>210</v>
      </c>
      <c r="C19" s="57">
        <v>144</v>
      </c>
      <c r="D19" s="57">
        <v>147</v>
      </c>
      <c r="E19" s="58">
        <v>97.96</v>
      </c>
      <c r="F19" s="57">
        <v>131</v>
      </c>
      <c r="G19" s="57">
        <v>132</v>
      </c>
      <c r="H19" s="58">
        <v>99.24</v>
      </c>
      <c r="I19" s="57">
        <v>134</v>
      </c>
      <c r="J19" s="57">
        <v>138</v>
      </c>
      <c r="K19" s="58">
        <v>97.1</v>
      </c>
      <c r="L19" s="57">
        <v>115</v>
      </c>
      <c r="M19" s="57">
        <v>116</v>
      </c>
      <c r="N19" s="58">
        <v>99.14</v>
      </c>
      <c r="O19" s="57">
        <v>93</v>
      </c>
      <c r="P19" s="57">
        <v>96</v>
      </c>
      <c r="Q19" s="58">
        <v>96.88</v>
      </c>
      <c r="R19" s="57"/>
      <c r="S19" s="57"/>
      <c r="T19" s="58"/>
      <c r="U19" s="57"/>
      <c r="V19" s="57"/>
      <c r="W19" s="58"/>
      <c r="X19" s="57"/>
      <c r="Y19" s="57"/>
      <c r="Z19" s="58"/>
      <c r="AA19" s="57"/>
      <c r="AB19" s="57"/>
      <c r="AC19" s="58"/>
      <c r="AD19" s="57"/>
      <c r="AE19" s="57"/>
      <c r="AF19" s="58"/>
      <c r="AG19" s="57"/>
      <c r="AH19" s="57"/>
      <c r="AI19" s="58"/>
      <c r="AJ19" s="57"/>
      <c r="AK19" s="57"/>
      <c r="AL19" s="58"/>
    </row>
    <row r="20" spans="1:38" x14ac:dyDescent="0.25">
      <c r="A20" s="165" t="s">
        <v>94</v>
      </c>
      <c r="B20" s="164" t="s">
        <v>225</v>
      </c>
      <c r="C20" s="57">
        <v>3</v>
      </c>
      <c r="D20" s="57">
        <v>3</v>
      </c>
      <c r="E20" s="58">
        <v>100</v>
      </c>
      <c r="F20" s="57"/>
      <c r="G20" s="57"/>
      <c r="H20" s="58"/>
      <c r="I20" s="57">
        <v>1</v>
      </c>
      <c r="J20" s="57">
        <v>1</v>
      </c>
      <c r="K20" s="58">
        <v>100</v>
      </c>
      <c r="L20" s="57">
        <v>1</v>
      </c>
      <c r="M20" s="57">
        <v>1</v>
      </c>
      <c r="N20" s="58">
        <v>100</v>
      </c>
      <c r="O20" s="57">
        <v>6</v>
      </c>
      <c r="P20" s="57">
        <v>6</v>
      </c>
      <c r="Q20" s="58">
        <v>100</v>
      </c>
      <c r="R20" s="57"/>
      <c r="S20" s="57"/>
      <c r="T20" s="58"/>
      <c r="U20" s="57"/>
      <c r="V20" s="57"/>
      <c r="W20" s="58"/>
      <c r="X20" s="57"/>
      <c r="Y20" s="57"/>
      <c r="Z20" s="58"/>
      <c r="AA20" s="57"/>
      <c r="AB20" s="57"/>
      <c r="AC20" s="58"/>
      <c r="AD20" s="57"/>
      <c r="AE20" s="57"/>
      <c r="AF20" s="58"/>
      <c r="AG20" s="57"/>
      <c r="AH20" s="57"/>
      <c r="AI20" s="58"/>
      <c r="AJ20" s="57"/>
      <c r="AK20" s="57"/>
      <c r="AL20" s="58"/>
    </row>
    <row r="21" spans="1:38" x14ac:dyDescent="0.25">
      <c r="A21" s="165" t="s">
        <v>95</v>
      </c>
      <c r="B21" s="164" t="s">
        <v>211</v>
      </c>
      <c r="C21" s="57">
        <v>14</v>
      </c>
      <c r="D21" s="57">
        <v>17</v>
      </c>
      <c r="E21" s="58">
        <v>82.35</v>
      </c>
      <c r="F21" s="57">
        <v>17</v>
      </c>
      <c r="G21" s="57">
        <v>18</v>
      </c>
      <c r="H21" s="58">
        <v>94.44</v>
      </c>
      <c r="I21" s="57">
        <v>9</v>
      </c>
      <c r="J21" s="57">
        <v>12</v>
      </c>
      <c r="K21" s="58">
        <v>75</v>
      </c>
      <c r="L21" s="57">
        <v>20</v>
      </c>
      <c r="M21" s="57">
        <v>20</v>
      </c>
      <c r="N21" s="58">
        <v>100</v>
      </c>
      <c r="O21" s="57">
        <v>15</v>
      </c>
      <c r="P21" s="57">
        <v>16</v>
      </c>
      <c r="Q21" s="58">
        <v>93.75</v>
      </c>
      <c r="R21" s="57"/>
      <c r="S21" s="57"/>
      <c r="T21" s="58"/>
      <c r="U21" s="57"/>
      <c r="V21" s="57"/>
      <c r="W21" s="58"/>
      <c r="X21" s="57"/>
      <c r="Y21" s="57"/>
      <c r="Z21" s="58"/>
      <c r="AA21" s="57"/>
      <c r="AB21" s="57"/>
      <c r="AC21" s="58"/>
      <c r="AD21" s="57"/>
      <c r="AE21" s="57"/>
      <c r="AF21" s="58"/>
      <c r="AG21" s="57"/>
      <c r="AH21" s="57"/>
      <c r="AI21" s="58"/>
      <c r="AJ21" s="57"/>
      <c r="AK21" s="57"/>
      <c r="AL21" s="58"/>
    </row>
    <row r="22" spans="1:38" x14ac:dyDescent="0.25">
      <c r="A22" s="165" t="s">
        <v>96</v>
      </c>
      <c r="B22" s="164" t="s">
        <v>226</v>
      </c>
      <c r="C22" s="57">
        <v>1</v>
      </c>
      <c r="D22" s="57">
        <v>1</v>
      </c>
      <c r="E22" s="58">
        <v>100</v>
      </c>
      <c r="F22" s="57">
        <v>3</v>
      </c>
      <c r="G22" s="57">
        <v>3</v>
      </c>
      <c r="H22" s="58">
        <v>100</v>
      </c>
      <c r="I22" s="57"/>
      <c r="J22" s="57"/>
      <c r="K22" s="58"/>
      <c r="L22" s="57">
        <v>8</v>
      </c>
      <c r="M22" s="57">
        <v>8</v>
      </c>
      <c r="N22" s="58">
        <v>100</v>
      </c>
      <c r="O22" s="57"/>
      <c r="P22" s="57"/>
      <c r="Q22" s="58"/>
      <c r="R22" s="57"/>
      <c r="S22" s="57"/>
      <c r="T22" s="58"/>
      <c r="U22" s="57"/>
      <c r="V22" s="57"/>
      <c r="W22" s="58"/>
      <c r="X22" s="57"/>
      <c r="Y22" s="57"/>
      <c r="Z22" s="58"/>
      <c r="AA22" s="57"/>
      <c r="AB22" s="57"/>
      <c r="AC22" s="58"/>
      <c r="AD22" s="57"/>
      <c r="AE22" s="57"/>
      <c r="AF22" s="58"/>
      <c r="AG22" s="57"/>
      <c r="AH22" s="57"/>
      <c r="AI22" s="58"/>
      <c r="AJ22" s="57"/>
      <c r="AK22" s="57"/>
      <c r="AL22" s="58"/>
    </row>
    <row r="23" spans="1:38" x14ac:dyDescent="0.25">
      <c r="A23" s="165" t="s">
        <v>97</v>
      </c>
      <c r="B23" s="164" t="s">
        <v>227</v>
      </c>
      <c r="C23" s="57">
        <v>0</v>
      </c>
      <c r="D23" s="57">
        <v>2</v>
      </c>
      <c r="E23" s="58">
        <v>0</v>
      </c>
      <c r="F23" s="57">
        <v>2</v>
      </c>
      <c r="G23" s="57">
        <v>3</v>
      </c>
      <c r="H23" s="58">
        <v>66.67</v>
      </c>
      <c r="I23" s="57">
        <v>1</v>
      </c>
      <c r="J23" s="57">
        <v>1</v>
      </c>
      <c r="K23" s="58">
        <v>100</v>
      </c>
      <c r="L23" s="57">
        <v>0</v>
      </c>
      <c r="M23" s="57">
        <v>1</v>
      </c>
      <c r="N23" s="58">
        <v>0</v>
      </c>
      <c r="O23" s="57">
        <v>1</v>
      </c>
      <c r="P23" s="57">
        <v>1</v>
      </c>
      <c r="Q23" s="58">
        <v>100</v>
      </c>
      <c r="R23" s="57"/>
      <c r="S23" s="57"/>
      <c r="T23" s="58"/>
      <c r="U23" s="57"/>
      <c r="V23" s="57"/>
      <c r="W23" s="58"/>
      <c r="X23" s="57"/>
      <c r="Y23" s="57"/>
      <c r="Z23" s="58"/>
      <c r="AA23" s="57"/>
      <c r="AB23" s="57"/>
      <c r="AC23" s="58"/>
      <c r="AD23" s="57"/>
      <c r="AE23" s="57"/>
      <c r="AF23" s="58"/>
      <c r="AG23" s="57"/>
      <c r="AH23" s="57"/>
      <c r="AI23" s="58"/>
      <c r="AJ23" s="57"/>
      <c r="AK23" s="57"/>
      <c r="AL23" s="58"/>
    </row>
    <row r="24" spans="1:38" x14ac:dyDescent="0.25">
      <c r="A24" s="165" t="s">
        <v>188</v>
      </c>
      <c r="B24" s="164" t="s">
        <v>228</v>
      </c>
      <c r="C24" s="57">
        <v>121</v>
      </c>
      <c r="D24" s="57">
        <v>126</v>
      </c>
      <c r="E24" s="58">
        <v>96.03</v>
      </c>
      <c r="F24" s="57">
        <v>106</v>
      </c>
      <c r="G24" s="57">
        <v>110</v>
      </c>
      <c r="H24" s="58">
        <v>96.36</v>
      </c>
      <c r="I24" s="57">
        <v>96</v>
      </c>
      <c r="J24" s="57">
        <v>96</v>
      </c>
      <c r="K24" s="58">
        <v>100</v>
      </c>
      <c r="L24" s="57">
        <v>109</v>
      </c>
      <c r="M24" s="57">
        <v>114</v>
      </c>
      <c r="N24" s="58">
        <v>95.61</v>
      </c>
      <c r="O24" s="57">
        <v>98</v>
      </c>
      <c r="P24" s="57">
        <v>102</v>
      </c>
      <c r="Q24" s="58">
        <v>96.08</v>
      </c>
      <c r="R24" s="57"/>
      <c r="S24" s="57"/>
      <c r="T24" s="58"/>
      <c r="U24" s="57"/>
      <c r="V24" s="57"/>
      <c r="W24" s="58"/>
      <c r="X24" s="57"/>
      <c r="Y24" s="57"/>
      <c r="Z24" s="58"/>
      <c r="AA24" s="57"/>
      <c r="AB24" s="57"/>
      <c r="AC24" s="58"/>
      <c r="AD24" s="57"/>
      <c r="AE24" s="57"/>
      <c r="AF24" s="58"/>
      <c r="AG24" s="57"/>
      <c r="AH24" s="57"/>
      <c r="AI24" s="58"/>
      <c r="AJ24" s="57"/>
      <c r="AK24" s="57"/>
      <c r="AL24" s="58"/>
    </row>
    <row r="35" spans="1:38" x14ac:dyDescent="0.25">
      <c r="C35" s="257" t="s">
        <v>51</v>
      </c>
      <c r="D35" s="258"/>
      <c r="E35" s="259"/>
      <c r="F35" s="257" t="s">
        <v>52</v>
      </c>
      <c r="G35" s="258"/>
      <c r="H35" s="259"/>
      <c r="I35" s="257" t="s">
        <v>53</v>
      </c>
      <c r="J35" s="258"/>
      <c r="K35" s="259"/>
      <c r="L35" s="257" t="s">
        <v>54</v>
      </c>
      <c r="M35" s="258"/>
      <c r="N35" s="259"/>
      <c r="O35" s="257" t="s">
        <v>55</v>
      </c>
      <c r="P35" s="258"/>
      <c r="Q35" s="259"/>
      <c r="R35" s="257" t="s">
        <v>56</v>
      </c>
      <c r="S35" s="258"/>
      <c r="T35" s="259"/>
      <c r="U35" s="257" t="s">
        <v>57</v>
      </c>
      <c r="V35" s="258"/>
      <c r="W35" s="259"/>
      <c r="X35" s="257" t="s">
        <v>58</v>
      </c>
      <c r="Y35" s="258"/>
      <c r="Z35" s="259"/>
      <c r="AA35" s="257" t="s">
        <v>59</v>
      </c>
      <c r="AB35" s="258"/>
      <c r="AC35" s="259"/>
      <c r="AD35" s="257" t="s">
        <v>60</v>
      </c>
      <c r="AE35" s="258"/>
      <c r="AF35" s="259"/>
      <c r="AG35" s="257" t="s">
        <v>61</v>
      </c>
      <c r="AH35" s="258"/>
      <c r="AI35" s="259"/>
      <c r="AJ35" s="257" t="s">
        <v>62</v>
      </c>
      <c r="AK35" s="258"/>
      <c r="AL35" s="259"/>
    </row>
    <row r="36" spans="1:38" x14ac:dyDescent="0.25">
      <c r="A36" s="260" t="s">
        <v>100</v>
      </c>
      <c r="B36" s="261"/>
      <c r="C36" s="163" t="s">
        <v>64</v>
      </c>
      <c r="D36" s="163" t="s">
        <v>83</v>
      </c>
      <c r="E36" s="163" t="s">
        <v>92</v>
      </c>
      <c r="F36" s="163" t="s">
        <v>64</v>
      </c>
      <c r="G36" s="163" t="s">
        <v>83</v>
      </c>
      <c r="H36" s="163" t="s">
        <v>92</v>
      </c>
      <c r="I36" s="163" t="s">
        <v>64</v>
      </c>
      <c r="J36" s="163" t="s">
        <v>83</v>
      </c>
      <c r="K36" s="163" t="s">
        <v>92</v>
      </c>
      <c r="L36" s="163" t="s">
        <v>64</v>
      </c>
      <c r="M36" s="163" t="s">
        <v>83</v>
      </c>
      <c r="N36" s="163" t="s">
        <v>92</v>
      </c>
      <c r="O36" s="163" t="s">
        <v>64</v>
      </c>
      <c r="P36" s="163" t="s">
        <v>83</v>
      </c>
      <c r="Q36" s="163" t="s">
        <v>92</v>
      </c>
      <c r="R36" s="163" t="s">
        <v>64</v>
      </c>
      <c r="S36" s="163" t="s">
        <v>83</v>
      </c>
      <c r="T36" s="163" t="s">
        <v>92</v>
      </c>
      <c r="U36" s="163" t="s">
        <v>64</v>
      </c>
      <c r="V36" s="163" t="s">
        <v>83</v>
      </c>
      <c r="W36" s="163" t="s">
        <v>92</v>
      </c>
      <c r="X36" s="163" t="s">
        <v>64</v>
      </c>
      <c r="Y36" s="163" t="s">
        <v>83</v>
      </c>
      <c r="Z36" s="163" t="s">
        <v>92</v>
      </c>
      <c r="AA36" s="163" t="s">
        <v>64</v>
      </c>
      <c r="AB36" s="163" t="s">
        <v>83</v>
      </c>
      <c r="AC36" s="163" t="s">
        <v>92</v>
      </c>
      <c r="AD36" s="163" t="s">
        <v>64</v>
      </c>
      <c r="AE36" s="163" t="s">
        <v>83</v>
      </c>
      <c r="AF36" s="163" t="s">
        <v>92</v>
      </c>
      <c r="AG36" s="163" t="s">
        <v>64</v>
      </c>
      <c r="AH36" s="163" t="s">
        <v>83</v>
      </c>
      <c r="AI36" s="163" t="s">
        <v>92</v>
      </c>
      <c r="AJ36" s="163" t="s">
        <v>64</v>
      </c>
      <c r="AK36" s="163" t="s">
        <v>83</v>
      </c>
      <c r="AL36" s="163" t="s">
        <v>92</v>
      </c>
    </row>
    <row r="37" spans="1:38" x14ac:dyDescent="0.25">
      <c r="A37" s="262"/>
      <c r="B37" s="263"/>
      <c r="C37" s="57">
        <v>282</v>
      </c>
      <c r="D37" s="57">
        <v>290</v>
      </c>
      <c r="E37" s="58">
        <v>97.24</v>
      </c>
      <c r="F37" s="57">
        <v>572</v>
      </c>
      <c r="G37" s="57">
        <v>586</v>
      </c>
      <c r="H37" s="58">
        <v>97.61</v>
      </c>
      <c r="I37" s="57">
        <v>818</v>
      </c>
      <c r="J37" s="57">
        <v>840</v>
      </c>
      <c r="K37" s="58">
        <v>97.38</v>
      </c>
      <c r="L37" s="57">
        <v>1037</v>
      </c>
      <c r="M37" s="57">
        <v>1060</v>
      </c>
      <c r="N37" s="58">
        <v>97.83</v>
      </c>
      <c r="O37" s="6">
        <v>1256</v>
      </c>
      <c r="P37" s="6">
        <v>1300</v>
      </c>
      <c r="Q37" s="6">
        <v>96.62</v>
      </c>
      <c r="R37" s="6">
        <v>1472</v>
      </c>
      <c r="S37" s="6">
        <v>1531</v>
      </c>
      <c r="T37" s="6">
        <v>96.15</v>
      </c>
      <c r="U37" s="6">
        <v>1686</v>
      </c>
      <c r="V37" s="6">
        <v>1755</v>
      </c>
      <c r="W37" s="170">
        <v>96.07</v>
      </c>
      <c r="X37" s="6">
        <v>1973</v>
      </c>
      <c r="Y37" s="6">
        <v>2071</v>
      </c>
      <c r="Z37" s="170">
        <v>95.27</v>
      </c>
      <c r="AA37" s="6">
        <v>2276</v>
      </c>
      <c r="AB37" s="6">
        <v>2384</v>
      </c>
      <c r="AC37" s="170">
        <v>95.47</v>
      </c>
      <c r="AD37" s="6">
        <v>2612</v>
      </c>
      <c r="AE37" s="6">
        <v>2733</v>
      </c>
      <c r="AF37" s="170">
        <v>95.57</v>
      </c>
      <c r="AG37" s="6"/>
      <c r="AH37" s="6"/>
      <c r="AI37" s="170"/>
      <c r="AJ37" s="116"/>
      <c r="AK37" s="6"/>
      <c r="AL37" s="170"/>
    </row>
    <row r="38" spans="1:38" x14ac:dyDescent="0.25">
      <c r="A38" s="165" t="s">
        <v>93</v>
      </c>
      <c r="B38" s="164" t="s">
        <v>210</v>
      </c>
      <c r="C38" s="57">
        <v>131</v>
      </c>
      <c r="D38" s="57">
        <v>133</v>
      </c>
      <c r="E38" s="58">
        <v>98.5</v>
      </c>
      <c r="F38" s="57">
        <v>248</v>
      </c>
      <c r="G38" s="57">
        <v>254</v>
      </c>
      <c r="H38" s="58">
        <v>97.64</v>
      </c>
      <c r="I38" s="57">
        <v>368</v>
      </c>
      <c r="J38" s="57">
        <v>381</v>
      </c>
      <c r="K38" s="58">
        <v>96.59</v>
      </c>
      <c r="L38" s="57">
        <v>475</v>
      </c>
      <c r="M38" s="57">
        <v>489</v>
      </c>
      <c r="N38" s="58">
        <v>97.14</v>
      </c>
      <c r="O38" s="6">
        <v>571</v>
      </c>
      <c r="P38" s="6">
        <v>603</v>
      </c>
      <c r="Q38" s="6">
        <v>94.69</v>
      </c>
      <c r="R38" s="6">
        <v>667</v>
      </c>
      <c r="S38" s="6">
        <v>709</v>
      </c>
      <c r="T38" s="6">
        <v>94.08</v>
      </c>
      <c r="U38" s="6">
        <v>780</v>
      </c>
      <c r="V38" s="6">
        <v>826</v>
      </c>
      <c r="W38" s="170">
        <v>94.43</v>
      </c>
      <c r="X38" s="6">
        <v>938</v>
      </c>
      <c r="Y38" s="6">
        <v>985</v>
      </c>
      <c r="Z38" s="170">
        <v>95.23</v>
      </c>
      <c r="AA38" s="6">
        <v>1085</v>
      </c>
      <c r="AB38" s="6">
        <v>1136</v>
      </c>
      <c r="AC38" s="170">
        <v>95.51</v>
      </c>
      <c r="AD38" s="6">
        <v>1243</v>
      </c>
      <c r="AE38" s="6">
        <v>1295</v>
      </c>
      <c r="AF38" s="170">
        <v>95.98</v>
      </c>
      <c r="AG38" s="6"/>
      <c r="AH38" s="6"/>
      <c r="AI38" s="170"/>
      <c r="AJ38" s="6"/>
      <c r="AK38" s="6"/>
      <c r="AL38" s="170"/>
    </row>
    <row r="39" spans="1:38" x14ac:dyDescent="0.25">
      <c r="A39" s="165" t="s">
        <v>94</v>
      </c>
      <c r="B39" s="164" t="s">
        <v>225</v>
      </c>
      <c r="C39" s="57"/>
      <c r="D39" s="57"/>
      <c r="E39" s="58"/>
      <c r="F39" s="57"/>
      <c r="G39" s="57"/>
      <c r="H39" s="58"/>
      <c r="I39" s="57"/>
      <c r="J39" s="57"/>
      <c r="K39" s="58"/>
      <c r="L39" s="57">
        <v>2</v>
      </c>
      <c r="M39" s="57">
        <v>2</v>
      </c>
      <c r="N39" s="58">
        <v>100</v>
      </c>
      <c r="O39" s="6">
        <v>2</v>
      </c>
      <c r="P39" s="6">
        <v>2</v>
      </c>
      <c r="Q39" s="6">
        <v>100</v>
      </c>
      <c r="R39" s="6">
        <v>2</v>
      </c>
      <c r="S39" s="6">
        <v>2</v>
      </c>
      <c r="T39" s="6">
        <v>100</v>
      </c>
      <c r="U39" s="6">
        <v>3</v>
      </c>
      <c r="V39" s="6">
        <v>3</v>
      </c>
      <c r="W39" s="170">
        <v>100</v>
      </c>
      <c r="X39" s="6">
        <v>3</v>
      </c>
      <c r="Y39" s="6">
        <v>3</v>
      </c>
      <c r="Z39" s="170">
        <v>100</v>
      </c>
      <c r="AA39" s="6">
        <v>3</v>
      </c>
      <c r="AB39" s="6">
        <v>3</v>
      </c>
      <c r="AC39" s="170">
        <v>100</v>
      </c>
      <c r="AD39" s="6">
        <v>3</v>
      </c>
      <c r="AE39" s="6">
        <v>3</v>
      </c>
      <c r="AF39" s="170">
        <v>100</v>
      </c>
      <c r="AG39" s="6"/>
      <c r="AH39" s="6"/>
      <c r="AI39" s="170"/>
      <c r="AJ39" s="6"/>
      <c r="AK39" s="6"/>
      <c r="AL39" s="170"/>
    </row>
    <row r="40" spans="1:38" x14ac:dyDescent="0.25">
      <c r="A40" s="165" t="s">
        <v>95</v>
      </c>
      <c r="B40" s="164" t="s">
        <v>211</v>
      </c>
      <c r="C40" s="57">
        <v>29</v>
      </c>
      <c r="D40" s="57">
        <v>33</v>
      </c>
      <c r="E40" s="58">
        <v>87.88</v>
      </c>
      <c r="F40" s="57">
        <v>63</v>
      </c>
      <c r="G40" s="57">
        <v>68</v>
      </c>
      <c r="H40" s="58">
        <v>92.65</v>
      </c>
      <c r="I40" s="57">
        <v>84</v>
      </c>
      <c r="J40" s="57">
        <v>90</v>
      </c>
      <c r="K40" s="58">
        <v>93.33</v>
      </c>
      <c r="L40" s="57">
        <v>105</v>
      </c>
      <c r="M40" s="57">
        <v>111</v>
      </c>
      <c r="N40" s="58">
        <v>94.59</v>
      </c>
      <c r="O40" s="6">
        <v>130</v>
      </c>
      <c r="P40" s="6">
        <v>138</v>
      </c>
      <c r="Q40" s="6">
        <v>94.2</v>
      </c>
      <c r="R40" s="6">
        <v>156</v>
      </c>
      <c r="S40" s="6">
        <v>164</v>
      </c>
      <c r="T40" s="6">
        <v>95.12</v>
      </c>
      <c r="U40" s="6">
        <v>171</v>
      </c>
      <c r="V40" s="6">
        <v>180</v>
      </c>
      <c r="W40" s="170">
        <v>95</v>
      </c>
      <c r="X40" s="6">
        <v>198</v>
      </c>
      <c r="Y40" s="6">
        <v>207</v>
      </c>
      <c r="Z40" s="170">
        <v>95.65</v>
      </c>
      <c r="AA40" s="6">
        <v>229</v>
      </c>
      <c r="AB40" s="6">
        <v>239</v>
      </c>
      <c r="AC40" s="170">
        <v>95.82</v>
      </c>
      <c r="AD40" s="6">
        <v>265</v>
      </c>
      <c r="AE40" s="6">
        <v>277</v>
      </c>
      <c r="AF40" s="170">
        <v>95.67</v>
      </c>
      <c r="AG40" s="6"/>
      <c r="AH40" s="6"/>
      <c r="AI40" s="170"/>
      <c r="AJ40" s="6"/>
      <c r="AK40" s="6"/>
      <c r="AL40" s="170"/>
    </row>
    <row r="41" spans="1:38" x14ac:dyDescent="0.25">
      <c r="A41" s="165" t="s">
        <v>96</v>
      </c>
      <c r="B41" s="164" t="s">
        <v>226</v>
      </c>
      <c r="C41" s="57">
        <v>1</v>
      </c>
      <c r="D41" s="57">
        <v>1</v>
      </c>
      <c r="E41" s="58">
        <v>100</v>
      </c>
      <c r="F41" s="57">
        <v>3</v>
      </c>
      <c r="G41" s="57">
        <v>3</v>
      </c>
      <c r="H41" s="58">
        <v>100</v>
      </c>
      <c r="I41" s="57">
        <v>4</v>
      </c>
      <c r="J41" s="57">
        <v>4</v>
      </c>
      <c r="K41" s="58">
        <v>100</v>
      </c>
      <c r="L41" s="57">
        <v>6</v>
      </c>
      <c r="M41" s="57">
        <v>6</v>
      </c>
      <c r="N41" s="58">
        <v>100</v>
      </c>
      <c r="O41" s="6">
        <v>6</v>
      </c>
      <c r="P41" s="6">
        <v>6</v>
      </c>
      <c r="Q41" s="6">
        <v>100</v>
      </c>
      <c r="R41" s="6">
        <v>8</v>
      </c>
      <c r="S41" s="6">
        <v>8</v>
      </c>
      <c r="T41" s="6">
        <v>100</v>
      </c>
      <c r="U41" s="6">
        <v>10</v>
      </c>
      <c r="V41" s="6">
        <v>10</v>
      </c>
      <c r="W41" s="170">
        <v>100</v>
      </c>
      <c r="X41" s="6">
        <v>11</v>
      </c>
      <c r="Y41" s="6">
        <v>11</v>
      </c>
      <c r="Z41" s="170">
        <v>100</v>
      </c>
      <c r="AA41" s="6">
        <v>13</v>
      </c>
      <c r="AB41" s="6">
        <v>13</v>
      </c>
      <c r="AC41" s="170">
        <v>100</v>
      </c>
      <c r="AD41" s="6">
        <v>15</v>
      </c>
      <c r="AE41" s="6">
        <v>15</v>
      </c>
      <c r="AF41" s="170">
        <v>100</v>
      </c>
      <c r="AG41" s="6"/>
      <c r="AH41" s="6"/>
      <c r="AI41" s="170"/>
      <c r="AJ41" s="6"/>
      <c r="AK41" s="6"/>
      <c r="AL41" s="170"/>
    </row>
    <row r="42" spans="1:38" x14ac:dyDescent="0.25">
      <c r="A42" s="165" t="s">
        <v>97</v>
      </c>
      <c r="B42" s="164" t="s">
        <v>227</v>
      </c>
      <c r="C42" s="57">
        <v>0</v>
      </c>
      <c r="D42" s="57">
        <v>1</v>
      </c>
      <c r="E42" s="58">
        <v>0</v>
      </c>
      <c r="F42" s="57">
        <v>2</v>
      </c>
      <c r="G42" s="57">
        <v>3</v>
      </c>
      <c r="H42" s="58">
        <v>66.67</v>
      </c>
      <c r="I42" s="57">
        <v>2</v>
      </c>
      <c r="J42" s="57">
        <v>3</v>
      </c>
      <c r="K42" s="58">
        <v>66.67</v>
      </c>
      <c r="L42" s="57">
        <v>2</v>
      </c>
      <c r="M42" s="57">
        <v>3</v>
      </c>
      <c r="N42" s="58">
        <v>66.67</v>
      </c>
      <c r="O42" s="6">
        <v>2</v>
      </c>
      <c r="P42" s="6">
        <v>3</v>
      </c>
      <c r="Q42" s="6">
        <v>66.67</v>
      </c>
      <c r="R42" s="6">
        <v>2</v>
      </c>
      <c r="S42" s="6">
        <v>3</v>
      </c>
      <c r="T42" s="6">
        <v>66.67</v>
      </c>
      <c r="U42" s="6">
        <v>3</v>
      </c>
      <c r="V42" s="6">
        <v>4</v>
      </c>
      <c r="W42" s="170">
        <v>75</v>
      </c>
      <c r="X42" s="6">
        <v>4</v>
      </c>
      <c r="Y42" s="6">
        <v>5</v>
      </c>
      <c r="Z42" s="170">
        <v>80</v>
      </c>
      <c r="AA42" s="6">
        <v>6</v>
      </c>
      <c r="AB42" s="6">
        <v>7</v>
      </c>
      <c r="AC42" s="170">
        <v>85.71</v>
      </c>
      <c r="AD42" s="6">
        <v>7</v>
      </c>
      <c r="AE42" s="6">
        <v>9</v>
      </c>
      <c r="AF42" s="170">
        <v>77.78</v>
      </c>
      <c r="AG42" s="6"/>
      <c r="AH42" s="6"/>
      <c r="AI42" s="170"/>
      <c r="AJ42" s="6"/>
      <c r="AK42" s="6"/>
      <c r="AL42" s="170"/>
    </row>
    <row r="43" spans="1:38" x14ac:dyDescent="0.25">
      <c r="A43" s="165" t="s">
        <v>188</v>
      </c>
      <c r="B43" s="164" t="s">
        <v>228</v>
      </c>
      <c r="C43" s="57">
        <v>121</v>
      </c>
      <c r="D43" s="57">
        <v>122</v>
      </c>
      <c r="E43" s="58">
        <v>99.18</v>
      </c>
      <c r="F43" s="57">
        <v>256</v>
      </c>
      <c r="G43" s="57">
        <v>258</v>
      </c>
      <c r="H43" s="58">
        <v>99.22</v>
      </c>
      <c r="I43">
        <v>360</v>
      </c>
      <c r="J43">
        <v>362</v>
      </c>
      <c r="K43">
        <v>99.45</v>
      </c>
      <c r="L43">
        <v>447</v>
      </c>
      <c r="M43">
        <v>449</v>
      </c>
      <c r="N43">
        <v>99.55</v>
      </c>
      <c r="O43">
        <v>545</v>
      </c>
      <c r="P43">
        <v>548</v>
      </c>
      <c r="Q43">
        <v>99.45</v>
      </c>
      <c r="R43">
        <v>637</v>
      </c>
      <c r="S43">
        <v>645</v>
      </c>
      <c r="T43">
        <v>98.76</v>
      </c>
      <c r="U43">
        <v>719</v>
      </c>
      <c r="V43">
        <v>732</v>
      </c>
      <c r="W43">
        <v>98.22</v>
      </c>
      <c r="X43">
        <v>819</v>
      </c>
      <c r="Y43">
        <v>860</v>
      </c>
      <c r="Z43">
        <v>95.23</v>
      </c>
      <c r="AA43">
        <v>940</v>
      </c>
      <c r="AB43">
        <v>986</v>
      </c>
      <c r="AC43">
        <v>95.33</v>
      </c>
      <c r="AD43">
        <v>1079</v>
      </c>
      <c r="AE43">
        <v>1134</v>
      </c>
      <c r="AF43">
        <v>95.15</v>
      </c>
    </row>
  </sheetData>
  <mergeCells count="27">
    <mergeCell ref="A5:L5"/>
    <mergeCell ref="AG16:AI16"/>
    <mergeCell ref="AJ16:AL16"/>
    <mergeCell ref="O16:Q16"/>
    <mergeCell ref="R16:T16"/>
    <mergeCell ref="U16:W16"/>
    <mergeCell ref="X16:Z16"/>
    <mergeCell ref="AA16:AC16"/>
    <mergeCell ref="AD16:AF16"/>
    <mergeCell ref="A16:B17"/>
    <mergeCell ref="C16:E16"/>
    <mergeCell ref="F16:H16"/>
    <mergeCell ref="I16:K16"/>
    <mergeCell ref="L16:N16"/>
    <mergeCell ref="A36:B37"/>
    <mergeCell ref="C35:E35"/>
    <mergeCell ref="F35:H35"/>
    <mergeCell ref="I35:K35"/>
    <mergeCell ref="L35:N35"/>
    <mergeCell ref="AG35:AI35"/>
    <mergeCell ref="AJ35:AL35"/>
    <mergeCell ref="AD35:AF35"/>
    <mergeCell ref="O35:Q35"/>
    <mergeCell ref="R35:T35"/>
    <mergeCell ref="U35:W35"/>
    <mergeCell ref="X35:Z35"/>
    <mergeCell ref="AA35:AC35"/>
  </mergeCells>
  <phoneticPr fontId="62"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XFC39"/>
  <sheetViews>
    <sheetView topLeftCell="A4" zoomScaleNormal="100" workbookViewId="0">
      <pane xSplit="1" topLeftCell="B1" activePane="topRight" state="frozen"/>
      <selection pane="topRight" activeCell="J25" sqref="J25"/>
    </sheetView>
  </sheetViews>
  <sheetFormatPr baseColWidth="10" defaultRowHeight="15" x14ac:dyDescent="0.25"/>
  <cols>
    <col min="1" max="1" width="14" customWidth="1"/>
    <col min="2" max="2" width="33.7109375" customWidth="1"/>
    <col min="3" max="4" width="13.5703125" customWidth="1"/>
    <col min="5" max="39" width="13.7109375" customWidth="1"/>
    <col min="40" max="51" width="0" hidden="1" customWidth="1"/>
  </cols>
  <sheetData>
    <row r="1" spans="1:16383" x14ac:dyDescent="0.25">
      <c r="A1" s="237" t="s">
        <v>252</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pans="1:16383" x14ac:dyDescent="0.25">
      <c r="A3" s="45" t="s">
        <v>85</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1:16383" x14ac:dyDescent="0.25">
      <c r="A5" s="45" t="s">
        <v>70</v>
      </c>
      <c r="B5" s="46" t="s">
        <v>86</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row>
    <row r="6" spans="1:16383" x14ac:dyDescent="0.25">
      <c r="A6" s="45" t="s">
        <v>72</v>
      </c>
      <c r="B6" s="46" t="s">
        <v>87</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row>
    <row r="13" spans="1:16383" x14ac:dyDescent="0.25">
      <c r="A13" s="233" t="s">
        <v>100</v>
      </c>
      <c r="B13" s="234"/>
      <c r="C13" s="223" t="s">
        <v>51</v>
      </c>
      <c r="D13" s="230"/>
      <c r="E13" s="224"/>
      <c r="F13" s="223" t="s">
        <v>52</v>
      </c>
      <c r="G13" s="230"/>
      <c r="H13" s="224"/>
      <c r="I13" s="223" t="s">
        <v>53</v>
      </c>
      <c r="J13" s="230"/>
      <c r="K13" s="224"/>
      <c r="L13" s="223" t="s">
        <v>54</v>
      </c>
      <c r="M13" s="230"/>
      <c r="N13" s="224"/>
      <c r="O13" s="223" t="s">
        <v>55</v>
      </c>
      <c r="P13" s="230"/>
      <c r="Q13" s="224"/>
      <c r="R13" s="223" t="s">
        <v>56</v>
      </c>
      <c r="S13" s="230"/>
      <c r="T13" s="224"/>
      <c r="U13" s="223" t="s">
        <v>91</v>
      </c>
      <c r="V13" s="230"/>
      <c r="W13" s="224"/>
      <c r="X13" s="223" t="s">
        <v>58</v>
      </c>
      <c r="Y13" s="230"/>
      <c r="Z13" s="224"/>
      <c r="AA13" s="223" t="s">
        <v>59</v>
      </c>
      <c r="AB13" s="230"/>
      <c r="AC13" s="224"/>
      <c r="AD13" s="223" t="s">
        <v>60</v>
      </c>
      <c r="AE13" s="230"/>
      <c r="AF13" s="224"/>
      <c r="AG13" s="223" t="s">
        <v>61</v>
      </c>
      <c r="AH13" s="230"/>
      <c r="AI13" s="224"/>
      <c r="AJ13" s="223" t="s">
        <v>62</v>
      </c>
      <c r="AK13" s="230"/>
      <c r="AL13" s="224"/>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c r="XET13" s="46"/>
      <c r="XEU13" s="46"/>
      <c r="XEV13" s="46"/>
      <c r="XEW13" s="46"/>
      <c r="XEX13" s="46"/>
      <c r="XEY13" s="46"/>
      <c r="XEZ13" s="46"/>
      <c r="XFA13" s="46"/>
      <c r="XFB13" s="46"/>
      <c r="XFC13" s="46"/>
    </row>
    <row r="14" spans="1:16383" x14ac:dyDescent="0.25">
      <c r="A14" s="235"/>
      <c r="B14" s="236"/>
      <c r="C14" s="40" t="s">
        <v>64</v>
      </c>
      <c r="D14" s="40" t="s">
        <v>83</v>
      </c>
      <c r="E14" s="40" t="s">
        <v>92</v>
      </c>
      <c r="F14" s="40" t="s">
        <v>64</v>
      </c>
      <c r="G14" s="40" t="s">
        <v>83</v>
      </c>
      <c r="H14" s="40" t="s">
        <v>92</v>
      </c>
      <c r="I14" s="40" t="s">
        <v>64</v>
      </c>
      <c r="J14" s="40" t="s">
        <v>83</v>
      </c>
      <c r="K14" s="40" t="s">
        <v>92</v>
      </c>
      <c r="L14" s="40" t="s">
        <v>64</v>
      </c>
      <c r="M14" s="40" t="s">
        <v>83</v>
      </c>
      <c r="N14" s="40" t="s">
        <v>92</v>
      </c>
      <c r="O14" s="40" t="s">
        <v>64</v>
      </c>
      <c r="P14" s="40" t="s">
        <v>83</v>
      </c>
      <c r="Q14" s="40" t="s">
        <v>92</v>
      </c>
      <c r="R14" s="40" t="s">
        <v>64</v>
      </c>
      <c r="S14" s="40" t="s">
        <v>83</v>
      </c>
      <c r="T14" s="40" t="s">
        <v>92</v>
      </c>
      <c r="U14" s="40" t="s">
        <v>64</v>
      </c>
      <c r="V14" s="40" t="s">
        <v>83</v>
      </c>
      <c r="W14" s="40" t="s">
        <v>92</v>
      </c>
      <c r="X14" s="40" t="s">
        <v>64</v>
      </c>
      <c r="Y14" s="40" t="s">
        <v>83</v>
      </c>
      <c r="Z14" s="40" t="s">
        <v>92</v>
      </c>
      <c r="AA14" s="40" t="s">
        <v>64</v>
      </c>
      <c r="AB14" s="40" t="s">
        <v>83</v>
      </c>
      <c r="AC14" s="40" t="s">
        <v>92</v>
      </c>
      <c r="AD14" s="40" t="s">
        <v>64</v>
      </c>
      <c r="AE14" s="40" t="s">
        <v>83</v>
      </c>
      <c r="AF14" s="40" t="s">
        <v>92</v>
      </c>
      <c r="AG14" s="40" t="s">
        <v>64</v>
      </c>
      <c r="AH14" s="40" t="s">
        <v>83</v>
      </c>
      <c r="AI14" s="40" t="s">
        <v>92</v>
      </c>
      <c r="AJ14" s="40" t="s">
        <v>64</v>
      </c>
      <c r="AK14" s="40" t="s">
        <v>83</v>
      </c>
      <c r="AL14" s="40" t="s">
        <v>92</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231" t="s">
        <v>99</v>
      </c>
      <c r="B15" s="232"/>
      <c r="C15" s="154">
        <f>SUM(C16:C22)</f>
        <v>556</v>
      </c>
      <c r="D15" s="154">
        <f>SUM(D16:D22)</f>
        <v>1236</v>
      </c>
      <c r="E15" s="155">
        <f>C15/D15*100</f>
        <v>44.983818770226534</v>
      </c>
      <c r="F15" s="154">
        <f>SUM(F16:F22)</f>
        <v>713</v>
      </c>
      <c r="G15" s="154">
        <f>SUM(G16:G22)</f>
        <v>1311</v>
      </c>
      <c r="H15" s="155">
        <f>F15/G15*100</f>
        <v>54.385964912280706</v>
      </c>
      <c r="I15" s="57">
        <f>SUM(I16:I22)</f>
        <v>0</v>
      </c>
      <c r="J15" s="57">
        <f>SUM(J16:J22)</f>
        <v>0</v>
      </c>
      <c r="K15" s="155" t="e">
        <f>I15/J15*100</f>
        <v>#DIV/0!</v>
      </c>
      <c r="L15" s="57">
        <f>SUM(L16:L22)</f>
        <v>0</v>
      </c>
      <c r="M15" s="57">
        <f>SUM(M16:M22)</f>
        <v>0</v>
      </c>
      <c r="N15" s="155" t="e">
        <f>L15/M15*100</f>
        <v>#DIV/0!</v>
      </c>
      <c r="O15" s="57">
        <f>SUM(O16:O22)</f>
        <v>0</v>
      </c>
      <c r="P15" s="57">
        <f>SUM(P16:P22)</f>
        <v>0</v>
      </c>
      <c r="Q15" s="155" t="e">
        <f t="shared" ref="Q15" si="0">O15/P15*100</f>
        <v>#DIV/0!</v>
      </c>
      <c r="R15" s="57">
        <f>SUM(R16:R22)</f>
        <v>0</v>
      </c>
      <c r="S15" s="57">
        <f>SUM(S16:S22)</f>
        <v>0</v>
      </c>
      <c r="T15" s="155" t="e">
        <f>R15/S15*100</f>
        <v>#DIV/0!</v>
      </c>
      <c r="U15" s="57">
        <f>SUM(U16:U22)</f>
        <v>0</v>
      </c>
      <c r="V15" s="57">
        <f>SUM(V16:V22)</f>
        <v>0</v>
      </c>
      <c r="W15" s="155" t="e">
        <f>U15/V15*100</f>
        <v>#DIV/0!</v>
      </c>
      <c r="X15" s="57">
        <f>SUM(X16:X22)</f>
        <v>0</v>
      </c>
      <c r="Y15" s="57">
        <f>SUM(Y16:Y22)</f>
        <v>0</v>
      </c>
      <c r="Z15" s="155" t="e">
        <f t="shared" ref="Z15:Z22" si="1">X15/Y15*100</f>
        <v>#DIV/0!</v>
      </c>
      <c r="AA15" s="57">
        <f>SUM(AA16:AA22)</f>
        <v>0</v>
      </c>
      <c r="AB15" s="57">
        <f>SUM(AB16:AB22)</f>
        <v>0</v>
      </c>
      <c r="AC15" s="155" t="e">
        <f>AA15/AB15*100</f>
        <v>#DIV/0!</v>
      </c>
      <c r="AD15" s="57">
        <f>SUM(AD16:AD22)</f>
        <v>0</v>
      </c>
      <c r="AE15" s="57">
        <f>SUM(AE16:AE22)</f>
        <v>0</v>
      </c>
      <c r="AF15" s="155" t="e">
        <f>AD15/AE15*100</f>
        <v>#DIV/0!</v>
      </c>
      <c r="AG15" s="57">
        <f>SUM(AG16:AG22)</f>
        <v>0</v>
      </c>
      <c r="AH15" s="57">
        <f>SUM(AH16:AH22)</f>
        <v>0</v>
      </c>
      <c r="AI15" s="155" t="e">
        <f>AG15/AH15*100</f>
        <v>#DIV/0!</v>
      </c>
      <c r="AJ15" s="57"/>
      <c r="AK15" s="57">
        <f t="shared" ref="AK15" si="2">SUM(AK16:AK20)</f>
        <v>0</v>
      </c>
      <c r="AL15" s="155" t="e">
        <f t="shared" ref="AL15:AL22" si="3">AJ15/AK15*100</f>
        <v>#DIV/0!</v>
      </c>
      <c r="AM15" s="56"/>
      <c r="AN15" s="56"/>
      <c r="AO15" s="56"/>
      <c r="AP15" s="56"/>
      <c r="AQ15" s="56"/>
      <c r="AR15" s="56"/>
      <c r="AS15" s="56"/>
      <c r="AT15" s="56"/>
      <c r="AU15" s="56"/>
      <c r="AV15" s="56"/>
      <c r="AW15" s="56"/>
      <c r="AX15" s="56"/>
      <c r="AY15" s="5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93</v>
      </c>
      <c r="B16" s="130" t="s">
        <v>1</v>
      </c>
      <c r="C16" s="57">
        <v>179</v>
      </c>
      <c r="D16" s="57">
        <v>395</v>
      </c>
      <c r="E16" s="155">
        <f t="shared" ref="E16:E22" si="4">C16/D16*100</f>
        <v>45.316455696202532</v>
      </c>
      <c r="F16" s="57">
        <v>208</v>
      </c>
      <c r="G16" s="57">
        <v>434</v>
      </c>
      <c r="H16" s="155">
        <f t="shared" ref="H16:H22" si="5">F16/G16*100</f>
        <v>47.926267281105986</v>
      </c>
      <c r="I16" s="57"/>
      <c r="J16" s="57"/>
      <c r="K16" s="155">
        <v>47.383720930232599</v>
      </c>
      <c r="L16" s="57"/>
      <c r="M16" s="57"/>
      <c r="N16" s="155">
        <v>36.705882352941202</v>
      </c>
      <c r="O16" s="57"/>
      <c r="P16" s="57"/>
      <c r="Q16" s="155">
        <v>44.285714285714299</v>
      </c>
      <c r="R16" s="57"/>
      <c r="S16" s="57"/>
      <c r="T16" s="155">
        <v>40.040650406504099</v>
      </c>
      <c r="U16" s="57"/>
      <c r="V16" s="57"/>
      <c r="W16" s="155" t="e">
        <f t="shared" ref="W16:W22" si="6">U16/V16*100</f>
        <v>#DIV/0!</v>
      </c>
      <c r="X16" s="57"/>
      <c r="Y16" s="57"/>
      <c r="Z16" s="155" t="e">
        <f t="shared" si="1"/>
        <v>#DIV/0!</v>
      </c>
      <c r="AA16" s="57"/>
      <c r="AB16" s="57"/>
      <c r="AC16" s="155" t="e">
        <f t="shared" ref="AC16:AC22" si="7">AA16/AB16*100</f>
        <v>#DIV/0!</v>
      </c>
      <c r="AD16" s="57"/>
      <c r="AE16" s="57"/>
      <c r="AF16" s="155" t="e">
        <f t="shared" ref="AF16:AF22" si="8">AD16/AE16*100</f>
        <v>#DIV/0!</v>
      </c>
      <c r="AG16" s="57"/>
      <c r="AH16" s="57"/>
      <c r="AI16" s="155" t="e">
        <f t="shared" ref="AI16:AI22" si="9">AG16/AH16*100</f>
        <v>#DIV/0!</v>
      </c>
      <c r="AJ16" s="57"/>
      <c r="AK16" s="57"/>
      <c r="AL16" s="155" t="e">
        <f t="shared" si="3"/>
        <v>#DIV/0!</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94</v>
      </c>
      <c r="B17" s="130" t="s">
        <v>2</v>
      </c>
      <c r="C17" s="57">
        <v>15</v>
      </c>
      <c r="D17" s="57">
        <v>31</v>
      </c>
      <c r="E17" s="155">
        <f t="shared" si="4"/>
        <v>48.387096774193552</v>
      </c>
      <c r="F17" s="57">
        <v>14</v>
      </c>
      <c r="G17" s="57">
        <v>15</v>
      </c>
      <c r="H17" s="155">
        <f t="shared" si="5"/>
        <v>93.333333333333329</v>
      </c>
      <c r="I17" s="57"/>
      <c r="J17" s="57"/>
      <c r="K17" s="155">
        <v>57.142857142857103</v>
      </c>
      <c r="L17" s="57"/>
      <c r="M17" s="57"/>
      <c r="N17" s="155">
        <v>93.3333333333333</v>
      </c>
      <c r="O17" s="57"/>
      <c r="P17" s="57"/>
      <c r="Q17" s="155">
        <v>94.827586206896598</v>
      </c>
      <c r="R17" s="57"/>
      <c r="S17" s="57"/>
      <c r="T17" s="155">
        <v>91.6666666666667</v>
      </c>
      <c r="U17" s="57"/>
      <c r="V17" s="57"/>
      <c r="W17" s="155" t="e">
        <f t="shared" si="6"/>
        <v>#DIV/0!</v>
      </c>
      <c r="X17" s="57"/>
      <c r="Y17" s="57"/>
      <c r="Z17" s="155" t="e">
        <f t="shared" si="1"/>
        <v>#DIV/0!</v>
      </c>
      <c r="AA17" s="57"/>
      <c r="AB17" s="57"/>
      <c r="AC17" s="155" t="e">
        <f t="shared" si="7"/>
        <v>#DIV/0!</v>
      </c>
      <c r="AD17" s="57"/>
      <c r="AE17" s="57"/>
      <c r="AF17" s="155" t="e">
        <f t="shared" si="8"/>
        <v>#DIV/0!</v>
      </c>
      <c r="AG17" s="57"/>
      <c r="AH17" s="57"/>
      <c r="AI17" s="155" t="e">
        <f t="shared" si="9"/>
        <v>#DIV/0!</v>
      </c>
      <c r="AJ17" s="57"/>
      <c r="AK17" s="57"/>
      <c r="AL17" s="155" t="e">
        <f t="shared" si="3"/>
        <v>#DIV/0!</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s="180" customFormat="1" x14ac:dyDescent="0.25">
      <c r="A18" s="187" t="s">
        <v>95</v>
      </c>
      <c r="B18" s="188" t="s">
        <v>3</v>
      </c>
      <c r="C18" s="185">
        <v>41</v>
      </c>
      <c r="D18" s="185">
        <v>58</v>
      </c>
      <c r="E18" s="155">
        <f t="shared" si="4"/>
        <v>70.689655172413794</v>
      </c>
      <c r="F18" s="185">
        <v>45</v>
      </c>
      <c r="G18" s="57">
        <v>73</v>
      </c>
      <c r="H18" s="155">
        <f t="shared" si="5"/>
        <v>61.643835616438359</v>
      </c>
      <c r="I18" s="57"/>
      <c r="J18" s="57"/>
      <c r="K18" s="184">
        <v>39.344262295081997</v>
      </c>
      <c r="L18" s="185"/>
      <c r="M18" s="57"/>
      <c r="N18" s="184">
        <v>44.827586206896598</v>
      </c>
      <c r="O18" s="185"/>
      <c r="P18" s="57"/>
      <c r="Q18" s="184">
        <v>50.467289719626201</v>
      </c>
      <c r="R18" s="185"/>
      <c r="S18" s="57"/>
      <c r="T18" s="184">
        <v>57.723577235772403</v>
      </c>
      <c r="U18" s="185"/>
      <c r="V18" s="57"/>
      <c r="W18" s="184" t="e">
        <f t="shared" si="6"/>
        <v>#DIV/0!</v>
      </c>
      <c r="X18" s="185"/>
      <c r="Y18" s="57"/>
      <c r="Z18" s="184" t="e">
        <f t="shared" si="1"/>
        <v>#DIV/0!</v>
      </c>
      <c r="AA18" s="185"/>
      <c r="AB18" s="185"/>
      <c r="AC18" s="184" t="e">
        <f t="shared" si="7"/>
        <v>#DIV/0!</v>
      </c>
      <c r="AD18" s="185"/>
      <c r="AE18" s="185"/>
      <c r="AF18" s="184" t="e">
        <f t="shared" si="8"/>
        <v>#DIV/0!</v>
      </c>
      <c r="AG18" s="185"/>
      <c r="AH18" s="185"/>
      <c r="AI18" s="184" t="e">
        <f t="shared" si="9"/>
        <v>#DIV/0!</v>
      </c>
      <c r="AJ18" s="185"/>
      <c r="AK18" s="185"/>
      <c r="AL18" s="184" t="e">
        <f t="shared" si="3"/>
        <v>#DIV/0!</v>
      </c>
    </row>
    <row r="19" spans="1:16383" x14ac:dyDescent="0.25">
      <c r="A19" s="61" t="s">
        <v>96</v>
      </c>
      <c r="B19" s="130" t="s">
        <v>4</v>
      </c>
      <c r="C19" s="57">
        <v>10</v>
      </c>
      <c r="D19" s="57">
        <v>18</v>
      </c>
      <c r="E19" s="155">
        <f t="shared" si="4"/>
        <v>55.555555555555557</v>
      </c>
      <c r="F19" s="57">
        <v>10</v>
      </c>
      <c r="G19" s="57">
        <v>13</v>
      </c>
      <c r="H19" s="155">
        <f t="shared" si="5"/>
        <v>76.923076923076934</v>
      </c>
      <c r="I19" s="57"/>
      <c r="J19" s="57"/>
      <c r="K19" s="155">
        <v>50</v>
      </c>
      <c r="L19" s="57"/>
      <c r="M19" s="57"/>
      <c r="N19" s="155">
        <v>59.259259259259302</v>
      </c>
      <c r="O19" s="57"/>
      <c r="P19" s="57"/>
      <c r="Q19" s="155">
        <v>85</v>
      </c>
      <c r="R19" s="57"/>
      <c r="S19" s="57"/>
      <c r="T19" s="155">
        <v>84.090909090909093</v>
      </c>
      <c r="U19" s="57"/>
      <c r="V19" s="57"/>
      <c r="W19" s="155" t="e">
        <f t="shared" si="6"/>
        <v>#DIV/0!</v>
      </c>
      <c r="X19" s="57"/>
      <c r="Y19" s="57"/>
      <c r="Z19" s="155" t="e">
        <f t="shared" si="1"/>
        <v>#DIV/0!</v>
      </c>
      <c r="AA19" s="57"/>
      <c r="AB19" s="57"/>
      <c r="AC19" s="155" t="e">
        <f t="shared" si="7"/>
        <v>#DIV/0!</v>
      </c>
      <c r="AD19" s="57"/>
      <c r="AE19" s="57"/>
      <c r="AF19" s="155" t="e">
        <f t="shared" si="8"/>
        <v>#DIV/0!</v>
      </c>
      <c r="AG19" s="57"/>
      <c r="AH19" s="57"/>
      <c r="AI19" s="155" t="e">
        <f t="shared" si="9"/>
        <v>#DIV/0!</v>
      </c>
      <c r="AJ19" s="57"/>
      <c r="AK19" s="57"/>
      <c r="AL19" s="155" t="e">
        <f t="shared" si="3"/>
        <v>#DIV/0!</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61" t="s">
        <v>97</v>
      </c>
      <c r="B20" s="130" t="s">
        <v>98</v>
      </c>
      <c r="C20" s="57">
        <v>6</v>
      </c>
      <c r="D20" s="57">
        <v>8</v>
      </c>
      <c r="E20" s="155">
        <f t="shared" si="4"/>
        <v>75</v>
      </c>
      <c r="F20" s="57">
        <v>7</v>
      </c>
      <c r="G20" s="57">
        <v>7</v>
      </c>
      <c r="H20" s="155">
        <f t="shared" si="5"/>
        <v>100</v>
      </c>
      <c r="I20" s="57"/>
      <c r="J20" s="57"/>
      <c r="K20" s="155">
        <v>100</v>
      </c>
      <c r="L20" s="57"/>
      <c r="M20" s="57"/>
      <c r="N20" s="155">
        <v>91.304347826086996</v>
      </c>
      <c r="O20" s="57"/>
      <c r="P20" s="57"/>
      <c r="Q20" s="155">
        <v>95.8333333333333</v>
      </c>
      <c r="R20" s="57"/>
      <c r="S20" s="57"/>
      <c r="T20" s="155">
        <v>88.8888888888889</v>
      </c>
      <c r="U20" s="57"/>
      <c r="V20" s="57"/>
      <c r="W20" s="155" t="e">
        <f t="shared" si="6"/>
        <v>#DIV/0!</v>
      </c>
      <c r="X20" s="57"/>
      <c r="Y20" s="57"/>
      <c r="Z20" s="155" t="e">
        <f t="shared" si="1"/>
        <v>#DIV/0!</v>
      </c>
      <c r="AA20" s="57"/>
      <c r="AB20" s="57"/>
      <c r="AC20" s="155" t="e">
        <f t="shared" si="7"/>
        <v>#DIV/0!</v>
      </c>
      <c r="AD20" s="57"/>
      <c r="AE20" s="57"/>
      <c r="AF20" s="155" t="e">
        <f t="shared" si="8"/>
        <v>#DIV/0!</v>
      </c>
      <c r="AG20" s="57"/>
      <c r="AH20" s="57"/>
      <c r="AI20" s="155" t="e">
        <f t="shared" si="9"/>
        <v>#DIV/0!</v>
      </c>
      <c r="AJ20" s="57"/>
      <c r="AK20" s="57"/>
      <c r="AL20" s="155" t="e">
        <f t="shared" si="3"/>
        <v>#DIV/0!</v>
      </c>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c r="XET20" s="46"/>
      <c r="XEU20" s="46"/>
      <c r="XEV20" s="46"/>
      <c r="XEW20" s="46"/>
      <c r="XEX20" s="46"/>
      <c r="XEY20" s="46"/>
      <c r="XEZ20" s="46"/>
      <c r="XFA20" s="46"/>
      <c r="XFB20" s="46"/>
      <c r="XFC20" s="46"/>
    </row>
    <row r="21" spans="1:16383" s="180" customFormat="1" x14ac:dyDescent="0.25">
      <c r="A21" s="181" t="s">
        <v>188</v>
      </c>
      <c r="B21" s="182" t="s">
        <v>192</v>
      </c>
      <c r="C21" s="183">
        <v>181</v>
      </c>
      <c r="D21" s="183">
        <v>369</v>
      </c>
      <c r="E21" s="155">
        <f t="shared" si="4"/>
        <v>49.051490514905147</v>
      </c>
      <c r="F21" s="183">
        <v>269</v>
      </c>
      <c r="G21" s="57">
        <v>376</v>
      </c>
      <c r="H21" s="155">
        <f t="shared" si="5"/>
        <v>71.542553191489361</v>
      </c>
      <c r="I21" s="57"/>
      <c r="J21" s="57"/>
      <c r="K21" s="184">
        <v>59.696969696969703</v>
      </c>
      <c r="L21" s="183"/>
      <c r="M21" s="57"/>
      <c r="N21" s="184">
        <v>51.311953352769699</v>
      </c>
      <c r="O21" s="183"/>
      <c r="P21" s="57"/>
      <c r="Q21" s="184">
        <v>59.064327485380097</v>
      </c>
      <c r="R21" s="183"/>
      <c r="S21" s="57"/>
      <c r="T21" s="184">
        <v>51.086956521739097</v>
      </c>
      <c r="U21" s="183"/>
      <c r="V21" s="57"/>
      <c r="W21" s="184" t="e">
        <f t="shared" si="6"/>
        <v>#DIV/0!</v>
      </c>
      <c r="X21" s="183"/>
      <c r="Y21" s="57"/>
      <c r="Z21" s="184" t="e">
        <f t="shared" si="1"/>
        <v>#DIV/0!</v>
      </c>
      <c r="AA21" s="183"/>
      <c r="AB21" s="185"/>
      <c r="AC21" s="184" t="e">
        <f t="shared" si="7"/>
        <v>#DIV/0!</v>
      </c>
      <c r="AD21" s="183"/>
      <c r="AE21" s="185"/>
      <c r="AF21" s="184" t="e">
        <f t="shared" si="8"/>
        <v>#DIV/0!</v>
      </c>
      <c r="AG21" s="186"/>
      <c r="AH21" s="186"/>
      <c r="AI21" s="184" t="e">
        <f t="shared" si="9"/>
        <v>#DIV/0!</v>
      </c>
      <c r="AJ21" s="186"/>
      <c r="AK21" s="185"/>
      <c r="AL21" s="184" t="e">
        <f t="shared" si="3"/>
        <v>#DIV/0!</v>
      </c>
    </row>
    <row r="22" spans="1:16383" s="6" customFormat="1" x14ac:dyDescent="0.25">
      <c r="A22" s="61" t="s">
        <v>194</v>
      </c>
      <c r="B22" s="43" t="s">
        <v>193</v>
      </c>
      <c r="C22" s="6">
        <v>124</v>
      </c>
      <c r="D22" s="6">
        <v>357</v>
      </c>
      <c r="E22" s="155">
        <f t="shared" si="4"/>
        <v>34.733893557422967</v>
      </c>
      <c r="F22" s="6">
        <v>160</v>
      </c>
      <c r="G22" s="57">
        <v>393</v>
      </c>
      <c r="H22" s="155">
        <f t="shared" si="5"/>
        <v>40.712468193384218</v>
      </c>
      <c r="I22" s="57"/>
      <c r="J22" s="57"/>
      <c r="K22" s="155">
        <v>35.2173913043478</v>
      </c>
      <c r="M22" s="57"/>
      <c r="N22" s="155">
        <v>41.509433962264197</v>
      </c>
      <c r="P22" s="57"/>
      <c r="Q22" s="155">
        <v>49.849849849849797</v>
      </c>
      <c r="S22" s="57"/>
      <c r="T22" s="155">
        <v>58.392434988179701</v>
      </c>
      <c r="V22" s="57"/>
      <c r="W22" s="155" t="e">
        <f t="shared" si="6"/>
        <v>#DIV/0!</v>
      </c>
      <c r="Y22" s="57"/>
      <c r="Z22" s="155" t="e">
        <f t="shared" si="1"/>
        <v>#DIV/0!</v>
      </c>
      <c r="AB22" s="57"/>
      <c r="AC22" s="155" t="e">
        <f t="shared" si="7"/>
        <v>#DIV/0!</v>
      </c>
      <c r="AE22" s="57"/>
      <c r="AF22" s="155" t="e">
        <f t="shared" si="8"/>
        <v>#DIV/0!</v>
      </c>
      <c r="AI22" s="155" t="e">
        <f t="shared" si="9"/>
        <v>#DIV/0!</v>
      </c>
      <c r="AK22" s="57"/>
      <c r="AL22" s="155" t="e">
        <f t="shared" si="3"/>
        <v>#DIV/0!</v>
      </c>
    </row>
    <row r="29" spans="1:16383" x14ac:dyDescent="0.25">
      <c r="U29" s="57"/>
    </row>
    <row r="30" spans="1:16383" x14ac:dyDescent="0.25">
      <c r="A30" s="233" t="s">
        <v>100</v>
      </c>
      <c r="B30" s="234"/>
      <c r="C30" s="223" t="s">
        <v>51</v>
      </c>
      <c r="D30" s="230"/>
      <c r="E30" s="224"/>
      <c r="F30" s="223" t="s">
        <v>52</v>
      </c>
      <c r="G30" s="230"/>
      <c r="H30" s="224"/>
      <c r="I30" s="223" t="s">
        <v>53</v>
      </c>
      <c r="J30" s="230"/>
      <c r="K30" s="224"/>
      <c r="L30" s="223" t="s">
        <v>54</v>
      </c>
      <c r="M30" s="230"/>
      <c r="N30" s="224"/>
      <c r="O30" s="223" t="s">
        <v>55</v>
      </c>
      <c r="P30" s="230"/>
      <c r="Q30" s="224"/>
      <c r="R30" s="223" t="s">
        <v>56</v>
      </c>
      <c r="S30" s="230"/>
      <c r="T30" s="224"/>
      <c r="U30" s="223" t="s">
        <v>91</v>
      </c>
      <c r="V30" s="230"/>
      <c r="W30" s="224"/>
      <c r="X30" s="223" t="s">
        <v>58</v>
      </c>
      <c r="Y30" s="230"/>
      <c r="Z30" s="224"/>
      <c r="AA30" s="223" t="s">
        <v>59</v>
      </c>
      <c r="AB30" s="230"/>
      <c r="AC30" s="224"/>
      <c r="AD30" s="223" t="s">
        <v>60</v>
      </c>
      <c r="AE30" s="230"/>
      <c r="AF30" s="224"/>
      <c r="AG30" s="223" t="s">
        <v>61</v>
      </c>
      <c r="AH30" s="230"/>
      <c r="AI30" s="224"/>
      <c r="AJ30" s="223" t="s">
        <v>62</v>
      </c>
      <c r="AK30" s="230"/>
      <c r="AL30" s="224"/>
    </row>
    <row r="31" spans="1:16383" x14ac:dyDescent="0.25">
      <c r="A31" s="235"/>
      <c r="B31" s="236"/>
      <c r="C31" s="40" t="s">
        <v>64</v>
      </c>
      <c r="D31" s="40" t="s">
        <v>83</v>
      </c>
      <c r="E31" s="40" t="s">
        <v>92</v>
      </c>
      <c r="F31" s="40" t="s">
        <v>64</v>
      </c>
      <c r="G31" s="40" t="s">
        <v>83</v>
      </c>
      <c r="H31" s="40" t="s">
        <v>92</v>
      </c>
      <c r="I31" s="40" t="s">
        <v>64</v>
      </c>
      <c r="J31" s="40" t="s">
        <v>83</v>
      </c>
      <c r="K31" s="40" t="s">
        <v>92</v>
      </c>
      <c r="L31" s="40" t="s">
        <v>64</v>
      </c>
      <c r="M31" s="40" t="s">
        <v>83</v>
      </c>
      <c r="N31" s="40" t="s">
        <v>92</v>
      </c>
      <c r="O31" s="40" t="s">
        <v>64</v>
      </c>
      <c r="P31" s="40" t="s">
        <v>83</v>
      </c>
      <c r="Q31" s="40" t="s">
        <v>92</v>
      </c>
      <c r="R31" s="40" t="s">
        <v>64</v>
      </c>
      <c r="S31" s="40" t="s">
        <v>83</v>
      </c>
      <c r="T31" s="40" t="s">
        <v>92</v>
      </c>
      <c r="U31" s="40" t="s">
        <v>64</v>
      </c>
      <c r="V31" s="40" t="s">
        <v>83</v>
      </c>
      <c r="W31" s="40" t="s">
        <v>92</v>
      </c>
      <c r="X31" s="40" t="s">
        <v>64</v>
      </c>
      <c r="Y31" s="40" t="s">
        <v>83</v>
      </c>
      <c r="Z31" s="40" t="s">
        <v>92</v>
      </c>
      <c r="AA31" s="40" t="s">
        <v>64</v>
      </c>
      <c r="AB31" s="40" t="s">
        <v>83</v>
      </c>
      <c r="AC31" s="40" t="s">
        <v>92</v>
      </c>
      <c r="AD31" s="40" t="s">
        <v>64</v>
      </c>
      <c r="AE31" s="40" t="s">
        <v>83</v>
      </c>
      <c r="AF31" s="40" t="s">
        <v>92</v>
      </c>
      <c r="AG31" s="40" t="s">
        <v>64</v>
      </c>
      <c r="AH31" s="40" t="s">
        <v>83</v>
      </c>
      <c r="AI31" s="40" t="s">
        <v>92</v>
      </c>
      <c r="AJ31" s="40" t="s">
        <v>64</v>
      </c>
      <c r="AK31" s="40" t="s">
        <v>83</v>
      </c>
      <c r="AL31" s="40" t="s">
        <v>92</v>
      </c>
    </row>
    <row r="32" spans="1:16383" x14ac:dyDescent="0.25">
      <c r="A32" s="231" t="s">
        <v>99</v>
      </c>
      <c r="B32" s="232"/>
      <c r="C32" s="154">
        <f>SUM(C33:C39)</f>
        <v>556</v>
      </c>
      <c r="D32" s="154">
        <f>SUM(D33:D39)</f>
        <v>1236</v>
      </c>
      <c r="E32" s="155">
        <f>C32/D32*100</f>
        <v>44.983818770226534</v>
      </c>
      <c r="F32" s="154">
        <f>SUM(F33:F39)</f>
        <v>1269</v>
      </c>
      <c r="G32" s="154">
        <f>SUM(G33:G39)</f>
        <v>2547</v>
      </c>
      <c r="H32" s="155">
        <f>F32/G32*100</f>
        <v>49.823321554770317</v>
      </c>
      <c r="I32" s="57">
        <f>SUM(I33:I39)</f>
        <v>1269</v>
      </c>
      <c r="J32" s="57">
        <f>SUM(J33:J39)</f>
        <v>2547</v>
      </c>
      <c r="K32" s="155">
        <f>I32/J32*100</f>
        <v>49.823321554770317</v>
      </c>
      <c r="L32" s="57">
        <f>SUM(L33:L39)</f>
        <v>1269</v>
      </c>
      <c r="M32" s="57">
        <f>SUM(M33:M39)</f>
        <v>2547</v>
      </c>
      <c r="N32" s="155">
        <f>L32/M32*100</f>
        <v>49.823321554770317</v>
      </c>
      <c r="O32" s="57">
        <f>SUM(O33:O39)</f>
        <v>1269</v>
      </c>
      <c r="P32" s="57">
        <f>SUM(P33:P39)</f>
        <v>2547</v>
      </c>
      <c r="Q32" s="155">
        <f t="shared" ref="Q32:Q39" si="10">O32/P32*100</f>
        <v>49.823321554770317</v>
      </c>
      <c r="R32" s="57">
        <f>SUM(R33:R39)</f>
        <v>1269</v>
      </c>
      <c r="S32" s="57">
        <f>SUM(S33:S39)</f>
        <v>2547</v>
      </c>
      <c r="T32" s="155">
        <f t="shared" ref="T32:T39" si="11">R32/S32*100</f>
        <v>49.823321554770317</v>
      </c>
      <c r="U32" s="57">
        <f>SUM(U33:U38)</f>
        <v>985</v>
      </c>
      <c r="V32" s="57">
        <f>SUM(V33:V38)</f>
        <v>1797</v>
      </c>
      <c r="W32" s="155">
        <f>U32/V32*100</f>
        <v>54.813578185865332</v>
      </c>
      <c r="X32" s="57">
        <f>SUM(X33:X38)</f>
        <v>985</v>
      </c>
      <c r="Y32" s="57">
        <f>SUM(Y33:Y38)</f>
        <v>1797</v>
      </c>
      <c r="Z32" s="155">
        <f t="shared" ref="Z32:Z39" si="12">X32/Y32*100</f>
        <v>54.813578185865332</v>
      </c>
      <c r="AA32" s="57">
        <f>SUM(AA33:AA38)</f>
        <v>985</v>
      </c>
      <c r="AB32" s="57">
        <f>SUM(AB33:AB38)</f>
        <v>1797</v>
      </c>
      <c r="AC32" s="155">
        <f>AA32/AB32*100</f>
        <v>54.813578185865332</v>
      </c>
      <c r="AD32" s="57">
        <f>SUM(AD33:AD38)</f>
        <v>985</v>
      </c>
      <c r="AE32" s="57">
        <f>SUM(AE33:AE38)</f>
        <v>1797</v>
      </c>
      <c r="AF32" s="155">
        <f>AD32/AE32*100</f>
        <v>54.813578185865332</v>
      </c>
      <c r="AG32" s="57">
        <f>SUM(AG33:AG37)</f>
        <v>535</v>
      </c>
      <c r="AH32" s="57">
        <f>SUM(AH33:AH37)</f>
        <v>1052</v>
      </c>
      <c r="AI32" s="155">
        <f>AG32/AH32*100</f>
        <v>50.855513307984793</v>
      </c>
      <c r="AJ32" s="57">
        <f t="shared" ref="AJ32" si="13">SUM(AJ33:AJ37)</f>
        <v>535</v>
      </c>
      <c r="AK32" s="57">
        <f t="shared" ref="AK32" si="14">SUM(AK33:AK37)</f>
        <v>1052</v>
      </c>
      <c r="AL32" s="155">
        <f t="shared" ref="AL32:AL39" si="15">AJ32/AK32*100</f>
        <v>50.855513307984793</v>
      </c>
    </row>
    <row r="33" spans="1:38" x14ac:dyDescent="0.25">
      <c r="A33" s="61" t="s">
        <v>93</v>
      </c>
      <c r="B33" s="130" t="s">
        <v>1</v>
      </c>
      <c r="C33" s="57">
        <f>C16</f>
        <v>179</v>
      </c>
      <c r="D33" s="57">
        <f>D16</f>
        <v>395</v>
      </c>
      <c r="E33" s="155">
        <f t="shared" ref="E33:E39" si="16">C33/D33*100</f>
        <v>45.316455696202532</v>
      </c>
      <c r="F33" s="57">
        <f>C33+F16</f>
        <v>387</v>
      </c>
      <c r="G33" s="57">
        <f>D33+G16</f>
        <v>829</v>
      </c>
      <c r="H33" s="155">
        <f t="shared" ref="H33:H39" si="17">F33/G33*100</f>
        <v>46.682750301568156</v>
      </c>
      <c r="I33" s="57">
        <f>F33+I15</f>
        <v>387</v>
      </c>
      <c r="J33" s="57">
        <f>G33+J15</f>
        <v>829</v>
      </c>
      <c r="K33" s="155">
        <f t="shared" ref="K33:K39" si="18">I33/J33*100</f>
        <v>46.682750301568156</v>
      </c>
      <c r="L33" s="57">
        <f>I33+L16</f>
        <v>387</v>
      </c>
      <c r="M33" s="57">
        <f>J33+M16</f>
        <v>829</v>
      </c>
      <c r="N33" s="155">
        <f t="shared" ref="N33:N38" si="19">L33/M33*100</f>
        <v>46.682750301568156</v>
      </c>
      <c r="O33" s="57">
        <f>L33+O16</f>
        <v>387</v>
      </c>
      <c r="P33" s="57">
        <f>M33+P16</f>
        <v>829</v>
      </c>
      <c r="Q33" s="155">
        <f t="shared" si="10"/>
        <v>46.682750301568156</v>
      </c>
      <c r="R33" s="57">
        <f>O33+R16</f>
        <v>387</v>
      </c>
      <c r="S33" s="57">
        <f>P33+S16</f>
        <v>829</v>
      </c>
      <c r="T33" s="155">
        <f t="shared" si="11"/>
        <v>46.682750301568156</v>
      </c>
      <c r="U33" s="57">
        <f>R33+U16</f>
        <v>387</v>
      </c>
      <c r="V33" s="57">
        <f>S33+V16</f>
        <v>829</v>
      </c>
      <c r="W33" s="155">
        <f t="shared" ref="W33:W39" si="20">U33/V33*100</f>
        <v>46.682750301568156</v>
      </c>
      <c r="X33" s="57">
        <f>U33+X16</f>
        <v>387</v>
      </c>
      <c r="Y33" s="57">
        <f>V33+Y16</f>
        <v>829</v>
      </c>
      <c r="Z33" s="155">
        <f t="shared" si="12"/>
        <v>46.682750301568156</v>
      </c>
      <c r="AA33" s="57">
        <f>X33+AA16</f>
        <v>387</v>
      </c>
      <c r="AB33" s="57">
        <f>Y33+AB16</f>
        <v>829</v>
      </c>
      <c r="AC33" s="155">
        <f t="shared" ref="AC33:AC39" si="21">AA33/AB33*100</f>
        <v>46.682750301568156</v>
      </c>
      <c r="AD33" s="57">
        <f>AA33+AD16</f>
        <v>387</v>
      </c>
      <c r="AE33" s="57">
        <f>AB33+AE16</f>
        <v>829</v>
      </c>
      <c r="AF33" s="155">
        <f t="shared" ref="AF33:AF39" si="22">AD33/AE33*100</f>
        <v>46.682750301568156</v>
      </c>
      <c r="AG33" s="57">
        <f>AD33+AG16</f>
        <v>387</v>
      </c>
      <c r="AH33" s="57">
        <f>AE33+AH16</f>
        <v>829</v>
      </c>
      <c r="AI33" s="155">
        <f t="shared" ref="AI33:AI39" si="23">AG33/AH33*100</f>
        <v>46.682750301568156</v>
      </c>
      <c r="AJ33" s="57">
        <f>AG33+AJ16</f>
        <v>387</v>
      </c>
      <c r="AK33" s="57">
        <f>AH33+AK16</f>
        <v>829</v>
      </c>
      <c r="AL33" s="155">
        <f t="shared" si="15"/>
        <v>46.682750301568156</v>
      </c>
    </row>
    <row r="34" spans="1:38" x14ac:dyDescent="0.25">
      <c r="A34" s="61" t="s">
        <v>94</v>
      </c>
      <c r="B34" s="130" t="s">
        <v>2</v>
      </c>
      <c r="C34" s="57">
        <f t="shared" ref="C34:D39" si="24">C17</f>
        <v>15</v>
      </c>
      <c r="D34" s="57">
        <f t="shared" si="24"/>
        <v>31</v>
      </c>
      <c r="E34" s="155">
        <f t="shared" si="16"/>
        <v>48.387096774193552</v>
      </c>
      <c r="F34" s="57">
        <f t="shared" ref="F34:F39" si="25">C34+F17</f>
        <v>29</v>
      </c>
      <c r="G34" s="57">
        <f t="shared" ref="G34:G39" si="26">D34+G17</f>
        <v>46</v>
      </c>
      <c r="H34" s="155">
        <f t="shared" si="17"/>
        <v>63.04347826086957</v>
      </c>
      <c r="I34" s="57">
        <f t="shared" ref="I34:I39" si="27">F34+I16</f>
        <v>29</v>
      </c>
      <c r="J34" s="57">
        <f t="shared" ref="J34:J39" si="28">G34+J16</f>
        <v>46</v>
      </c>
      <c r="K34" s="155">
        <f t="shared" si="18"/>
        <v>63.04347826086957</v>
      </c>
      <c r="L34" s="57">
        <f t="shared" ref="L34:L39" si="29">I34+L17</f>
        <v>29</v>
      </c>
      <c r="M34" s="57">
        <f t="shared" ref="M34:M39" si="30">J34+M17</f>
        <v>46</v>
      </c>
      <c r="N34" s="155">
        <f t="shared" si="19"/>
        <v>63.04347826086957</v>
      </c>
      <c r="O34" s="57">
        <f t="shared" ref="O34:P34" si="31">L34+O17</f>
        <v>29</v>
      </c>
      <c r="P34" s="57">
        <f t="shared" si="31"/>
        <v>46</v>
      </c>
      <c r="Q34" s="155">
        <f t="shared" si="10"/>
        <v>63.04347826086957</v>
      </c>
      <c r="R34" s="57">
        <f t="shared" ref="R34:S34" si="32">O34+R17</f>
        <v>29</v>
      </c>
      <c r="S34" s="57">
        <f t="shared" si="32"/>
        <v>46</v>
      </c>
      <c r="T34" s="155">
        <f t="shared" si="11"/>
        <v>63.04347826086957</v>
      </c>
      <c r="U34" s="57">
        <f t="shared" ref="U34:V34" si="33">R34+U17</f>
        <v>29</v>
      </c>
      <c r="V34" s="57">
        <f t="shared" si="33"/>
        <v>46</v>
      </c>
      <c r="W34" s="155">
        <f t="shared" si="20"/>
        <v>63.04347826086957</v>
      </c>
      <c r="X34" s="57">
        <f t="shared" ref="X34:Y34" si="34">U34+X17</f>
        <v>29</v>
      </c>
      <c r="Y34" s="57">
        <f t="shared" si="34"/>
        <v>46</v>
      </c>
      <c r="Z34" s="155">
        <f t="shared" si="12"/>
        <v>63.04347826086957</v>
      </c>
      <c r="AA34" s="57">
        <f t="shared" ref="AA34:AB34" si="35">X34+AA17</f>
        <v>29</v>
      </c>
      <c r="AB34" s="57">
        <f t="shared" si="35"/>
        <v>46</v>
      </c>
      <c r="AC34" s="155">
        <f t="shared" si="21"/>
        <v>63.04347826086957</v>
      </c>
      <c r="AD34" s="57">
        <f t="shared" ref="AD34:AE34" si="36">AA34+AD17</f>
        <v>29</v>
      </c>
      <c r="AE34" s="57">
        <f t="shared" si="36"/>
        <v>46</v>
      </c>
      <c r="AF34" s="155">
        <f t="shared" si="22"/>
        <v>63.04347826086957</v>
      </c>
      <c r="AG34" s="57">
        <f t="shared" ref="AG34:AH34" si="37">AD34+AG17</f>
        <v>29</v>
      </c>
      <c r="AH34" s="57">
        <f t="shared" si="37"/>
        <v>46</v>
      </c>
      <c r="AI34" s="155">
        <f t="shared" si="23"/>
        <v>63.04347826086957</v>
      </c>
      <c r="AJ34" s="57">
        <f t="shared" ref="AJ34:AK34" si="38">AG34+AJ17</f>
        <v>29</v>
      </c>
      <c r="AK34" s="57">
        <f t="shared" si="38"/>
        <v>46</v>
      </c>
      <c r="AL34" s="155">
        <f t="shared" si="15"/>
        <v>63.04347826086957</v>
      </c>
    </row>
    <row r="35" spans="1:38" x14ac:dyDescent="0.25">
      <c r="A35" s="61" t="s">
        <v>95</v>
      </c>
      <c r="B35" s="130" t="s">
        <v>3</v>
      </c>
      <c r="C35" s="57">
        <f t="shared" si="24"/>
        <v>41</v>
      </c>
      <c r="D35" s="57">
        <f t="shared" si="24"/>
        <v>58</v>
      </c>
      <c r="E35" s="155">
        <f t="shared" si="16"/>
        <v>70.689655172413794</v>
      </c>
      <c r="F35" s="57">
        <f t="shared" si="25"/>
        <v>86</v>
      </c>
      <c r="G35" s="57">
        <f t="shared" si="26"/>
        <v>131</v>
      </c>
      <c r="H35" s="155">
        <f t="shared" si="17"/>
        <v>65.648854961832058</v>
      </c>
      <c r="I35" s="57">
        <f t="shared" si="27"/>
        <v>86</v>
      </c>
      <c r="J35" s="57">
        <f t="shared" si="28"/>
        <v>131</v>
      </c>
      <c r="K35" s="155">
        <f t="shared" si="18"/>
        <v>65.648854961832058</v>
      </c>
      <c r="L35" s="57">
        <f t="shared" si="29"/>
        <v>86</v>
      </c>
      <c r="M35" s="57">
        <f t="shared" si="30"/>
        <v>131</v>
      </c>
      <c r="N35" s="155">
        <f t="shared" si="19"/>
        <v>65.648854961832058</v>
      </c>
      <c r="O35" s="57">
        <f t="shared" ref="O35:P35" si="39">L35+O18</f>
        <v>86</v>
      </c>
      <c r="P35" s="57">
        <f t="shared" si="39"/>
        <v>131</v>
      </c>
      <c r="Q35" s="155">
        <f t="shared" si="10"/>
        <v>65.648854961832058</v>
      </c>
      <c r="R35" s="57">
        <f t="shared" ref="R35:S35" si="40">O35+R18</f>
        <v>86</v>
      </c>
      <c r="S35" s="57">
        <f t="shared" si="40"/>
        <v>131</v>
      </c>
      <c r="T35" s="155">
        <f t="shared" si="11"/>
        <v>65.648854961832058</v>
      </c>
      <c r="U35" s="57">
        <f t="shared" ref="U35:V35" si="41">R35+U18</f>
        <v>86</v>
      </c>
      <c r="V35" s="57">
        <f t="shared" si="41"/>
        <v>131</v>
      </c>
      <c r="W35" s="155">
        <f t="shared" si="20"/>
        <v>65.648854961832058</v>
      </c>
      <c r="X35" s="57">
        <f t="shared" ref="X35:Y35" si="42">U35+X18</f>
        <v>86</v>
      </c>
      <c r="Y35" s="57">
        <f t="shared" si="42"/>
        <v>131</v>
      </c>
      <c r="Z35" s="155">
        <f t="shared" si="12"/>
        <v>65.648854961832058</v>
      </c>
      <c r="AA35" s="57">
        <f t="shared" ref="AA35:AB35" si="43">X35+AA18</f>
        <v>86</v>
      </c>
      <c r="AB35" s="57">
        <f t="shared" si="43"/>
        <v>131</v>
      </c>
      <c r="AC35" s="155">
        <f t="shared" si="21"/>
        <v>65.648854961832058</v>
      </c>
      <c r="AD35" s="57">
        <f t="shared" ref="AD35:AE35" si="44">AA35+AD18</f>
        <v>86</v>
      </c>
      <c r="AE35" s="57">
        <f t="shared" si="44"/>
        <v>131</v>
      </c>
      <c r="AF35" s="155">
        <f t="shared" si="22"/>
        <v>65.648854961832058</v>
      </c>
      <c r="AG35" s="57">
        <f t="shared" ref="AG35:AH35" si="45">AD35+AG18</f>
        <v>86</v>
      </c>
      <c r="AH35" s="57">
        <f t="shared" si="45"/>
        <v>131</v>
      </c>
      <c r="AI35" s="155">
        <f t="shared" si="23"/>
        <v>65.648854961832058</v>
      </c>
      <c r="AJ35" s="57">
        <f t="shared" ref="AJ35:AK35" si="46">AG35+AJ18</f>
        <v>86</v>
      </c>
      <c r="AK35" s="57">
        <f t="shared" si="46"/>
        <v>131</v>
      </c>
      <c r="AL35" s="155">
        <f t="shared" si="15"/>
        <v>65.648854961832058</v>
      </c>
    </row>
    <row r="36" spans="1:38" x14ac:dyDescent="0.25">
      <c r="A36" s="61" t="s">
        <v>96</v>
      </c>
      <c r="B36" s="130" t="s">
        <v>4</v>
      </c>
      <c r="C36" s="57">
        <f t="shared" si="24"/>
        <v>10</v>
      </c>
      <c r="D36" s="57">
        <f t="shared" si="24"/>
        <v>18</v>
      </c>
      <c r="E36" s="155">
        <f t="shared" si="16"/>
        <v>55.555555555555557</v>
      </c>
      <c r="F36" s="57">
        <f t="shared" si="25"/>
        <v>20</v>
      </c>
      <c r="G36" s="57">
        <f t="shared" si="26"/>
        <v>31</v>
      </c>
      <c r="H36" s="155">
        <f t="shared" si="17"/>
        <v>64.516129032258064</v>
      </c>
      <c r="I36" s="57">
        <f t="shared" si="27"/>
        <v>20</v>
      </c>
      <c r="J36" s="57">
        <f t="shared" si="28"/>
        <v>31</v>
      </c>
      <c r="K36" s="155">
        <f t="shared" si="18"/>
        <v>64.516129032258064</v>
      </c>
      <c r="L36" s="57">
        <f t="shared" si="29"/>
        <v>20</v>
      </c>
      <c r="M36" s="57">
        <f t="shared" si="30"/>
        <v>31</v>
      </c>
      <c r="N36" s="155">
        <f t="shared" si="19"/>
        <v>64.516129032258064</v>
      </c>
      <c r="O36" s="57">
        <f t="shared" ref="O36:P36" si="47">L36+O19</f>
        <v>20</v>
      </c>
      <c r="P36" s="57">
        <f t="shared" si="47"/>
        <v>31</v>
      </c>
      <c r="Q36" s="155">
        <f t="shared" si="10"/>
        <v>64.516129032258064</v>
      </c>
      <c r="R36" s="57">
        <f t="shared" ref="R36:S36" si="48">O36+R19</f>
        <v>20</v>
      </c>
      <c r="S36" s="57">
        <f t="shared" si="48"/>
        <v>31</v>
      </c>
      <c r="T36" s="155">
        <f t="shared" si="11"/>
        <v>64.516129032258064</v>
      </c>
      <c r="U36" s="57">
        <f t="shared" ref="U36:V36" si="49">R36+U19</f>
        <v>20</v>
      </c>
      <c r="V36" s="57">
        <f t="shared" si="49"/>
        <v>31</v>
      </c>
      <c r="W36" s="155">
        <f t="shared" si="20"/>
        <v>64.516129032258064</v>
      </c>
      <c r="X36" s="57">
        <f t="shared" ref="X36:Y36" si="50">U36+X19</f>
        <v>20</v>
      </c>
      <c r="Y36" s="57">
        <f t="shared" si="50"/>
        <v>31</v>
      </c>
      <c r="Z36" s="155">
        <f t="shared" si="12"/>
        <v>64.516129032258064</v>
      </c>
      <c r="AA36" s="57">
        <f t="shared" ref="AA36:AB36" si="51">X36+AA19</f>
        <v>20</v>
      </c>
      <c r="AB36" s="57">
        <f t="shared" si="51"/>
        <v>31</v>
      </c>
      <c r="AC36" s="155">
        <f t="shared" si="21"/>
        <v>64.516129032258064</v>
      </c>
      <c r="AD36" s="57">
        <f t="shared" ref="AD36:AE36" si="52">AA36+AD19</f>
        <v>20</v>
      </c>
      <c r="AE36" s="57">
        <f t="shared" si="52"/>
        <v>31</v>
      </c>
      <c r="AF36" s="155">
        <f t="shared" si="22"/>
        <v>64.516129032258064</v>
      </c>
      <c r="AG36" s="57">
        <f t="shared" ref="AG36:AH36" si="53">AD36+AG19</f>
        <v>20</v>
      </c>
      <c r="AH36" s="57">
        <f t="shared" si="53"/>
        <v>31</v>
      </c>
      <c r="AI36" s="155">
        <f t="shared" si="23"/>
        <v>64.516129032258064</v>
      </c>
      <c r="AJ36" s="57">
        <f t="shared" ref="AJ36:AK36" si="54">AG36+AJ19</f>
        <v>20</v>
      </c>
      <c r="AK36" s="57">
        <f t="shared" si="54"/>
        <v>31</v>
      </c>
      <c r="AL36" s="155">
        <f t="shared" si="15"/>
        <v>64.516129032258064</v>
      </c>
    </row>
    <row r="37" spans="1:38" x14ac:dyDescent="0.25">
      <c r="A37" s="61" t="s">
        <v>97</v>
      </c>
      <c r="B37" s="130" t="s">
        <v>98</v>
      </c>
      <c r="C37" s="57">
        <f t="shared" si="24"/>
        <v>6</v>
      </c>
      <c r="D37" s="57">
        <f t="shared" si="24"/>
        <v>8</v>
      </c>
      <c r="E37" s="155">
        <f t="shared" si="16"/>
        <v>75</v>
      </c>
      <c r="F37" s="57">
        <f t="shared" si="25"/>
        <v>13</v>
      </c>
      <c r="G37" s="57">
        <f t="shared" si="26"/>
        <v>15</v>
      </c>
      <c r="H37" s="155">
        <f t="shared" si="17"/>
        <v>86.666666666666671</v>
      </c>
      <c r="I37" s="57">
        <f t="shared" si="27"/>
        <v>13</v>
      </c>
      <c r="J37" s="57">
        <f t="shared" si="28"/>
        <v>15</v>
      </c>
      <c r="K37" s="155">
        <f t="shared" si="18"/>
        <v>86.666666666666671</v>
      </c>
      <c r="L37" s="57">
        <f t="shared" si="29"/>
        <v>13</v>
      </c>
      <c r="M37" s="57">
        <f t="shared" si="30"/>
        <v>15</v>
      </c>
      <c r="N37" s="155">
        <f t="shared" si="19"/>
        <v>86.666666666666671</v>
      </c>
      <c r="O37" s="57">
        <f t="shared" ref="O37:P37" si="55">L37+O20</f>
        <v>13</v>
      </c>
      <c r="P37" s="57">
        <f t="shared" si="55"/>
        <v>15</v>
      </c>
      <c r="Q37" s="155">
        <f t="shared" si="10"/>
        <v>86.666666666666671</v>
      </c>
      <c r="R37" s="57">
        <f t="shared" ref="R37:S37" si="56">O37+R20</f>
        <v>13</v>
      </c>
      <c r="S37" s="57">
        <f t="shared" si="56"/>
        <v>15</v>
      </c>
      <c r="T37" s="155">
        <f t="shared" si="11"/>
        <v>86.666666666666671</v>
      </c>
      <c r="U37" s="57">
        <f t="shared" ref="U37:V37" si="57">R37+U20</f>
        <v>13</v>
      </c>
      <c r="V37" s="57">
        <f t="shared" si="57"/>
        <v>15</v>
      </c>
      <c r="W37" s="155">
        <f t="shared" si="20"/>
        <v>86.666666666666671</v>
      </c>
      <c r="X37" s="57">
        <f t="shared" ref="X37:Y37" si="58">U37+X20</f>
        <v>13</v>
      </c>
      <c r="Y37" s="57">
        <f t="shared" si="58"/>
        <v>15</v>
      </c>
      <c r="Z37" s="155">
        <f t="shared" si="12"/>
        <v>86.666666666666671</v>
      </c>
      <c r="AA37" s="57">
        <f t="shared" ref="AA37:AB37" si="59">X37+AA20</f>
        <v>13</v>
      </c>
      <c r="AB37" s="57">
        <f t="shared" si="59"/>
        <v>15</v>
      </c>
      <c r="AC37" s="155">
        <f t="shared" si="21"/>
        <v>86.666666666666671</v>
      </c>
      <c r="AD37" s="57">
        <f t="shared" ref="AD37:AE37" si="60">AA37+AD20</f>
        <v>13</v>
      </c>
      <c r="AE37" s="57">
        <f t="shared" si="60"/>
        <v>15</v>
      </c>
      <c r="AF37" s="155">
        <f t="shared" si="22"/>
        <v>86.666666666666671</v>
      </c>
      <c r="AG37" s="57">
        <f t="shared" ref="AG37:AH37" si="61">AD37+AG20</f>
        <v>13</v>
      </c>
      <c r="AH37" s="57">
        <f t="shared" si="61"/>
        <v>15</v>
      </c>
      <c r="AI37" s="155">
        <f t="shared" si="23"/>
        <v>86.666666666666671</v>
      </c>
      <c r="AJ37" s="57">
        <f t="shared" ref="AJ37:AK37" si="62">AG37+AJ20</f>
        <v>13</v>
      </c>
      <c r="AK37" s="57">
        <f t="shared" si="62"/>
        <v>15</v>
      </c>
      <c r="AL37" s="155">
        <f t="shared" si="15"/>
        <v>86.666666666666671</v>
      </c>
    </row>
    <row r="38" spans="1:38" x14ac:dyDescent="0.25">
      <c r="A38" s="136" t="s">
        <v>188</v>
      </c>
      <c r="B38" s="137" t="s">
        <v>192</v>
      </c>
      <c r="C38" s="57">
        <f t="shared" si="24"/>
        <v>181</v>
      </c>
      <c r="D38" s="57">
        <f t="shared" si="24"/>
        <v>369</v>
      </c>
      <c r="E38" s="156">
        <f t="shared" si="16"/>
        <v>49.051490514905147</v>
      </c>
      <c r="F38" s="57">
        <f t="shared" si="25"/>
        <v>450</v>
      </c>
      <c r="G38" s="57">
        <f t="shared" si="26"/>
        <v>745</v>
      </c>
      <c r="H38" s="155">
        <f t="shared" si="17"/>
        <v>60.402684563758392</v>
      </c>
      <c r="I38" s="57">
        <f t="shared" si="27"/>
        <v>450</v>
      </c>
      <c r="J38" s="57">
        <f t="shared" si="28"/>
        <v>745</v>
      </c>
      <c r="K38" s="155">
        <f t="shared" si="18"/>
        <v>60.402684563758392</v>
      </c>
      <c r="L38" s="57">
        <f t="shared" si="29"/>
        <v>450</v>
      </c>
      <c r="M38" s="57">
        <f t="shared" si="30"/>
        <v>745</v>
      </c>
      <c r="N38" s="155">
        <f t="shared" si="19"/>
        <v>60.402684563758392</v>
      </c>
      <c r="O38" s="57">
        <f t="shared" ref="O38:P38" si="63">L38+O21</f>
        <v>450</v>
      </c>
      <c r="P38" s="57">
        <f t="shared" si="63"/>
        <v>745</v>
      </c>
      <c r="Q38" s="155">
        <f t="shared" si="10"/>
        <v>60.402684563758392</v>
      </c>
      <c r="R38" s="57">
        <f t="shared" ref="R38:S38" si="64">O38+R21</f>
        <v>450</v>
      </c>
      <c r="S38" s="57">
        <f t="shared" si="64"/>
        <v>745</v>
      </c>
      <c r="T38" s="155">
        <f t="shared" si="11"/>
        <v>60.402684563758392</v>
      </c>
      <c r="U38" s="57">
        <f t="shared" ref="U38:V38" si="65">R38+U21</f>
        <v>450</v>
      </c>
      <c r="V38" s="57">
        <f t="shared" si="65"/>
        <v>745</v>
      </c>
      <c r="W38" s="155">
        <f t="shared" si="20"/>
        <v>60.402684563758392</v>
      </c>
      <c r="X38" s="57">
        <f t="shared" ref="X38:Y38" si="66">U38+X21</f>
        <v>450</v>
      </c>
      <c r="Y38" s="57">
        <f t="shared" si="66"/>
        <v>745</v>
      </c>
      <c r="Z38" s="155">
        <f t="shared" si="12"/>
        <v>60.402684563758392</v>
      </c>
      <c r="AA38" s="57">
        <f t="shared" ref="AA38:AB38" si="67">X38+AA21</f>
        <v>450</v>
      </c>
      <c r="AB38" s="57">
        <f t="shared" si="67"/>
        <v>745</v>
      </c>
      <c r="AC38" s="155">
        <f t="shared" si="21"/>
        <v>60.402684563758392</v>
      </c>
      <c r="AD38" s="57">
        <f t="shared" ref="AD38:AE38" si="68">AA38+AD21</f>
        <v>450</v>
      </c>
      <c r="AE38" s="57">
        <f t="shared" si="68"/>
        <v>745</v>
      </c>
      <c r="AF38" s="155">
        <f t="shared" si="22"/>
        <v>60.402684563758392</v>
      </c>
      <c r="AG38" s="57">
        <f t="shared" ref="AG38:AH38" si="69">AD38+AG21</f>
        <v>450</v>
      </c>
      <c r="AH38" s="57">
        <f t="shared" si="69"/>
        <v>745</v>
      </c>
      <c r="AI38" s="155">
        <f t="shared" si="23"/>
        <v>60.402684563758392</v>
      </c>
      <c r="AJ38" s="57">
        <f t="shared" ref="AJ38:AK38" si="70">AG38+AJ21</f>
        <v>450</v>
      </c>
      <c r="AK38" s="57">
        <f t="shared" si="70"/>
        <v>745</v>
      </c>
      <c r="AL38" s="155">
        <f t="shared" si="15"/>
        <v>60.402684563758392</v>
      </c>
    </row>
    <row r="39" spans="1:38" x14ac:dyDescent="0.25">
      <c r="A39" s="61" t="s">
        <v>194</v>
      </c>
      <c r="B39" s="43" t="s">
        <v>193</v>
      </c>
      <c r="C39" s="57">
        <f t="shared" si="24"/>
        <v>124</v>
      </c>
      <c r="D39" s="57">
        <f t="shared" si="24"/>
        <v>357</v>
      </c>
      <c r="E39" s="7">
        <f t="shared" si="16"/>
        <v>34.733893557422967</v>
      </c>
      <c r="F39" s="57">
        <f t="shared" si="25"/>
        <v>284</v>
      </c>
      <c r="G39" s="57">
        <f t="shared" si="26"/>
        <v>750</v>
      </c>
      <c r="H39" s="155">
        <f t="shared" si="17"/>
        <v>37.866666666666667</v>
      </c>
      <c r="I39" s="57">
        <f t="shared" si="27"/>
        <v>284</v>
      </c>
      <c r="J39" s="57">
        <f t="shared" si="28"/>
        <v>750</v>
      </c>
      <c r="K39" s="155">
        <f t="shared" si="18"/>
        <v>37.866666666666667</v>
      </c>
      <c r="L39" s="57">
        <f t="shared" si="29"/>
        <v>284</v>
      </c>
      <c r="M39" s="57">
        <f t="shared" si="30"/>
        <v>750</v>
      </c>
      <c r="N39" s="155">
        <v>17</v>
      </c>
      <c r="O39" s="57">
        <f>L39+O22</f>
        <v>284</v>
      </c>
      <c r="P39" s="57">
        <f t="shared" ref="P39" si="71">M39+P22</f>
        <v>750</v>
      </c>
      <c r="Q39" s="155">
        <f t="shared" si="10"/>
        <v>37.866666666666667</v>
      </c>
      <c r="R39" s="57">
        <f>O39+R22</f>
        <v>284</v>
      </c>
      <c r="S39" s="57">
        <f t="shared" ref="S39" si="72">P39+S22</f>
        <v>750</v>
      </c>
      <c r="T39" s="155">
        <f t="shared" si="11"/>
        <v>37.866666666666667</v>
      </c>
      <c r="U39" s="57">
        <f>R39+U22</f>
        <v>284</v>
      </c>
      <c r="V39" s="57">
        <f>S39+V22</f>
        <v>750</v>
      </c>
      <c r="W39" s="155">
        <f t="shared" si="20"/>
        <v>37.866666666666667</v>
      </c>
      <c r="X39" s="57">
        <f t="shared" ref="X39:Y39" si="73">U39+X22</f>
        <v>284</v>
      </c>
      <c r="Y39" s="57">
        <f t="shared" si="73"/>
        <v>750</v>
      </c>
      <c r="Z39" s="155">
        <f t="shared" si="12"/>
        <v>37.866666666666667</v>
      </c>
      <c r="AA39" s="57">
        <f t="shared" ref="AA39:AB39" si="74">X39+AA22</f>
        <v>284</v>
      </c>
      <c r="AB39" s="57">
        <f t="shared" si="74"/>
        <v>750</v>
      </c>
      <c r="AC39" s="155">
        <f t="shared" si="21"/>
        <v>37.866666666666667</v>
      </c>
      <c r="AD39" s="57">
        <f t="shared" ref="AD39:AE39" si="75">AA39+AD22</f>
        <v>284</v>
      </c>
      <c r="AE39" s="57">
        <f t="shared" si="75"/>
        <v>750</v>
      </c>
      <c r="AF39" s="155">
        <f t="shared" si="22"/>
        <v>37.866666666666667</v>
      </c>
      <c r="AG39" s="57">
        <f t="shared" ref="AG39:AH39" si="76">AD39+AG22</f>
        <v>284</v>
      </c>
      <c r="AH39" s="57">
        <f t="shared" si="76"/>
        <v>750</v>
      </c>
      <c r="AI39" s="155">
        <f t="shared" si="23"/>
        <v>37.866666666666667</v>
      </c>
      <c r="AJ39" s="57">
        <f t="shared" ref="AJ39:AK39" si="77">AG39+AJ22</f>
        <v>284</v>
      </c>
      <c r="AK39" s="57">
        <f t="shared" si="77"/>
        <v>750</v>
      </c>
      <c r="AL39" s="155">
        <f t="shared" si="15"/>
        <v>37.866666666666667</v>
      </c>
    </row>
  </sheetData>
  <mergeCells count="29">
    <mergeCell ref="AD30:AF30"/>
    <mergeCell ref="AG30:AI30"/>
    <mergeCell ref="AJ30:AL30"/>
    <mergeCell ref="A32:B32"/>
    <mergeCell ref="O30:Q30"/>
    <mergeCell ref="R30:T30"/>
    <mergeCell ref="U30:W30"/>
    <mergeCell ref="X30:Z30"/>
    <mergeCell ref="AA30:AC30"/>
    <mergeCell ref="A30:B31"/>
    <mergeCell ref="C30:E30"/>
    <mergeCell ref="F30:H30"/>
    <mergeCell ref="I30:K30"/>
    <mergeCell ref="L30:N30"/>
    <mergeCell ref="X13:Z13"/>
    <mergeCell ref="AA13:AC13"/>
    <mergeCell ref="AD13:AF13"/>
    <mergeCell ref="AG13:AI13"/>
    <mergeCell ref="AJ13:AL13"/>
    <mergeCell ref="A15:B15"/>
    <mergeCell ref="A13:B14"/>
    <mergeCell ref="C13:E13"/>
    <mergeCell ref="F13:H13"/>
    <mergeCell ref="I13:K13"/>
    <mergeCell ref="L13:N13"/>
    <mergeCell ref="O13:Q13"/>
    <mergeCell ref="R13:T13"/>
    <mergeCell ref="U13:W13"/>
    <mergeCell ref="A1:L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2:AL50"/>
  <sheetViews>
    <sheetView zoomScale="70" zoomScaleNormal="70" workbookViewId="0">
      <pane xSplit="2" ySplit="4" topLeftCell="C5" activePane="bottomRight" state="frozen"/>
      <selection pane="topRight" activeCell="C1" sqref="C1"/>
      <selection pane="bottomLeft" activeCell="A5" sqref="A5"/>
      <selection pane="bottomRight" activeCell="L22" sqref="L22"/>
    </sheetView>
  </sheetViews>
  <sheetFormatPr baseColWidth="10" defaultRowHeight="15" x14ac:dyDescent="0.25"/>
  <cols>
    <col min="1" max="1" width="19.5703125" bestFit="1" customWidth="1"/>
    <col min="2" max="2" width="27.140625" customWidth="1"/>
    <col min="3" max="3" width="22.28515625" customWidth="1"/>
    <col min="4" max="4" width="17.85546875" customWidth="1"/>
    <col min="5" max="5" width="16.85546875" customWidth="1"/>
    <col min="6" max="7" width="15.7109375" customWidth="1"/>
    <col min="8" max="8" width="9.140625" customWidth="1"/>
    <col min="9" max="10" width="15.7109375" customWidth="1"/>
    <col min="11" max="11" width="8.7109375" customWidth="1"/>
    <col min="12" max="13" width="15.7109375" customWidth="1"/>
    <col min="14" max="14" width="7.7109375" customWidth="1"/>
    <col min="15" max="16" width="15.7109375" customWidth="1"/>
    <col min="17" max="17" width="7.7109375" customWidth="1"/>
  </cols>
  <sheetData>
    <row r="2" spans="1:38" x14ac:dyDescent="0.25">
      <c r="A2" s="140" t="s">
        <v>253</v>
      </c>
      <c r="B2" s="4" t="s">
        <v>164</v>
      </c>
    </row>
    <row r="3" spans="1:38" x14ac:dyDescent="0.25">
      <c r="B3" s="249" t="s">
        <v>9</v>
      </c>
      <c r="C3" s="248" t="s">
        <v>8</v>
      </c>
      <c r="D3" s="248"/>
      <c r="E3" s="248"/>
      <c r="F3" s="249" t="s">
        <v>11</v>
      </c>
      <c r="G3" s="249"/>
      <c r="H3" s="249"/>
      <c r="I3" s="248" t="s">
        <v>12</v>
      </c>
      <c r="J3" s="248"/>
      <c r="K3" s="248"/>
      <c r="L3" s="248" t="s">
        <v>13</v>
      </c>
      <c r="M3" s="248"/>
      <c r="N3" s="248"/>
      <c r="O3" s="248" t="s">
        <v>14</v>
      </c>
      <c r="P3" s="248"/>
      <c r="Q3" s="248"/>
      <c r="R3" s="248" t="s">
        <v>15</v>
      </c>
      <c r="S3" s="248"/>
      <c r="T3" s="248"/>
      <c r="U3" s="248" t="s">
        <v>16</v>
      </c>
      <c r="V3" s="248"/>
      <c r="W3" s="248"/>
      <c r="X3" s="248" t="s">
        <v>17</v>
      </c>
      <c r="Y3" s="248"/>
      <c r="Z3" s="248"/>
      <c r="AA3" s="248" t="s">
        <v>18</v>
      </c>
      <c r="AB3" s="248"/>
      <c r="AC3" s="248"/>
      <c r="AD3" s="248" t="s">
        <v>19</v>
      </c>
      <c r="AE3" s="248"/>
      <c r="AF3" s="248"/>
      <c r="AG3" s="248" t="s">
        <v>20</v>
      </c>
      <c r="AH3" s="248"/>
      <c r="AI3" s="248"/>
      <c r="AJ3" s="248" t="s">
        <v>21</v>
      </c>
      <c r="AK3" s="248"/>
      <c r="AL3" s="248"/>
    </row>
    <row r="4" spans="1:38" ht="237.75" customHeight="1" x14ac:dyDescent="0.25">
      <c r="B4" s="249"/>
      <c r="C4" s="5" t="s">
        <v>165</v>
      </c>
      <c r="D4" s="5" t="s">
        <v>166</v>
      </c>
      <c r="E4" s="9" t="s">
        <v>10</v>
      </c>
      <c r="F4" s="5" t="s">
        <v>165</v>
      </c>
      <c r="G4" s="5" t="s">
        <v>166</v>
      </c>
      <c r="H4" s="9" t="s">
        <v>10</v>
      </c>
      <c r="I4" s="5" t="s">
        <v>165</v>
      </c>
      <c r="J4" s="5" t="s">
        <v>166</v>
      </c>
      <c r="K4" s="9" t="s">
        <v>10</v>
      </c>
      <c r="L4" s="5" t="s">
        <v>165</v>
      </c>
      <c r="M4" s="5" t="s">
        <v>166</v>
      </c>
      <c r="N4" s="9" t="s">
        <v>10</v>
      </c>
      <c r="O4" s="5" t="s">
        <v>165</v>
      </c>
      <c r="P4" s="5" t="s">
        <v>166</v>
      </c>
      <c r="Q4" s="9" t="s">
        <v>10</v>
      </c>
      <c r="R4" s="5" t="s">
        <v>165</v>
      </c>
      <c r="S4" s="5" t="s">
        <v>166</v>
      </c>
      <c r="T4" s="9" t="s">
        <v>10</v>
      </c>
      <c r="U4" s="5" t="s">
        <v>165</v>
      </c>
      <c r="V4" s="5" t="s">
        <v>166</v>
      </c>
      <c r="W4" s="9" t="s">
        <v>10</v>
      </c>
      <c r="X4" s="5" t="s">
        <v>165</v>
      </c>
      <c r="Y4" s="5" t="s">
        <v>166</v>
      </c>
      <c r="Z4" s="9" t="s">
        <v>10</v>
      </c>
      <c r="AA4" s="5" t="s">
        <v>165</v>
      </c>
      <c r="AB4" s="5" t="s">
        <v>166</v>
      </c>
      <c r="AC4" s="9" t="s">
        <v>10</v>
      </c>
      <c r="AD4" s="5" t="s">
        <v>165</v>
      </c>
      <c r="AE4" s="5" t="s">
        <v>166</v>
      </c>
      <c r="AF4" s="9" t="s">
        <v>10</v>
      </c>
      <c r="AG4" s="5" t="s">
        <v>165</v>
      </c>
      <c r="AH4" s="5" t="s">
        <v>166</v>
      </c>
      <c r="AI4" s="9" t="s">
        <v>10</v>
      </c>
      <c r="AJ4" s="5" t="s">
        <v>165</v>
      </c>
      <c r="AK4" s="5" t="s">
        <v>166</v>
      </c>
      <c r="AL4" s="9" t="s">
        <v>10</v>
      </c>
    </row>
    <row r="5" spans="1:38" ht="19.5" customHeight="1" x14ac:dyDescent="0.25">
      <c r="B5" s="6" t="s">
        <v>0</v>
      </c>
      <c r="C5" s="148">
        <f>SUM(C6:C11)</f>
        <v>2134</v>
      </c>
      <c r="D5" s="148">
        <f>SUM(D6:D11)</f>
        <v>3528</v>
      </c>
      <c r="E5" s="200">
        <f>C5/D5*100</f>
        <v>60.487528344671205</v>
      </c>
      <c r="F5" s="200">
        <f>SUM(F6:F11)</f>
        <v>1808</v>
      </c>
      <c r="G5" s="200">
        <f>SUM(G6:G11)</f>
        <v>3528</v>
      </c>
      <c r="H5" s="200">
        <f>F5/G5*100</f>
        <v>51.247165532879826</v>
      </c>
      <c r="I5" s="208">
        <f>SUM(I6:I11)</f>
        <v>0</v>
      </c>
      <c r="J5" s="208">
        <f>SUM(J6:J11)</f>
        <v>3228</v>
      </c>
      <c r="K5" s="201">
        <f>I5/J5*100</f>
        <v>0</v>
      </c>
      <c r="L5" s="170">
        <f>SUM(L6:L11)</f>
        <v>0</v>
      </c>
      <c r="M5" s="170">
        <f>SUM(M6:M11)</f>
        <v>3528</v>
      </c>
      <c r="N5" s="201">
        <f>L5/M5*100</f>
        <v>0</v>
      </c>
      <c r="O5" s="170">
        <f>SUM(O6:O11)</f>
        <v>0</v>
      </c>
      <c r="P5" s="170">
        <f>SUM(P6:P11)</f>
        <v>3192</v>
      </c>
      <c r="Q5" s="201">
        <f>O5/P5*100</f>
        <v>0</v>
      </c>
      <c r="R5" s="170">
        <f>SUM(R6:R10)</f>
        <v>0</v>
      </c>
      <c r="S5" s="170">
        <f>SUM(S6:S10)</f>
        <v>2484</v>
      </c>
      <c r="T5" s="201">
        <f t="shared" ref="T5:T10" si="0">R5/S5*100</f>
        <v>0</v>
      </c>
      <c r="U5" s="170">
        <f>SUM(U6:U11)</f>
        <v>0</v>
      </c>
      <c r="V5" s="170">
        <f>SUM(V6:V11)</f>
        <v>3696</v>
      </c>
      <c r="W5" s="201">
        <f t="shared" ref="W5:W11" si="1">U5/V5*100</f>
        <v>0</v>
      </c>
      <c r="X5" s="170">
        <f>SUM(X6:X11)</f>
        <v>0</v>
      </c>
      <c r="Y5" s="170">
        <f>SUM(Y6:Y11)</f>
        <v>3528</v>
      </c>
      <c r="Z5" s="201">
        <f>X5/Y5*100</f>
        <v>0</v>
      </c>
      <c r="AA5" s="170">
        <f>SUM(AA6:AA11)</f>
        <v>0</v>
      </c>
      <c r="AB5" s="170">
        <f>SUM(AB6:AB11)</f>
        <v>3360</v>
      </c>
      <c r="AC5" s="201">
        <f>AA5/AB5*100</f>
        <v>0</v>
      </c>
      <c r="AD5" s="170">
        <f>SUM(AD6:AD11)</f>
        <v>0</v>
      </c>
      <c r="AE5" s="170">
        <f>SUM(AE6:AE11)</f>
        <v>3528</v>
      </c>
      <c r="AF5" s="201">
        <f>AD5/AE5*100</f>
        <v>0</v>
      </c>
      <c r="AG5" s="170">
        <f>SUM(AG6:AG10)</f>
        <v>0</v>
      </c>
      <c r="AH5" s="170">
        <f>SUM(AH6:AH10)</f>
        <v>2268</v>
      </c>
      <c r="AI5" s="201">
        <f>AG5/AH5*100</f>
        <v>0</v>
      </c>
      <c r="AJ5" s="170">
        <f>SUM(AJ6:AJ10)</f>
        <v>0</v>
      </c>
      <c r="AK5" s="170">
        <f>SUM(AK6:AK10)</f>
        <v>2160</v>
      </c>
      <c r="AL5" s="201">
        <f>AJ5/AK5*100</f>
        <v>0</v>
      </c>
    </row>
    <row r="6" spans="1:38" ht="19.5" customHeight="1" x14ac:dyDescent="0.25">
      <c r="B6" s="6" t="s">
        <v>1</v>
      </c>
      <c r="C6" s="58">
        <v>822</v>
      </c>
      <c r="D6" s="57">
        <f>12*4*B14</f>
        <v>1008</v>
      </c>
      <c r="E6" s="200">
        <f t="shared" ref="E6:E12" si="2">C6/D6*100</f>
        <v>81.547619047619051</v>
      </c>
      <c r="F6" s="199">
        <v>803</v>
      </c>
      <c r="G6" s="199">
        <v>1008</v>
      </c>
      <c r="H6" s="200">
        <f t="shared" ref="H6:H12" si="3">F6/G6*100</f>
        <v>79.662698412698404</v>
      </c>
      <c r="I6" s="199"/>
      <c r="J6" s="199">
        <v>912</v>
      </c>
      <c r="K6" s="201">
        <v>49.382309941520496</v>
      </c>
      <c r="L6" s="199"/>
      <c r="M6" s="199">
        <v>1008</v>
      </c>
      <c r="N6" s="201">
        <v>53.296957671957699</v>
      </c>
      <c r="O6" s="170"/>
      <c r="P6" s="208">
        <v>912</v>
      </c>
      <c r="Q6" s="201">
        <v>58.707967836257303</v>
      </c>
      <c r="R6" s="170"/>
      <c r="S6" s="208">
        <f>12*4*B19</f>
        <v>1104</v>
      </c>
      <c r="T6" s="201">
        <v>51.0024154589372</v>
      </c>
      <c r="U6" s="170"/>
      <c r="V6" s="208">
        <f>12*4*B20</f>
        <v>1056</v>
      </c>
      <c r="W6" s="201">
        <f t="shared" si="1"/>
        <v>0</v>
      </c>
      <c r="X6" s="170"/>
      <c r="Y6" s="208">
        <f>12*4*B21</f>
        <v>1008</v>
      </c>
      <c r="Z6" s="201">
        <f t="shared" ref="Z6:Z12" si="4">X6/Y6*100</f>
        <v>0</v>
      </c>
      <c r="AA6" s="170"/>
      <c r="AB6" s="170">
        <f>12*4*B22</f>
        <v>960</v>
      </c>
      <c r="AC6" s="201">
        <f t="shared" ref="AC6:AC12" si="5">AA6/AB6*100</f>
        <v>0</v>
      </c>
      <c r="AD6" s="170"/>
      <c r="AE6" s="170">
        <f>12*4*B23</f>
        <v>1008</v>
      </c>
      <c r="AF6" s="201">
        <f t="shared" ref="AF6:AF12" si="6">AD6/AE6*100</f>
        <v>0</v>
      </c>
      <c r="AG6" s="170"/>
      <c r="AH6" s="170">
        <f>12*4*B24</f>
        <v>1008</v>
      </c>
      <c r="AI6" s="201">
        <f t="shared" ref="AI6:AI12" si="7">AG6/AH6*100</f>
        <v>0</v>
      </c>
      <c r="AJ6" s="170"/>
      <c r="AK6" s="170">
        <f>12*4*B25</f>
        <v>960</v>
      </c>
      <c r="AL6" s="201">
        <f t="shared" ref="AL6:AL12" si="8">AJ6/AK6*100</f>
        <v>0</v>
      </c>
    </row>
    <row r="7" spans="1:38" ht="19.5" customHeight="1" x14ac:dyDescent="0.25">
      <c r="B7" s="6" t="s">
        <v>2</v>
      </c>
      <c r="C7" s="58"/>
      <c r="D7" s="57">
        <f>12*1*B14</f>
        <v>252</v>
      </c>
      <c r="E7" s="200">
        <f t="shared" si="2"/>
        <v>0</v>
      </c>
      <c r="F7" s="199"/>
      <c r="G7" s="199">
        <f>12*1*B15</f>
        <v>252</v>
      </c>
      <c r="H7" s="200">
        <f t="shared" si="3"/>
        <v>0</v>
      </c>
      <c r="I7" s="199"/>
      <c r="J7" s="199">
        <f>12*1*B16</f>
        <v>240</v>
      </c>
      <c r="K7" s="201">
        <f t="shared" ref="K7:K10" si="9">I7/J7*100</f>
        <v>0</v>
      </c>
      <c r="L7" s="199"/>
      <c r="M7" s="199">
        <f>12*1*B17</f>
        <v>252</v>
      </c>
      <c r="N7" s="201">
        <f t="shared" ref="N7:N10" si="10">L7/M7*100</f>
        <v>0</v>
      </c>
      <c r="O7" s="170"/>
      <c r="P7" s="208">
        <f>12*1*B18</f>
        <v>228</v>
      </c>
      <c r="Q7" s="201">
        <f t="shared" ref="Q7:Q10" si="11">O7/P7*100</f>
        <v>0</v>
      </c>
      <c r="R7" s="170"/>
      <c r="S7" s="208">
        <f>12*1*B19</f>
        <v>276</v>
      </c>
      <c r="T7" s="201">
        <f t="shared" si="0"/>
        <v>0</v>
      </c>
      <c r="U7" s="170"/>
      <c r="V7" s="208">
        <f>12*1*B20</f>
        <v>264</v>
      </c>
      <c r="W7" s="201">
        <f t="shared" si="1"/>
        <v>0</v>
      </c>
      <c r="X7" s="208"/>
      <c r="Y7" s="208">
        <f>12*1*B21</f>
        <v>252</v>
      </c>
      <c r="Z7" s="201">
        <f t="shared" si="4"/>
        <v>0</v>
      </c>
      <c r="AA7" s="170"/>
      <c r="AB7" s="170">
        <f>12*1*B22</f>
        <v>240</v>
      </c>
      <c r="AC7" s="201">
        <f t="shared" si="5"/>
        <v>0</v>
      </c>
      <c r="AD7" s="170"/>
      <c r="AE7" s="170">
        <f>12*1*B23</f>
        <v>252</v>
      </c>
      <c r="AF7" s="201">
        <f t="shared" si="6"/>
        <v>0</v>
      </c>
      <c r="AG7" s="170"/>
      <c r="AH7" s="170">
        <f>12*1*B24</f>
        <v>252</v>
      </c>
      <c r="AI7" s="201">
        <f t="shared" si="7"/>
        <v>0</v>
      </c>
      <c r="AJ7" s="170"/>
      <c r="AK7" s="170">
        <f>12*1*B25</f>
        <v>240</v>
      </c>
      <c r="AL7" s="201">
        <f t="shared" si="8"/>
        <v>0</v>
      </c>
    </row>
    <row r="8" spans="1:38" ht="19.5" customHeight="1" x14ac:dyDescent="0.25">
      <c r="B8" s="6" t="s">
        <v>3</v>
      </c>
      <c r="C8" s="58">
        <v>393</v>
      </c>
      <c r="D8" s="57">
        <f>12*2*B14</f>
        <v>504</v>
      </c>
      <c r="E8" s="200">
        <f t="shared" si="2"/>
        <v>77.976190476190482</v>
      </c>
      <c r="F8" s="199">
        <v>350</v>
      </c>
      <c r="G8" s="199">
        <v>504</v>
      </c>
      <c r="H8" s="200">
        <f t="shared" si="3"/>
        <v>69.444444444444443</v>
      </c>
      <c r="I8" s="199"/>
      <c r="J8" s="199">
        <v>456</v>
      </c>
      <c r="K8" s="201">
        <v>19.773391812865501</v>
      </c>
      <c r="L8" s="199"/>
      <c r="M8" s="199">
        <v>504</v>
      </c>
      <c r="N8" s="201">
        <v>20.552248677248699</v>
      </c>
      <c r="O8" s="170"/>
      <c r="P8" s="208">
        <v>456</v>
      </c>
      <c r="Q8" s="201">
        <v>26.078216374269001</v>
      </c>
      <c r="R8" s="170"/>
      <c r="S8" s="208">
        <f>12*2*B19</f>
        <v>552</v>
      </c>
      <c r="T8" s="201">
        <v>26.135265700483099</v>
      </c>
      <c r="U8" s="170"/>
      <c r="V8" s="208">
        <f>12*2*B20</f>
        <v>528</v>
      </c>
      <c r="W8" s="201">
        <f t="shared" si="1"/>
        <v>0</v>
      </c>
      <c r="X8" s="208"/>
      <c r="Y8" s="208">
        <f>12*2*B21</f>
        <v>504</v>
      </c>
      <c r="Z8" s="201">
        <f t="shared" si="4"/>
        <v>0</v>
      </c>
      <c r="AA8" s="170"/>
      <c r="AB8" s="170">
        <f>12*2*B22</f>
        <v>480</v>
      </c>
      <c r="AC8" s="201">
        <f t="shared" si="5"/>
        <v>0</v>
      </c>
      <c r="AD8" s="170"/>
      <c r="AE8" s="170">
        <f>12*2*B23</f>
        <v>504</v>
      </c>
      <c r="AF8" s="201">
        <f t="shared" si="6"/>
        <v>0</v>
      </c>
      <c r="AG8" s="170"/>
      <c r="AH8" s="170">
        <f>12*2*B24</f>
        <v>504</v>
      </c>
      <c r="AI8" s="201">
        <f t="shared" si="7"/>
        <v>0</v>
      </c>
      <c r="AJ8" s="170"/>
      <c r="AK8" s="170">
        <f>12*2*B25</f>
        <v>480</v>
      </c>
      <c r="AL8" s="201">
        <f t="shared" si="8"/>
        <v>0</v>
      </c>
    </row>
    <row r="9" spans="1:38" ht="19.5" customHeight="1" x14ac:dyDescent="0.25">
      <c r="B9" s="6" t="s">
        <v>4</v>
      </c>
      <c r="C9" s="58"/>
      <c r="D9" s="57">
        <f>12*1*B14</f>
        <v>252</v>
      </c>
      <c r="E9" s="200">
        <f t="shared" si="2"/>
        <v>0</v>
      </c>
      <c r="F9" s="199"/>
      <c r="G9" s="199">
        <f>12*1*B15</f>
        <v>252</v>
      </c>
      <c r="H9" s="200">
        <f t="shared" si="3"/>
        <v>0</v>
      </c>
      <c r="I9" s="199"/>
      <c r="J9" s="199">
        <f>12*1*B16</f>
        <v>240</v>
      </c>
      <c r="K9" s="201">
        <f t="shared" si="9"/>
        <v>0</v>
      </c>
      <c r="L9" s="199"/>
      <c r="M9" s="199">
        <f>12*1*B17</f>
        <v>252</v>
      </c>
      <c r="N9" s="201">
        <f t="shared" si="10"/>
        <v>0</v>
      </c>
      <c r="O9" s="170"/>
      <c r="P9" s="208">
        <f>12*1*B18</f>
        <v>228</v>
      </c>
      <c r="Q9" s="201">
        <f t="shared" si="11"/>
        <v>0</v>
      </c>
      <c r="R9" s="170"/>
      <c r="S9" s="208">
        <f>12*1*B19</f>
        <v>276</v>
      </c>
      <c r="T9" s="201">
        <f t="shared" si="0"/>
        <v>0</v>
      </c>
      <c r="U9" s="170"/>
      <c r="V9" s="208">
        <f>12*1*B20</f>
        <v>264</v>
      </c>
      <c r="W9" s="201">
        <f t="shared" si="1"/>
        <v>0</v>
      </c>
      <c r="X9" s="208"/>
      <c r="Y9" s="208">
        <f>12*1*B21</f>
        <v>252</v>
      </c>
      <c r="Z9" s="201">
        <f t="shared" si="4"/>
        <v>0</v>
      </c>
      <c r="AA9" s="170"/>
      <c r="AB9" s="170">
        <f>12*1*B22</f>
        <v>240</v>
      </c>
      <c r="AC9" s="201">
        <f t="shared" si="5"/>
        <v>0</v>
      </c>
      <c r="AD9" s="170"/>
      <c r="AE9" s="170">
        <f>12*1*B23</f>
        <v>252</v>
      </c>
      <c r="AF9" s="201">
        <f t="shared" si="6"/>
        <v>0</v>
      </c>
      <c r="AG9" s="170"/>
      <c r="AH9" s="170">
        <f>12*1*B24</f>
        <v>252</v>
      </c>
      <c r="AI9" s="201">
        <f t="shared" si="7"/>
        <v>0</v>
      </c>
      <c r="AJ9" s="170"/>
      <c r="AK9" s="170">
        <f>12*1*B25</f>
        <v>240</v>
      </c>
      <c r="AL9" s="201">
        <f t="shared" si="8"/>
        <v>0</v>
      </c>
    </row>
    <row r="10" spans="1:38" ht="19.5" customHeight="1" x14ac:dyDescent="0.25">
      <c r="B10" s="6" t="s">
        <v>5</v>
      </c>
      <c r="C10" s="58"/>
      <c r="D10" s="57">
        <f>12*1*B14</f>
        <v>252</v>
      </c>
      <c r="E10" s="200">
        <f t="shared" si="2"/>
        <v>0</v>
      </c>
      <c r="F10" s="199"/>
      <c r="G10" s="199">
        <f>12*1*B15</f>
        <v>252</v>
      </c>
      <c r="H10" s="200">
        <f t="shared" si="3"/>
        <v>0</v>
      </c>
      <c r="I10" s="199"/>
      <c r="J10" s="199">
        <f>12*1*B16</f>
        <v>240</v>
      </c>
      <c r="K10" s="201">
        <f t="shared" si="9"/>
        <v>0</v>
      </c>
      <c r="L10" s="199"/>
      <c r="M10" s="199">
        <f>12*1*B17</f>
        <v>252</v>
      </c>
      <c r="N10" s="201">
        <f t="shared" si="10"/>
        <v>0</v>
      </c>
      <c r="O10" s="170"/>
      <c r="P10" s="208">
        <f>12*1*B18</f>
        <v>228</v>
      </c>
      <c r="Q10" s="201">
        <f t="shared" si="11"/>
        <v>0</v>
      </c>
      <c r="R10" s="170"/>
      <c r="S10" s="208">
        <f>12*1*B19</f>
        <v>276</v>
      </c>
      <c r="T10" s="201">
        <f t="shared" si="0"/>
        <v>0</v>
      </c>
      <c r="U10" s="170"/>
      <c r="V10" s="208">
        <f>12*1*B20</f>
        <v>264</v>
      </c>
      <c r="W10" s="201">
        <f t="shared" si="1"/>
        <v>0</v>
      </c>
      <c r="X10" s="208"/>
      <c r="Y10" s="208">
        <f>12*1*B21</f>
        <v>252</v>
      </c>
      <c r="Z10" s="201">
        <f t="shared" si="4"/>
        <v>0</v>
      </c>
      <c r="AA10" s="170"/>
      <c r="AB10" s="170">
        <f>12*1*B22</f>
        <v>240</v>
      </c>
      <c r="AC10" s="201">
        <f t="shared" si="5"/>
        <v>0</v>
      </c>
      <c r="AD10" s="170"/>
      <c r="AE10" s="170">
        <f>12*1*B23</f>
        <v>252</v>
      </c>
      <c r="AF10" s="201">
        <f t="shared" si="6"/>
        <v>0</v>
      </c>
      <c r="AG10" s="170"/>
      <c r="AH10" s="170">
        <f>12*1*B24</f>
        <v>252</v>
      </c>
      <c r="AI10" s="201">
        <f t="shared" si="7"/>
        <v>0</v>
      </c>
      <c r="AJ10" s="170"/>
      <c r="AK10" s="170">
        <f>12*1*B25</f>
        <v>240</v>
      </c>
      <c r="AL10" s="201">
        <f t="shared" si="8"/>
        <v>0</v>
      </c>
    </row>
    <row r="11" spans="1:38" x14ac:dyDescent="0.25">
      <c r="B11" s="6" t="s">
        <v>191</v>
      </c>
      <c r="C11" s="170">
        <v>919</v>
      </c>
      <c r="D11" s="170">
        <f>12*5*B14</f>
        <v>1260</v>
      </c>
      <c r="E11" s="200">
        <f t="shared" si="2"/>
        <v>72.936507936507937</v>
      </c>
      <c r="F11" s="170">
        <v>655</v>
      </c>
      <c r="G11" s="199">
        <v>1260</v>
      </c>
      <c r="H11" s="200">
        <f t="shared" si="3"/>
        <v>51.984126984126988</v>
      </c>
      <c r="I11" s="170"/>
      <c r="J11" s="170">
        <v>1140</v>
      </c>
      <c r="K11" s="201">
        <v>48.407894736842103</v>
      </c>
      <c r="L11" s="170"/>
      <c r="M11" s="170">
        <v>1260</v>
      </c>
      <c r="N11" s="201">
        <v>52.259259259259302</v>
      </c>
      <c r="O11" s="170"/>
      <c r="P11" s="170">
        <v>1140</v>
      </c>
      <c r="Q11" s="201">
        <v>52.603801169590596</v>
      </c>
      <c r="R11" s="170"/>
      <c r="S11" s="170">
        <f>12*5*B19</f>
        <v>1380</v>
      </c>
      <c r="T11" s="201">
        <v>51.033816425120797</v>
      </c>
      <c r="U11" s="170"/>
      <c r="V11" s="170">
        <f>12*5*B20</f>
        <v>1320</v>
      </c>
      <c r="W11" s="201">
        <f t="shared" si="1"/>
        <v>0</v>
      </c>
      <c r="X11" s="170"/>
      <c r="Y11" s="170">
        <f>12*5*B21</f>
        <v>1260</v>
      </c>
      <c r="Z11" s="201">
        <f t="shared" si="4"/>
        <v>0</v>
      </c>
      <c r="AA11" s="170"/>
      <c r="AB11" s="170">
        <f>12*5*B22</f>
        <v>1200</v>
      </c>
      <c r="AC11" s="201">
        <f t="shared" si="5"/>
        <v>0</v>
      </c>
      <c r="AD11" s="170"/>
      <c r="AE11" s="170">
        <f>12*5*B23</f>
        <v>1260</v>
      </c>
      <c r="AF11" s="201">
        <f t="shared" si="6"/>
        <v>0</v>
      </c>
      <c r="AG11" s="170"/>
      <c r="AH11" s="170">
        <f>12*5*B24</f>
        <v>1260</v>
      </c>
      <c r="AI11" s="201">
        <f t="shared" si="7"/>
        <v>0</v>
      </c>
      <c r="AJ11" s="170"/>
      <c r="AK11" s="170">
        <f>12*5*B25</f>
        <v>1200</v>
      </c>
      <c r="AL11" s="201">
        <f t="shared" si="8"/>
        <v>0</v>
      </c>
    </row>
    <row r="12" spans="1:38" x14ac:dyDescent="0.25">
      <c r="B12" s="43" t="s">
        <v>217</v>
      </c>
      <c r="C12" s="58">
        <v>584</v>
      </c>
      <c r="D12" s="170">
        <f>12*3*B14</f>
        <v>756</v>
      </c>
      <c r="E12" s="200">
        <f t="shared" si="2"/>
        <v>77.24867724867724</v>
      </c>
      <c r="F12" s="199">
        <v>569</v>
      </c>
      <c r="G12" s="199">
        <v>756</v>
      </c>
      <c r="H12" s="200">
        <f t="shared" si="3"/>
        <v>75.264550264550266</v>
      </c>
      <c r="I12" s="199"/>
      <c r="J12" s="170">
        <v>684</v>
      </c>
      <c r="K12" s="201">
        <v>19.0497076023392</v>
      </c>
      <c r="L12" s="199"/>
      <c r="M12" s="170">
        <v>756</v>
      </c>
      <c r="N12" s="201">
        <v>16.492504409171101</v>
      </c>
      <c r="O12" s="199"/>
      <c r="P12" s="170">
        <v>684</v>
      </c>
      <c r="Q12" s="201">
        <v>26.415692007797301</v>
      </c>
      <c r="R12" s="199"/>
      <c r="S12" s="170">
        <f>12*3*B19</f>
        <v>828</v>
      </c>
      <c r="T12" s="201">
        <v>24.239130434782599</v>
      </c>
      <c r="U12" s="199"/>
      <c r="V12" s="170">
        <f>12*3*B20</f>
        <v>792</v>
      </c>
      <c r="W12" s="201">
        <v>69.8</v>
      </c>
      <c r="X12" s="199"/>
      <c r="Y12" s="170">
        <f>12*3*B21</f>
        <v>756</v>
      </c>
      <c r="Z12" s="201">
        <f t="shared" si="4"/>
        <v>0</v>
      </c>
      <c r="AA12" s="209"/>
      <c r="AB12" s="170">
        <f>12*3*B22</f>
        <v>720</v>
      </c>
      <c r="AC12" s="210">
        <f t="shared" si="5"/>
        <v>0</v>
      </c>
      <c r="AD12" s="209"/>
      <c r="AE12" s="170">
        <f>12*3*B23</f>
        <v>756</v>
      </c>
      <c r="AF12" s="210">
        <f t="shared" si="6"/>
        <v>0</v>
      </c>
      <c r="AG12" s="209"/>
      <c r="AH12" s="170">
        <f>12*3*B24</f>
        <v>756</v>
      </c>
      <c r="AI12" s="201">
        <f t="shared" si="7"/>
        <v>0</v>
      </c>
      <c r="AJ12" s="209"/>
      <c r="AK12" s="170">
        <f>12*3*B25</f>
        <v>720</v>
      </c>
      <c r="AL12" s="210">
        <f t="shared" si="8"/>
        <v>0</v>
      </c>
    </row>
    <row r="13" spans="1:38" x14ac:dyDescent="0.25">
      <c r="A13" t="s">
        <v>242</v>
      </c>
    </row>
    <row r="14" spans="1:38" x14ac:dyDescent="0.25">
      <c r="A14" s="6" t="s">
        <v>8</v>
      </c>
      <c r="B14" s="6">
        <v>21</v>
      </c>
    </row>
    <row r="15" spans="1:38" x14ac:dyDescent="0.25">
      <c r="A15" s="6" t="s">
        <v>11</v>
      </c>
      <c r="B15" s="6">
        <v>21</v>
      </c>
    </row>
    <row r="16" spans="1:38" x14ac:dyDescent="0.25">
      <c r="A16" s="6" t="s">
        <v>12</v>
      </c>
      <c r="B16" s="6">
        <v>20</v>
      </c>
    </row>
    <row r="17" spans="1:2" x14ac:dyDescent="0.25">
      <c r="A17" s="6" t="s">
        <v>13</v>
      </c>
      <c r="B17" s="6">
        <v>21</v>
      </c>
    </row>
    <row r="18" spans="1:2" x14ac:dyDescent="0.25">
      <c r="A18" s="6" t="s">
        <v>14</v>
      </c>
      <c r="B18" s="6">
        <v>19</v>
      </c>
    </row>
    <row r="19" spans="1:2" x14ac:dyDescent="0.25">
      <c r="A19" s="6" t="s">
        <v>15</v>
      </c>
      <c r="B19" s="6">
        <v>23</v>
      </c>
    </row>
    <row r="20" spans="1:2" x14ac:dyDescent="0.25">
      <c r="A20" s="6" t="s">
        <v>16</v>
      </c>
      <c r="B20" s="6">
        <v>22</v>
      </c>
    </row>
    <row r="21" spans="1:2" x14ac:dyDescent="0.25">
      <c r="A21" s="6" t="s">
        <v>17</v>
      </c>
      <c r="B21" s="6">
        <v>21</v>
      </c>
    </row>
    <row r="22" spans="1:2" x14ac:dyDescent="0.25">
      <c r="A22" s="6" t="s">
        <v>18</v>
      </c>
      <c r="B22" s="6">
        <v>20</v>
      </c>
    </row>
    <row r="23" spans="1:2" x14ac:dyDescent="0.25">
      <c r="A23" s="6" t="s">
        <v>19</v>
      </c>
      <c r="B23" s="6">
        <v>21</v>
      </c>
    </row>
    <row r="24" spans="1:2" x14ac:dyDescent="0.25">
      <c r="A24" s="6" t="s">
        <v>20</v>
      </c>
      <c r="B24" s="6">
        <v>21</v>
      </c>
    </row>
    <row r="25" spans="1:2" x14ac:dyDescent="0.25">
      <c r="A25" s="6" t="s">
        <v>21</v>
      </c>
      <c r="B25" s="6">
        <v>20</v>
      </c>
    </row>
    <row r="41" spans="2:38" x14ac:dyDescent="0.25">
      <c r="B41" s="249" t="s">
        <v>9</v>
      </c>
      <c r="C41" s="248" t="s">
        <v>8</v>
      </c>
      <c r="D41" s="248"/>
      <c r="E41" s="248"/>
      <c r="F41" s="249" t="s">
        <v>11</v>
      </c>
      <c r="G41" s="249"/>
      <c r="H41" s="249"/>
      <c r="I41" s="248" t="s">
        <v>12</v>
      </c>
      <c r="J41" s="248"/>
      <c r="K41" s="248"/>
      <c r="L41" s="248" t="s">
        <v>13</v>
      </c>
      <c r="M41" s="248"/>
      <c r="N41" s="248"/>
      <c r="O41" s="248" t="s">
        <v>14</v>
      </c>
      <c r="P41" s="248"/>
      <c r="Q41" s="248"/>
      <c r="R41" s="248" t="s">
        <v>15</v>
      </c>
      <c r="S41" s="248"/>
      <c r="T41" s="248"/>
      <c r="U41" s="248" t="s">
        <v>16</v>
      </c>
      <c r="V41" s="248"/>
      <c r="W41" s="248"/>
      <c r="X41" s="248" t="s">
        <v>17</v>
      </c>
      <c r="Y41" s="248"/>
      <c r="Z41" s="248"/>
      <c r="AA41" s="248" t="s">
        <v>18</v>
      </c>
      <c r="AB41" s="248"/>
      <c r="AC41" s="248"/>
      <c r="AD41" s="248" t="s">
        <v>19</v>
      </c>
      <c r="AE41" s="248"/>
      <c r="AF41" s="248"/>
      <c r="AG41" s="248" t="s">
        <v>20</v>
      </c>
      <c r="AH41" s="248"/>
      <c r="AI41" s="248"/>
      <c r="AJ41" s="248" t="s">
        <v>21</v>
      </c>
      <c r="AK41" s="248"/>
      <c r="AL41" s="248"/>
    </row>
    <row r="42" spans="2:38" ht="315" x14ac:dyDescent="0.25">
      <c r="B42" s="249"/>
      <c r="C42" s="5" t="s">
        <v>165</v>
      </c>
      <c r="D42" s="5" t="s">
        <v>166</v>
      </c>
      <c r="E42" s="9" t="s">
        <v>10</v>
      </c>
      <c r="F42" s="5" t="s">
        <v>165</v>
      </c>
      <c r="G42" s="5" t="s">
        <v>166</v>
      </c>
      <c r="H42" s="9" t="s">
        <v>10</v>
      </c>
      <c r="I42" s="5" t="s">
        <v>165</v>
      </c>
      <c r="J42" s="5" t="s">
        <v>166</v>
      </c>
      <c r="K42" s="9" t="s">
        <v>10</v>
      </c>
      <c r="L42" s="5" t="s">
        <v>165</v>
      </c>
      <c r="M42" s="5" t="s">
        <v>166</v>
      </c>
      <c r="N42" s="9" t="s">
        <v>10</v>
      </c>
      <c r="O42" s="5" t="s">
        <v>165</v>
      </c>
      <c r="P42" s="5" t="s">
        <v>166</v>
      </c>
      <c r="Q42" s="9" t="s">
        <v>10</v>
      </c>
      <c r="R42" s="5" t="s">
        <v>165</v>
      </c>
      <c r="S42" s="5" t="s">
        <v>166</v>
      </c>
      <c r="T42" s="9" t="s">
        <v>10</v>
      </c>
      <c r="U42" s="5" t="s">
        <v>165</v>
      </c>
      <c r="V42" s="5" t="s">
        <v>166</v>
      </c>
      <c r="W42" s="9" t="s">
        <v>10</v>
      </c>
      <c r="X42" s="5" t="s">
        <v>165</v>
      </c>
      <c r="Y42" s="5" t="s">
        <v>166</v>
      </c>
      <c r="Z42" s="9" t="s">
        <v>10</v>
      </c>
      <c r="AA42" s="5" t="s">
        <v>165</v>
      </c>
      <c r="AB42" s="5" t="s">
        <v>166</v>
      </c>
      <c r="AC42" s="9" t="s">
        <v>10</v>
      </c>
      <c r="AD42" s="5" t="s">
        <v>165</v>
      </c>
      <c r="AE42" s="5" t="s">
        <v>166</v>
      </c>
      <c r="AF42" s="9" t="s">
        <v>10</v>
      </c>
      <c r="AG42" s="5" t="s">
        <v>165</v>
      </c>
      <c r="AH42" s="5" t="s">
        <v>166</v>
      </c>
      <c r="AI42" s="9" t="s">
        <v>10</v>
      </c>
      <c r="AJ42" s="5" t="s">
        <v>165</v>
      </c>
      <c r="AK42" s="5" t="s">
        <v>166</v>
      </c>
      <c r="AL42" s="9" t="s">
        <v>10</v>
      </c>
    </row>
    <row r="43" spans="2:38" x14ac:dyDescent="0.25">
      <c r="B43" s="6" t="s">
        <v>0</v>
      </c>
      <c r="C43" s="150">
        <v>1819</v>
      </c>
      <c r="D43" s="148">
        <v>3600</v>
      </c>
      <c r="E43" s="8">
        <v>50.527777777777786</v>
      </c>
      <c r="F43" s="150">
        <f>SUM(F44:F49)</f>
        <v>3579</v>
      </c>
      <c r="G43" s="150">
        <f>SUM(G44:G49)</f>
        <v>7128</v>
      </c>
      <c r="H43" s="8">
        <f>F43/G43*100</f>
        <v>50.210437710437702</v>
      </c>
      <c r="I43" s="117">
        <f>SUM(I44:I49)</f>
        <v>3579</v>
      </c>
      <c r="J43" s="118">
        <f>SUM(J44:J49)</f>
        <v>10356</v>
      </c>
      <c r="K43" s="7">
        <f>I43/J43*100</f>
        <v>34.559675550405558</v>
      </c>
      <c r="L43" s="116">
        <f>SUM(L44:L49)</f>
        <v>3579</v>
      </c>
      <c r="M43" s="116">
        <f>SUM(M44:M49)</f>
        <v>13884</v>
      </c>
      <c r="N43" s="7">
        <f>L43/M43*100</f>
        <v>25.777873811581674</v>
      </c>
      <c r="O43" s="115">
        <f>SUM(O44:O49)</f>
        <v>3579</v>
      </c>
      <c r="P43" s="115">
        <f>SUM(P44:P49)</f>
        <v>17076</v>
      </c>
      <c r="Q43" s="7">
        <f>O43/P43*100</f>
        <v>20.95924104005622</v>
      </c>
      <c r="R43" s="6">
        <f>SUM(R44:R48)</f>
        <v>2041</v>
      </c>
      <c r="S43" s="6">
        <f>SUM(S44:S48)</f>
        <v>13440</v>
      </c>
      <c r="T43" s="7">
        <f t="shared" ref="T43:T50" si="12">R43/S43*100</f>
        <v>15.186011904761903</v>
      </c>
      <c r="U43" s="127">
        <f>SUM(U44:U49)</f>
        <v>3579</v>
      </c>
      <c r="V43" s="116">
        <f>SUM(V44:V49)</f>
        <v>24636</v>
      </c>
      <c r="W43" s="7">
        <f t="shared" ref="W43:W49" si="13">U43/V43*100</f>
        <v>14.527520701412566</v>
      </c>
      <c r="X43" s="127">
        <f>SUM(X44:X49)</f>
        <v>3579</v>
      </c>
      <c r="Y43" s="116">
        <f>SUM(Y44:Y49)</f>
        <v>28164</v>
      </c>
      <c r="Z43" s="7">
        <f>X43/Y43*100</f>
        <v>12.707711972731145</v>
      </c>
      <c r="AA43" s="127">
        <f>SUM(AA44:AA49)</f>
        <v>3579</v>
      </c>
      <c r="AB43" s="116">
        <f>SUM(AB44:AB49)</f>
        <v>31524</v>
      </c>
      <c r="AC43" s="7">
        <f>AA43/AB43*100</f>
        <v>11.353254663113818</v>
      </c>
      <c r="AD43" s="127">
        <f>SUM(AD44:AD49)</f>
        <v>3579</v>
      </c>
      <c r="AE43" s="116">
        <f>SUM(AE44:AE49)</f>
        <v>35052</v>
      </c>
      <c r="AF43" s="7">
        <f>AD43/AE43*100</f>
        <v>10.210544334132146</v>
      </c>
      <c r="AG43" s="6">
        <f>SUM(AG44:AG48)</f>
        <v>2041</v>
      </c>
      <c r="AH43" s="6">
        <f>SUM(AH44:AH48)</f>
        <v>24780</v>
      </c>
      <c r="AI43" s="7">
        <f>AG43/AH43*100</f>
        <v>8.2364810330912022</v>
      </c>
      <c r="AJ43" s="6">
        <f>SUM(AJ44:AJ48)</f>
        <v>2041</v>
      </c>
      <c r="AK43" s="6">
        <f>SUM(AK44:AK48)</f>
        <v>26940</v>
      </c>
      <c r="AL43" s="7">
        <f>AJ43/AK43*100</f>
        <v>7.5760950259836672</v>
      </c>
    </row>
    <row r="44" spans="2:38" x14ac:dyDescent="0.25">
      <c r="B44" s="6" t="s">
        <v>1</v>
      </c>
      <c r="C44" s="58">
        <v>824</v>
      </c>
      <c r="D44" s="57">
        <v>1056</v>
      </c>
      <c r="E44" s="8">
        <v>72.253787878787875</v>
      </c>
      <c r="F44" s="58">
        <f>C44+F6</f>
        <v>1627</v>
      </c>
      <c r="G44" s="58">
        <f>D44+G6</f>
        <v>2064</v>
      </c>
      <c r="H44" s="8">
        <f t="shared" ref="H44:H48" si="14">F44/G44*100</f>
        <v>78.827519379844958</v>
      </c>
      <c r="I44" s="58">
        <f>F44+I6</f>
        <v>1627</v>
      </c>
      <c r="J44" s="57">
        <f>G44+J6</f>
        <v>2976</v>
      </c>
      <c r="K44" s="7">
        <f t="shared" ref="K44:K50" si="15">I44/J44*100</f>
        <v>54.670698924731184</v>
      </c>
      <c r="L44" s="58">
        <f>I44+L6</f>
        <v>1627</v>
      </c>
      <c r="M44" s="58">
        <f>J44+M6</f>
        <v>3984</v>
      </c>
      <c r="N44" s="7">
        <f t="shared" ref="N44:N49" si="16">L44/M44*100</f>
        <v>40.838353413654623</v>
      </c>
      <c r="O44" s="115">
        <f>L44+O6</f>
        <v>1627</v>
      </c>
      <c r="P44" s="115">
        <f>M44+P6</f>
        <v>4896</v>
      </c>
      <c r="Q44" s="7">
        <f t="shared" ref="Q44:Q49" si="17">O44/P44*100</f>
        <v>33.231209150326798</v>
      </c>
      <c r="R44" s="115">
        <f>O44+R6</f>
        <v>1627</v>
      </c>
      <c r="S44" s="115">
        <f>P44+S6</f>
        <v>6000</v>
      </c>
      <c r="T44" s="7">
        <f t="shared" si="12"/>
        <v>27.116666666666667</v>
      </c>
      <c r="U44" s="127">
        <f>R44+U6</f>
        <v>1627</v>
      </c>
      <c r="V44" s="127">
        <f>S44+V6</f>
        <v>7056</v>
      </c>
      <c r="W44" s="7">
        <f t="shared" si="13"/>
        <v>23.058390022675738</v>
      </c>
      <c r="X44" s="127">
        <f>U44+X6</f>
        <v>1627</v>
      </c>
      <c r="Y44" s="127">
        <f>V44+Y6</f>
        <v>8064</v>
      </c>
      <c r="Z44" s="7">
        <f t="shared" ref="Z44:Z50" si="18">X44/Y44*100</f>
        <v>20.176091269841269</v>
      </c>
      <c r="AA44" s="127">
        <f>X44+AA6</f>
        <v>1627</v>
      </c>
      <c r="AB44" s="127">
        <f>Y44+AB6</f>
        <v>9024</v>
      </c>
      <c r="AC44" s="7">
        <f t="shared" ref="AC44:AC50" si="19">AA44/AB44*100</f>
        <v>18.029698581560282</v>
      </c>
      <c r="AD44" s="127">
        <f>AA44+AD6</f>
        <v>1627</v>
      </c>
      <c r="AE44" s="127">
        <f>AB44+AE6</f>
        <v>10032</v>
      </c>
      <c r="AF44" s="7">
        <f t="shared" ref="AF44:AF50" si="20">AD44/AE44*100</f>
        <v>16.21810207336523</v>
      </c>
      <c r="AG44" s="127">
        <f>AD44+AG6</f>
        <v>1627</v>
      </c>
      <c r="AH44" s="127">
        <f>AE44+AH6</f>
        <v>11040</v>
      </c>
      <c r="AI44" s="7">
        <f t="shared" ref="AI44:AI50" si="21">AG44/AH44*100</f>
        <v>14.737318840579711</v>
      </c>
      <c r="AJ44" s="127">
        <f>AG44+AJ6</f>
        <v>1627</v>
      </c>
      <c r="AK44" s="127">
        <f>AH44+AK6</f>
        <v>12000</v>
      </c>
      <c r="AL44" s="7">
        <f t="shared" ref="AL44:AL50" si="22">AJ44/AK44*100</f>
        <v>13.558333333333334</v>
      </c>
    </row>
    <row r="45" spans="2:38" x14ac:dyDescent="0.25">
      <c r="B45" s="6" t="s">
        <v>2</v>
      </c>
      <c r="C45" s="58">
        <v>22</v>
      </c>
      <c r="D45" s="57">
        <v>264</v>
      </c>
      <c r="E45" s="8">
        <v>5.3030303030303028</v>
      </c>
      <c r="F45" s="58">
        <f t="shared" ref="F45:F50" si="23">C45+F7</f>
        <v>22</v>
      </c>
      <c r="G45" s="58">
        <f t="shared" ref="G45:G50" si="24">D45+G7</f>
        <v>516</v>
      </c>
      <c r="H45" s="8">
        <f t="shared" si="14"/>
        <v>4.2635658914728678</v>
      </c>
      <c r="I45" s="58">
        <f t="shared" ref="I45:I50" si="25">F45+I7</f>
        <v>22</v>
      </c>
      <c r="J45" s="57">
        <f t="shared" ref="J45:J50" si="26">G45+J7</f>
        <v>756</v>
      </c>
      <c r="K45" s="7">
        <f t="shared" si="15"/>
        <v>2.9100529100529098</v>
      </c>
      <c r="L45" s="58">
        <f t="shared" ref="L45:L50" si="27">I45+L7</f>
        <v>22</v>
      </c>
      <c r="M45" s="58">
        <f t="shared" ref="M45:M50" si="28">J45+M7</f>
        <v>1008</v>
      </c>
      <c r="N45" s="7">
        <f t="shared" si="16"/>
        <v>2.1825396825396823</v>
      </c>
      <c r="O45" s="115">
        <f t="shared" ref="O45:P45" si="29">L45+O7</f>
        <v>22</v>
      </c>
      <c r="P45" s="115">
        <f t="shared" si="29"/>
        <v>1236</v>
      </c>
      <c r="Q45" s="7">
        <f t="shared" si="17"/>
        <v>1.7799352750809061</v>
      </c>
      <c r="R45" s="115">
        <f t="shared" ref="R45:S45" si="30">O45+R7</f>
        <v>22</v>
      </c>
      <c r="S45" s="115">
        <f t="shared" si="30"/>
        <v>1512</v>
      </c>
      <c r="T45" s="7">
        <f t="shared" si="12"/>
        <v>1.4550264550264549</v>
      </c>
      <c r="U45" s="127">
        <f t="shared" ref="U45:V45" si="31">R45+U7</f>
        <v>22</v>
      </c>
      <c r="V45" s="127">
        <f t="shared" si="31"/>
        <v>1776</v>
      </c>
      <c r="W45" s="7">
        <f t="shared" si="13"/>
        <v>1.2387387387387387</v>
      </c>
      <c r="X45" s="127">
        <f t="shared" ref="X45:Y45" si="32">U45+X7</f>
        <v>22</v>
      </c>
      <c r="Y45" s="127">
        <f t="shared" si="32"/>
        <v>2028</v>
      </c>
      <c r="Z45" s="7">
        <f t="shared" si="18"/>
        <v>1.0848126232741617</v>
      </c>
      <c r="AA45" s="127">
        <f t="shared" ref="AA45:AB45" si="33">X45+AA7</f>
        <v>22</v>
      </c>
      <c r="AB45" s="127">
        <f t="shared" si="33"/>
        <v>2268</v>
      </c>
      <c r="AC45" s="7">
        <f t="shared" si="19"/>
        <v>0.9700176366843033</v>
      </c>
      <c r="AD45" s="127">
        <f t="shared" ref="AD45:AE45" si="34">AA45+AD7</f>
        <v>22</v>
      </c>
      <c r="AE45" s="127">
        <f t="shared" si="34"/>
        <v>2520</v>
      </c>
      <c r="AF45" s="7">
        <f t="shared" si="20"/>
        <v>0.87301587301587302</v>
      </c>
      <c r="AG45" s="127">
        <f t="shared" ref="AG45:AH45" si="35">AD45+AG7</f>
        <v>22</v>
      </c>
      <c r="AH45" s="127">
        <f t="shared" si="35"/>
        <v>2772</v>
      </c>
      <c r="AI45" s="7">
        <f t="shared" si="21"/>
        <v>0.79365079365079361</v>
      </c>
      <c r="AJ45" s="127">
        <f t="shared" ref="AJ45:AK45" si="36">AG45+AJ7</f>
        <v>22</v>
      </c>
      <c r="AK45" s="127">
        <f t="shared" si="36"/>
        <v>3012</v>
      </c>
      <c r="AL45" s="7">
        <f t="shared" si="22"/>
        <v>0.7304116865869853</v>
      </c>
    </row>
    <row r="46" spans="2:38" x14ac:dyDescent="0.25">
      <c r="B46" s="6" t="s">
        <v>3</v>
      </c>
      <c r="C46" s="58">
        <v>0</v>
      </c>
      <c r="D46" s="57">
        <v>456</v>
      </c>
      <c r="E46" s="8">
        <v>13.596491228070176</v>
      </c>
      <c r="F46" s="58">
        <f t="shared" si="23"/>
        <v>350</v>
      </c>
      <c r="G46" s="58">
        <f t="shared" si="24"/>
        <v>960</v>
      </c>
      <c r="H46" s="8">
        <f t="shared" si="14"/>
        <v>36.458333333333329</v>
      </c>
      <c r="I46" s="58">
        <f t="shared" si="25"/>
        <v>350</v>
      </c>
      <c r="J46" s="57">
        <f t="shared" si="26"/>
        <v>1416</v>
      </c>
      <c r="K46" s="7">
        <f t="shared" si="15"/>
        <v>24.717514124293785</v>
      </c>
      <c r="L46" s="58">
        <f t="shared" si="27"/>
        <v>350</v>
      </c>
      <c r="M46" s="58">
        <f t="shared" si="28"/>
        <v>1920</v>
      </c>
      <c r="N46" s="7">
        <f t="shared" si="16"/>
        <v>18.229166666666664</v>
      </c>
      <c r="O46" s="115">
        <f t="shared" ref="O46:P46" si="37">L46+O8</f>
        <v>350</v>
      </c>
      <c r="P46" s="115">
        <f t="shared" si="37"/>
        <v>2376</v>
      </c>
      <c r="Q46" s="7">
        <f t="shared" si="17"/>
        <v>14.73063973063973</v>
      </c>
      <c r="R46" s="115">
        <f t="shared" ref="R46:S46" si="38">O46+R8</f>
        <v>350</v>
      </c>
      <c r="S46" s="115">
        <f t="shared" si="38"/>
        <v>2928</v>
      </c>
      <c r="T46" s="7">
        <f t="shared" si="12"/>
        <v>11.953551912568305</v>
      </c>
      <c r="U46" s="127">
        <f t="shared" ref="U46:V46" si="39">R46+U8</f>
        <v>350</v>
      </c>
      <c r="V46" s="127">
        <f t="shared" si="39"/>
        <v>3456</v>
      </c>
      <c r="W46" s="7">
        <f t="shared" si="13"/>
        <v>10.127314814814815</v>
      </c>
      <c r="X46" s="127">
        <f t="shared" ref="X46:Y46" si="40">U46+X8</f>
        <v>350</v>
      </c>
      <c r="Y46" s="127">
        <f t="shared" si="40"/>
        <v>3960</v>
      </c>
      <c r="Z46" s="7">
        <f t="shared" si="18"/>
        <v>8.8383838383838391</v>
      </c>
      <c r="AA46" s="127">
        <f t="shared" ref="AA46:AB46" si="41">X46+AA8</f>
        <v>350</v>
      </c>
      <c r="AB46" s="127">
        <f t="shared" si="41"/>
        <v>4440</v>
      </c>
      <c r="AC46" s="7">
        <f t="shared" si="19"/>
        <v>7.8828828828828827</v>
      </c>
      <c r="AD46" s="127">
        <f t="shared" ref="AD46:AE46" si="42">AA46+AD8</f>
        <v>350</v>
      </c>
      <c r="AE46" s="127">
        <f t="shared" si="42"/>
        <v>4944</v>
      </c>
      <c r="AF46" s="7">
        <f t="shared" si="20"/>
        <v>7.0792880258899684</v>
      </c>
      <c r="AG46" s="127">
        <f t="shared" ref="AG46:AH46" si="43">AD46+AG8</f>
        <v>350</v>
      </c>
      <c r="AH46" s="127">
        <f t="shared" si="43"/>
        <v>5448</v>
      </c>
      <c r="AI46" s="7">
        <f t="shared" si="21"/>
        <v>6.4243759177679882</v>
      </c>
      <c r="AJ46" s="127">
        <f t="shared" ref="AJ46:AK46" si="44">AG46+AJ8</f>
        <v>350</v>
      </c>
      <c r="AK46" s="127">
        <f t="shared" si="44"/>
        <v>5928</v>
      </c>
      <c r="AL46" s="7">
        <f t="shared" si="22"/>
        <v>5.904183535762483</v>
      </c>
    </row>
    <row r="47" spans="2:38" x14ac:dyDescent="0.25">
      <c r="B47" s="6" t="s">
        <v>4</v>
      </c>
      <c r="C47" s="58">
        <v>37</v>
      </c>
      <c r="D47" s="57">
        <v>240</v>
      </c>
      <c r="E47" s="8">
        <v>19.583333333333332</v>
      </c>
      <c r="F47" s="58">
        <f t="shared" si="23"/>
        <v>37</v>
      </c>
      <c r="G47" s="58">
        <f t="shared" si="24"/>
        <v>492</v>
      </c>
      <c r="H47" s="8">
        <f t="shared" si="14"/>
        <v>7.5203252032520336</v>
      </c>
      <c r="I47" s="58">
        <f t="shared" si="25"/>
        <v>37</v>
      </c>
      <c r="J47" s="57">
        <f t="shared" si="26"/>
        <v>732</v>
      </c>
      <c r="K47" s="7">
        <f t="shared" si="15"/>
        <v>5.0546448087431699</v>
      </c>
      <c r="L47" s="58">
        <f t="shared" si="27"/>
        <v>37</v>
      </c>
      <c r="M47" s="58">
        <f t="shared" si="28"/>
        <v>984</v>
      </c>
      <c r="N47" s="7">
        <f t="shared" si="16"/>
        <v>3.7601626016260168</v>
      </c>
      <c r="O47" s="115">
        <f t="shared" ref="O47:P47" si="45">L47+O9</f>
        <v>37</v>
      </c>
      <c r="P47" s="115">
        <f t="shared" si="45"/>
        <v>1212</v>
      </c>
      <c r="Q47" s="7">
        <f t="shared" si="17"/>
        <v>3.052805280528053</v>
      </c>
      <c r="R47" s="115">
        <f t="shared" ref="R47:S47" si="46">O47+R9</f>
        <v>37</v>
      </c>
      <c r="S47" s="115">
        <f t="shared" si="46"/>
        <v>1488</v>
      </c>
      <c r="T47" s="7">
        <f t="shared" si="12"/>
        <v>2.486559139784946</v>
      </c>
      <c r="U47" s="127">
        <f t="shared" ref="U47:V47" si="47">R47+U9</f>
        <v>37</v>
      </c>
      <c r="V47" s="127">
        <f t="shared" si="47"/>
        <v>1752</v>
      </c>
      <c r="W47" s="7">
        <f t="shared" si="13"/>
        <v>2.1118721461187215</v>
      </c>
      <c r="X47" s="127">
        <f t="shared" ref="X47:Y47" si="48">U47+X9</f>
        <v>37</v>
      </c>
      <c r="Y47" s="127">
        <f t="shared" si="48"/>
        <v>2004</v>
      </c>
      <c r="Z47" s="7">
        <f t="shared" si="18"/>
        <v>1.8463073852295409</v>
      </c>
      <c r="AA47" s="127">
        <f t="shared" ref="AA47:AB47" si="49">X47+AA9</f>
        <v>37</v>
      </c>
      <c r="AB47" s="127">
        <f t="shared" si="49"/>
        <v>2244</v>
      </c>
      <c r="AC47" s="7">
        <f t="shared" si="19"/>
        <v>1.6488413547237075</v>
      </c>
      <c r="AD47" s="127">
        <f t="shared" ref="AD47:AE47" si="50">AA47+AD9</f>
        <v>37</v>
      </c>
      <c r="AE47" s="127">
        <f t="shared" si="50"/>
        <v>2496</v>
      </c>
      <c r="AF47" s="7">
        <f t="shared" si="20"/>
        <v>1.4823717948717947</v>
      </c>
      <c r="AG47" s="127">
        <f t="shared" ref="AG47:AH47" si="51">AD47+AG9</f>
        <v>37</v>
      </c>
      <c r="AH47" s="127">
        <f t="shared" si="51"/>
        <v>2748</v>
      </c>
      <c r="AI47" s="7">
        <f t="shared" si="21"/>
        <v>1.3464337700145561</v>
      </c>
      <c r="AJ47" s="127">
        <f t="shared" ref="AJ47:AK47" si="52">AG47+AJ9</f>
        <v>37</v>
      </c>
      <c r="AK47" s="127">
        <f t="shared" si="52"/>
        <v>2988</v>
      </c>
      <c r="AL47" s="7">
        <f t="shared" si="22"/>
        <v>1.2382864792503345</v>
      </c>
    </row>
    <row r="48" spans="2:38" x14ac:dyDescent="0.25">
      <c r="B48" s="6" t="s">
        <v>5</v>
      </c>
      <c r="C48" s="58">
        <v>5</v>
      </c>
      <c r="D48" s="57">
        <v>264</v>
      </c>
      <c r="E48" s="8">
        <v>11.742424242424242</v>
      </c>
      <c r="F48" s="58">
        <f t="shared" si="23"/>
        <v>5</v>
      </c>
      <c r="G48" s="58">
        <f t="shared" si="24"/>
        <v>516</v>
      </c>
      <c r="H48" s="8">
        <f t="shared" si="14"/>
        <v>0.96899224806201545</v>
      </c>
      <c r="I48" s="58">
        <f t="shared" si="25"/>
        <v>5</v>
      </c>
      <c r="J48" s="57">
        <f t="shared" si="26"/>
        <v>756</v>
      </c>
      <c r="K48" s="7">
        <f t="shared" si="15"/>
        <v>0.66137566137566139</v>
      </c>
      <c r="L48" s="58">
        <f t="shared" si="27"/>
        <v>5</v>
      </c>
      <c r="M48" s="58">
        <f t="shared" si="28"/>
        <v>1008</v>
      </c>
      <c r="N48" s="7">
        <f t="shared" si="16"/>
        <v>0.49603174603174599</v>
      </c>
      <c r="O48" s="115">
        <f t="shared" ref="O48:P48" si="53">L48+O10</f>
        <v>5</v>
      </c>
      <c r="P48" s="115">
        <f t="shared" si="53"/>
        <v>1236</v>
      </c>
      <c r="Q48" s="7">
        <f t="shared" si="17"/>
        <v>0.40453074433656955</v>
      </c>
      <c r="R48" s="115">
        <f t="shared" ref="R48:S48" si="54">O48+R10</f>
        <v>5</v>
      </c>
      <c r="S48" s="115">
        <f t="shared" si="54"/>
        <v>1512</v>
      </c>
      <c r="T48" s="7">
        <f t="shared" si="12"/>
        <v>0.3306878306878307</v>
      </c>
      <c r="U48" s="127">
        <f t="shared" ref="U48:V48" si="55">R48+U10</f>
        <v>5</v>
      </c>
      <c r="V48" s="127">
        <f t="shared" si="55"/>
        <v>1776</v>
      </c>
      <c r="W48" s="7">
        <f t="shared" si="13"/>
        <v>0.28153153153153154</v>
      </c>
      <c r="X48" s="127">
        <f t="shared" ref="X48:Y48" si="56">U48+X10</f>
        <v>5</v>
      </c>
      <c r="Y48" s="127">
        <f t="shared" si="56"/>
        <v>2028</v>
      </c>
      <c r="Z48" s="7">
        <f t="shared" si="18"/>
        <v>0.2465483234714004</v>
      </c>
      <c r="AA48" s="127">
        <f t="shared" ref="AA48:AB48" si="57">X48+AA10</f>
        <v>5</v>
      </c>
      <c r="AB48" s="127">
        <f t="shared" si="57"/>
        <v>2268</v>
      </c>
      <c r="AC48" s="7">
        <f t="shared" si="19"/>
        <v>0.22045855379188711</v>
      </c>
      <c r="AD48" s="127">
        <f t="shared" ref="AD48:AE48" si="58">AA48+AD10</f>
        <v>5</v>
      </c>
      <c r="AE48" s="127">
        <f t="shared" si="58"/>
        <v>2520</v>
      </c>
      <c r="AF48" s="7">
        <f t="shared" si="20"/>
        <v>0.1984126984126984</v>
      </c>
      <c r="AG48" s="127">
        <f t="shared" ref="AG48:AH48" si="59">AD48+AG10</f>
        <v>5</v>
      </c>
      <c r="AH48" s="127">
        <f t="shared" si="59"/>
        <v>2772</v>
      </c>
      <c r="AI48" s="7">
        <f t="shared" si="21"/>
        <v>0.18037518037518038</v>
      </c>
      <c r="AJ48" s="127">
        <f t="shared" ref="AJ48:AK48" si="60">AG48+AJ10</f>
        <v>5</v>
      </c>
      <c r="AK48" s="127">
        <f t="shared" si="60"/>
        <v>3012</v>
      </c>
      <c r="AL48" s="7">
        <f t="shared" si="22"/>
        <v>0.16600265604249667</v>
      </c>
    </row>
    <row r="49" spans="2:38" x14ac:dyDescent="0.25">
      <c r="B49" s="6" t="s">
        <v>191</v>
      </c>
      <c r="C49" s="6">
        <v>883</v>
      </c>
      <c r="D49" s="57">
        <v>1320</v>
      </c>
      <c r="E49" s="8">
        <v>68.333333333333329</v>
      </c>
      <c r="F49" s="58">
        <f t="shared" si="23"/>
        <v>1538</v>
      </c>
      <c r="G49" s="58">
        <f t="shared" si="24"/>
        <v>2580</v>
      </c>
      <c r="H49" s="8">
        <f>F49/G49*100</f>
        <v>59.61240310077519</v>
      </c>
      <c r="I49" s="58">
        <f t="shared" si="25"/>
        <v>1538</v>
      </c>
      <c r="J49" s="57">
        <f t="shared" si="26"/>
        <v>3720</v>
      </c>
      <c r="K49" s="7">
        <f t="shared" si="15"/>
        <v>41.344086021505376</v>
      </c>
      <c r="L49" s="58">
        <f t="shared" si="27"/>
        <v>1538</v>
      </c>
      <c r="M49" s="58">
        <f t="shared" si="28"/>
        <v>4980</v>
      </c>
      <c r="N49" s="7">
        <f t="shared" si="16"/>
        <v>30.883534136546189</v>
      </c>
      <c r="O49" s="115">
        <f t="shared" ref="O49:P49" si="61">L49+O11</f>
        <v>1538</v>
      </c>
      <c r="P49" s="115">
        <f t="shared" si="61"/>
        <v>6120</v>
      </c>
      <c r="Q49" s="7">
        <f t="shared" si="17"/>
        <v>25.130718954248366</v>
      </c>
      <c r="R49" s="115">
        <f t="shared" ref="R49:S49" si="62">O49+R11</f>
        <v>1538</v>
      </c>
      <c r="S49" s="115">
        <f t="shared" si="62"/>
        <v>7500</v>
      </c>
      <c r="T49" s="7">
        <f t="shared" si="12"/>
        <v>20.506666666666668</v>
      </c>
      <c r="U49" s="127">
        <f t="shared" ref="U49:V49" si="63">R49+U11</f>
        <v>1538</v>
      </c>
      <c r="V49" s="127">
        <f t="shared" si="63"/>
        <v>8820</v>
      </c>
      <c r="W49" s="7">
        <f t="shared" si="13"/>
        <v>17.437641723356009</v>
      </c>
      <c r="X49" s="127">
        <f t="shared" ref="X49:Y49" si="64">U49+X11</f>
        <v>1538</v>
      </c>
      <c r="Y49" s="127">
        <f t="shared" si="64"/>
        <v>10080</v>
      </c>
      <c r="Z49" s="7">
        <f t="shared" si="18"/>
        <v>15.25793650793651</v>
      </c>
      <c r="AA49" s="127">
        <f t="shared" ref="AA49:AB49" si="65">X49+AA11</f>
        <v>1538</v>
      </c>
      <c r="AB49" s="127">
        <f t="shared" si="65"/>
        <v>11280</v>
      </c>
      <c r="AC49" s="7">
        <f t="shared" si="19"/>
        <v>13.634751773049643</v>
      </c>
      <c r="AD49" s="127">
        <f t="shared" ref="AD49:AE49" si="66">AA49+AD11</f>
        <v>1538</v>
      </c>
      <c r="AE49" s="127">
        <f t="shared" si="66"/>
        <v>12540</v>
      </c>
      <c r="AF49" s="7">
        <f t="shared" si="20"/>
        <v>12.264752791068581</v>
      </c>
      <c r="AG49" s="127">
        <f t="shared" ref="AG49:AH49" si="67">AD49+AG11</f>
        <v>1538</v>
      </c>
      <c r="AH49" s="127">
        <f t="shared" si="67"/>
        <v>13800</v>
      </c>
      <c r="AI49" s="7">
        <f t="shared" si="21"/>
        <v>11.144927536231885</v>
      </c>
      <c r="AJ49" s="127">
        <f t="shared" ref="AJ49:AK49" si="68">AG49+AJ11</f>
        <v>1538</v>
      </c>
      <c r="AK49" s="127">
        <f t="shared" si="68"/>
        <v>15000</v>
      </c>
      <c r="AL49" s="7">
        <f t="shared" si="22"/>
        <v>10.253333333333334</v>
      </c>
    </row>
    <row r="50" spans="2:38" x14ac:dyDescent="0.25">
      <c r="B50" s="43" t="s">
        <v>217</v>
      </c>
      <c r="C50" s="58">
        <v>367</v>
      </c>
      <c r="D50" s="57">
        <v>528</v>
      </c>
      <c r="E50" s="8">
        <v>41.856060606060609</v>
      </c>
      <c r="F50" s="58">
        <f t="shared" si="23"/>
        <v>936</v>
      </c>
      <c r="G50" s="58">
        <f t="shared" si="24"/>
        <v>1284</v>
      </c>
      <c r="H50" s="8">
        <f>F50/G50*100</f>
        <v>72.89719626168224</v>
      </c>
      <c r="I50" s="58">
        <f t="shared" si="25"/>
        <v>936</v>
      </c>
      <c r="J50" s="57">
        <f t="shared" si="26"/>
        <v>1968</v>
      </c>
      <c r="K50" s="7">
        <f t="shared" si="15"/>
        <v>47.560975609756099</v>
      </c>
      <c r="L50" s="58">
        <f t="shared" si="27"/>
        <v>936</v>
      </c>
      <c r="M50" s="58">
        <f t="shared" si="28"/>
        <v>2724</v>
      </c>
      <c r="N50" s="58">
        <v>51.4</v>
      </c>
      <c r="O50" s="115">
        <f t="shared" ref="O50:P50" si="69">L50+O12</f>
        <v>936</v>
      </c>
      <c r="P50" s="115">
        <f t="shared" si="69"/>
        <v>3408</v>
      </c>
      <c r="Q50" s="58">
        <v>69.8</v>
      </c>
      <c r="R50" s="115">
        <f t="shared" ref="R50:S50" si="70">O50+R12</f>
        <v>936</v>
      </c>
      <c r="S50" s="115">
        <f t="shared" si="70"/>
        <v>4236</v>
      </c>
      <c r="T50" s="7">
        <f t="shared" si="12"/>
        <v>22.096317280453256</v>
      </c>
      <c r="U50" s="127">
        <f t="shared" ref="U50:V50" si="71">R50+U12</f>
        <v>936</v>
      </c>
      <c r="V50" s="127">
        <f t="shared" si="71"/>
        <v>5028</v>
      </c>
      <c r="W50" s="58">
        <v>69.8</v>
      </c>
      <c r="X50" s="127">
        <f t="shared" ref="X50:Y50" si="72">U50+X12</f>
        <v>936</v>
      </c>
      <c r="Y50" s="127">
        <f t="shared" si="72"/>
        <v>5784</v>
      </c>
      <c r="Z50" s="7">
        <f t="shared" si="18"/>
        <v>16.182572614107883</v>
      </c>
      <c r="AA50" s="127">
        <f t="shared" ref="AA50:AB50" si="73">X50+AA12</f>
        <v>936</v>
      </c>
      <c r="AB50" s="127">
        <f t="shared" si="73"/>
        <v>6504</v>
      </c>
      <c r="AC50" s="114">
        <f t="shared" si="19"/>
        <v>14.391143911439114</v>
      </c>
      <c r="AD50" s="127">
        <f t="shared" ref="AD50:AE50" si="74">AA50+AD12</f>
        <v>936</v>
      </c>
      <c r="AE50" s="127">
        <f t="shared" si="74"/>
        <v>7260</v>
      </c>
      <c r="AF50" s="114">
        <f t="shared" si="20"/>
        <v>12.892561983471074</v>
      </c>
      <c r="AG50" s="127">
        <f t="shared" ref="AG50:AH50" si="75">AD50+AG12</f>
        <v>936</v>
      </c>
      <c r="AH50" s="127">
        <f t="shared" si="75"/>
        <v>8016</v>
      </c>
      <c r="AI50" s="7">
        <f t="shared" si="21"/>
        <v>11.676646706586826</v>
      </c>
      <c r="AJ50" s="127">
        <f t="shared" ref="AJ50:AK50" si="76">AG50+AJ12</f>
        <v>936</v>
      </c>
      <c r="AK50" s="127">
        <f t="shared" si="76"/>
        <v>8736</v>
      </c>
      <c r="AL50" s="114">
        <f t="shared" si="22"/>
        <v>10.714285714285714</v>
      </c>
    </row>
  </sheetData>
  <mergeCells count="26">
    <mergeCell ref="AD41:AF41"/>
    <mergeCell ref="AG41:AI41"/>
    <mergeCell ref="AJ41:AL41"/>
    <mergeCell ref="O41:Q41"/>
    <mergeCell ref="R41:T41"/>
    <mergeCell ref="U41:W41"/>
    <mergeCell ref="X41:Z41"/>
    <mergeCell ref="AA41:AC41"/>
    <mergeCell ref="B41:B42"/>
    <mergeCell ref="C41:E41"/>
    <mergeCell ref="F41:H41"/>
    <mergeCell ref="I41:K41"/>
    <mergeCell ref="L41:N41"/>
    <mergeCell ref="AJ3:AL3"/>
    <mergeCell ref="AG3:AI3"/>
    <mergeCell ref="B3:B4"/>
    <mergeCell ref="C3:E3"/>
    <mergeCell ref="F3:H3"/>
    <mergeCell ref="I3:K3"/>
    <mergeCell ref="L3:N3"/>
    <mergeCell ref="O3:Q3"/>
    <mergeCell ref="R3:T3"/>
    <mergeCell ref="U3:W3"/>
    <mergeCell ref="X3:Z3"/>
    <mergeCell ref="AA3:AC3"/>
    <mergeCell ref="AD3:AF3"/>
  </mergeCells>
  <pageMargins left="0.7" right="0.7" top="0.75" bottom="0.75" header="0.3" footer="0.3"/>
  <pageSetup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AL41"/>
  <sheetViews>
    <sheetView topLeftCell="B1" workbookViewId="0">
      <pane xSplit="1" topLeftCell="C1" activePane="topRight" state="frozen"/>
      <selection activeCell="B1" sqref="B1"/>
      <selection pane="topRight" activeCell="L27" sqref="L27"/>
    </sheetView>
  </sheetViews>
  <sheetFormatPr baseColWidth="10" defaultRowHeight="15" x14ac:dyDescent="0.25"/>
  <cols>
    <col min="1" max="1" width="14.42578125" customWidth="1"/>
    <col min="2" max="2" width="23.7109375" customWidth="1"/>
    <col min="14" max="14" width="14.5703125" bestFit="1" customWidth="1"/>
  </cols>
  <sheetData>
    <row r="1" spans="1:38" x14ac:dyDescent="0.25">
      <c r="A1" s="237" t="s">
        <v>254</v>
      </c>
      <c r="B1" s="237"/>
      <c r="C1" s="237"/>
      <c r="D1" s="237"/>
      <c r="E1" s="237"/>
      <c r="F1" s="237"/>
      <c r="G1" s="237"/>
      <c r="H1" s="237"/>
      <c r="I1" s="237"/>
      <c r="J1" s="237"/>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183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184</v>
      </c>
      <c r="C4" s="62"/>
      <c r="D4" s="62"/>
      <c r="E4" s="265"/>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185</v>
      </c>
      <c r="C5" s="62"/>
      <c r="D5" s="62"/>
      <c r="E5" s="265"/>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88</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182</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f>'HOSP 09'!B14</f>
        <v>21</v>
      </c>
      <c r="F11" s="238" t="s">
        <v>138</v>
      </c>
      <c r="G11" s="239"/>
      <c r="H11" s="74">
        <f>'HOSP 09'!B15</f>
        <v>21</v>
      </c>
      <c r="I11" s="238" t="s">
        <v>138</v>
      </c>
      <c r="J11" s="239"/>
      <c r="K11" s="74">
        <f>'HOSP 09'!B16</f>
        <v>20</v>
      </c>
      <c r="L11" s="238" t="s">
        <v>138</v>
      </c>
      <c r="M11" s="239"/>
      <c r="N11" s="74">
        <f>'HOSP 09'!B17</f>
        <v>21</v>
      </c>
      <c r="O11" s="238" t="s">
        <v>138</v>
      </c>
      <c r="P11" s="239"/>
      <c r="Q11" s="74">
        <f>'HOSP 09'!B18</f>
        <v>19</v>
      </c>
      <c r="R11" s="268" t="s">
        <v>138</v>
      </c>
      <c r="S11" s="269"/>
      <c r="T11" s="86">
        <f>'HOSP 09'!B19</f>
        <v>23</v>
      </c>
      <c r="U11" s="238" t="s">
        <v>138</v>
      </c>
      <c r="V11" s="239"/>
      <c r="W11" s="74">
        <f>'HOSP 09'!B20</f>
        <v>22</v>
      </c>
      <c r="X11" s="238" t="s">
        <v>138</v>
      </c>
      <c r="Y11" s="239"/>
      <c r="Z11" s="74">
        <f>'HOSP 09'!B21</f>
        <v>21</v>
      </c>
      <c r="AA11" s="238" t="s">
        <v>138</v>
      </c>
      <c r="AB11" s="239"/>
      <c r="AC11" s="74">
        <f>'HOSP 09'!B22</f>
        <v>20</v>
      </c>
      <c r="AD11" s="238" t="s">
        <v>138</v>
      </c>
      <c r="AE11" s="239"/>
      <c r="AF11" s="74">
        <f>'HOSP 09'!B23</f>
        <v>21</v>
      </c>
      <c r="AG11" s="238" t="s">
        <v>138</v>
      </c>
      <c r="AH11" s="239"/>
      <c r="AI11" s="74">
        <f>'HOSP 09'!B24</f>
        <v>21</v>
      </c>
      <c r="AJ11" s="238" t="s">
        <v>138</v>
      </c>
      <c r="AK11" s="239"/>
      <c r="AL11" s="74">
        <f>'HOSP 09'!B25</f>
        <v>20</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151">
        <f>SUM(C14:C20)</f>
        <v>94</v>
      </c>
      <c r="D13" s="151">
        <f>SUM(D14:D20)</f>
        <v>1236</v>
      </c>
      <c r="E13" s="152">
        <f>C13/D13*100</f>
        <v>7.6051779935275077</v>
      </c>
      <c r="F13" s="151">
        <f>SUM(F14:F20)</f>
        <v>118</v>
      </c>
      <c r="G13" s="151">
        <f>SUM(G14:G20)</f>
        <v>1311</v>
      </c>
      <c r="H13" s="152">
        <f>F13/G13*100</f>
        <v>9.0007627765064839</v>
      </c>
      <c r="I13" s="78">
        <f>SUM(I14:I20)</f>
        <v>0</v>
      </c>
      <c r="J13" s="78">
        <f>SUM(J14:J20)</f>
        <v>0</v>
      </c>
      <c r="K13" s="101" t="e">
        <f>I13/J13</f>
        <v>#DIV/0!</v>
      </c>
      <c r="L13" s="78">
        <f>SUM(L14:L20)</f>
        <v>0</v>
      </c>
      <c r="M13" s="78">
        <f>SUM(M14:M20)</f>
        <v>0</v>
      </c>
      <c r="N13" s="101" t="e">
        <f>L13/M13</f>
        <v>#DIV/0!</v>
      </c>
      <c r="O13" s="78">
        <f>SUM(O14:O20)</f>
        <v>0</v>
      </c>
      <c r="P13" s="78">
        <f>SUM(P14:P20)</f>
        <v>0</v>
      </c>
      <c r="Q13" s="101" t="e">
        <f>O13/P13*100</f>
        <v>#DIV/0!</v>
      </c>
      <c r="R13" s="78">
        <f>SUM(R14:R20)</f>
        <v>0</v>
      </c>
      <c r="S13" s="78">
        <f>SUM(S14:S20)</f>
        <v>0</v>
      </c>
      <c r="T13" s="101" t="e">
        <f>R13/S13*100</f>
        <v>#DIV/0!</v>
      </c>
      <c r="U13" s="78">
        <f>SUM(U14:U20)</f>
        <v>0</v>
      </c>
      <c r="V13" s="78">
        <f>SUM(V14:V20)</f>
        <v>0</v>
      </c>
      <c r="W13" s="101" t="e">
        <f>U13/V13*100</f>
        <v>#DIV/0!</v>
      </c>
      <c r="X13" s="78">
        <f t="shared" ref="X13:Y13" si="0">SUM(X14:X19)</f>
        <v>0</v>
      </c>
      <c r="Y13" s="78">
        <f t="shared" si="0"/>
        <v>0</v>
      </c>
      <c r="Z13" s="101" t="e">
        <f>X13/Y13*100</f>
        <v>#DIV/0!</v>
      </c>
      <c r="AA13" s="78">
        <f t="shared" ref="AA13:AB13" si="1">SUM(AA14:AA19)</f>
        <v>0</v>
      </c>
      <c r="AB13" s="78">
        <f t="shared" si="1"/>
        <v>0</v>
      </c>
      <c r="AC13" s="101" t="e">
        <f>AA13/AB13*100</f>
        <v>#DIV/0!</v>
      </c>
      <c r="AD13" s="78">
        <f>SUM(AD14:AD19)</f>
        <v>0</v>
      </c>
      <c r="AE13" s="78">
        <f>SUM(AE14:AE19)</f>
        <v>0</v>
      </c>
      <c r="AF13" s="101" t="e">
        <f>AD13/AE13*100</f>
        <v>#DIV/0!</v>
      </c>
      <c r="AG13" s="78">
        <f t="shared" ref="AG13:AH13" si="2">SUM(AG14:AG19)</f>
        <v>0</v>
      </c>
      <c r="AH13" s="78">
        <f t="shared" si="2"/>
        <v>0</v>
      </c>
      <c r="AI13" s="101" t="e">
        <f>AG13/AH13*100</f>
        <v>#DIV/0!</v>
      </c>
      <c r="AJ13" s="78">
        <f t="shared" ref="AJ13:AK13" si="3">SUM(AJ14:AJ19)</f>
        <v>0</v>
      </c>
      <c r="AK13" s="78">
        <f t="shared" si="3"/>
        <v>0</v>
      </c>
      <c r="AL13" s="101" t="e">
        <f t="shared" ref="AL13" si="4">AJ13/AK13</f>
        <v>#DIV/0!</v>
      </c>
    </row>
    <row r="14" spans="1:38" x14ac:dyDescent="0.25">
      <c r="A14" s="73" t="s">
        <v>93</v>
      </c>
      <c r="B14" s="87" t="s">
        <v>1</v>
      </c>
      <c r="C14" s="126">
        <v>33</v>
      </c>
      <c r="D14" s="126">
        <f>'HOSP 08'!D16</f>
        <v>395</v>
      </c>
      <c r="E14" s="152">
        <f t="shared" ref="E14:E20" si="5">C14/D14*100</f>
        <v>8.3544303797468356</v>
      </c>
      <c r="F14" s="126">
        <v>38</v>
      </c>
      <c r="G14" s="126">
        <f>'HOSP 08'!G16</f>
        <v>434</v>
      </c>
      <c r="H14" s="152">
        <v>8.4403669724770705</v>
      </c>
      <c r="I14" s="69"/>
      <c r="J14" s="69"/>
      <c r="K14" s="101">
        <v>7</v>
      </c>
      <c r="L14" s="69"/>
      <c r="M14" s="69"/>
      <c r="N14" s="101">
        <v>8.8285229202037296</v>
      </c>
      <c r="O14" s="69"/>
      <c r="P14" s="88"/>
      <c r="Q14" s="101">
        <v>11.1111111111111</v>
      </c>
      <c r="R14" s="89"/>
      <c r="S14" s="89"/>
      <c r="T14" s="101">
        <v>8.5972850678732993</v>
      </c>
      <c r="U14" s="89"/>
      <c r="V14" s="89"/>
      <c r="W14" s="101" t="e">
        <f t="shared" ref="W14:W20" si="6">U14/V14*100</f>
        <v>#DIV/0!</v>
      </c>
      <c r="X14" s="69"/>
      <c r="Y14" s="128"/>
      <c r="Z14" s="101" t="e">
        <f t="shared" ref="Z14:Z20" si="7">X14/Y14*100</f>
        <v>#DIV/0!</v>
      </c>
      <c r="AA14" s="69"/>
      <c r="AB14" s="128"/>
      <c r="AC14" s="101" t="e">
        <f t="shared" ref="AC14:AC20" si="8">AA14/AB14*100</f>
        <v>#DIV/0!</v>
      </c>
      <c r="AD14" s="69"/>
      <c r="AE14" s="128"/>
      <c r="AF14" s="101" t="e">
        <f t="shared" ref="AF14:AF20" si="9">AD14/AE14*100</f>
        <v>#DIV/0!</v>
      </c>
      <c r="AG14" s="69"/>
      <c r="AH14" s="128"/>
      <c r="AI14" s="101" t="e">
        <f t="shared" ref="AI14:AI20" si="10">AG14/AH14*100</f>
        <v>#DIV/0!</v>
      </c>
      <c r="AJ14" s="69"/>
      <c r="AK14" s="69"/>
      <c r="AL14" s="101" t="e">
        <f t="shared" ref="AL14:AL20" si="11">AJ14/AK14*100</f>
        <v>#DIV/0!</v>
      </c>
    </row>
    <row r="15" spans="1:38" x14ac:dyDescent="0.25">
      <c r="A15" s="73" t="s">
        <v>94</v>
      </c>
      <c r="B15" s="87" t="s">
        <v>2</v>
      </c>
      <c r="C15" s="126">
        <v>1</v>
      </c>
      <c r="D15" s="126">
        <f>'HOSP 08'!D17</f>
        <v>31</v>
      </c>
      <c r="E15" s="152">
        <f t="shared" si="5"/>
        <v>3.225806451612903</v>
      </c>
      <c r="F15" s="126">
        <v>0</v>
      </c>
      <c r="G15" s="126">
        <f>'HOSP 08'!G17</f>
        <v>15</v>
      </c>
      <c r="H15" s="152">
        <v>0</v>
      </c>
      <c r="I15" s="69"/>
      <c r="J15" s="69"/>
      <c r="K15" s="101">
        <v>42.857142857142897</v>
      </c>
      <c r="L15" s="69"/>
      <c r="M15" s="69"/>
      <c r="N15" s="101">
        <v>6.6666666666666696</v>
      </c>
      <c r="O15" s="69"/>
      <c r="P15" s="88"/>
      <c r="Q15" s="101">
        <v>12.0689655172414</v>
      </c>
      <c r="R15" s="89"/>
      <c r="S15" s="89"/>
      <c r="T15" s="101">
        <v>13.8888888888889</v>
      </c>
      <c r="U15" s="89"/>
      <c r="V15" s="89"/>
      <c r="W15" s="101" t="e">
        <f t="shared" si="6"/>
        <v>#DIV/0!</v>
      </c>
      <c r="X15" s="69"/>
      <c r="Y15" s="90"/>
      <c r="Z15" s="101" t="e">
        <f t="shared" si="7"/>
        <v>#DIV/0!</v>
      </c>
      <c r="AA15" s="69"/>
      <c r="AB15" s="90"/>
      <c r="AC15" s="101" t="e">
        <f t="shared" si="8"/>
        <v>#DIV/0!</v>
      </c>
      <c r="AD15" s="69"/>
      <c r="AE15" s="90"/>
      <c r="AF15" s="101" t="e">
        <f>AD15/AE15*100</f>
        <v>#DIV/0!</v>
      </c>
      <c r="AG15" s="69"/>
      <c r="AH15" s="128"/>
      <c r="AI15" s="101" t="e">
        <f t="shared" si="10"/>
        <v>#DIV/0!</v>
      </c>
      <c r="AJ15" s="69"/>
      <c r="AK15" s="69"/>
      <c r="AL15" s="101" t="e">
        <f t="shared" si="11"/>
        <v>#DIV/0!</v>
      </c>
    </row>
    <row r="16" spans="1:38" x14ac:dyDescent="0.25">
      <c r="A16" s="73" t="s">
        <v>95</v>
      </c>
      <c r="B16" s="87" t="s">
        <v>3</v>
      </c>
      <c r="C16" s="126">
        <v>0</v>
      </c>
      <c r="D16" s="126">
        <f>'HOSP 08'!D18</f>
        <v>58</v>
      </c>
      <c r="E16" s="152">
        <f t="shared" si="5"/>
        <v>0</v>
      </c>
      <c r="F16" s="126">
        <v>2</v>
      </c>
      <c r="G16" s="126">
        <f>'HOSP 08'!G18</f>
        <v>73</v>
      </c>
      <c r="H16" s="152">
        <v>20.5607476635514</v>
      </c>
      <c r="I16" s="69"/>
      <c r="J16" s="69"/>
      <c r="K16" s="101">
        <v>19.480519480519501</v>
      </c>
      <c r="L16" s="69"/>
      <c r="M16" s="69"/>
      <c r="N16" s="101">
        <v>12.3711340206186</v>
      </c>
      <c r="O16" s="69"/>
      <c r="P16" s="88"/>
      <c r="Q16" s="101">
        <v>8.8495575221238898</v>
      </c>
      <c r="R16" s="89"/>
      <c r="S16" s="89"/>
      <c r="T16" s="101">
        <v>13.28125</v>
      </c>
      <c r="U16" s="89"/>
      <c r="V16" s="89"/>
      <c r="W16" s="101" t="e">
        <f t="shared" si="6"/>
        <v>#DIV/0!</v>
      </c>
      <c r="X16" s="69"/>
      <c r="Y16" s="90"/>
      <c r="Z16" s="101" t="e">
        <f t="shared" si="7"/>
        <v>#DIV/0!</v>
      </c>
      <c r="AA16" s="69"/>
      <c r="AB16" s="90"/>
      <c r="AC16" s="101" t="e">
        <f t="shared" si="8"/>
        <v>#DIV/0!</v>
      </c>
      <c r="AD16" s="6"/>
      <c r="AE16" s="90"/>
      <c r="AF16" s="101" t="e">
        <f>AD15/AE16*100</f>
        <v>#DIV/0!</v>
      </c>
      <c r="AG16" s="69"/>
      <c r="AH16" s="128"/>
      <c r="AI16" s="101" t="e">
        <f t="shared" si="10"/>
        <v>#DIV/0!</v>
      </c>
      <c r="AJ16" s="69"/>
      <c r="AK16" s="69"/>
      <c r="AL16" s="101" t="e">
        <f t="shared" si="11"/>
        <v>#DIV/0!</v>
      </c>
    </row>
    <row r="17" spans="1:38" x14ac:dyDescent="0.25">
      <c r="A17" s="73" t="s">
        <v>96</v>
      </c>
      <c r="B17" s="87" t="s">
        <v>4</v>
      </c>
      <c r="C17" s="126">
        <v>0</v>
      </c>
      <c r="D17" s="126">
        <f>'HOSP 08'!D19</f>
        <v>18</v>
      </c>
      <c r="E17" s="152">
        <f t="shared" si="5"/>
        <v>0</v>
      </c>
      <c r="F17" s="126">
        <v>0</v>
      </c>
      <c r="G17" s="126">
        <f>'HOSP 08'!G19</f>
        <v>13</v>
      </c>
      <c r="H17" s="152">
        <v>0</v>
      </c>
      <c r="I17" s="69"/>
      <c r="J17" s="69"/>
      <c r="K17" s="101">
        <v>0</v>
      </c>
      <c r="L17" s="69"/>
      <c r="M17" s="69"/>
      <c r="N17" s="101">
        <v>0</v>
      </c>
      <c r="O17" s="69"/>
      <c r="P17" s="88"/>
      <c r="Q17" s="101">
        <v>0</v>
      </c>
      <c r="R17" s="89"/>
      <c r="S17" s="89"/>
      <c r="T17" s="101">
        <v>2.12765957446809</v>
      </c>
      <c r="U17" s="89"/>
      <c r="V17" s="89"/>
      <c r="W17" s="101" t="e">
        <f t="shared" si="6"/>
        <v>#DIV/0!</v>
      </c>
      <c r="X17" s="69"/>
      <c r="Y17" s="90"/>
      <c r="Z17" s="101" t="e">
        <f t="shared" si="7"/>
        <v>#DIV/0!</v>
      </c>
      <c r="AA17" s="69"/>
      <c r="AB17" s="90"/>
      <c r="AC17" s="101" t="e">
        <f t="shared" si="8"/>
        <v>#DIV/0!</v>
      </c>
      <c r="AD17" s="69"/>
      <c r="AE17" s="90"/>
      <c r="AF17" s="101" t="e">
        <f t="shared" si="9"/>
        <v>#DIV/0!</v>
      </c>
      <c r="AG17" s="69"/>
      <c r="AH17" s="128"/>
      <c r="AI17" s="101" t="e">
        <f t="shared" si="10"/>
        <v>#DIV/0!</v>
      </c>
      <c r="AJ17" s="69"/>
      <c r="AK17" s="69"/>
      <c r="AL17" s="101" t="e">
        <f t="shared" si="11"/>
        <v>#DIV/0!</v>
      </c>
    </row>
    <row r="18" spans="1:38" x14ac:dyDescent="0.25">
      <c r="A18" s="73" t="s">
        <v>97</v>
      </c>
      <c r="B18" s="43" t="s">
        <v>98</v>
      </c>
      <c r="C18" s="6">
        <v>0</v>
      </c>
      <c r="D18" s="126">
        <f>'HOSP 08'!D20</f>
        <v>8</v>
      </c>
      <c r="E18" s="152">
        <f t="shared" si="5"/>
        <v>0</v>
      </c>
      <c r="F18" s="126">
        <v>0</v>
      </c>
      <c r="G18" s="126">
        <f>'HOSP 08'!G20</f>
        <v>7</v>
      </c>
      <c r="H18" s="152">
        <v>0</v>
      </c>
      <c r="I18" s="69"/>
      <c r="J18" s="69"/>
      <c r="K18" s="101">
        <v>0</v>
      </c>
      <c r="L18" s="69"/>
      <c r="M18" s="69"/>
      <c r="N18" s="101">
        <v>4.3478260869565197</v>
      </c>
      <c r="O18" s="6"/>
      <c r="P18" s="6"/>
      <c r="Q18" s="101">
        <v>0</v>
      </c>
      <c r="R18" s="6"/>
      <c r="S18" s="6"/>
      <c r="T18" s="101">
        <v>4</v>
      </c>
      <c r="U18" s="6"/>
      <c r="V18" s="6"/>
      <c r="W18" s="101" t="e">
        <f t="shared" si="6"/>
        <v>#DIV/0!</v>
      </c>
      <c r="X18" s="6"/>
      <c r="Y18" s="6"/>
      <c r="Z18" s="101" t="e">
        <f t="shared" si="7"/>
        <v>#DIV/0!</v>
      </c>
      <c r="AA18" s="6"/>
      <c r="AB18" s="6"/>
      <c r="AC18" s="101" t="e">
        <f t="shared" si="8"/>
        <v>#DIV/0!</v>
      </c>
      <c r="AD18" s="6"/>
      <c r="AE18" s="6"/>
      <c r="AF18" s="101" t="e">
        <f t="shared" si="9"/>
        <v>#DIV/0!</v>
      </c>
      <c r="AG18" s="6"/>
      <c r="AH18" s="128"/>
      <c r="AI18" s="101" t="e">
        <f t="shared" si="10"/>
        <v>#DIV/0!</v>
      </c>
      <c r="AJ18" s="6"/>
      <c r="AK18" s="69"/>
      <c r="AL18" s="101" t="e">
        <f t="shared" si="11"/>
        <v>#DIV/0!</v>
      </c>
    </row>
    <row r="19" spans="1:38" s="180" customFormat="1" ht="15" customHeight="1" x14ac:dyDescent="0.25">
      <c r="A19" s="177" t="s">
        <v>188</v>
      </c>
      <c r="B19" s="177" t="s">
        <v>190</v>
      </c>
      <c r="C19" s="177">
        <v>22</v>
      </c>
      <c r="D19" s="126">
        <f>'HOSP 08'!D21</f>
        <v>369</v>
      </c>
      <c r="E19" s="152">
        <f t="shared" si="5"/>
        <v>5.9620596205962055</v>
      </c>
      <c r="F19" s="177">
        <v>37</v>
      </c>
      <c r="G19" s="126">
        <f>'HOSP 08'!G21</f>
        <v>376</v>
      </c>
      <c r="H19" s="178">
        <v>18.410041841004201</v>
      </c>
      <c r="I19" s="177"/>
      <c r="J19" s="177"/>
      <c r="K19" s="190">
        <v>22.429906542056099</v>
      </c>
      <c r="L19" s="177"/>
      <c r="M19" s="177"/>
      <c r="N19" s="190">
        <v>18.0555555555556</v>
      </c>
      <c r="O19" s="177"/>
      <c r="P19" s="177"/>
      <c r="Q19" s="177">
        <v>15.8013544018059</v>
      </c>
      <c r="R19" s="177"/>
      <c r="S19" s="177"/>
      <c r="T19" s="190">
        <v>12.981744421906701</v>
      </c>
      <c r="U19" s="177"/>
      <c r="V19" s="177"/>
      <c r="W19" s="179" t="e">
        <f t="shared" si="6"/>
        <v>#DIV/0!</v>
      </c>
      <c r="X19" s="177"/>
      <c r="Y19" s="177"/>
      <c r="Z19" s="179" t="e">
        <f t="shared" si="7"/>
        <v>#DIV/0!</v>
      </c>
      <c r="AA19" s="177"/>
      <c r="AB19" s="177"/>
      <c r="AC19" s="179" t="e">
        <f t="shared" si="8"/>
        <v>#DIV/0!</v>
      </c>
      <c r="AD19" s="177"/>
      <c r="AE19" s="177"/>
      <c r="AF19" s="179" t="e">
        <f t="shared" si="9"/>
        <v>#DIV/0!</v>
      </c>
      <c r="AG19" s="177"/>
      <c r="AH19" s="128"/>
      <c r="AI19" s="179" t="e">
        <f t="shared" si="10"/>
        <v>#DIV/0!</v>
      </c>
      <c r="AJ19" s="177"/>
      <c r="AK19" s="69"/>
      <c r="AL19" s="179" t="e">
        <f t="shared" si="11"/>
        <v>#DIV/0!</v>
      </c>
    </row>
    <row r="20" spans="1:38" x14ac:dyDescent="0.25">
      <c r="A20" s="43" t="s">
        <v>194</v>
      </c>
      <c r="B20" s="43" t="s">
        <v>218</v>
      </c>
      <c r="C20" s="211">
        <v>38</v>
      </c>
      <c r="D20" s="126">
        <f>'HOSP 08'!D22</f>
        <v>357</v>
      </c>
      <c r="E20" s="152">
        <f t="shared" si="5"/>
        <v>10.644257703081232</v>
      </c>
      <c r="F20" s="202">
        <v>41</v>
      </c>
      <c r="G20" s="126">
        <f>'HOSP 08'!G22</f>
        <v>393</v>
      </c>
      <c r="H20" s="203">
        <v>14.7435897435897</v>
      </c>
      <c r="I20" s="202"/>
      <c r="J20" s="202"/>
      <c r="K20" s="204">
        <v>11.6788321167883</v>
      </c>
      <c r="L20" s="202"/>
      <c r="M20" s="202"/>
      <c r="N20" s="202">
        <v>8.8122605363984707</v>
      </c>
      <c r="O20" s="202"/>
      <c r="P20" s="202"/>
      <c r="Q20" s="202">
        <v>6.9518716577540101</v>
      </c>
      <c r="R20" s="202"/>
      <c r="S20" s="202"/>
      <c r="T20" s="202">
        <v>8.8888888888888893</v>
      </c>
      <c r="U20" s="43"/>
      <c r="V20" s="43"/>
      <c r="W20" s="101" t="e">
        <f t="shared" si="6"/>
        <v>#DIV/0!</v>
      </c>
      <c r="X20" s="69"/>
      <c r="Y20" s="90"/>
      <c r="Z20" s="101" t="e">
        <f t="shared" si="7"/>
        <v>#DIV/0!</v>
      </c>
      <c r="AA20" s="69"/>
      <c r="AB20" s="90"/>
      <c r="AC20" s="101" t="e">
        <f t="shared" si="8"/>
        <v>#DIV/0!</v>
      </c>
      <c r="AD20" s="6"/>
      <c r="AE20" s="90"/>
      <c r="AF20" s="101" t="e">
        <f t="shared" si="9"/>
        <v>#DIV/0!</v>
      </c>
      <c r="AG20" s="69"/>
      <c r="AH20" s="128"/>
      <c r="AI20" s="101" t="e">
        <f t="shared" si="10"/>
        <v>#DIV/0!</v>
      </c>
      <c r="AJ20" s="69"/>
      <c r="AK20" s="69"/>
      <c r="AL20" s="101" t="e">
        <f t="shared" si="11"/>
        <v>#DIV/0!</v>
      </c>
    </row>
    <row r="31" spans="1:38" x14ac:dyDescent="0.25">
      <c r="A31" s="244" t="s">
        <v>100</v>
      </c>
      <c r="B31" s="245"/>
      <c r="C31" s="238" t="s">
        <v>51</v>
      </c>
      <c r="D31" s="239"/>
      <c r="E31" s="240"/>
      <c r="F31" s="238" t="s">
        <v>52</v>
      </c>
      <c r="G31" s="239"/>
      <c r="H31" s="240"/>
      <c r="I31" s="238" t="s">
        <v>53</v>
      </c>
      <c r="J31" s="239"/>
      <c r="K31" s="240"/>
      <c r="L31" s="238" t="s">
        <v>54</v>
      </c>
      <c r="M31" s="239"/>
      <c r="N31" s="240"/>
      <c r="O31" s="238" t="s">
        <v>55</v>
      </c>
      <c r="P31" s="239"/>
      <c r="Q31" s="240"/>
      <c r="R31" s="268" t="s">
        <v>56</v>
      </c>
      <c r="S31" s="269"/>
      <c r="T31" s="270"/>
      <c r="U31" s="238" t="s">
        <v>57</v>
      </c>
      <c r="V31" s="239"/>
      <c r="W31" s="240"/>
      <c r="X31" s="238" t="s">
        <v>58</v>
      </c>
      <c r="Y31" s="239"/>
      <c r="Z31" s="240"/>
      <c r="AA31" s="238" t="s">
        <v>59</v>
      </c>
      <c r="AB31" s="239"/>
      <c r="AC31" s="240"/>
      <c r="AD31" s="238" t="s">
        <v>60</v>
      </c>
      <c r="AE31" s="239"/>
      <c r="AF31" s="240"/>
      <c r="AG31" s="238" t="s">
        <v>61</v>
      </c>
      <c r="AH31" s="239"/>
      <c r="AI31" s="240"/>
      <c r="AJ31" s="238" t="s">
        <v>62</v>
      </c>
      <c r="AK31" s="239"/>
      <c r="AL31" s="240"/>
    </row>
    <row r="32" spans="1:38" x14ac:dyDescent="0.25">
      <c r="A32" s="266"/>
      <c r="B32" s="267"/>
      <c r="C32" s="238" t="s">
        <v>138</v>
      </c>
      <c r="D32" s="239"/>
      <c r="E32" s="74">
        <v>20</v>
      </c>
      <c r="F32" s="238" t="s">
        <v>138</v>
      </c>
      <c r="G32" s="239"/>
      <c r="H32" s="74">
        <v>22</v>
      </c>
      <c r="I32" s="238" t="s">
        <v>138</v>
      </c>
      <c r="J32" s="239"/>
      <c r="K32" s="74">
        <v>20</v>
      </c>
      <c r="L32" s="238" t="s">
        <v>138</v>
      </c>
      <c r="M32" s="239"/>
      <c r="N32" s="74">
        <v>19</v>
      </c>
      <c r="O32" s="238" t="s">
        <v>138</v>
      </c>
      <c r="P32" s="239"/>
      <c r="Q32" s="74">
        <v>19</v>
      </c>
      <c r="R32" s="268" t="s">
        <v>138</v>
      </c>
      <c r="S32" s="269"/>
      <c r="T32" s="86">
        <v>22</v>
      </c>
      <c r="U32" s="238" t="s">
        <v>138</v>
      </c>
      <c r="V32" s="239"/>
      <c r="W32" s="74">
        <v>22</v>
      </c>
      <c r="X32" s="238" t="s">
        <v>138</v>
      </c>
      <c r="Y32" s="239"/>
      <c r="Z32" s="74">
        <v>21</v>
      </c>
      <c r="AA32" s="238" t="s">
        <v>138</v>
      </c>
      <c r="AB32" s="239"/>
      <c r="AC32" s="74">
        <v>21</v>
      </c>
      <c r="AD32" s="238" t="s">
        <v>138</v>
      </c>
      <c r="AE32" s="239"/>
      <c r="AF32" s="74">
        <v>22</v>
      </c>
      <c r="AG32" s="238" t="s">
        <v>138</v>
      </c>
      <c r="AH32" s="239"/>
      <c r="AI32" s="74">
        <v>20</v>
      </c>
      <c r="AJ32" s="238" t="s">
        <v>138</v>
      </c>
      <c r="AK32" s="239"/>
      <c r="AL32" s="74">
        <v>21</v>
      </c>
    </row>
    <row r="33" spans="1:38" x14ac:dyDescent="0.25">
      <c r="A33" s="246"/>
      <c r="B33" s="247"/>
      <c r="C33" s="74" t="s">
        <v>64</v>
      </c>
      <c r="D33" s="74" t="s">
        <v>83</v>
      </c>
      <c r="E33" s="74" t="s">
        <v>111</v>
      </c>
      <c r="F33" s="74" t="s">
        <v>64</v>
      </c>
      <c r="G33" s="74" t="s">
        <v>83</v>
      </c>
      <c r="H33" s="74" t="s">
        <v>111</v>
      </c>
      <c r="I33" s="74" t="s">
        <v>64</v>
      </c>
      <c r="J33" s="74" t="s">
        <v>83</v>
      </c>
      <c r="K33" s="74" t="s">
        <v>111</v>
      </c>
      <c r="L33" s="74" t="s">
        <v>64</v>
      </c>
      <c r="M33" s="74" t="s">
        <v>83</v>
      </c>
      <c r="N33" s="74" t="s">
        <v>111</v>
      </c>
      <c r="O33" s="74" t="s">
        <v>64</v>
      </c>
      <c r="P33" s="74" t="s">
        <v>83</v>
      </c>
      <c r="Q33" s="74" t="s">
        <v>111</v>
      </c>
      <c r="R33" s="86" t="s">
        <v>64</v>
      </c>
      <c r="S33" s="86" t="s">
        <v>83</v>
      </c>
      <c r="T33" s="86" t="s">
        <v>111</v>
      </c>
      <c r="U33" s="74" t="s">
        <v>64</v>
      </c>
      <c r="V33" s="74" t="s">
        <v>83</v>
      </c>
      <c r="W33" s="74" t="s">
        <v>111</v>
      </c>
      <c r="X33" s="74" t="s">
        <v>64</v>
      </c>
      <c r="Y33" s="74" t="s">
        <v>83</v>
      </c>
      <c r="Z33" s="74" t="s">
        <v>111</v>
      </c>
      <c r="AA33" s="74" t="s">
        <v>64</v>
      </c>
      <c r="AB33" s="74" t="s">
        <v>83</v>
      </c>
      <c r="AC33" s="74" t="s">
        <v>111</v>
      </c>
      <c r="AD33" s="74" t="s">
        <v>64</v>
      </c>
      <c r="AE33" s="74" t="s">
        <v>83</v>
      </c>
      <c r="AF33" s="74" t="s">
        <v>111</v>
      </c>
      <c r="AG33" s="74" t="s">
        <v>64</v>
      </c>
      <c r="AH33" s="74" t="s">
        <v>83</v>
      </c>
      <c r="AI33" s="74" t="s">
        <v>111</v>
      </c>
      <c r="AJ33" s="74" t="s">
        <v>64</v>
      </c>
      <c r="AK33" s="74" t="s">
        <v>83</v>
      </c>
      <c r="AL33" s="74" t="s">
        <v>111</v>
      </c>
    </row>
    <row r="34" spans="1:38" x14ac:dyDescent="0.25">
      <c r="A34" s="84" t="s">
        <v>99</v>
      </c>
      <c r="B34" s="85"/>
      <c r="C34" s="151">
        <f>SUM(C35:C41)</f>
        <v>94</v>
      </c>
      <c r="D34" s="151">
        <f>SUM(D35:D41)</f>
        <v>1236</v>
      </c>
      <c r="E34" s="152">
        <f>C34/D34*100</f>
        <v>7.6051779935275077</v>
      </c>
      <c r="F34" s="151">
        <f>SUM(F35:F41)</f>
        <v>212</v>
      </c>
      <c r="G34" s="151">
        <f>SUM(G35:G41)</f>
        <v>2547</v>
      </c>
      <c r="H34" s="152">
        <f>F34/G34*100</f>
        <v>8.3235178641539065</v>
      </c>
      <c r="I34" s="78">
        <f>SUM(I35:I41)</f>
        <v>212</v>
      </c>
      <c r="J34" s="78">
        <f>SUM(J35:J41)</f>
        <v>2547</v>
      </c>
      <c r="K34" s="101">
        <f>I34/J34</f>
        <v>8.3235178641539065E-2</v>
      </c>
      <c r="L34" s="78">
        <f>SUM(L35:L41)</f>
        <v>212</v>
      </c>
      <c r="M34" s="78">
        <f>SUM(M35:M41)</f>
        <v>2547</v>
      </c>
      <c r="N34" s="101">
        <f>L34/M34</f>
        <v>8.3235178641539065E-2</v>
      </c>
      <c r="O34" s="78">
        <f>SUM(O35:O41)</f>
        <v>212</v>
      </c>
      <c r="P34" s="78">
        <f>SUM(P35:P41)</f>
        <v>2547</v>
      </c>
      <c r="Q34" s="101">
        <f>O34/P34*100</f>
        <v>8.3235178641539065</v>
      </c>
      <c r="R34" s="78">
        <f>SUM(R35:R41)</f>
        <v>212</v>
      </c>
      <c r="S34" s="78">
        <f>SUM(S35:S41)</f>
        <v>2547</v>
      </c>
      <c r="T34" s="101">
        <f>R34/S34*100</f>
        <v>8.3235178641539065</v>
      </c>
      <c r="U34" s="78">
        <f t="shared" ref="U34:V34" si="12">SUM(U35:U40)</f>
        <v>133</v>
      </c>
      <c r="V34" s="78">
        <f t="shared" si="12"/>
        <v>1797</v>
      </c>
      <c r="W34" s="101">
        <f>U34/V34*100</f>
        <v>7.4012242626599889</v>
      </c>
      <c r="X34" s="78">
        <f t="shared" ref="X34:Y34" si="13">SUM(X35:X40)</f>
        <v>133</v>
      </c>
      <c r="Y34" s="78">
        <f t="shared" si="13"/>
        <v>1797</v>
      </c>
      <c r="Z34" s="101">
        <f>X34/Y34*100</f>
        <v>7.4012242626599889</v>
      </c>
      <c r="AA34" s="78">
        <f t="shared" ref="AA34:AB34" si="14">SUM(AA35:AA40)</f>
        <v>133</v>
      </c>
      <c r="AB34" s="78">
        <f t="shared" si="14"/>
        <v>1797</v>
      </c>
      <c r="AC34" s="101">
        <f>AA34/AB34*100</f>
        <v>7.4012242626599889</v>
      </c>
      <c r="AD34" s="78">
        <f>SUM(AD35:AD40)</f>
        <v>133</v>
      </c>
      <c r="AE34" s="78">
        <f>SUM(AE35:AE40)</f>
        <v>1797</v>
      </c>
      <c r="AF34" s="101">
        <f>AD34/AE34*100</f>
        <v>7.4012242626599889</v>
      </c>
      <c r="AG34" s="78">
        <f t="shared" ref="AG34:AH34" si="15">SUM(AG35:AG40)</f>
        <v>133</v>
      </c>
      <c r="AH34" s="78">
        <f t="shared" si="15"/>
        <v>1797</v>
      </c>
      <c r="AI34" s="101">
        <f>AG34/AH34*100</f>
        <v>7.4012242626599889</v>
      </c>
      <c r="AJ34" s="78">
        <f t="shared" ref="AJ34:AK34" si="16">SUM(AJ35:AJ40)</f>
        <v>133</v>
      </c>
      <c r="AK34" s="78">
        <f t="shared" si="16"/>
        <v>1797</v>
      </c>
      <c r="AL34" s="101">
        <f t="shared" ref="AL34" si="17">AJ34/AK34</f>
        <v>7.4012242626599889E-2</v>
      </c>
    </row>
    <row r="35" spans="1:38" x14ac:dyDescent="0.25">
      <c r="A35" s="73" t="s">
        <v>93</v>
      </c>
      <c r="B35" s="87" t="s">
        <v>1</v>
      </c>
      <c r="C35" s="126">
        <f>C14</f>
        <v>33</v>
      </c>
      <c r="D35" s="126">
        <f>D14</f>
        <v>395</v>
      </c>
      <c r="E35" s="152">
        <f t="shared" ref="E35:E41" si="18">C35/D35*100</f>
        <v>8.3544303797468356</v>
      </c>
      <c r="F35" s="126">
        <f>C35+F14</f>
        <v>71</v>
      </c>
      <c r="G35" s="126">
        <f>D35+G14</f>
        <v>829</v>
      </c>
      <c r="H35" s="152">
        <f t="shared" ref="H35:H40" si="19">F35/G35*100</f>
        <v>8.5645355850422202</v>
      </c>
      <c r="I35" s="69">
        <f>F35+I14</f>
        <v>71</v>
      </c>
      <c r="J35" s="69">
        <f>G35+J14</f>
        <v>829</v>
      </c>
      <c r="K35" s="101">
        <f>I35/J35*100</f>
        <v>8.5645355850422202</v>
      </c>
      <c r="L35" s="69">
        <f>I35+L14</f>
        <v>71</v>
      </c>
      <c r="M35" s="69">
        <f>J35+M14</f>
        <v>829</v>
      </c>
      <c r="N35" s="101">
        <f t="shared" ref="N35:N41" si="20">L35/M35</f>
        <v>8.5645355850422197E-2</v>
      </c>
      <c r="O35" s="69">
        <f>L35+O14</f>
        <v>71</v>
      </c>
      <c r="P35" s="69">
        <f>M35+P14</f>
        <v>829</v>
      </c>
      <c r="Q35" s="101">
        <f t="shared" ref="Q35:Q41" si="21">O35/P35*100</f>
        <v>8.5645355850422202</v>
      </c>
      <c r="R35" s="89">
        <f>O35+R14</f>
        <v>71</v>
      </c>
      <c r="S35" s="89">
        <f>P35+S14</f>
        <v>829</v>
      </c>
      <c r="T35" s="101">
        <f t="shared" ref="T35:T41" si="22">R35/S35*100</f>
        <v>8.5645355850422202</v>
      </c>
      <c r="U35" s="69">
        <f>R35+U14</f>
        <v>71</v>
      </c>
      <c r="V35" s="69">
        <f>S35+V14</f>
        <v>829</v>
      </c>
      <c r="W35" s="101">
        <f>U35/V35*100</f>
        <v>8.5645355850422202</v>
      </c>
      <c r="X35" s="69">
        <f>U35+X14</f>
        <v>71</v>
      </c>
      <c r="Y35" s="69">
        <f>V35+Y14</f>
        <v>829</v>
      </c>
      <c r="Z35" s="101">
        <f t="shared" ref="Z35:Z41" si="23">X35/Y35*100</f>
        <v>8.5645355850422202</v>
      </c>
      <c r="AA35" s="69">
        <f>X35+AA14</f>
        <v>71</v>
      </c>
      <c r="AB35" s="69">
        <f>Y35+AB14</f>
        <v>829</v>
      </c>
      <c r="AC35" s="101">
        <f t="shared" ref="AC35:AC41" si="24">AA35/AB35*100</f>
        <v>8.5645355850422202</v>
      </c>
      <c r="AD35" s="69">
        <f>AA35+AD14</f>
        <v>71</v>
      </c>
      <c r="AE35" s="69">
        <f>AB35+AE14</f>
        <v>829</v>
      </c>
      <c r="AF35" s="101">
        <f t="shared" ref="AF35:AF41" si="25">AD35/AE35*100</f>
        <v>8.5645355850422202</v>
      </c>
      <c r="AG35" s="69">
        <f>AD35+AG14</f>
        <v>71</v>
      </c>
      <c r="AH35" s="69">
        <f>AE35+AH14</f>
        <v>829</v>
      </c>
      <c r="AI35" s="101">
        <f t="shared" ref="AI35:AI41" si="26">AG35/AH35*100</f>
        <v>8.5645355850422202</v>
      </c>
      <c r="AJ35" s="69">
        <f>AG35+AJ14</f>
        <v>71</v>
      </c>
      <c r="AK35" s="69">
        <f>AH35+AK14</f>
        <v>829</v>
      </c>
      <c r="AL35" s="101">
        <f t="shared" ref="AL35:AL41" si="27">AJ35/AK35*100</f>
        <v>8.5645355850422202</v>
      </c>
    </row>
    <row r="36" spans="1:38" x14ac:dyDescent="0.25">
      <c r="A36" s="73" t="s">
        <v>94</v>
      </c>
      <c r="B36" s="87" t="s">
        <v>2</v>
      </c>
      <c r="C36" s="126">
        <f t="shared" ref="C36:D41" si="28">C15</f>
        <v>1</v>
      </c>
      <c r="D36" s="126">
        <f t="shared" si="28"/>
        <v>31</v>
      </c>
      <c r="E36" s="152">
        <f t="shared" si="18"/>
        <v>3.225806451612903</v>
      </c>
      <c r="F36" s="126">
        <f t="shared" ref="F36:F40" si="29">C36+F15</f>
        <v>1</v>
      </c>
      <c r="G36" s="126">
        <f t="shared" ref="G36:G40" si="30">D36+G15</f>
        <v>46</v>
      </c>
      <c r="H36" s="152">
        <f t="shared" si="19"/>
        <v>2.1739130434782608</v>
      </c>
      <c r="I36" s="69">
        <f t="shared" ref="I36:I40" si="31">F36+I15</f>
        <v>1</v>
      </c>
      <c r="J36" s="69">
        <f t="shared" ref="J36:J40" si="32">G36+J15</f>
        <v>46</v>
      </c>
      <c r="K36" s="101">
        <f t="shared" ref="K36:K40" si="33">I36/J36</f>
        <v>2.1739130434782608E-2</v>
      </c>
      <c r="L36" s="69">
        <f t="shared" ref="L36:L41" si="34">I36+L15</f>
        <v>1</v>
      </c>
      <c r="M36" s="69">
        <f t="shared" ref="M36:M41" si="35">J36+M15</f>
        <v>46</v>
      </c>
      <c r="N36" s="101">
        <f t="shared" si="20"/>
        <v>2.1739130434782608E-2</v>
      </c>
      <c r="O36" s="69">
        <f t="shared" ref="O36:O41" si="36">L36+O15</f>
        <v>1</v>
      </c>
      <c r="P36" s="69">
        <f t="shared" ref="P36:P41" si="37">M36+P15</f>
        <v>46</v>
      </c>
      <c r="Q36" s="101">
        <f t="shared" si="21"/>
        <v>2.1739130434782608</v>
      </c>
      <c r="R36" s="89">
        <f t="shared" ref="R36:S36" si="38">O36+R15</f>
        <v>1</v>
      </c>
      <c r="S36" s="89">
        <f t="shared" si="38"/>
        <v>46</v>
      </c>
      <c r="T36" s="101">
        <f t="shared" si="22"/>
        <v>2.1739130434782608</v>
      </c>
      <c r="U36" s="69">
        <f t="shared" ref="U36:V36" si="39">R36+U15</f>
        <v>1</v>
      </c>
      <c r="V36" s="69">
        <f t="shared" si="39"/>
        <v>46</v>
      </c>
      <c r="W36" s="101">
        <f t="shared" ref="W36:W41" si="40">U36/V36*100</f>
        <v>2.1739130434782608</v>
      </c>
      <c r="X36" s="69">
        <f t="shared" ref="X36:Y36" si="41">U36+X15</f>
        <v>1</v>
      </c>
      <c r="Y36" s="69">
        <f t="shared" si="41"/>
        <v>46</v>
      </c>
      <c r="Z36" s="101">
        <f t="shared" si="23"/>
        <v>2.1739130434782608</v>
      </c>
      <c r="AA36" s="69">
        <f t="shared" ref="AA36:AB36" si="42">X36+AA15</f>
        <v>1</v>
      </c>
      <c r="AB36" s="69">
        <f t="shared" si="42"/>
        <v>46</v>
      </c>
      <c r="AC36" s="101">
        <f t="shared" si="24"/>
        <v>2.1739130434782608</v>
      </c>
      <c r="AD36" s="69">
        <f t="shared" ref="AD36:AE36" si="43">AA36+AD15</f>
        <v>1</v>
      </c>
      <c r="AE36" s="69">
        <f t="shared" si="43"/>
        <v>46</v>
      </c>
      <c r="AF36" s="101">
        <f t="shared" si="25"/>
        <v>2.1739130434782608</v>
      </c>
      <c r="AG36" s="69">
        <f t="shared" ref="AG36:AH36" si="44">AD36+AG15</f>
        <v>1</v>
      </c>
      <c r="AH36" s="69">
        <f t="shared" si="44"/>
        <v>46</v>
      </c>
      <c r="AI36" s="101">
        <f t="shared" si="26"/>
        <v>2.1739130434782608</v>
      </c>
      <c r="AJ36" s="69">
        <f t="shared" ref="AJ36:AK36" si="45">AG36+AJ15</f>
        <v>1</v>
      </c>
      <c r="AK36" s="69">
        <f t="shared" si="45"/>
        <v>46</v>
      </c>
      <c r="AL36" s="101">
        <f t="shared" si="27"/>
        <v>2.1739130434782608</v>
      </c>
    </row>
    <row r="37" spans="1:38" x14ac:dyDescent="0.25">
      <c r="A37" s="73" t="s">
        <v>95</v>
      </c>
      <c r="B37" s="87" t="s">
        <v>3</v>
      </c>
      <c r="C37" s="126">
        <f t="shared" si="28"/>
        <v>0</v>
      </c>
      <c r="D37" s="126">
        <f t="shared" si="28"/>
        <v>58</v>
      </c>
      <c r="E37" s="152">
        <f t="shared" si="18"/>
        <v>0</v>
      </c>
      <c r="F37" s="126">
        <f t="shared" si="29"/>
        <v>2</v>
      </c>
      <c r="G37" s="126">
        <f t="shared" si="30"/>
        <v>131</v>
      </c>
      <c r="H37" s="152">
        <f t="shared" si="19"/>
        <v>1.5267175572519083</v>
      </c>
      <c r="I37" s="69">
        <f t="shared" si="31"/>
        <v>2</v>
      </c>
      <c r="J37" s="69">
        <f t="shared" si="32"/>
        <v>131</v>
      </c>
      <c r="K37" s="101">
        <f t="shared" si="33"/>
        <v>1.5267175572519083E-2</v>
      </c>
      <c r="L37" s="69">
        <f t="shared" si="34"/>
        <v>2</v>
      </c>
      <c r="M37" s="69">
        <f t="shared" si="35"/>
        <v>131</v>
      </c>
      <c r="N37" s="101">
        <f t="shared" si="20"/>
        <v>1.5267175572519083E-2</v>
      </c>
      <c r="O37" s="69">
        <f t="shared" si="36"/>
        <v>2</v>
      </c>
      <c r="P37" s="69">
        <f t="shared" si="37"/>
        <v>131</v>
      </c>
      <c r="Q37" s="101">
        <f t="shared" si="21"/>
        <v>1.5267175572519083</v>
      </c>
      <c r="R37" s="89">
        <f t="shared" ref="R37:S37" si="46">O37+R16</f>
        <v>2</v>
      </c>
      <c r="S37" s="89">
        <f t="shared" si="46"/>
        <v>131</v>
      </c>
      <c r="T37" s="101">
        <f t="shared" si="22"/>
        <v>1.5267175572519083</v>
      </c>
      <c r="U37" s="69">
        <f t="shared" ref="U37:V37" si="47">R37+U16</f>
        <v>2</v>
      </c>
      <c r="V37" s="69">
        <f t="shared" si="47"/>
        <v>131</v>
      </c>
      <c r="W37" s="101">
        <f t="shared" si="40"/>
        <v>1.5267175572519083</v>
      </c>
      <c r="X37" s="69">
        <f t="shared" ref="X37:Y37" si="48">U37+X16</f>
        <v>2</v>
      </c>
      <c r="Y37" s="69">
        <f t="shared" si="48"/>
        <v>131</v>
      </c>
      <c r="Z37" s="101">
        <f t="shared" si="23"/>
        <v>1.5267175572519083</v>
      </c>
      <c r="AA37" s="69">
        <f t="shared" ref="AA37:AB37" si="49">X37+AA16</f>
        <v>2</v>
      </c>
      <c r="AB37" s="69">
        <f t="shared" si="49"/>
        <v>131</v>
      </c>
      <c r="AC37" s="101">
        <f t="shared" si="24"/>
        <v>1.5267175572519083</v>
      </c>
      <c r="AD37" s="69">
        <f t="shared" ref="AD37:AE37" si="50">AA37+AD16</f>
        <v>2</v>
      </c>
      <c r="AE37" s="69">
        <f t="shared" si="50"/>
        <v>131</v>
      </c>
      <c r="AF37" s="101">
        <f t="shared" si="25"/>
        <v>1.5267175572519083</v>
      </c>
      <c r="AG37" s="69">
        <f t="shared" ref="AG37:AH37" si="51">AD37+AG16</f>
        <v>2</v>
      </c>
      <c r="AH37" s="69">
        <f t="shared" si="51"/>
        <v>131</v>
      </c>
      <c r="AI37" s="101">
        <f t="shared" si="26"/>
        <v>1.5267175572519083</v>
      </c>
      <c r="AJ37" s="69">
        <f t="shared" ref="AJ37:AK37" si="52">AG37+AJ16</f>
        <v>2</v>
      </c>
      <c r="AK37" s="69">
        <f t="shared" si="52"/>
        <v>131</v>
      </c>
      <c r="AL37" s="101">
        <f t="shared" si="27"/>
        <v>1.5267175572519083</v>
      </c>
    </row>
    <row r="38" spans="1:38" x14ac:dyDescent="0.25">
      <c r="A38" s="73" t="s">
        <v>96</v>
      </c>
      <c r="B38" s="87" t="s">
        <v>4</v>
      </c>
      <c r="C38" s="126">
        <f t="shared" si="28"/>
        <v>0</v>
      </c>
      <c r="D38" s="126">
        <f t="shared" si="28"/>
        <v>18</v>
      </c>
      <c r="E38" s="152">
        <f t="shared" si="18"/>
        <v>0</v>
      </c>
      <c r="F38" s="126">
        <f t="shared" si="29"/>
        <v>0</v>
      </c>
      <c r="G38" s="126">
        <f t="shared" si="30"/>
        <v>31</v>
      </c>
      <c r="H38" s="152">
        <f t="shared" si="19"/>
        <v>0</v>
      </c>
      <c r="I38" s="69">
        <f t="shared" si="31"/>
        <v>0</v>
      </c>
      <c r="J38" s="69">
        <f t="shared" si="32"/>
        <v>31</v>
      </c>
      <c r="K38" s="101">
        <f t="shared" si="33"/>
        <v>0</v>
      </c>
      <c r="L38" s="69">
        <f t="shared" si="34"/>
        <v>0</v>
      </c>
      <c r="M38" s="69">
        <f t="shared" si="35"/>
        <v>31</v>
      </c>
      <c r="N38" s="101">
        <f t="shared" si="20"/>
        <v>0</v>
      </c>
      <c r="O38" s="69">
        <f t="shared" si="36"/>
        <v>0</v>
      </c>
      <c r="P38" s="69">
        <f t="shared" si="37"/>
        <v>31</v>
      </c>
      <c r="Q38" s="101">
        <f t="shared" si="21"/>
        <v>0</v>
      </c>
      <c r="R38" s="89">
        <f t="shared" ref="R38:S38" si="53">O38+R17</f>
        <v>0</v>
      </c>
      <c r="S38" s="89">
        <f t="shared" si="53"/>
        <v>31</v>
      </c>
      <c r="T38" s="101">
        <f t="shared" si="22"/>
        <v>0</v>
      </c>
      <c r="U38" s="69">
        <f t="shared" ref="U38:V38" si="54">R38+U17</f>
        <v>0</v>
      </c>
      <c r="V38" s="69">
        <f t="shared" si="54"/>
        <v>31</v>
      </c>
      <c r="W38" s="101">
        <f t="shared" si="40"/>
        <v>0</v>
      </c>
      <c r="X38" s="69">
        <f t="shared" ref="X38:Y38" si="55">U38+X17</f>
        <v>0</v>
      </c>
      <c r="Y38" s="69">
        <f t="shared" si="55"/>
        <v>31</v>
      </c>
      <c r="Z38" s="101">
        <f t="shared" si="23"/>
        <v>0</v>
      </c>
      <c r="AA38" s="69">
        <f t="shared" ref="AA38:AB38" si="56">X38+AA17</f>
        <v>0</v>
      </c>
      <c r="AB38" s="69">
        <f t="shared" si="56"/>
        <v>31</v>
      </c>
      <c r="AC38" s="101">
        <f t="shared" si="24"/>
        <v>0</v>
      </c>
      <c r="AD38" s="69">
        <f t="shared" ref="AD38:AE38" si="57">AA38+AD17</f>
        <v>0</v>
      </c>
      <c r="AE38" s="69">
        <f t="shared" si="57"/>
        <v>31</v>
      </c>
      <c r="AF38" s="101">
        <f t="shared" si="25"/>
        <v>0</v>
      </c>
      <c r="AG38" s="69">
        <f t="shared" ref="AG38:AH38" si="58">AD38+AG17</f>
        <v>0</v>
      </c>
      <c r="AH38" s="69">
        <f t="shared" si="58"/>
        <v>31</v>
      </c>
      <c r="AI38" s="101">
        <f t="shared" si="26"/>
        <v>0</v>
      </c>
      <c r="AJ38" s="69">
        <f t="shared" ref="AJ38:AK38" si="59">AG38+AJ17</f>
        <v>0</v>
      </c>
      <c r="AK38" s="69">
        <f t="shared" si="59"/>
        <v>31</v>
      </c>
      <c r="AL38" s="101">
        <f t="shared" si="27"/>
        <v>0</v>
      </c>
    </row>
    <row r="39" spans="1:38" x14ac:dyDescent="0.25">
      <c r="A39" s="73" t="s">
        <v>97</v>
      </c>
      <c r="B39" s="43" t="s">
        <v>98</v>
      </c>
      <c r="C39" s="126">
        <f t="shared" si="28"/>
        <v>0</v>
      </c>
      <c r="D39" s="126">
        <f t="shared" si="28"/>
        <v>8</v>
      </c>
      <c r="E39" s="152">
        <f t="shared" si="18"/>
        <v>0</v>
      </c>
      <c r="F39" s="126">
        <f t="shared" si="29"/>
        <v>0</v>
      </c>
      <c r="G39" s="126">
        <f t="shared" si="30"/>
        <v>15</v>
      </c>
      <c r="H39" s="152">
        <f t="shared" si="19"/>
        <v>0</v>
      </c>
      <c r="I39" s="69">
        <f t="shared" si="31"/>
        <v>0</v>
      </c>
      <c r="J39" s="69">
        <f t="shared" si="32"/>
        <v>15</v>
      </c>
      <c r="K39" s="101">
        <f t="shared" si="33"/>
        <v>0</v>
      </c>
      <c r="L39" s="69">
        <f t="shared" si="34"/>
        <v>0</v>
      </c>
      <c r="M39" s="69">
        <f t="shared" si="35"/>
        <v>15</v>
      </c>
      <c r="N39" s="101">
        <f t="shared" si="20"/>
        <v>0</v>
      </c>
      <c r="O39" s="69">
        <f t="shared" si="36"/>
        <v>0</v>
      </c>
      <c r="P39" s="69">
        <f t="shared" si="37"/>
        <v>15</v>
      </c>
      <c r="Q39" s="101">
        <f t="shared" si="21"/>
        <v>0</v>
      </c>
      <c r="R39" s="89">
        <f t="shared" ref="R39:S39" si="60">O39+R18</f>
        <v>0</v>
      </c>
      <c r="S39" s="89">
        <f t="shared" si="60"/>
        <v>15</v>
      </c>
      <c r="T39" s="101">
        <f t="shared" si="22"/>
        <v>0</v>
      </c>
      <c r="U39" s="69">
        <f t="shared" ref="U39:V39" si="61">R39+U18</f>
        <v>0</v>
      </c>
      <c r="V39" s="69">
        <f t="shared" si="61"/>
        <v>15</v>
      </c>
      <c r="W39" s="101">
        <f t="shared" si="40"/>
        <v>0</v>
      </c>
      <c r="X39" s="69">
        <f t="shared" ref="X39:Y39" si="62">U39+X18</f>
        <v>0</v>
      </c>
      <c r="Y39" s="69">
        <f t="shared" si="62"/>
        <v>15</v>
      </c>
      <c r="Z39" s="101">
        <f t="shared" si="23"/>
        <v>0</v>
      </c>
      <c r="AA39" s="69">
        <f t="shared" ref="AA39:AB39" si="63">X39+AA18</f>
        <v>0</v>
      </c>
      <c r="AB39" s="69">
        <f t="shared" si="63"/>
        <v>15</v>
      </c>
      <c r="AC39" s="101">
        <f t="shared" si="24"/>
        <v>0</v>
      </c>
      <c r="AD39" s="69">
        <f t="shared" ref="AD39:AE39" si="64">AA39+AD18</f>
        <v>0</v>
      </c>
      <c r="AE39" s="69">
        <f t="shared" si="64"/>
        <v>15</v>
      </c>
      <c r="AF39" s="101">
        <f t="shared" si="25"/>
        <v>0</v>
      </c>
      <c r="AG39" s="69">
        <f t="shared" ref="AG39:AH39" si="65">AD39+AG18</f>
        <v>0</v>
      </c>
      <c r="AH39" s="69">
        <f t="shared" si="65"/>
        <v>15</v>
      </c>
      <c r="AI39" s="101">
        <f t="shared" si="26"/>
        <v>0</v>
      </c>
      <c r="AJ39" s="69">
        <f t="shared" ref="AJ39:AK39" si="66">AG39+AJ18</f>
        <v>0</v>
      </c>
      <c r="AK39" s="69">
        <f t="shared" si="66"/>
        <v>15</v>
      </c>
      <c r="AL39" s="101">
        <f t="shared" si="27"/>
        <v>0</v>
      </c>
    </row>
    <row r="40" spans="1:38" x14ac:dyDescent="0.25">
      <c r="A40" s="43" t="s">
        <v>188</v>
      </c>
      <c r="B40" s="43" t="s">
        <v>190</v>
      </c>
      <c r="C40" s="126">
        <f t="shared" si="28"/>
        <v>22</v>
      </c>
      <c r="D40" s="126">
        <f t="shared" si="28"/>
        <v>369</v>
      </c>
      <c r="E40" s="153">
        <f t="shared" si="18"/>
        <v>5.9620596205962055</v>
      </c>
      <c r="F40" s="126">
        <f t="shared" si="29"/>
        <v>59</v>
      </c>
      <c r="G40" s="126">
        <f t="shared" si="30"/>
        <v>745</v>
      </c>
      <c r="H40" s="153">
        <f t="shared" si="19"/>
        <v>7.9194630872483227</v>
      </c>
      <c r="I40" s="69">
        <f t="shared" si="31"/>
        <v>59</v>
      </c>
      <c r="J40" s="69">
        <f t="shared" si="32"/>
        <v>745</v>
      </c>
      <c r="K40" s="43">
        <f t="shared" si="33"/>
        <v>7.9194630872483227E-2</v>
      </c>
      <c r="L40" s="69">
        <f t="shared" si="34"/>
        <v>59</v>
      </c>
      <c r="M40" s="69">
        <f t="shared" si="35"/>
        <v>745</v>
      </c>
      <c r="N40" s="101">
        <f t="shared" si="20"/>
        <v>7.9194630872483227E-2</v>
      </c>
      <c r="O40" s="69">
        <f t="shared" si="36"/>
        <v>59</v>
      </c>
      <c r="P40" s="69">
        <f t="shared" si="37"/>
        <v>745</v>
      </c>
      <c r="Q40" s="101">
        <f t="shared" si="21"/>
        <v>7.9194630872483227</v>
      </c>
      <c r="R40" s="89">
        <f t="shared" ref="R40:S40" si="67">O40+R19</f>
        <v>59</v>
      </c>
      <c r="S40" s="89">
        <f t="shared" si="67"/>
        <v>745</v>
      </c>
      <c r="T40" s="43">
        <f t="shared" si="22"/>
        <v>7.9194630872483227</v>
      </c>
      <c r="U40" s="69">
        <f t="shared" ref="U40:V40" si="68">R40+U19</f>
        <v>59</v>
      </c>
      <c r="V40" s="69">
        <f t="shared" si="68"/>
        <v>745</v>
      </c>
      <c r="W40" s="101">
        <f t="shared" si="40"/>
        <v>7.9194630872483227</v>
      </c>
      <c r="X40" s="69">
        <f t="shared" ref="X40:Y40" si="69">U40+X19</f>
        <v>59</v>
      </c>
      <c r="Y40" s="69">
        <f t="shared" si="69"/>
        <v>745</v>
      </c>
      <c r="Z40" s="101">
        <f t="shared" si="23"/>
        <v>7.9194630872483227</v>
      </c>
      <c r="AA40" s="69">
        <f t="shared" ref="AA40:AB40" si="70">X40+AA19</f>
        <v>59</v>
      </c>
      <c r="AB40" s="69">
        <f t="shared" si="70"/>
        <v>745</v>
      </c>
      <c r="AC40" s="101">
        <f t="shared" si="24"/>
        <v>7.9194630872483227</v>
      </c>
      <c r="AD40" s="69">
        <f t="shared" ref="AD40:AE40" si="71">AA40+AD19</f>
        <v>59</v>
      </c>
      <c r="AE40" s="69">
        <f t="shared" si="71"/>
        <v>745</v>
      </c>
      <c r="AF40" s="101">
        <f t="shared" si="25"/>
        <v>7.9194630872483227</v>
      </c>
      <c r="AG40" s="69">
        <f t="shared" ref="AG40:AH40" si="72">AD40+AG19</f>
        <v>59</v>
      </c>
      <c r="AH40" s="69">
        <f t="shared" si="72"/>
        <v>745</v>
      </c>
      <c r="AI40" s="101">
        <f t="shared" si="26"/>
        <v>7.9194630872483227</v>
      </c>
      <c r="AJ40" s="69">
        <f t="shared" ref="AJ40:AK40" si="73">AG40+AJ19</f>
        <v>59</v>
      </c>
      <c r="AK40" s="69">
        <f t="shared" si="73"/>
        <v>745</v>
      </c>
      <c r="AL40" s="101">
        <f t="shared" si="27"/>
        <v>7.9194630872483227</v>
      </c>
    </row>
    <row r="41" spans="1:38" x14ac:dyDescent="0.25">
      <c r="A41" s="43" t="s">
        <v>194</v>
      </c>
      <c r="B41" s="43" t="s">
        <v>218</v>
      </c>
      <c r="C41" s="126">
        <f t="shared" si="28"/>
        <v>38</v>
      </c>
      <c r="D41" s="126">
        <f t="shared" si="28"/>
        <v>357</v>
      </c>
      <c r="E41" s="153">
        <f t="shared" si="18"/>
        <v>10.644257703081232</v>
      </c>
      <c r="F41" s="126">
        <f t="shared" ref="F41" si="74">C41+F20</f>
        <v>79</v>
      </c>
      <c r="G41" s="126">
        <f t="shared" ref="G41" si="75">D41+G20</f>
        <v>750</v>
      </c>
      <c r="H41" s="153">
        <f t="shared" ref="H41" si="76">F41/G41*100</f>
        <v>10.533333333333333</v>
      </c>
      <c r="I41" s="69">
        <f t="shared" ref="I41" si="77">F41+I20</f>
        <v>79</v>
      </c>
      <c r="J41" s="69">
        <f t="shared" ref="J41" si="78">G41+J20</f>
        <v>750</v>
      </c>
      <c r="K41" s="166">
        <f t="shared" ref="K41" si="79">I41/J41</f>
        <v>0.10533333333333333</v>
      </c>
      <c r="L41" s="69">
        <f t="shared" si="34"/>
        <v>79</v>
      </c>
      <c r="M41" s="69">
        <f t="shared" si="35"/>
        <v>750</v>
      </c>
      <c r="N41" s="101">
        <f t="shared" si="20"/>
        <v>0.10533333333333333</v>
      </c>
      <c r="O41" s="69">
        <f t="shared" si="36"/>
        <v>79</v>
      </c>
      <c r="P41" s="69">
        <f t="shared" si="37"/>
        <v>750</v>
      </c>
      <c r="Q41" s="101">
        <f t="shared" si="21"/>
        <v>10.533333333333333</v>
      </c>
      <c r="R41" s="89">
        <f t="shared" ref="R41:S41" si="80">O41+R20</f>
        <v>79</v>
      </c>
      <c r="S41" s="89">
        <f t="shared" si="80"/>
        <v>750</v>
      </c>
      <c r="T41" s="166">
        <f t="shared" si="22"/>
        <v>10.533333333333333</v>
      </c>
      <c r="U41" s="69">
        <f t="shared" ref="U41:V41" si="81">R41+U20</f>
        <v>79</v>
      </c>
      <c r="V41" s="69">
        <f t="shared" si="81"/>
        <v>750</v>
      </c>
      <c r="W41" s="101">
        <f t="shared" si="40"/>
        <v>10.533333333333333</v>
      </c>
      <c r="X41" s="69">
        <f t="shared" ref="X41:Y41" si="82">U41+X20</f>
        <v>79</v>
      </c>
      <c r="Y41" s="69">
        <f t="shared" si="82"/>
        <v>750</v>
      </c>
      <c r="Z41" s="101">
        <f t="shared" si="23"/>
        <v>10.533333333333333</v>
      </c>
      <c r="AA41" s="69">
        <f t="shared" ref="AA41:AB41" si="83">X41+AA20</f>
        <v>79</v>
      </c>
      <c r="AB41" s="69">
        <f t="shared" si="83"/>
        <v>750</v>
      </c>
      <c r="AC41" s="101">
        <f t="shared" si="24"/>
        <v>10.533333333333333</v>
      </c>
      <c r="AD41" s="69">
        <f t="shared" ref="AD41:AE41" si="84">AA41+AD20</f>
        <v>79</v>
      </c>
      <c r="AE41" s="69">
        <f t="shared" si="84"/>
        <v>750</v>
      </c>
      <c r="AF41" s="101">
        <f t="shared" si="25"/>
        <v>10.533333333333333</v>
      </c>
      <c r="AG41" s="69">
        <f t="shared" ref="AG41:AH41" si="85">AD41+AG20</f>
        <v>79</v>
      </c>
      <c r="AH41" s="69">
        <f t="shared" si="85"/>
        <v>750</v>
      </c>
      <c r="AI41" s="101">
        <f t="shared" si="26"/>
        <v>10.533333333333333</v>
      </c>
      <c r="AJ41" s="69">
        <f t="shared" ref="AJ41:AK41" si="86">AG41+AJ20</f>
        <v>79</v>
      </c>
      <c r="AK41" s="69">
        <f t="shared" si="86"/>
        <v>750</v>
      </c>
      <c r="AL41" s="101">
        <f t="shared" si="27"/>
        <v>10.533333333333333</v>
      </c>
    </row>
  </sheetData>
  <mergeCells count="52">
    <mergeCell ref="AD31:AF31"/>
    <mergeCell ref="AG31:AI31"/>
    <mergeCell ref="AJ31:AL31"/>
    <mergeCell ref="C32:D32"/>
    <mergeCell ref="F32:G32"/>
    <mergeCell ref="I32:J32"/>
    <mergeCell ref="L32:M32"/>
    <mergeCell ref="O32:P32"/>
    <mergeCell ref="R32:S32"/>
    <mergeCell ref="U32:V32"/>
    <mergeCell ref="X32:Y32"/>
    <mergeCell ref="AA32:AB32"/>
    <mergeCell ref="AD32:AE32"/>
    <mergeCell ref="AG32:AH32"/>
    <mergeCell ref="AJ32:AK32"/>
    <mergeCell ref="O31:Q31"/>
    <mergeCell ref="R31:T31"/>
    <mergeCell ref="U31:W31"/>
    <mergeCell ref="X31:Z31"/>
    <mergeCell ref="AA31:AC31"/>
    <mergeCell ref="A31:B33"/>
    <mergeCell ref="C31:E31"/>
    <mergeCell ref="F31:H31"/>
    <mergeCell ref="I31:K31"/>
    <mergeCell ref="L31:N31"/>
    <mergeCell ref="X11:Y11"/>
    <mergeCell ref="AA11:AB11"/>
    <mergeCell ref="AD11:AE11"/>
    <mergeCell ref="AG11:AH11"/>
    <mergeCell ref="AJ11:AK11"/>
    <mergeCell ref="AD10:AF10"/>
    <mergeCell ref="AG10:AI10"/>
    <mergeCell ref="AJ10:AL10"/>
    <mergeCell ref="C11:D11"/>
    <mergeCell ref="F11:G11"/>
    <mergeCell ref="I11:J11"/>
    <mergeCell ref="L11:M11"/>
    <mergeCell ref="O11:P11"/>
    <mergeCell ref="R11:S11"/>
    <mergeCell ref="U11:V11"/>
    <mergeCell ref="L10:N10"/>
    <mergeCell ref="O10:Q10"/>
    <mergeCell ref="R10:T10"/>
    <mergeCell ref="U10:W10"/>
    <mergeCell ref="X10:Z10"/>
    <mergeCell ref="AA10:AC10"/>
    <mergeCell ref="A1:J1"/>
    <mergeCell ref="E4:E5"/>
    <mergeCell ref="A10:B12"/>
    <mergeCell ref="C10:E10"/>
    <mergeCell ref="F10:H10"/>
    <mergeCell ref="I10:K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AL47"/>
  <sheetViews>
    <sheetView workbookViewId="0">
      <pane xSplit="1" topLeftCell="E1" activePane="topRight" state="frozen"/>
      <selection pane="topRight" activeCell="W14" sqref="W14:W19"/>
    </sheetView>
  </sheetViews>
  <sheetFormatPr baseColWidth="10" defaultRowHeight="15" x14ac:dyDescent="0.25"/>
  <cols>
    <col min="1" max="1" width="20.5703125" customWidth="1"/>
    <col min="2" max="2" width="22.5703125" customWidth="1"/>
  </cols>
  <sheetData>
    <row r="1" spans="1:38" x14ac:dyDescent="0.25">
      <c r="B1" s="237" t="s">
        <v>204</v>
      </c>
      <c r="C1" s="237"/>
      <c r="D1" s="237"/>
      <c r="E1" s="237"/>
      <c r="F1" s="237"/>
      <c r="G1" s="237"/>
      <c r="H1" s="237"/>
      <c r="I1" s="237"/>
      <c r="J1" s="237"/>
      <c r="K1" s="237"/>
    </row>
    <row r="2" spans="1:38" x14ac:dyDescent="0.25">
      <c r="B2" s="92" t="s">
        <v>179</v>
      </c>
      <c r="C2" s="91"/>
      <c r="D2" s="91"/>
      <c r="E2" s="91"/>
      <c r="F2" s="91"/>
      <c r="G2" s="91"/>
    </row>
    <row r="3" spans="1:38" x14ac:dyDescent="0.25">
      <c r="B3" s="91"/>
      <c r="C3" s="91"/>
      <c r="D3" s="91"/>
      <c r="E3" s="91"/>
      <c r="F3" s="91"/>
      <c r="G3" s="91"/>
    </row>
    <row r="4" spans="1:38" x14ac:dyDescent="0.25">
      <c r="B4" s="91" t="s">
        <v>70</v>
      </c>
      <c r="C4" s="92" t="s">
        <v>180</v>
      </c>
      <c r="D4" s="91"/>
      <c r="E4" s="91"/>
      <c r="F4" s="91"/>
      <c r="G4" s="91"/>
    </row>
    <row r="5" spans="1:38" x14ac:dyDescent="0.25">
      <c r="B5" s="91" t="s">
        <v>72</v>
      </c>
      <c r="C5" s="92" t="s">
        <v>181</v>
      </c>
      <c r="D5" s="91"/>
      <c r="E5" s="91"/>
      <c r="F5" s="91"/>
      <c r="G5" s="91"/>
    </row>
    <row r="6" spans="1:38" x14ac:dyDescent="0.25">
      <c r="B6" s="91" t="s">
        <v>74</v>
      </c>
      <c r="C6" s="92" t="s">
        <v>88</v>
      </c>
      <c r="D6" s="91"/>
      <c r="E6" s="91"/>
      <c r="F6" s="91"/>
      <c r="G6" s="91"/>
    </row>
    <row r="7" spans="1:38" x14ac:dyDescent="0.25">
      <c r="B7" s="91"/>
      <c r="C7" s="91"/>
      <c r="D7" s="91"/>
      <c r="E7" s="91"/>
      <c r="F7" s="91"/>
      <c r="G7" s="91"/>
    </row>
    <row r="8" spans="1:38" x14ac:dyDescent="0.25">
      <c r="A8" s="91"/>
      <c r="B8" s="96" t="s">
        <v>144</v>
      </c>
      <c r="C8" s="91"/>
      <c r="D8" s="271" t="s">
        <v>182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f>'HOSP 10'!E11</f>
        <v>21</v>
      </c>
      <c r="F11" s="238" t="s">
        <v>138</v>
      </c>
      <c r="G11" s="239"/>
      <c r="H11" s="74">
        <f>'HOSP 10'!H11</f>
        <v>21</v>
      </c>
      <c r="I11" s="238" t="s">
        <v>138</v>
      </c>
      <c r="J11" s="239"/>
      <c r="K11" s="74">
        <f>'HOSP 10'!K11</f>
        <v>20</v>
      </c>
      <c r="L11" s="238" t="s">
        <v>138</v>
      </c>
      <c r="M11" s="239"/>
      <c r="N11" s="74">
        <f>'HOSP 10'!N11</f>
        <v>21</v>
      </c>
      <c r="O11" s="238" t="s">
        <v>138</v>
      </c>
      <c r="P11" s="239"/>
      <c r="Q11" s="74">
        <f>'HOSP 10'!Q11</f>
        <v>19</v>
      </c>
      <c r="R11" s="268" t="s">
        <v>138</v>
      </c>
      <c r="S11" s="269"/>
      <c r="T11" s="86">
        <f>'HOSP 10'!T11</f>
        <v>23</v>
      </c>
      <c r="U11" s="238" t="s">
        <v>138</v>
      </c>
      <c r="V11" s="239"/>
      <c r="W11" s="74">
        <f>'HOSP 10'!W11</f>
        <v>22</v>
      </c>
      <c r="X11" s="238" t="s">
        <v>138</v>
      </c>
      <c r="Y11" s="239"/>
      <c r="Z11" s="74">
        <f>'HOSP 10'!Z11</f>
        <v>21</v>
      </c>
      <c r="AA11" s="238" t="s">
        <v>138</v>
      </c>
      <c r="AB11" s="239"/>
      <c r="AC11" s="74">
        <f>'HOSP 10'!AC11</f>
        <v>20</v>
      </c>
      <c r="AD11" s="238" t="s">
        <v>138</v>
      </c>
      <c r="AE11" s="239"/>
      <c r="AF11" s="74">
        <f>'HOSP 10'!AF11</f>
        <v>21</v>
      </c>
      <c r="AG11" s="238" t="s">
        <v>138</v>
      </c>
      <c r="AH11" s="239"/>
      <c r="AI11" s="74">
        <f>'HOSP 10'!AI11</f>
        <v>21</v>
      </c>
      <c r="AJ11" s="238" t="s">
        <v>138</v>
      </c>
      <c r="AK11" s="239"/>
      <c r="AL11" s="74">
        <f>'HOSP 10'!AL11</f>
        <v>20</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8" t="s">
        <v>83</v>
      </c>
      <c r="Q12" s="78" t="s">
        <v>111</v>
      </c>
      <c r="R12" s="78" t="s">
        <v>64</v>
      </c>
      <c r="S12" s="78" t="s">
        <v>83</v>
      </c>
      <c r="T12" s="78" t="s">
        <v>111</v>
      </c>
      <c r="U12" s="78" t="s">
        <v>64</v>
      </c>
      <c r="V12" s="78" t="s">
        <v>83</v>
      </c>
      <c r="W12" s="78" t="s">
        <v>111</v>
      </c>
      <c r="X12" s="78" t="s">
        <v>64</v>
      </c>
      <c r="Y12" s="78" t="s">
        <v>83</v>
      </c>
      <c r="Z12" s="78" t="s">
        <v>111</v>
      </c>
      <c r="AA12" s="78" t="s">
        <v>64</v>
      </c>
      <c r="AB12" s="78" t="s">
        <v>83</v>
      </c>
      <c r="AC12" s="78" t="s">
        <v>111</v>
      </c>
      <c r="AD12" s="78" t="s">
        <v>64</v>
      </c>
      <c r="AE12" s="78" t="s">
        <v>83</v>
      </c>
      <c r="AF12" s="78" t="s">
        <v>111</v>
      </c>
      <c r="AG12" s="78" t="s">
        <v>64</v>
      </c>
      <c r="AH12" s="78" t="s">
        <v>83</v>
      </c>
      <c r="AI12" s="78" t="s">
        <v>111</v>
      </c>
      <c r="AJ12" s="78" t="s">
        <v>64</v>
      </c>
      <c r="AK12" s="78" t="s">
        <v>83</v>
      </c>
      <c r="AL12" s="78" t="s">
        <v>111</v>
      </c>
    </row>
    <row r="13" spans="1:38" x14ac:dyDescent="0.25">
      <c r="A13" s="84" t="s">
        <v>99</v>
      </c>
      <c r="B13" s="85"/>
      <c r="C13" s="78">
        <f>SUM(C14:C19)</f>
        <v>427</v>
      </c>
      <c r="D13" s="78">
        <f>SUM(D14:D19)</f>
        <v>1152</v>
      </c>
      <c r="E13" s="79">
        <f t="shared" ref="E13:E19" si="0">C13/D13*100</f>
        <v>37.065972222222221</v>
      </c>
      <c r="F13" s="78">
        <f>SUM(F14:F19)</f>
        <v>339</v>
      </c>
      <c r="G13" s="78">
        <f>SUM(G14:G19)</f>
        <v>1440</v>
      </c>
      <c r="H13" s="79">
        <f>F13/G13*100</f>
        <v>23.541666666666668</v>
      </c>
      <c r="I13" s="78">
        <f>SUM(I14:I19)</f>
        <v>358</v>
      </c>
      <c r="J13" s="78">
        <f>SUM(J14:J19)</f>
        <v>1356</v>
      </c>
      <c r="K13" s="79">
        <f t="shared" ref="K13:K19" si="1">I13/J13*100</f>
        <v>26.401179941002951</v>
      </c>
      <c r="L13" s="78">
        <f>SUM(L14:L19)</f>
        <v>388</v>
      </c>
      <c r="M13" s="78">
        <f>SUM(M14:M19)</f>
        <v>1008</v>
      </c>
      <c r="N13" s="79">
        <f t="shared" ref="N13:N19" si="2">L13/M13*100</f>
        <v>38.492063492063494</v>
      </c>
      <c r="O13" s="78">
        <f>SUM(O14:O19)</f>
        <v>478</v>
      </c>
      <c r="P13" s="78">
        <f>SUM(P14:P19)</f>
        <v>1296</v>
      </c>
      <c r="Q13" s="78">
        <f t="shared" ref="Q13:Q19" si="3">O13/P13*100</f>
        <v>36.882716049382715</v>
      </c>
      <c r="R13" s="78">
        <f>SUM(R14:R19)</f>
        <v>499</v>
      </c>
      <c r="S13" s="78">
        <f>SUM(S14:S19)</f>
        <v>1152</v>
      </c>
      <c r="T13" s="78">
        <f t="shared" ref="T13:T19" si="4">R13/S13*100</f>
        <v>43.315972222222221</v>
      </c>
      <c r="U13" s="78">
        <f>SUM(U14:U19)</f>
        <v>452</v>
      </c>
      <c r="V13" s="78">
        <f>SUM(V14:V19)</f>
        <v>1056</v>
      </c>
      <c r="W13" s="78">
        <f t="shared" ref="W13:W19" si="5">U13/V13*100</f>
        <v>42.803030303030305</v>
      </c>
      <c r="X13" s="78">
        <f>SUM(X14:X19)</f>
        <v>0</v>
      </c>
      <c r="Y13" s="78">
        <f>SUM(Y14:Y19)</f>
        <v>1440</v>
      </c>
      <c r="Z13" s="78">
        <f t="shared" ref="Z13:Z19" si="6">X13/Y13*100</f>
        <v>0</v>
      </c>
      <c r="AA13" s="78">
        <f>SUM(AA14:AA19)</f>
        <v>0</v>
      </c>
      <c r="AB13" s="78">
        <f>SUM(AB14:AB19)</f>
        <v>1008</v>
      </c>
      <c r="AC13" s="78">
        <f t="shared" ref="AC13:AC19" si="7">AA13/AB13*100</f>
        <v>0</v>
      </c>
      <c r="AD13" s="78">
        <f>SUM(AD14:AD19)</f>
        <v>0</v>
      </c>
      <c r="AE13" s="78">
        <f>SUM(AE14:AE19)</f>
        <v>1056</v>
      </c>
      <c r="AF13" s="78">
        <f t="shared" ref="AF13:AF19" si="8">AD13/AE13*100</f>
        <v>0</v>
      </c>
      <c r="AG13" s="78">
        <f>SUM(AG14:AG19)</f>
        <v>0</v>
      </c>
      <c r="AH13" s="78">
        <f>SUM(AH14:AH19)</f>
        <v>1056</v>
      </c>
      <c r="AI13" s="78">
        <f t="shared" ref="AI13:AI19" si="9">AG13/AH13*100</f>
        <v>0</v>
      </c>
      <c r="AJ13" s="78">
        <f>SUM(AJ14:AJ19)</f>
        <v>0</v>
      </c>
      <c r="AK13" s="78">
        <f>SUM(AK14:AK19)</f>
        <v>1200</v>
      </c>
      <c r="AL13" s="78">
        <f t="shared" ref="AL13:AL19" si="10">AJ13/AK13*100</f>
        <v>0</v>
      </c>
    </row>
    <row r="14" spans="1:38" x14ac:dyDescent="0.25">
      <c r="A14" s="73" t="s">
        <v>93</v>
      </c>
      <c r="B14" s="87" t="s">
        <v>1</v>
      </c>
      <c r="C14" s="113">
        <v>201</v>
      </c>
      <c r="D14" s="57">
        <f>12*3*B23</f>
        <v>288</v>
      </c>
      <c r="E14" s="79">
        <f t="shared" si="0"/>
        <v>69.791666666666657</v>
      </c>
      <c r="F14" s="78">
        <v>110</v>
      </c>
      <c r="G14" s="126">
        <f>12*3*B24</f>
        <v>360</v>
      </c>
      <c r="H14" s="79">
        <f t="shared" ref="H14:H19" si="11">F14/G14*100</f>
        <v>30.555555555555557</v>
      </c>
      <c r="I14" s="78">
        <v>112</v>
      </c>
      <c r="J14" s="57">
        <f>12*3*B25</f>
        <v>288</v>
      </c>
      <c r="K14" s="79">
        <f t="shared" si="1"/>
        <v>38.888888888888893</v>
      </c>
      <c r="L14" s="78">
        <v>209</v>
      </c>
      <c r="M14" s="57">
        <f>12*3*B26</f>
        <v>252</v>
      </c>
      <c r="N14" s="79">
        <f t="shared" si="2"/>
        <v>82.936507936507937</v>
      </c>
      <c r="O14" s="78">
        <v>280</v>
      </c>
      <c r="P14" s="57">
        <f>12*3*B27</f>
        <v>324</v>
      </c>
      <c r="Q14" s="78">
        <f t="shared" si="3"/>
        <v>86.419753086419746</v>
      </c>
      <c r="R14" s="78">
        <v>216</v>
      </c>
      <c r="S14" s="78">
        <f>12*3*B28</f>
        <v>288</v>
      </c>
      <c r="T14" s="78">
        <f t="shared" si="4"/>
        <v>75</v>
      </c>
      <c r="U14" s="78">
        <v>180</v>
      </c>
      <c r="V14" s="78">
        <f>12*3*B29</f>
        <v>288</v>
      </c>
      <c r="W14" s="78">
        <f t="shared" si="5"/>
        <v>62.5</v>
      </c>
      <c r="X14" s="78"/>
      <c r="Y14" s="78">
        <f>12*3*B30</f>
        <v>360</v>
      </c>
      <c r="Z14" s="78">
        <f t="shared" si="6"/>
        <v>0</v>
      </c>
      <c r="AA14" s="79"/>
      <c r="AB14" s="78">
        <f>12*3*B31</f>
        <v>252</v>
      </c>
      <c r="AC14" s="78">
        <f t="shared" si="7"/>
        <v>0</v>
      </c>
      <c r="AD14" s="79"/>
      <c r="AE14" s="78">
        <f>12*3*B32</f>
        <v>288</v>
      </c>
      <c r="AF14" s="78">
        <f t="shared" si="8"/>
        <v>0</v>
      </c>
      <c r="AG14" s="78"/>
      <c r="AH14" s="78">
        <f>12*3*B33</f>
        <v>288</v>
      </c>
      <c r="AI14" s="78">
        <f t="shared" si="9"/>
        <v>0</v>
      </c>
      <c r="AJ14" s="78"/>
      <c r="AK14" s="78">
        <f>12*3*B34</f>
        <v>360</v>
      </c>
      <c r="AL14" s="78">
        <f t="shared" si="10"/>
        <v>0</v>
      </c>
    </row>
    <row r="15" spans="1:38" x14ac:dyDescent="0.25">
      <c r="A15" s="73" t="s">
        <v>94</v>
      </c>
      <c r="B15" s="87" t="s">
        <v>2</v>
      </c>
      <c r="C15" s="71">
        <v>27</v>
      </c>
      <c r="D15" s="69">
        <f>12*1*B23</f>
        <v>96</v>
      </c>
      <c r="E15" s="79">
        <f t="shared" si="0"/>
        <v>28.125</v>
      </c>
      <c r="F15" s="78">
        <v>5</v>
      </c>
      <c r="G15" s="69">
        <f>12*1*B24</f>
        <v>120</v>
      </c>
      <c r="H15" s="79">
        <f t="shared" si="11"/>
        <v>4.1666666666666661</v>
      </c>
      <c r="I15" s="78">
        <v>6</v>
      </c>
      <c r="J15" s="69">
        <f>12*1*25</f>
        <v>300</v>
      </c>
      <c r="K15" s="79">
        <f t="shared" si="1"/>
        <v>2</v>
      </c>
      <c r="L15" s="78">
        <v>9</v>
      </c>
      <c r="M15" s="69">
        <f>12*1*B26</f>
        <v>84</v>
      </c>
      <c r="N15" s="79">
        <f t="shared" si="2"/>
        <v>10.714285714285714</v>
      </c>
      <c r="O15" s="78">
        <v>15</v>
      </c>
      <c r="P15" s="78">
        <f>12*1*B27</f>
        <v>108</v>
      </c>
      <c r="Q15" s="78">
        <f t="shared" si="3"/>
        <v>13.888888888888889</v>
      </c>
      <c r="R15" s="78">
        <v>19</v>
      </c>
      <c r="S15" s="78">
        <f>12*1*B28</f>
        <v>96</v>
      </c>
      <c r="T15" s="78">
        <f t="shared" si="4"/>
        <v>19.791666666666664</v>
      </c>
      <c r="U15" s="78">
        <v>9</v>
      </c>
      <c r="V15" s="78">
        <f>12*1*B29</f>
        <v>96</v>
      </c>
      <c r="W15" s="78">
        <f t="shared" si="5"/>
        <v>9.375</v>
      </c>
      <c r="X15" s="78"/>
      <c r="Y15" s="78">
        <f>12*1*B30</f>
        <v>120</v>
      </c>
      <c r="Z15" s="78">
        <f t="shared" si="6"/>
        <v>0</v>
      </c>
      <c r="AA15" s="79"/>
      <c r="AB15" s="78">
        <f>12*1*B31</f>
        <v>84</v>
      </c>
      <c r="AC15" s="78">
        <f t="shared" si="7"/>
        <v>0</v>
      </c>
      <c r="AD15" s="79"/>
      <c r="AE15" s="78">
        <f>12*1*B32</f>
        <v>96</v>
      </c>
      <c r="AF15" s="78">
        <f t="shared" si="8"/>
        <v>0</v>
      </c>
      <c r="AG15" s="78"/>
      <c r="AH15" s="78">
        <f>12*1*B33</f>
        <v>96</v>
      </c>
      <c r="AI15" s="78">
        <f t="shared" si="9"/>
        <v>0</v>
      </c>
      <c r="AJ15" s="78"/>
      <c r="AK15" s="78">
        <f>12*1*B34</f>
        <v>120</v>
      </c>
      <c r="AL15" s="78">
        <f t="shared" si="10"/>
        <v>0</v>
      </c>
    </row>
    <row r="16" spans="1:38" x14ac:dyDescent="0.25">
      <c r="A16" s="73" t="s">
        <v>95</v>
      </c>
      <c r="B16" s="87" t="s">
        <v>3</v>
      </c>
      <c r="C16" s="113">
        <v>32</v>
      </c>
      <c r="D16" s="69">
        <f>12*2*B23</f>
        <v>192</v>
      </c>
      <c r="E16" s="79">
        <f t="shared" si="0"/>
        <v>16.666666666666664</v>
      </c>
      <c r="F16" s="78">
        <v>36</v>
      </c>
      <c r="G16" s="126">
        <f>12*2*B24</f>
        <v>240</v>
      </c>
      <c r="H16" s="79">
        <f t="shared" si="11"/>
        <v>15</v>
      </c>
      <c r="I16" s="78">
        <v>51</v>
      </c>
      <c r="J16" s="69">
        <f>12*2*B25</f>
        <v>192</v>
      </c>
      <c r="K16" s="79">
        <f t="shared" si="1"/>
        <v>26.5625</v>
      </c>
      <c r="L16" s="78">
        <v>40</v>
      </c>
      <c r="M16" s="69">
        <f>12*2*B26</f>
        <v>168</v>
      </c>
      <c r="N16" s="79">
        <f t="shared" si="2"/>
        <v>23.809523809523807</v>
      </c>
      <c r="O16" s="78">
        <v>28</v>
      </c>
      <c r="P16" s="78">
        <f>12*2*B27</f>
        <v>216</v>
      </c>
      <c r="Q16" s="78">
        <f t="shared" si="3"/>
        <v>12.962962962962962</v>
      </c>
      <c r="R16" s="78">
        <v>101</v>
      </c>
      <c r="S16" s="78">
        <f>12*2*B28</f>
        <v>192</v>
      </c>
      <c r="T16" s="78">
        <f t="shared" si="4"/>
        <v>52.604166666666664</v>
      </c>
      <c r="U16" s="78">
        <v>80</v>
      </c>
      <c r="V16" s="78">
        <f>12*2*B29</f>
        <v>192</v>
      </c>
      <c r="W16" s="78">
        <f t="shared" si="5"/>
        <v>41.666666666666671</v>
      </c>
      <c r="X16" s="78"/>
      <c r="Y16" s="78">
        <f>12*2*B30</f>
        <v>240</v>
      </c>
      <c r="Z16" s="78">
        <f t="shared" si="6"/>
        <v>0</v>
      </c>
      <c r="AA16" s="79"/>
      <c r="AB16" s="78">
        <f>12*2*B31</f>
        <v>168</v>
      </c>
      <c r="AC16" s="78">
        <f t="shared" si="7"/>
        <v>0</v>
      </c>
      <c r="AD16" s="79"/>
      <c r="AE16" s="78">
        <f>12*2*B32</f>
        <v>192</v>
      </c>
      <c r="AF16" s="78">
        <f t="shared" si="8"/>
        <v>0</v>
      </c>
      <c r="AG16" s="78"/>
      <c r="AH16" s="78">
        <f>12*2*B33</f>
        <v>192</v>
      </c>
      <c r="AI16" s="78">
        <f t="shared" si="9"/>
        <v>0</v>
      </c>
      <c r="AJ16" s="78"/>
      <c r="AK16" s="78">
        <f>12*1*B34</f>
        <v>120</v>
      </c>
      <c r="AL16" s="78">
        <f t="shared" si="10"/>
        <v>0</v>
      </c>
    </row>
    <row r="17" spans="1:38" x14ac:dyDescent="0.25">
      <c r="A17" s="73" t="s">
        <v>96</v>
      </c>
      <c r="B17" s="87" t="s">
        <v>4</v>
      </c>
      <c r="C17" s="113">
        <v>14</v>
      </c>
      <c r="D17" s="69">
        <f>12*1*B23</f>
        <v>96</v>
      </c>
      <c r="E17" s="79">
        <f t="shared" si="0"/>
        <v>14.583333333333334</v>
      </c>
      <c r="F17" s="78">
        <v>18</v>
      </c>
      <c r="G17" s="126">
        <f>12*1*B24</f>
        <v>120</v>
      </c>
      <c r="H17" s="79">
        <f t="shared" si="11"/>
        <v>15</v>
      </c>
      <c r="I17" s="78">
        <v>33</v>
      </c>
      <c r="J17" s="69">
        <f>12*1*B25</f>
        <v>96</v>
      </c>
      <c r="K17" s="79">
        <f t="shared" si="1"/>
        <v>34.375</v>
      </c>
      <c r="L17" s="78">
        <v>10</v>
      </c>
      <c r="M17" s="69">
        <f>12*1*B26</f>
        <v>84</v>
      </c>
      <c r="N17" s="79">
        <f t="shared" si="2"/>
        <v>11.904761904761903</v>
      </c>
      <c r="O17" s="78">
        <v>10</v>
      </c>
      <c r="P17" s="78">
        <f>12*1*B27</f>
        <v>108</v>
      </c>
      <c r="Q17" s="78">
        <f t="shared" si="3"/>
        <v>9.2592592592592595</v>
      </c>
      <c r="R17" s="78">
        <v>12</v>
      </c>
      <c r="S17" s="78">
        <f>12*1*B28</f>
        <v>96</v>
      </c>
      <c r="T17" s="78">
        <f t="shared" si="4"/>
        <v>12.5</v>
      </c>
      <c r="U17" s="78">
        <v>12</v>
      </c>
      <c r="V17" s="78">
        <f>12*1*B29</f>
        <v>96</v>
      </c>
      <c r="W17" s="78">
        <f t="shared" si="5"/>
        <v>12.5</v>
      </c>
      <c r="X17" s="78"/>
      <c r="Y17" s="78">
        <f>12*1*B30</f>
        <v>120</v>
      </c>
      <c r="Z17" s="78">
        <f t="shared" si="6"/>
        <v>0</v>
      </c>
      <c r="AA17" s="79"/>
      <c r="AB17" s="78">
        <f>12*1*B31</f>
        <v>84</v>
      </c>
      <c r="AC17" s="78">
        <f t="shared" si="7"/>
        <v>0</v>
      </c>
      <c r="AD17" s="79"/>
      <c r="AE17" s="78">
        <f>12*1*B32</f>
        <v>96</v>
      </c>
      <c r="AF17" s="78">
        <f t="shared" si="8"/>
        <v>0</v>
      </c>
      <c r="AG17" s="78"/>
      <c r="AH17" s="78">
        <f>12*1*B33</f>
        <v>96</v>
      </c>
      <c r="AI17" s="78">
        <f t="shared" si="9"/>
        <v>0</v>
      </c>
      <c r="AJ17" s="78"/>
      <c r="AK17" s="78">
        <f>12*1*B34</f>
        <v>120</v>
      </c>
      <c r="AL17" s="78">
        <f t="shared" si="10"/>
        <v>0</v>
      </c>
    </row>
    <row r="18" spans="1:38" x14ac:dyDescent="0.25">
      <c r="A18" s="144" t="s">
        <v>97</v>
      </c>
      <c r="B18" s="6" t="s">
        <v>98</v>
      </c>
      <c r="C18" s="113">
        <v>0</v>
      </c>
      <c r="D18" s="126">
        <f>12*1*B23</f>
        <v>96</v>
      </c>
      <c r="E18" s="79">
        <f t="shared" si="0"/>
        <v>0</v>
      </c>
      <c r="F18" s="78">
        <v>0</v>
      </c>
      <c r="G18" s="126">
        <f>12*1*B24</f>
        <v>120</v>
      </c>
      <c r="H18" s="79">
        <f t="shared" si="11"/>
        <v>0</v>
      </c>
      <c r="I18" s="78">
        <v>0</v>
      </c>
      <c r="J18" s="126">
        <f>12*1*B25</f>
        <v>96</v>
      </c>
      <c r="K18" s="79">
        <f t="shared" si="1"/>
        <v>0</v>
      </c>
      <c r="L18" s="78">
        <v>0</v>
      </c>
      <c r="M18" s="126">
        <f>12*1*B26</f>
        <v>84</v>
      </c>
      <c r="N18" s="79">
        <f t="shared" si="2"/>
        <v>0</v>
      </c>
      <c r="O18" s="78">
        <v>0</v>
      </c>
      <c r="P18" s="78">
        <f>12*1*B27</f>
        <v>108</v>
      </c>
      <c r="Q18" s="78">
        <f t="shared" si="3"/>
        <v>0</v>
      </c>
      <c r="R18" s="78">
        <v>0</v>
      </c>
      <c r="S18" s="78">
        <f>12*1*B28</f>
        <v>96</v>
      </c>
      <c r="T18" s="78">
        <f t="shared" si="4"/>
        <v>0</v>
      </c>
      <c r="U18" s="78">
        <v>0</v>
      </c>
      <c r="V18" s="78">
        <f>12*1*B29</f>
        <v>96</v>
      </c>
      <c r="W18" s="78">
        <f t="shared" si="5"/>
        <v>0</v>
      </c>
      <c r="X18" s="78"/>
      <c r="Y18" s="78">
        <f>12*1*B30</f>
        <v>120</v>
      </c>
      <c r="Z18" s="78">
        <f t="shared" si="6"/>
        <v>0</v>
      </c>
      <c r="AA18" s="79"/>
      <c r="AB18" s="78">
        <f>12*1*B31</f>
        <v>84</v>
      </c>
      <c r="AC18" s="78">
        <f t="shared" si="7"/>
        <v>0</v>
      </c>
      <c r="AD18" s="79"/>
      <c r="AE18" s="78">
        <f>12*1*B32</f>
        <v>96</v>
      </c>
      <c r="AF18" s="78">
        <f t="shared" si="8"/>
        <v>0</v>
      </c>
      <c r="AG18" s="78"/>
      <c r="AH18" s="78">
        <f>12*1*B33</f>
        <v>96</v>
      </c>
      <c r="AI18" s="78">
        <f t="shared" si="9"/>
        <v>0</v>
      </c>
      <c r="AJ18" s="78"/>
      <c r="AK18" s="78">
        <f>12*1*B34</f>
        <v>120</v>
      </c>
      <c r="AL18" s="78">
        <f t="shared" si="10"/>
        <v>0</v>
      </c>
    </row>
    <row r="19" spans="1:38" ht="15" customHeight="1" x14ac:dyDescent="0.25">
      <c r="A19" s="144" t="s">
        <v>188</v>
      </c>
      <c r="B19" s="119" t="s">
        <v>190</v>
      </c>
      <c r="C19" s="58">
        <v>153</v>
      </c>
      <c r="D19" s="57">
        <f>12*4*B23</f>
        <v>384</v>
      </c>
      <c r="E19" s="79">
        <f t="shared" si="0"/>
        <v>39.84375</v>
      </c>
      <c r="F19" s="78">
        <v>170</v>
      </c>
      <c r="G19" s="57">
        <f>12*4*B24</f>
        <v>480</v>
      </c>
      <c r="H19" s="79">
        <f t="shared" si="11"/>
        <v>35.416666666666671</v>
      </c>
      <c r="I19" s="78">
        <v>156</v>
      </c>
      <c r="J19" s="57">
        <f>12*4*B25</f>
        <v>384</v>
      </c>
      <c r="K19" s="79">
        <f t="shared" si="1"/>
        <v>40.625</v>
      </c>
      <c r="L19" s="78">
        <v>120</v>
      </c>
      <c r="M19" s="57">
        <f>12*4*B26</f>
        <v>336</v>
      </c>
      <c r="N19" s="79">
        <f t="shared" si="2"/>
        <v>35.714285714285715</v>
      </c>
      <c r="O19" s="78">
        <v>145</v>
      </c>
      <c r="P19" s="57">
        <f>12*4*B27</f>
        <v>432</v>
      </c>
      <c r="Q19" s="78">
        <f t="shared" si="3"/>
        <v>33.564814814814817</v>
      </c>
      <c r="R19" s="78">
        <v>151</v>
      </c>
      <c r="S19" s="78">
        <f>12*4*B28</f>
        <v>384</v>
      </c>
      <c r="T19" s="78">
        <f t="shared" si="4"/>
        <v>39.322916666666671</v>
      </c>
      <c r="U19" s="78">
        <v>171</v>
      </c>
      <c r="V19" s="78">
        <f>12*3*B29</f>
        <v>288</v>
      </c>
      <c r="W19" s="78">
        <f t="shared" si="5"/>
        <v>59.375</v>
      </c>
      <c r="X19" s="78"/>
      <c r="Y19" s="78">
        <f>12*4*B30</f>
        <v>480</v>
      </c>
      <c r="Z19" s="78">
        <f t="shared" si="6"/>
        <v>0</v>
      </c>
      <c r="AA19" s="79"/>
      <c r="AB19" s="78">
        <f>12*4*B31</f>
        <v>336</v>
      </c>
      <c r="AC19" s="78">
        <f t="shared" si="7"/>
        <v>0</v>
      </c>
      <c r="AD19" s="79"/>
      <c r="AE19" s="78">
        <f>12*3*B32</f>
        <v>288</v>
      </c>
      <c r="AF19" s="78">
        <f t="shared" si="8"/>
        <v>0</v>
      </c>
      <c r="AG19" s="78"/>
      <c r="AH19" s="78">
        <f>12*3*B33</f>
        <v>288</v>
      </c>
      <c r="AI19" s="78">
        <f t="shared" si="9"/>
        <v>0</v>
      </c>
      <c r="AJ19" s="78"/>
      <c r="AK19" s="78">
        <f>12*3*B34</f>
        <v>360</v>
      </c>
      <c r="AL19" s="78">
        <f t="shared" si="10"/>
        <v>0</v>
      </c>
    </row>
    <row r="21" spans="1:38" x14ac:dyDescent="0.25">
      <c r="D21">
        <f>12*3*12</f>
        <v>432</v>
      </c>
    </row>
    <row r="22" spans="1:38" x14ac:dyDescent="0.25">
      <c r="A22" s="248" t="s">
        <v>195</v>
      </c>
      <c r="B22" s="248"/>
    </row>
    <row r="23" spans="1:38" x14ac:dyDescent="0.25">
      <c r="A23" s="6" t="s">
        <v>51</v>
      </c>
      <c r="B23" s="6">
        <v>8</v>
      </c>
    </row>
    <row r="24" spans="1:38" x14ac:dyDescent="0.25">
      <c r="A24" s="6" t="s">
        <v>52</v>
      </c>
      <c r="B24" s="6">
        <v>10</v>
      </c>
    </row>
    <row r="25" spans="1:38" x14ac:dyDescent="0.25">
      <c r="A25" s="6" t="s">
        <v>53</v>
      </c>
      <c r="B25" s="6">
        <v>8</v>
      </c>
    </row>
    <row r="26" spans="1:38" x14ac:dyDescent="0.25">
      <c r="A26" s="6" t="s">
        <v>54</v>
      </c>
      <c r="B26" s="6">
        <v>7</v>
      </c>
    </row>
    <row r="27" spans="1:38" x14ac:dyDescent="0.25">
      <c r="A27" s="6" t="s">
        <v>55</v>
      </c>
      <c r="B27" s="6">
        <v>9</v>
      </c>
    </row>
    <row r="28" spans="1:38" x14ac:dyDescent="0.25">
      <c r="A28" s="6" t="s">
        <v>56</v>
      </c>
      <c r="B28" s="6">
        <v>8</v>
      </c>
    </row>
    <row r="29" spans="1:38" x14ac:dyDescent="0.25">
      <c r="A29" s="6" t="s">
        <v>57</v>
      </c>
      <c r="B29" s="6">
        <v>8</v>
      </c>
    </row>
    <row r="30" spans="1:38" x14ac:dyDescent="0.25">
      <c r="A30" s="6" t="s">
        <v>58</v>
      </c>
      <c r="B30" s="6">
        <v>10</v>
      </c>
    </row>
    <row r="31" spans="1:38" x14ac:dyDescent="0.25">
      <c r="A31" s="6" t="s">
        <v>59</v>
      </c>
      <c r="B31" s="6">
        <v>7</v>
      </c>
    </row>
    <row r="32" spans="1:38" x14ac:dyDescent="0.25">
      <c r="A32" s="6" t="s">
        <v>60</v>
      </c>
      <c r="B32" s="6">
        <v>8</v>
      </c>
    </row>
    <row r="33" spans="1:38" x14ac:dyDescent="0.25">
      <c r="A33" s="6" t="s">
        <v>61</v>
      </c>
      <c r="B33" s="6">
        <v>8</v>
      </c>
    </row>
    <row r="34" spans="1:38" x14ac:dyDescent="0.25">
      <c r="A34" s="6" t="s">
        <v>62</v>
      </c>
      <c r="B34" s="6">
        <v>10</v>
      </c>
    </row>
    <row r="38" spans="1:38" x14ac:dyDescent="0.25">
      <c r="A38" s="244" t="s">
        <v>100</v>
      </c>
      <c r="B38" s="245"/>
      <c r="C38" s="238" t="s">
        <v>51</v>
      </c>
      <c r="D38" s="239"/>
      <c r="E38" s="240"/>
      <c r="F38" s="238" t="s">
        <v>52</v>
      </c>
      <c r="G38" s="239"/>
      <c r="H38" s="240"/>
      <c r="I38" s="238" t="s">
        <v>53</v>
      </c>
      <c r="J38" s="239"/>
      <c r="K38" s="240"/>
      <c r="L38" s="238" t="s">
        <v>54</v>
      </c>
      <c r="M38" s="239"/>
      <c r="N38" s="240"/>
      <c r="O38" s="238" t="s">
        <v>55</v>
      </c>
      <c r="P38" s="239"/>
      <c r="Q38" s="240"/>
      <c r="R38" s="268" t="s">
        <v>56</v>
      </c>
      <c r="S38" s="269"/>
      <c r="T38" s="270"/>
      <c r="U38" s="238" t="s">
        <v>57</v>
      </c>
      <c r="V38" s="239"/>
      <c r="W38" s="240"/>
      <c r="X38" s="238" t="s">
        <v>58</v>
      </c>
      <c r="Y38" s="239"/>
      <c r="Z38" s="240"/>
      <c r="AA38" s="238" t="s">
        <v>59</v>
      </c>
      <c r="AB38" s="239"/>
      <c r="AC38" s="240"/>
      <c r="AD38" s="238" t="s">
        <v>60</v>
      </c>
      <c r="AE38" s="239"/>
      <c r="AF38" s="240"/>
      <c r="AG38" s="238" t="s">
        <v>61</v>
      </c>
      <c r="AH38" s="239"/>
      <c r="AI38" s="240"/>
      <c r="AJ38" s="238" t="s">
        <v>62</v>
      </c>
      <c r="AK38" s="239"/>
      <c r="AL38" s="240"/>
    </row>
    <row r="39" spans="1:38" x14ac:dyDescent="0.25">
      <c r="A39" s="266"/>
      <c r="B39" s="267"/>
      <c r="C39" s="238" t="s">
        <v>138</v>
      </c>
      <c r="D39" s="239"/>
      <c r="E39" s="74">
        <v>22</v>
      </c>
      <c r="F39" s="238" t="s">
        <v>138</v>
      </c>
      <c r="G39" s="239"/>
      <c r="H39" s="74">
        <v>21</v>
      </c>
      <c r="I39" s="238" t="s">
        <v>138</v>
      </c>
      <c r="J39" s="239"/>
      <c r="K39" s="74">
        <v>22</v>
      </c>
      <c r="L39" s="238" t="s">
        <v>138</v>
      </c>
      <c r="M39" s="239"/>
      <c r="N39" s="74">
        <v>22</v>
      </c>
      <c r="O39" s="238" t="s">
        <v>138</v>
      </c>
      <c r="P39" s="239"/>
      <c r="Q39" s="74">
        <v>19</v>
      </c>
      <c r="R39" s="268" t="s">
        <v>138</v>
      </c>
      <c r="S39" s="269"/>
      <c r="T39" s="86">
        <v>22</v>
      </c>
      <c r="U39" s="238" t="s">
        <v>138</v>
      </c>
      <c r="V39" s="239"/>
      <c r="W39" s="74">
        <v>22</v>
      </c>
      <c r="X39" s="238" t="s">
        <v>138</v>
      </c>
      <c r="Y39" s="239"/>
      <c r="Z39" s="74">
        <v>21</v>
      </c>
      <c r="AA39" s="238" t="s">
        <v>138</v>
      </c>
      <c r="AB39" s="239"/>
      <c r="AC39" s="74">
        <v>21</v>
      </c>
      <c r="AD39" s="238" t="s">
        <v>138</v>
      </c>
      <c r="AE39" s="239"/>
      <c r="AF39" s="74">
        <v>22</v>
      </c>
      <c r="AG39" s="238" t="s">
        <v>138</v>
      </c>
      <c r="AH39" s="239"/>
      <c r="AI39" s="74">
        <v>21</v>
      </c>
      <c r="AJ39" s="238" t="s">
        <v>138</v>
      </c>
      <c r="AK39" s="239"/>
      <c r="AL39" s="74">
        <v>21</v>
      </c>
    </row>
    <row r="40" spans="1:38" x14ac:dyDescent="0.25">
      <c r="A40" s="246"/>
      <c r="B40" s="247"/>
      <c r="C40" s="74" t="s">
        <v>64</v>
      </c>
      <c r="D40" s="74" t="s">
        <v>83</v>
      </c>
      <c r="E40" s="74" t="s">
        <v>111</v>
      </c>
      <c r="F40" s="74" t="s">
        <v>64</v>
      </c>
      <c r="G40" s="74" t="s">
        <v>83</v>
      </c>
      <c r="H40" s="74" t="s">
        <v>111</v>
      </c>
      <c r="I40" s="74" t="s">
        <v>64</v>
      </c>
      <c r="J40" s="74" t="s">
        <v>83</v>
      </c>
      <c r="K40" s="74" t="s">
        <v>111</v>
      </c>
      <c r="L40" s="74" t="s">
        <v>64</v>
      </c>
      <c r="M40" s="74" t="s">
        <v>83</v>
      </c>
      <c r="N40" s="74" t="s">
        <v>111</v>
      </c>
      <c r="O40" s="74" t="s">
        <v>64</v>
      </c>
      <c r="P40" s="78" t="s">
        <v>83</v>
      </c>
      <c r="Q40" s="78" t="s">
        <v>111</v>
      </c>
      <c r="R40" s="78" t="s">
        <v>64</v>
      </c>
      <c r="S40" s="78" t="s">
        <v>83</v>
      </c>
      <c r="T40" s="78" t="s">
        <v>111</v>
      </c>
      <c r="U40" s="78" t="s">
        <v>64</v>
      </c>
      <c r="V40" s="78" t="s">
        <v>83</v>
      </c>
      <c r="W40" s="78" t="s">
        <v>111</v>
      </c>
      <c r="X40" s="78" t="s">
        <v>64</v>
      </c>
      <c r="Y40" s="78" t="s">
        <v>83</v>
      </c>
      <c r="Z40" s="78" t="s">
        <v>111</v>
      </c>
      <c r="AA40" s="78" t="s">
        <v>64</v>
      </c>
      <c r="AB40" s="78" t="s">
        <v>83</v>
      </c>
      <c r="AC40" s="78" t="s">
        <v>111</v>
      </c>
      <c r="AD40" s="78" t="s">
        <v>64</v>
      </c>
      <c r="AE40" s="78" t="s">
        <v>83</v>
      </c>
      <c r="AF40" s="78" t="s">
        <v>111</v>
      </c>
      <c r="AG40" s="78" t="s">
        <v>64</v>
      </c>
      <c r="AH40" s="78" t="s">
        <v>83</v>
      </c>
      <c r="AI40" s="78" t="s">
        <v>111</v>
      </c>
      <c r="AJ40" s="78" t="s">
        <v>64</v>
      </c>
      <c r="AK40" s="78" t="s">
        <v>83</v>
      </c>
      <c r="AL40" s="78" t="s">
        <v>111</v>
      </c>
    </row>
    <row r="41" spans="1:38" x14ac:dyDescent="0.25">
      <c r="A41" s="84" t="s">
        <v>99</v>
      </c>
      <c r="B41" s="85"/>
      <c r="C41" s="78">
        <f>SUM(C42:C47)</f>
        <v>427</v>
      </c>
      <c r="D41" s="78">
        <f>SUM(D42:D47)</f>
        <v>1152</v>
      </c>
      <c r="E41" s="79">
        <f t="shared" ref="E41:E47" si="12">C41/D41*100</f>
        <v>37.065972222222221</v>
      </c>
      <c r="F41" s="78">
        <f>SUM(F42:F47)</f>
        <v>766</v>
      </c>
      <c r="G41" s="78">
        <f>SUM(G42:G47)</f>
        <v>2592</v>
      </c>
      <c r="H41" s="79">
        <f>F41/G41*100</f>
        <v>29.552469135802468</v>
      </c>
      <c r="I41" s="78">
        <f>SUM(I42:I47)</f>
        <v>1124</v>
      </c>
      <c r="J41" s="78">
        <f>SUM(J42:J47)</f>
        <v>3948</v>
      </c>
      <c r="K41" s="79">
        <f t="shared" ref="K41:K47" si="13">I41/J41*100</f>
        <v>28.470111448834849</v>
      </c>
      <c r="L41" s="78">
        <f t="shared" ref="L41:M41" si="14">SUM(L42:L46)</f>
        <v>913</v>
      </c>
      <c r="M41" s="78">
        <f t="shared" si="14"/>
        <v>3372</v>
      </c>
      <c r="N41" s="79">
        <f t="shared" ref="N41:N47" si="15">L41/M41*100</f>
        <v>27.075919335705812</v>
      </c>
      <c r="O41" s="78">
        <f>SUM(O42:O47)</f>
        <v>1990</v>
      </c>
      <c r="P41" s="78">
        <f>SUM(P42:P47)</f>
        <v>6252</v>
      </c>
      <c r="Q41" s="78">
        <f t="shared" ref="Q41:Q47" si="16">O41/P41*100</f>
        <v>31.829814459373001</v>
      </c>
      <c r="R41" s="78">
        <f>SUM(R42:R47)</f>
        <v>2489</v>
      </c>
      <c r="S41" s="78">
        <f>SUM(S42:S47)</f>
        <v>7404</v>
      </c>
      <c r="T41" s="78">
        <f t="shared" ref="T41:T47" si="17">R41/S41*100</f>
        <v>33.616963803349542</v>
      </c>
      <c r="U41" s="78">
        <f>SUM(U42:U47)</f>
        <v>2941</v>
      </c>
      <c r="V41" s="78">
        <f>SUM(V42:V47)</f>
        <v>1512</v>
      </c>
      <c r="W41" s="78">
        <f t="shared" ref="W41:W47" si="18">U41/V41*100</f>
        <v>194.510582010582</v>
      </c>
      <c r="X41" s="78">
        <f>SUM(X42:X47)</f>
        <v>2941</v>
      </c>
      <c r="Y41" s="78">
        <f>SUM(Y42:Y47)</f>
        <v>2952</v>
      </c>
      <c r="Z41" s="78">
        <f t="shared" ref="Z41:Z47" si="19">X41/Y41*100</f>
        <v>99.62737127371274</v>
      </c>
      <c r="AA41" s="78">
        <f>SUM(AA42:AA47)</f>
        <v>2941</v>
      </c>
      <c r="AB41" s="78">
        <f>SUM(AB42:AB47)</f>
        <v>3960</v>
      </c>
      <c r="AC41" s="78">
        <f t="shared" ref="AC41:AC47" si="20">AA41/AB41*100</f>
        <v>74.267676767676775</v>
      </c>
      <c r="AD41" s="78">
        <f>SUM(AD42:AD47)</f>
        <v>2941</v>
      </c>
      <c r="AE41" s="78">
        <f>SUM(AE42:AE47)</f>
        <v>5016</v>
      </c>
      <c r="AF41" s="78">
        <f t="shared" ref="AF41:AF47" si="21">AD41/AE41*100</f>
        <v>58.632376395534294</v>
      </c>
      <c r="AG41" s="78">
        <f>SUM(AG42:AG47)</f>
        <v>2941</v>
      </c>
      <c r="AH41" s="78">
        <f>SUM(AH42:AH47)</f>
        <v>6072</v>
      </c>
      <c r="AI41" s="78">
        <f t="shared" ref="AI41:AI47" si="22">AG41/AH41*100</f>
        <v>48.435441370223984</v>
      </c>
      <c r="AJ41" s="78">
        <f>SUM(AJ42:AJ47)</f>
        <v>2941</v>
      </c>
      <c r="AK41" s="78">
        <f>SUM(AK42:AK47)</f>
        <v>7272</v>
      </c>
      <c r="AL41" s="78">
        <f t="shared" ref="AL41:AL47" si="23">AJ41/AK41*100</f>
        <v>40.442794279427943</v>
      </c>
    </row>
    <row r="42" spans="1:38" x14ac:dyDescent="0.25">
      <c r="A42" s="73" t="s">
        <v>93</v>
      </c>
      <c r="B42" s="87" t="s">
        <v>1</v>
      </c>
      <c r="C42" s="113">
        <f>C14</f>
        <v>201</v>
      </c>
      <c r="D42" s="113">
        <f>D14</f>
        <v>288</v>
      </c>
      <c r="E42" s="79">
        <f t="shared" si="12"/>
        <v>69.791666666666657</v>
      </c>
      <c r="F42" s="78">
        <f>C42+F14</f>
        <v>311</v>
      </c>
      <c r="G42" s="126">
        <f>D42+G14</f>
        <v>648</v>
      </c>
      <c r="H42" s="79">
        <f t="shared" ref="H42:H47" si="24">F42/G42*100</f>
        <v>47.993827160493829</v>
      </c>
      <c r="I42" s="78">
        <f>F42+I14</f>
        <v>423</v>
      </c>
      <c r="J42" s="57">
        <f>G42+J14</f>
        <v>936</v>
      </c>
      <c r="K42" s="79">
        <f t="shared" si="13"/>
        <v>45.192307692307693</v>
      </c>
      <c r="L42" s="78">
        <f>I42+L14</f>
        <v>632</v>
      </c>
      <c r="M42" s="78">
        <f>J42+M14</f>
        <v>1188</v>
      </c>
      <c r="N42" s="79">
        <f t="shared" si="15"/>
        <v>53.198653198653204</v>
      </c>
      <c r="O42" s="78">
        <f>L42+O14</f>
        <v>912</v>
      </c>
      <c r="P42" s="78">
        <f>M42+P14</f>
        <v>1512</v>
      </c>
      <c r="Q42" s="78">
        <f t="shared" si="16"/>
        <v>60.317460317460316</v>
      </c>
      <c r="R42" s="78">
        <f>O42+R14</f>
        <v>1128</v>
      </c>
      <c r="S42" s="78">
        <f>P42+S14</f>
        <v>1800</v>
      </c>
      <c r="T42" s="78">
        <f t="shared" si="17"/>
        <v>62.666666666666671</v>
      </c>
      <c r="U42" s="78">
        <f>R42+U14</f>
        <v>1308</v>
      </c>
      <c r="V42" s="78">
        <v>432</v>
      </c>
      <c r="W42" s="78">
        <f t="shared" si="18"/>
        <v>302.77777777777777</v>
      </c>
      <c r="X42" s="78">
        <f>U42+X14</f>
        <v>1308</v>
      </c>
      <c r="Y42" s="78">
        <f>V42+Y14</f>
        <v>792</v>
      </c>
      <c r="Z42" s="78">
        <f t="shared" si="19"/>
        <v>165.15151515151516</v>
      </c>
      <c r="AA42" s="79">
        <f>X42+AA14</f>
        <v>1308</v>
      </c>
      <c r="AB42" s="79">
        <f>Y42+AB14</f>
        <v>1044</v>
      </c>
      <c r="AC42" s="78">
        <f t="shared" si="20"/>
        <v>125.28735632183907</v>
      </c>
      <c r="AD42" s="79">
        <f>AA42+AD14</f>
        <v>1308</v>
      </c>
      <c r="AE42" s="79">
        <f>AB42+AE14</f>
        <v>1332</v>
      </c>
      <c r="AF42" s="78">
        <f t="shared" si="21"/>
        <v>98.198198198198199</v>
      </c>
      <c r="AG42" s="78">
        <f>AD42+AG14</f>
        <v>1308</v>
      </c>
      <c r="AH42" s="78">
        <f>AE42+AH14</f>
        <v>1620</v>
      </c>
      <c r="AI42" s="78">
        <f t="shared" si="22"/>
        <v>80.740740740740748</v>
      </c>
      <c r="AJ42" s="78">
        <f>AG42+AJ14</f>
        <v>1308</v>
      </c>
      <c r="AK42" s="78">
        <f>AH42+AK14</f>
        <v>1980</v>
      </c>
      <c r="AL42" s="78">
        <f t="shared" si="23"/>
        <v>66.060606060606062</v>
      </c>
    </row>
    <row r="43" spans="1:38" x14ac:dyDescent="0.25">
      <c r="A43" s="73" t="s">
        <v>94</v>
      </c>
      <c r="B43" s="87" t="s">
        <v>2</v>
      </c>
      <c r="C43" s="113">
        <f t="shared" ref="C43:D47" si="25">C15</f>
        <v>27</v>
      </c>
      <c r="D43" s="113">
        <f t="shared" si="25"/>
        <v>96</v>
      </c>
      <c r="E43" s="79">
        <f t="shared" si="12"/>
        <v>28.125</v>
      </c>
      <c r="F43" s="78">
        <f t="shared" ref="F43:F47" si="26">C43+F15</f>
        <v>32</v>
      </c>
      <c r="G43" s="126">
        <f t="shared" ref="G43:G47" si="27">D43+G15</f>
        <v>216</v>
      </c>
      <c r="H43" s="79">
        <f t="shared" si="24"/>
        <v>14.814814814814813</v>
      </c>
      <c r="I43" s="78">
        <f t="shared" ref="I43:I47" si="28">F43+I15</f>
        <v>38</v>
      </c>
      <c r="J43" s="57">
        <f t="shared" ref="J43:J47" si="29">G43+J15</f>
        <v>516</v>
      </c>
      <c r="K43" s="79">
        <f t="shared" si="13"/>
        <v>7.3643410852713185</v>
      </c>
      <c r="L43" s="78">
        <f t="shared" ref="L43:L47" si="30">I43+L15</f>
        <v>47</v>
      </c>
      <c r="M43" s="78">
        <f t="shared" ref="M43:M47" si="31">J43+M15</f>
        <v>600</v>
      </c>
      <c r="N43" s="79">
        <f t="shared" si="15"/>
        <v>7.8333333333333339</v>
      </c>
      <c r="O43" s="78">
        <f t="shared" ref="O43:O47" si="32">L43+O15</f>
        <v>62</v>
      </c>
      <c r="P43" s="78">
        <f t="shared" ref="P43:P47" si="33">M43+P15</f>
        <v>708</v>
      </c>
      <c r="Q43" s="78">
        <f t="shared" si="16"/>
        <v>8.7570621468926557</v>
      </c>
      <c r="R43" s="78">
        <f t="shared" ref="R43:R47" si="34">O43+R15</f>
        <v>81</v>
      </c>
      <c r="S43" s="78">
        <f t="shared" ref="S43:S47" si="35">P43+S15</f>
        <v>804</v>
      </c>
      <c r="T43" s="78">
        <f t="shared" si="17"/>
        <v>10.074626865671641</v>
      </c>
      <c r="U43" s="78">
        <f t="shared" ref="U43:U47" si="36">R43+U15</f>
        <v>90</v>
      </c>
      <c r="V43" s="78">
        <v>108</v>
      </c>
      <c r="W43" s="78">
        <f t="shared" si="18"/>
        <v>83.333333333333343</v>
      </c>
      <c r="X43" s="78">
        <f t="shared" ref="X43:Y43" si="37">U43+X15</f>
        <v>90</v>
      </c>
      <c r="Y43" s="78">
        <f t="shared" si="37"/>
        <v>228</v>
      </c>
      <c r="Z43" s="78">
        <f t="shared" si="19"/>
        <v>39.473684210526315</v>
      </c>
      <c r="AA43" s="79">
        <f t="shared" ref="AA43:AB43" si="38">X43+AA15</f>
        <v>90</v>
      </c>
      <c r="AB43" s="79">
        <f t="shared" si="38"/>
        <v>312</v>
      </c>
      <c r="AC43" s="78">
        <f t="shared" si="20"/>
        <v>28.846153846153843</v>
      </c>
      <c r="AD43" s="79">
        <f t="shared" ref="AD43:AE43" si="39">AA43+AD15</f>
        <v>90</v>
      </c>
      <c r="AE43" s="79">
        <f t="shared" si="39"/>
        <v>408</v>
      </c>
      <c r="AF43" s="78">
        <f t="shared" si="21"/>
        <v>22.058823529411764</v>
      </c>
      <c r="AG43" s="78">
        <f t="shared" ref="AG43:AH43" si="40">AD43+AG15</f>
        <v>90</v>
      </c>
      <c r="AH43" s="78">
        <f t="shared" si="40"/>
        <v>504</v>
      </c>
      <c r="AI43" s="78">
        <f t="shared" si="22"/>
        <v>17.857142857142858</v>
      </c>
      <c r="AJ43" s="78">
        <f t="shared" ref="AJ43:AK43" si="41">AG43+AJ15</f>
        <v>90</v>
      </c>
      <c r="AK43" s="78">
        <f t="shared" si="41"/>
        <v>624</v>
      </c>
      <c r="AL43" s="78">
        <f t="shared" si="23"/>
        <v>14.423076923076922</v>
      </c>
    </row>
    <row r="44" spans="1:38" x14ac:dyDescent="0.25">
      <c r="A44" s="73" t="s">
        <v>95</v>
      </c>
      <c r="B44" s="87" t="s">
        <v>3</v>
      </c>
      <c r="C44" s="113">
        <f t="shared" si="25"/>
        <v>32</v>
      </c>
      <c r="D44" s="113">
        <f t="shared" si="25"/>
        <v>192</v>
      </c>
      <c r="E44" s="79">
        <f t="shared" si="12"/>
        <v>16.666666666666664</v>
      </c>
      <c r="F44" s="78">
        <f t="shared" si="26"/>
        <v>68</v>
      </c>
      <c r="G44" s="126">
        <f t="shared" si="27"/>
        <v>432</v>
      </c>
      <c r="H44" s="79">
        <f t="shared" si="24"/>
        <v>15.74074074074074</v>
      </c>
      <c r="I44" s="78">
        <f t="shared" si="28"/>
        <v>119</v>
      </c>
      <c r="J44" s="57">
        <f t="shared" si="29"/>
        <v>624</v>
      </c>
      <c r="K44" s="79">
        <f t="shared" si="13"/>
        <v>19.070512820512818</v>
      </c>
      <c r="L44" s="78">
        <f t="shared" si="30"/>
        <v>159</v>
      </c>
      <c r="M44" s="78">
        <f t="shared" si="31"/>
        <v>792</v>
      </c>
      <c r="N44" s="79">
        <f t="shared" si="15"/>
        <v>20.075757575757574</v>
      </c>
      <c r="O44" s="78">
        <f t="shared" si="32"/>
        <v>187</v>
      </c>
      <c r="P44" s="78">
        <f t="shared" si="33"/>
        <v>1008</v>
      </c>
      <c r="Q44" s="78">
        <f t="shared" si="16"/>
        <v>18.551587301587304</v>
      </c>
      <c r="R44" s="78">
        <f t="shared" si="34"/>
        <v>288</v>
      </c>
      <c r="S44" s="78">
        <f t="shared" si="35"/>
        <v>1200</v>
      </c>
      <c r="T44" s="78">
        <f t="shared" si="17"/>
        <v>24</v>
      </c>
      <c r="U44" s="78">
        <f t="shared" si="36"/>
        <v>368</v>
      </c>
      <c r="V44" s="78">
        <v>216</v>
      </c>
      <c r="W44" s="78">
        <f t="shared" si="18"/>
        <v>170.37037037037038</v>
      </c>
      <c r="X44" s="78">
        <f t="shared" ref="X44:Y44" si="42">U44+X16</f>
        <v>368</v>
      </c>
      <c r="Y44" s="78">
        <f t="shared" si="42"/>
        <v>456</v>
      </c>
      <c r="Z44" s="78">
        <f t="shared" si="19"/>
        <v>80.701754385964904</v>
      </c>
      <c r="AA44" s="79">
        <f t="shared" ref="AA44:AB44" si="43">X44+AA16</f>
        <v>368</v>
      </c>
      <c r="AB44" s="79">
        <f t="shared" si="43"/>
        <v>624</v>
      </c>
      <c r="AC44" s="78">
        <f t="shared" si="20"/>
        <v>58.974358974358978</v>
      </c>
      <c r="AD44" s="79">
        <f t="shared" ref="AD44:AE44" si="44">AA44+AD16</f>
        <v>368</v>
      </c>
      <c r="AE44" s="79">
        <f t="shared" si="44"/>
        <v>816</v>
      </c>
      <c r="AF44" s="78">
        <f t="shared" si="21"/>
        <v>45.098039215686278</v>
      </c>
      <c r="AG44" s="78">
        <f t="shared" ref="AG44:AH44" si="45">AD44+AG16</f>
        <v>368</v>
      </c>
      <c r="AH44" s="78">
        <f t="shared" si="45"/>
        <v>1008</v>
      </c>
      <c r="AI44" s="78">
        <f t="shared" si="22"/>
        <v>36.507936507936506</v>
      </c>
      <c r="AJ44" s="78">
        <f t="shared" ref="AJ44:AK44" si="46">AG44+AJ16</f>
        <v>368</v>
      </c>
      <c r="AK44" s="78">
        <f t="shared" si="46"/>
        <v>1128</v>
      </c>
      <c r="AL44" s="78">
        <f t="shared" si="23"/>
        <v>32.62411347517731</v>
      </c>
    </row>
    <row r="45" spans="1:38" x14ac:dyDescent="0.25">
      <c r="A45" s="73" t="s">
        <v>96</v>
      </c>
      <c r="B45" s="87" t="s">
        <v>4</v>
      </c>
      <c r="C45" s="113">
        <f t="shared" si="25"/>
        <v>14</v>
      </c>
      <c r="D45" s="113">
        <f t="shared" si="25"/>
        <v>96</v>
      </c>
      <c r="E45" s="79">
        <f t="shared" si="12"/>
        <v>14.583333333333334</v>
      </c>
      <c r="F45" s="78">
        <f t="shared" si="26"/>
        <v>32</v>
      </c>
      <c r="G45" s="126">
        <f t="shared" si="27"/>
        <v>216</v>
      </c>
      <c r="H45" s="79">
        <f t="shared" si="24"/>
        <v>14.814814814814813</v>
      </c>
      <c r="I45" s="78">
        <f t="shared" si="28"/>
        <v>65</v>
      </c>
      <c r="J45" s="57">
        <f t="shared" si="29"/>
        <v>312</v>
      </c>
      <c r="K45" s="79">
        <f t="shared" si="13"/>
        <v>20.833333333333336</v>
      </c>
      <c r="L45" s="78">
        <f t="shared" si="30"/>
        <v>75</v>
      </c>
      <c r="M45" s="78">
        <f t="shared" si="31"/>
        <v>396</v>
      </c>
      <c r="N45" s="79">
        <f t="shared" si="15"/>
        <v>18.939393939393938</v>
      </c>
      <c r="O45" s="78">
        <f t="shared" si="32"/>
        <v>85</v>
      </c>
      <c r="P45" s="78">
        <f t="shared" si="33"/>
        <v>504</v>
      </c>
      <c r="Q45" s="78">
        <f t="shared" si="16"/>
        <v>16.865079365079367</v>
      </c>
      <c r="R45" s="78">
        <f t="shared" si="34"/>
        <v>97</v>
      </c>
      <c r="S45" s="78">
        <f t="shared" si="35"/>
        <v>600</v>
      </c>
      <c r="T45" s="78">
        <f t="shared" si="17"/>
        <v>16.166666666666664</v>
      </c>
      <c r="U45" s="78">
        <f t="shared" si="36"/>
        <v>109</v>
      </c>
      <c r="V45" s="78">
        <v>108</v>
      </c>
      <c r="W45" s="78">
        <f t="shared" si="18"/>
        <v>100.92592592592592</v>
      </c>
      <c r="X45" s="78">
        <f t="shared" ref="X45:Y45" si="47">U45+X17</f>
        <v>109</v>
      </c>
      <c r="Y45" s="78">
        <f t="shared" si="47"/>
        <v>228</v>
      </c>
      <c r="Z45" s="78">
        <f t="shared" si="19"/>
        <v>47.807017543859651</v>
      </c>
      <c r="AA45" s="79">
        <f t="shared" ref="AA45:AB45" si="48">X45+AA17</f>
        <v>109</v>
      </c>
      <c r="AB45" s="79">
        <f t="shared" si="48"/>
        <v>312</v>
      </c>
      <c r="AC45" s="78">
        <f t="shared" si="20"/>
        <v>34.935897435897431</v>
      </c>
      <c r="AD45" s="79">
        <f t="shared" ref="AD45:AE45" si="49">AA45+AD17</f>
        <v>109</v>
      </c>
      <c r="AE45" s="79">
        <f t="shared" si="49"/>
        <v>408</v>
      </c>
      <c r="AF45" s="78">
        <f t="shared" si="21"/>
        <v>26.715686274509803</v>
      </c>
      <c r="AG45" s="78">
        <f t="shared" ref="AG45:AH45" si="50">AD45+AG17</f>
        <v>109</v>
      </c>
      <c r="AH45" s="78">
        <f t="shared" si="50"/>
        <v>504</v>
      </c>
      <c r="AI45" s="78">
        <f t="shared" si="22"/>
        <v>21.626984126984127</v>
      </c>
      <c r="AJ45" s="78">
        <f t="shared" ref="AJ45:AK45" si="51">AG45+AJ17</f>
        <v>109</v>
      </c>
      <c r="AK45" s="78">
        <f t="shared" si="51"/>
        <v>624</v>
      </c>
      <c r="AL45" s="78">
        <f t="shared" si="23"/>
        <v>17.467948717948715</v>
      </c>
    </row>
    <row r="46" spans="1:38" x14ac:dyDescent="0.25">
      <c r="A46" s="144" t="s">
        <v>97</v>
      </c>
      <c r="B46" s="6" t="s">
        <v>98</v>
      </c>
      <c r="C46" s="113">
        <f t="shared" si="25"/>
        <v>0</v>
      </c>
      <c r="D46" s="113">
        <f t="shared" si="25"/>
        <v>96</v>
      </c>
      <c r="E46" s="79">
        <f t="shared" si="12"/>
        <v>0</v>
      </c>
      <c r="F46" s="78">
        <f t="shared" si="26"/>
        <v>0</v>
      </c>
      <c r="G46" s="126">
        <f t="shared" si="27"/>
        <v>216</v>
      </c>
      <c r="H46" s="79">
        <f t="shared" si="24"/>
        <v>0</v>
      </c>
      <c r="I46" s="78">
        <f t="shared" si="28"/>
        <v>0</v>
      </c>
      <c r="J46" s="57">
        <f t="shared" si="29"/>
        <v>312</v>
      </c>
      <c r="K46" s="79">
        <f t="shared" si="13"/>
        <v>0</v>
      </c>
      <c r="L46" s="78">
        <f t="shared" si="30"/>
        <v>0</v>
      </c>
      <c r="M46" s="78">
        <f t="shared" si="31"/>
        <v>396</v>
      </c>
      <c r="N46" s="79">
        <f t="shared" si="15"/>
        <v>0</v>
      </c>
      <c r="O46" s="78">
        <f t="shared" si="32"/>
        <v>0</v>
      </c>
      <c r="P46" s="78">
        <f t="shared" si="33"/>
        <v>504</v>
      </c>
      <c r="Q46" s="78">
        <f t="shared" si="16"/>
        <v>0</v>
      </c>
      <c r="R46" s="78">
        <f t="shared" si="34"/>
        <v>0</v>
      </c>
      <c r="S46" s="78">
        <f t="shared" si="35"/>
        <v>600</v>
      </c>
      <c r="T46" s="78">
        <f t="shared" si="17"/>
        <v>0</v>
      </c>
      <c r="U46" s="78">
        <f t="shared" si="36"/>
        <v>0</v>
      </c>
      <c r="V46" s="78">
        <v>108</v>
      </c>
      <c r="W46" s="78">
        <f t="shared" si="18"/>
        <v>0</v>
      </c>
      <c r="X46" s="78">
        <f t="shared" ref="X46:Y46" si="52">U46+X18</f>
        <v>0</v>
      </c>
      <c r="Y46" s="78">
        <f t="shared" si="52"/>
        <v>228</v>
      </c>
      <c r="Z46" s="78">
        <f t="shared" si="19"/>
        <v>0</v>
      </c>
      <c r="AA46" s="79">
        <f t="shared" ref="AA46:AB46" si="53">X46+AA18</f>
        <v>0</v>
      </c>
      <c r="AB46" s="79">
        <f t="shared" si="53"/>
        <v>312</v>
      </c>
      <c r="AC46" s="78">
        <f t="shared" si="20"/>
        <v>0</v>
      </c>
      <c r="AD46" s="79">
        <f t="shared" ref="AD46:AE46" si="54">AA46+AD18</f>
        <v>0</v>
      </c>
      <c r="AE46" s="79">
        <f t="shared" si="54"/>
        <v>408</v>
      </c>
      <c r="AF46" s="78">
        <f t="shared" si="21"/>
        <v>0</v>
      </c>
      <c r="AG46" s="78">
        <f t="shared" ref="AG46:AH46" si="55">AD46+AG18</f>
        <v>0</v>
      </c>
      <c r="AH46" s="78">
        <f t="shared" si="55"/>
        <v>504</v>
      </c>
      <c r="AI46" s="78">
        <f t="shared" si="22"/>
        <v>0</v>
      </c>
      <c r="AJ46" s="78">
        <f t="shared" ref="AJ46:AK46" si="56">AG46+AJ18</f>
        <v>0</v>
      </c>
      <c r="AK46" s="78">
        <f t="shared" si="56"/>
        <v>624</v>
      </c>
      <c r="AL46" s="78">
        <f t="shared" si="23"/>
        <v>0</v>
      </c>
    </row>
    <row r="47" spans="1:38" ht="45" x14ac:dyDescent="0.25">
      <c r="A47" s="144" t="s">
        <v>188</v>
      </c>
      <c r="B47" s="119" t="s">
        <v>190</v>
      </c>
      <c r="C47" s="113">
        <f t="shared" si="25"/>
        <v>153</v>
      </c>
      <c r="D47" s="113">
        <f t="shared" si="25"/>
        <v>384</v>
      </c>
      <c r="E47" s="79">
        <f t="shared" si="12"/>
        <v>39.84375</v>
      </c>
      <c r="F47" s="78">
        <f t="shared" si="26"/>
        <v>323</v>
      </c>
      <c r="G47" s="126">
        <f t="shared" si="27"/>
        <v>864</v>
      </c>
      <c r="H47" s="79">
        <f t="shared" si="24"/>
        <v>37.38425925925926</v>
      </c>
      <c r="I47" s="78">
        <f t="shared" si="28"/>
        <v>479</v>
      </c>
      <c r="J47" s="57">
        <f t="shared" si="29"/>
        <v>1248</v>
      </c>
      <c r="K47" s="79">
        <f t="shared" si="13"/>
        <v>38.381410256410255</v>
      </c>
      <c r="L47" s="78">
        <f t="shared" si="30"/>
        <v>599</v>
      </c>
      <c r="M47" s="78">
        <f t="shared" si="31"/>
        <v>1584</v>
      </c>
      <c r="N47" s="79">
        <f t="shared" si="15"/>
        <v>37.81565656565656</v>
      </c>
      <c r="O47" s="78">
        <f t="shared" si="32"/>
        <v>744</v>
      </c>
      <c r="P47" s="78">
        <f t="shared" si="33"/>
        <v>2016</v>
      </c>
      <c r="Q47" s="78">
        <f t="shared" si="16"/>
        <v>36.904761904761905</v>
      </c>
      <c r="R47" s="78">
        <f t="shared" si="34"/>
        <v>895</v>
      </c>
      <c r="S47" s="78">
        <f t="shared" si="35"/>
        <v>2400</v>
      </c>
      <c r="T47" s="78">
        <f t="shared" si="17"/>
        <v>37.291666666666664</v>
      </c>
      <c r="U47" s="78">
        <f t="shared" si="36"/>
        <v>1066</v>
      </c>
      <c r="V47" s="78">
        <v>540</v>
      </c>
      <c r="W47" s="78">
        <f t="shared" si="18"/>
        <v>197.40740740740742</v>
      </c>
      <c r="X47" s="78">
        <f t="shared" ref="X47:Y47" si="57">U47+X19</f>
        <v>1066</v>
      </c>
      <c r="Y47" s="78">
        <f t="shared" si="57"/>
        <v>1020</v>
      </c>
      <c r="Z47" s="78">
        <f t="shared" si="19"/>
        <v>104.50980392156863</v>
      </c>
      <c r="AA47" s="79">
        <f t="shared" ref="AA47:AB47" si="58">X47+AA19</f>
        <v>1066</v>
      </c>
      <c r="AB47" s="79">
        <f t="shared" si="58"/>
        <v>1356</v>
      </c>
      <c r="AC47" s="78">
        <f t="shared" si="20"/>
        <v>78.61356932153393</v>
      </c>
      <c r="AD47" s="79">
        <f t="shared" ref="AD47:AE47" si="59">AA47+AD19</f>
        <v>1066</v>
      </c>
      <c r="AE47" s="79">
        <f t="shared" si="59"/>
        <v>1644</v>
      </c>
      <c r="AF47" s="78">
        <f t="shared" si="21"/>
        <v>64.84184914841849</v>
      </c>
      <c r="AG47" s="78">
        <f t="shared" ref="AG47:AH47" si="60">AD47+AG19</f>
        <v>1066</v>
      </c>
      <c r="AH47" s="78">
        <f t="shared" si="60"/>
        <v>1932</v>
      </c>
      <c r="AI47" s="78">
        <f t="shared" si="22"/>
        <v>55.175983436853002</v>
      </c>
      <c r="AJ47" s="78">
        <f t="shared" ref="AJ47:AK47" si="61">AG47+AJ19</f>
        <v>1066</v>
      </c>
      <c r="AK47" s="78">
        <f t="shared" si="61"/>
        <v>2292</v>
      </c>
      <c r="AL47" s="78">
        <f t="shared" si="23"/>
        <v>46.509598603839443</v>
      </c>
    </row>
  </sheetData>
  <mergeCells count="53">
    <mergeCell ref="AD38:AF38"/>
    <mergeCell ref="AG38:AI38"/>
    <mergeCell ref="AJ38:AL38"/>
    <mergeCell ref="C39:D39"/>
    <mergeCell ref="F39:G39"/>
    <mergeCell ref="I39:J39"/>
    <mergeCell ref="L39:M39"/>
    <mergeCell ref="O39:P39"/>
    <mergeCell ref="R39:S39"/>
    <mergeCell ref="U39:V39"/>
    <mergeCell ref="X39:Y39"/>
    <mergeCell ref="AA39:AB39"/>
    <mergeCell ref="AD39:AE39"/>
    <mergeCell ref="AG39:AH39"/>
    <mergeCell ref="AJ39:AK39"/>
    <mergeCell ref="O38:Q38"/>
    <mergeCell ref="R38:T38"/>
    <mergeCell ref="U38:W38"/>
    <mergeCell ref="X38:Z38"/>
    <mergeCell ref="AA38:AC38"/>
    <mergeCell ref="A38:B40"/>
    <mergeCell ref="C38:E38"/>
    <mergeCell ref="F38:H38"/>
    <mergeCell ref="I38:K38"/>
    <mergeCell ref="L38:N38"/>
    <mergeCell ref="B1:K1"/>
    <mergeCell ref="AA11:AB11"/>
    <mergeCell ref="AD11:AE11"/>
    <mergeCell ref="AG11:AH11"/>
    <mergeCell ref="AJ11:AK11"/>
    <mergeCell ref="A10:B12"/>
    <mergeCell ref="C11:D11"/>
    <mergeCell ref="F11:G11"/>
    <mergeCell ref="I11:J11"/>
    <mergeCell ref="L11:M11"/>
    <mergeCell ref="U10:W10"/>
    <mergeCell ref="X10:Z10"/>
    <mergeCell ref="AA10:AC10"/>
    <mergeCell ref="AD10:AF10"/>
    <mergeCell ref="AG10:AI10"/>
    <mergeCell ref="AJ10:AL10"/>
    <mergeCell ref="O11:P11"/>
    <mergeCell ref="A22:B22"/>
    <mergeCell ref="R11:S11"/>
    <mergeCell ref="U11:V11"/>
    <mergeCell ref="X11:Y11"/>
    <mergeCell ref="D8:R8"/>
    <mergeCell ref="C10:E10"/>
    <mergeCell ref="F10:H10"/>
    <mergeCell ref="I10:K10"/>
    <mergeCell ref="L10:N10"/>
    <mergeCell ref="O10:Q10"/>
    <mergeCell ref="R10:T1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P21"/>
  <sheetViews>
    <sheetView zoomScale="85" zoomScaleNormal="85" workbookViewId="0">
      <selection activeCell="R14" sqref="R14:R19"/>
    </sheetView>
  </sheetViews>
  <sheetFormatPr baseColWidth="10" defaultRowHeight="15" x14ac:dyDescent="0.25"/>
  <cols>
    <col min="2" max="2" width="12.85546875" customWidth="1"/>
    <col min="3" max="3" width="22.140625" customWidth="1"/>
  </cols>
  <sheetData>
    <row r="1" spans="1:42" x14ac:dyDescent="0.25">
      <c r="B1" s="243" t="s">
        <v>197</v>
      </c>
      <c r="C1" s="243"/>
      <c r="D1" s="243"/>
      <c r="E1" s="243"/>
      <c r="F1" s="243"/>
      <c r="G1" s="243"/>
      <c r="H1" s="243"/>
      <c r="I1" s="243"/>
      <c r="J1" s="243"/>
      <c r="K1" s="243"/>
      <c r="L1" s="243"/>
      <c r="M1" s="243"/>
    </row>
    <row r="2" spans="1:42" x14ac:dyDescent="0.25">
      <c r="B2" s="64"/>
      <c r="C2" s="62"/>
      <c r="D2" s="62"/>
      <c r="E2" s="62"/>
      <c r="F2" s="62"/>
      <c r="G2" s="62"/>
      <c r="H2" s="62"/>
      <c r="I2" s="62"/>
      <c r="J2" s="62"/>
      <c r="K2" s="62"/>
      <c r="L2" s="62"/>
      <c r="M2" s="62"/>
    </row>
    <row r="3" spans="1:42" x14ac:dyDescent="0.25">
      <c r="B3" s="64" t="s">
        <v>113</v>
      </c>
      <c r="C3" s="62"/>
      <c r="D3" s="62"/>
      <c r="E3" s="62"/>
      <c r="F3" s="62"/>
      <c r="G3" s="62"/>
      <c r="H3" s="62"/>
      <c r="I3" s="62"/>
      <c r="J3" s="62"/>
      <c r="K3" s="62"/>
      <c r="L3" s="62"/>
      <c r="M3" s="62"/>
    </row>
    <row r="4" spans="1:42" x14ac:dyDescent="0.25">
      <c r="B4" s="62"/>
      <c r="C4" s="62"/>
      <c r="D4" s="62"/>
      <c r="E4" s="62"/>
      <c r="F4" s="62"/>
      <c r="G4" s="62"/>
      <c r="H4" s="62"/>
      <c r="I4" s="62"/>
      <c r="J4" s="62"/>
      <c r="K4" s="62"/>
      <c r="L4" s="62"/>
      <c r="M4" s="62"/>
    </row>
    <row r="5" spans="1:42" x14ac:dyDescent="0.25">
      <c r="B5" s="64" t="s">
        <v>70</v>
      </c>
      <c r="C5" s="63" t="s">
        <v>114</v>
      </c>
      <c r="D5" s="62"/>
      <c r="E5" s="62"/>
      <c r="F5" s="62"/>
      <c r="G5" s="62"/>
      <c r="H5" s="62"/>
      <c r="I5" s="62"/>
      <c r="J5" s="62"/>
      <c r="K5" s="62"/>
      <c r="L5" s="62"/>
      <c r="M5" s="62"/>
    </row>
    <row r="6" spans="1:42" x14ac:dyDescent="0.25">
      <c r="B6" s="64" t="s">
        <v>72</v>
      </c>
      <c r="C6" s="63" t="s">
        <v>115</v>
      </c>
      <c r="D6" s="62"/>
      <c r="E6" s="62"/>
      <c r="F6" s="62"/>
      <c r="G6" s="62"/>
      <c r="H6" s="62"/>
      <c r="I6" s="62"/>
      <c r="J6" s="62"/>
      <c r="K6" s="62"/>
      <c r="L6" s="62"/>
      <c r="M6" s="62"/>
    </row>
    <row r="7" spans="1:42" x14ac:dyDescent="0.25">
      <c r="B7" s="64" t="s">
        <v>74</v>
      </c>
      <c r="C7" s="63" t="s">
        <v>116</v>
      </c>
      <c r="D7" s="62"/>
      <c r="E7" s="62"/>
      <c r="F7" s="62"/>
      <c r="G7" s="62"/>
      <c r="H7" s="62"/>
      <c r="I7" s="62"/>
      <c r="J7" s="62"/>
      <c r="K7" s="62"/>
      <c r="L7" s="62"/>
      <c r="M7" s="62"/>
    </row>
    <row r="8" spans="1:42" x14ac:dyDescent="0.25">
      <c r="B8" s="62"/>
      <c r="C8" s="62"/>
      <c r="D8" s="62"/>
      <c r="E8" s="62"/>
      <c r="F8" s="62"/>
      <c r="G8" s="62"/>
      <c r="H8" s="62"/>
      <c r="I8" s="62"/>
      <c r="J8" s="62"/>
      <c r="K8" s="62"/>
      <c r="L8" s="62"/>
      <c r="M8" s="62"/>
    </row>
    <row r="9" spans="1:42" x14ac:dyDescent="0.25">
      <c r="A9" s="62"/>
      <c r="B9" s="65" t="s">
        <v>89</v>
      </c>
      <c r="C9" s="66" t="s">
        <v>90</v>
      </c>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row>
    <row r="10" spans="1:42" x14ac:dyDescent="0.25">
      <c r="A10" s="62"/>
      <c r="B10" s="62"/>
      <c r="C10" s="67" t="s">
        <v>81</v>
      </c>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row>
    <row r="11" spans="1:42" x14ac:dyDescent="0.25">
      <c r="A11" s="62"/>
      <c r="B11" s="244" t="s">
        <v>100</v>
      </c>
      <c r="C11" s="245"/>
      <c r="D11" s="238" t="s">
        <v>51</v>
      </c>
      <c r="E11" s="239"/>
      <c r="F11" s="240"/>
      <c r="G11" s="238" t="s">
        <v>52</v>
      </c>
      <c r="H11" s="239"/>
      <c r="I11" s="240"/>
      <c r="J11" s="238" t="s">
        <v>53</v>
      </c>
      <c r="K11" s="239"/>
      <c r="L11" s="240"/>
      <c r="M11" s="238" t="s">
        <v>54</v>
      </c>
      <c r="N11" s="239"/>
      <c r="O11" s="240"/>
      <c r="P11" s="238" t="s">
        <v>55</v>
      </c>
      <c r="Q11" s="239"/>
      <c r="R11" s="240"/>
      <c r="S11" s="238" t="s">
        <v>56</v>
      </c>
      <c r="T11" s="239"/>
      <c r="U11" s="240"/>
      <c r="V11" s="238" t="s">
        <v>91</v>
      </c>
      <c r="W11" s="239"/>
      <c r="X11" s="240"/>
      <c r="Y11" s="238" t="s">
        <v>58</v>
      </c>
      <c r="Z11" s="239"/>
      <c r="AA11" s="240"/>
      <c r="AB11" s="238" t="s">
        <v>59</v>
      </c>
      <c r="AC11" s="239"/>
      <c r="AD11" s="240"/>
      <c r="AE11" s="238" t="s">
        <v>60</v>
      </c>
      <c r="AF11" s="239"/>
      <c r="AG11" s="240"/>
      <c r="AH11" s="238" t="s">
        <v>61</v>
      </c>
      <c r="AI11" s="239"/>
      <c r="AJ11" s="240"/>
      <c r="AK11" s="238" t="s">
        <v>62</v>
      </c>
      <c r="AL11" s="239"/>
      <c r="AM11" s="240"/>
      <c r="AN11" s="238" t="s">
        <v>117</v>
      </c>
      <c r="AO11" s="239"/>
      <c r="AP11" s="240"/>
    </row>
    <row r="12" spans="1:42" x14ac:dyDescent="0.25">
      <c r="A12" s="62"/>
      <c r="B12" s="246"/>
      <c r="C12" s="247"/>
      <c r="D12" s="74" t="s">
        <v>64</v>
      </c>
      <c r="E12" s="74" t="s">
        <v>83</v>
      </c>
      <c r="F12" s="74" t="s">
        <v>111</v>
      </c>
      <c r="G12" s="74" t="s">
        <v>64</v>
      </c>
      <c r="H12" s="74" t="s">
        <v>83</v>
      </c>
      <c r="I12" s="74" t="s">
        <v>111</v>
      </c>
      <c r="J12" s="74" t="s">
        <v>64</v>
      </c>
      <c r="K12" s="74" t="s">
        <v>83</v>
      </c>
      <c r="L12" s="74" t="s">
        <v>111</v>
      </c>
      <c r="M12" s="74" t="s">
        <v>64</v>
      </c>
      <c r="N12" s="74" t="s">
        <v>83</v>
      </c>
      <c r="O12" s="74" t="s">
        <v>111</v>
      </c>
      <c r="P12" s="74" t="s">
        <v>64</v>
      </c>
      <c r="Q12" s="74" t="s">
        <v>83</v>
      </c>
      <c r="R12" s="74" t="s">
        <v>111</v>
      </c>
      <c r="S12" s="74" t="s">
        <v>64</v>
      </c>
      <c r="T12" s="74" t="s">
        <v>83</v>
      </c>
      <c r="U12" s="74" t="s">
        <v>111</v>
      </c>
      <c r="V12" s="74" t="s">
        <v>64</v>
      </c>
      <c r="W12" s="74" t="s">
        <v>83</v>
      </c>
      <c r="X12" s="74" t="s">
        <v>111</v>
      </c>
      <c r="Y12" s="74" t="s">
        <v>64</v>
      </c>
      <c r="Z12" s="74" t="s">
        <v>83</v>
      </c>
      <c r="AA12" s="74" t="s">
        <v>111</v>
      </c>
      <c r="AB12" s="74" t="s">
        <v>64</v>
      </c>
      <c r="AC12" s="74" t="s">
        <v>83</v>
      </c>
      <c r="AD12" s="74" t="s">
        <v>111</v>
      </c>
      <c r="AE12" s="74" t="s">
        <v>64</v>
      </c>
      <c r="AF12" s="74" t="s">
        <v>83</v>
      </c>
      <c r="AG12" s="74" t="s">
        <v>111</v>
      </c>
      <c r="AH12" s="74" t="s">
        <v>64</v>
      </c>
      <c r="AI12" s="74" t="s">
        <v>83</v>
      </c>
      <c r="AJ12" s="74" t="s">
        <v>111</v>
      </c>
      <c r="AK12" s="74" t="s">
        <v>64</v>
      </c>
      <c r="AL12" s="74" t="s">
        <v>83</v>
      </c>
      <c r="AM12" s="74" t="s">
        <v>111</v>
      </c>
      <c r="AN12" s="74" t="s">
        <v>64</v>
      </c>
      <c r="AO12" s="74" t="s">
        <v>83</v>
      </c>
      <c r="AP12" s="74" t="s">
        <v>111</v>
      </c>
    </row>
    <row r="13" spans="1:42" x14ac:dyDescent="0.25">
      <c r="A13" s="75"/>
      <c r="B13" s="241" t="s">
        <v>99</v>
      </c>
      <c r="C13" s="242"/>
      <c r="D13" s="78">
        <f>SUM(D14:D19)</f>
        <v>20148</v>
      </c>
      <c r="E13" s="78">
        <f>SUM(E14:E19)</f>
        <v>9036</v>
      </c>
      <c r="F13" s="101">
        <f>D13/E13</f>
        <v>2.2297476759628152</v>
      </c>
      <c r="G13" s="78">
        <f>SUM(G14:G19)</f>
        <v>22769</v>
      </c>
      <c r="H13" s="78">
        <f>SUM(H14:H19)</f>
        <v>10619</v>
      </c>
      <c r="I13" s="101">
        <f t="shared" ref="I13:I20" si="0">G13/H13</f>
        <v>2.1441755344194369</v>
      </c>
      <c r="J13" s="69">
        <f>SUM(J14:J19)</f>
        <v>2235</v>
      </c>
      <c r="K13" s="69">
        <f>SUM(K14:K19)</f>
        <v>9221</v>
      </c>
      <c r="L13" s="77">
        <f t="shared" ref="L13:L20" si="1">J13/K13</f>
        <v>0.24238152044246827</v>
      </c>
      <c r="M13" s="69">
        <f>SUM(M14:M20)</f>
        <v>0</v>
      </c>
      <c r="N13" s="69">
        <f>SUM(N14:N19)</f>
        <v>10884</v>
      </c>
      <c r="O13" s="77">
        <f t="shared" ref="O13:O20" si="2">M13/N13</f>
        <v>0</v>
      </c>
      <c r="P13" s="69">
        <f>SUM(P14:P19)</f>
        <v>0</v>
      </c>
      <c r="Q13" s="69">
        <f>SUM(Q14:Q19)</f>
        <v>9475</v>
      </c>
      <c r="R13" s="77">
        <f t="shared" ref="R13:R20" si="3">P13/Q13</f>
        <v>0</v>
      </c>
      <c r="S13" s="69">
        <f>SUM(S14:S19)</f>
        <v>0</v>
      </c>
      <c r="T13" s="69">
        <f t="shared" ref="T13" si="4">SUM(T14:T18)</f>
        <v>0</v>
      </c>
      <c r="U13" s="77" t="e">
        <f t="shared" ref="U13:U20" si="5">S13/T13</f>
        <v>#DIV/0!</v>
      </c>
      <c r="V13" s="69">
        <f>SUM(V14:V19)</f>
        <v>0</v>
      </c>
      <c r="W13" s="69">
        <f>SUM(W14:W19)</f>
        <v>0</v>
      </c>
      <c r="X13" s="77" t="e">
        <f>V13/W13</f>
        <v>#DIV/0!</v>
      </c>
      <c r="Y13" s="69">
        <f>SUM(Y14:Y19)</f>
        <v>0</v>
      </c>
      <c r="Z13" s="69">
        <f>SUM(Z14:Z19)</f>
        <v>0</v>
      </c>
      <c r="AA13" s="173" t="e">
        <f t="shared" ref="AA13:AA20" si="6">Y13/Z13</f>
        <v>#DIV/0!</v>
      </c>
      <c r="AB13" s="69">
        <f>SUM(AB14:AB19)</f>
        <v>0</v>
      </c>
      <c r="AC13" s="69">
        <f>SUM(AC14:AC19)</f>
        <v>0</v>
      </c>
      <c r="AD13" s="77" t="e">
        <f t="shared" ref="AD13:AD20" si="7">AB13/AC13</f>
        <v>#DIV/0!</v>
      </c>
      <c r="AE13" s="69">
        <f>SUM(AE14:AE19)</f>
        <v>0</v>
      </c>
      <c r="AF13" s="69">
        <f>SUM(AF14:AF19)</f>
        <v>0</v>
      </c>
      <c r="AG13" s="77" t="e">
        <f t="shared" ref="AG13:AG20" si="8">AE13/AF13</f>
        <v>#DIV/0!</v>
      </c>
      <c r="AH13" s="69">
        <f t="shared" ref="AH13:AL13" si="9">SUM(AH14:AH18)</f>
        <v>0</v>
      </c>
      <c r="AI13" s="69">
        <f t="shared" si="9"/>
        <v>0</v>
      </c>
      <c r="AJ13" s="77" t="e">
        <f t="shared" ref="AJ13:AJ20" si="10">AH13/AI13</f>
        <v>#DIV/0!</v>
      </c>
      <c r="AK13" s="69">
        <f t="shared" si="9"/>
        <v>0</v>
      </c>
      <c r="AL13" s="69">
        <f t="shared" si="9"/>
        <v>0</v>
      </c>
      <c r="AM13" s="77" t="e">
        <f t="shared" ref="AM13:AM20" si="11">AK13/AL13</f>
        <v>#DIV/0!</v>
      </c>
      <c r="AN13" s="69">
        <v>110517</v>
      </c>
      <c r="AO13" s="69">
        <v>49622.89</v>
      </c>
      <c r="AP13" s="77">
        <v>2.23</v>
      </c>
    </row>
    <row r="14" spans="1:42" x14ac:dyDescent="0.25">
      <c r="A14" s="76" t="s">
        <v>118</v>
      </c>
      <c r="B14" s="73" t="s">
        <v>93</v>
      </c>
      <c r="C14" s="72" t="s">
        <v>1</v>
      </c>
      <c r="D14" s="69">
        <f>'HOSP 04'!C14</f>
        <v>270</v>
      </c>
      <c r="E14" s="69">
        <v>3915</v>
      </c>
      <c r="F14" s="101">
        <f t="shared" ref="F14:F20" si="12">D14/E14</f>
        <v>6.8965517241379309E-2</v>
      </c>
      <c r="G14" s="69">
        <f>'HOSP 04'!H14</f>
        <v>231</v>
      </c>
      <c r="H14" s="69">
        <v>4125</v>
      </c>
      <c r="I14" s="101">
        <f t="shared" si="0"/>
        <v>5.6000000000000001E-2</v>
      </c>
      <c r="J14" s="69">
        <f>'HOSP 04'!M14</f>
        <v>0</v>
      </c>
      <c r="K14" s="69">
        <v>3874</v>
      </c>
      <c r="L14" s="77">
        <f t="shared" si="1"/>
        <v>0</v>
      </c>
      <c r="M14" s="69">
        <f>'HOSP 04'!R14</f>
        <v>0</v>
      </c>
      <c r="N14" s="69">
        <v>4540</v>
      </c>
      <c r="O14" s="77">
        <f t="shared" si="2"/>
        <v>0</v>
      </c>
      <c r="P14" s="69">
        <f>'HOSP 04'!W14</f>
        <v>0</v>
      </c>
      <c r="Q14" s="69">
        <v>4371</v>
      </c>
      <c r="R14" s="77">
        <f t="shared" si="3"/>
        <v>0</v>
      </c>
      <c r="S14" s="69">
        <f>'HOSP 04'!AB14</f>
        <v>0</v>
      </c>
      <c r="T14" s="69"/>
      <c r="U14" s="77" t="e">
        <f t="shared" si="5"/>
        <v>#DIV/0!</v>
      </c>
      <c r="V14" s="69">
        <f>'HOSP 04'!AG14</f>
        <v>0</v>
      </c>
      <c r="W14" s="69"/>
      <c r="X14" s="77" t="e">
        <f t="shared" ref="X14:X20" si="13">V14/W14</f>
        <v>#DIV/0!</v>
      </c>
      <c r="Y14" s="69">
        <f>'HOSP 04'!AL14</f>
        <v>0</v>
      </c>
      <c r="Z14" s="69"/>
      <c r="AA14" s="173" t="e">
        <f t="shared" si="6"/>
        <v>#DIV/0!</v>
      </c>
      <c r="AB14" s="69">
        <f>'HOSP 04'!AQ14</f>
        <v>0</v>
      </c>
      <c r="AC14" s="69"/>
      <c r="AD14" s="77" t="e">
        <f t="shared" si="7"/>
        <v>#DIV/0!</v>
      </c>
      <c r="AE14" s="69">
        <f>'HOSP 04'!AV14</f>
        <v>0</v>
      </c>
      <c r="AF14" s="69"/>
      <c r="AG14" s="77" t="e">
        <f t="shared" si="8"/>
        <v>#DIV/0!</v>
      </c>
      <c r="AH14" s="69">
        <f>'HOSP 04'!BA14</f>
        <v>0</v>
      </c>
      <c r="AI14" s="69"/>
      <c r="AJ14" s="77" t="e">
        <f t="shared" si="10"/>
        <v>#DIV/0!</v>
      </c>
      <c r="AK14" s="69">
        <f>'HOSP 04'!BF14</f>
        <v>0</v>
      </c>
      <c r="AL14" s="69"/>
      <c r="AM14" s="77" t="e">
        <f t="shared" si="11"/>
        <v>#DIV/0!</v>
      </c>
      <c r="AN14" s="69"/>
      <c r="AO14" s="69"/>
      <c r="AP14" s="77">
        <v>2.46</v>
      </c>
    </row>
    <row r="15" spans="1:42" x14ac:dyDescent="0.25">
      <c r="A15" s="76" t="s">
        <v>118</v>
      </c>
      <c r="B15" s="73" t="s">
        <v>94</v>
      </c>
      <c r="C15" s="72" t="s">
        <v>2</v>
      </c>
      <c r="D15" s="69">
        <f>'HOSP 04'!C15</f>
        <v>15069</v>
      </c>
      <c r="E15" s="69">
        <v>196</v>
      </c>
      <c r="F15" s="101">
        <f t="shared" si="12"/>
        <v>76.882653061224488</v>
      </c>
      <c r="G15" s="69">
        <f>'HOSP 04'!H15</f>
        <v>16584</v>
      </c>
      <c r="H15" s="69">
        <v>167</v>
      </c>
      <c r="I15" s="101">
        <f t="shared" si="0"/>
        <v>99.305389221556879</v>
      </c>
      <c r="J15" s="69">
        <f>'HOSP 04'!M15</f>
        <v>0</v>
      </c>
      <c r="K15" s="69">
        <v>106</v>
      </c>
      <c r="L15" s="77">
        <f t="shared" si="1"/>
        <v>0</v>
      </c>
      <c r="M15" s="69">
        <f>'HOSP 04'!R15</f>
        <v>0</v>
      </c>
      <c r="N15" s="69">
        <v>158</v>
      </c>
      <c r="O15" s="77">
        <f t="shared" si="2"/>
        <v>0</v>
      </c>
      <c r="P15" s="69">
        <f>'HOSP 04'!W15</f>
        <v>0</v>
      </c>
      <c r="Q15" s="69">
        <v>219</v>
      </c>
      <c r="R15" s="77">
        <f t="shared" si="3"/>
        <v>0</v>
      </c>
      <c r="S15" s="69">
        <f>'HOSP 04'!AB15</f>
        <v>0</v>
      </c>
      <c r="T15" s="69"/>
      <c r="U15" s="77" t="e">
        <f t="shared" si="5"/>
        <v>#DIV/0!</v>
      </c>
      <c r="V15" s="69">
        <f>'HOSP 04'!AG15</f>
        <v>0</v>
      </c>
      <c r="W15" s="69"/>
      <c r="X15" s="77" t="e">
        <f t="shared" si="13"/>
        <v>#DIV/0!</v>
      </c>
      <c r="Y15" s="69">
        <f>'HOSP 04'!AL15</f>
        <v>0</v>
      </c>
      <c r="Z15" s="69"/>
      <c r="AA15" s="173" t="e">
        <f t="shared" si="6"/>
        <v>#DIV/0!</v>
      </c>
      <c r="AB15" s="69">
        <f>'HOSP 04'!AQ15</f>
        <v>0</v>
      </c>
      <c r="AC15" s="69"/>
      <c r="AD15" s="77" t="e">
        <f>AB15/AC15</f>
        <v>#DIV/0!</v>
      </c>
      <c r="AE15" s="69">
        <f>'HOSP 04'!AV15</f>
        <v>0</v>
      </c>
      <c r="AF15" s="69"/>
      <c r="AG15" s="77" t="e">
        <f t="shared" si="8"/>
        <v>#DIV/0!</v>
      </c>
      <c r="AH15" s="69">
        <f>'HOSP 04'!BA15</f>
        <v>0</v>
      </c>
      <c r="AI15" s="69"/>
      <c r="AJ15" s="77" t="e">
        <f t="shared" si="10"/>
        <v>#DIV/0!</v>
      </c>
      <c r="AK15" s="69">
        <f>'HOSP 04'!BF15</f>
        <v>0</v>
      </c>
      <c r="AL15" s="69"/>
      <c r="AM15" s="77" t="e">
        <f t="shared" si="11"/>
        <v>#DIV/0!</v>
      </c>
      <c r="AN15" s="69"/>
      <c r="AO15" s="69"/>
      <c r="AP15" s="77">
        <v>1.91</v>
      </c>
    </row>
    <row r="16" spans="1:42" x14ac:dyDescent="0.25">
      <c r="A16" s="76" t="s">
        <v>118</v>
      </c>
      <c r="B16" s="73" t="s">
        <v>95</v>
      </c>
      <c r="C16" s="72" t="s">
        <v>3</v>
      </c>
      <c r="D16" s="69">
        <f>'HOSP 04'!C16</f>
        <v>284</v>
      </c>
      <c r="E16" s="69">
        <v>778</v>
      </c>
      <c r="F16" s="101">
        <f t="shared" si="12"/>
        <v>0.36503856041131105</v>
      </c>
      <c r="G16" s="69">
        <f>'HOSP 04'!H16</f>
        <v>288</v>
      </c>
      <c r="H16" s="69">
        <v>946</v>
      </c>
      <c r="I16" s="101">
        <f t="shared" si="0"/>
        <v>0.30443974630021142</v>
      </c>
      <c r="J16" s="69">
        <v>2235</v>
      </c>
      <c r="K16" s="69">
        <v>716</v>
      </c>
      <c r="L16" s="77">
        <f t="shared" si="1"/>
        <v>3.1215083798882683</v>
      </c>
      <c r="M16" s="69">
        <f>'HOSP 04'!R16</f>
        <v>0</v>
      </c>
      <c r="N16" s="69">
        <v>881</v>
      </c>
      <c r="O16" s="77">
        <f t="shared" si="2"/>
        <v>0</v>
      </c>
      <c r="P16" s="69">
        <f>'HOSP 04'!W16</f>
        <v>0</v>
      </c>
      <c r="Q16" s="69">
        <v>864</v>
      </c>
      <c r="R16" s="77">
        <f t="shared" si="3"/>
        <v>0</v>
      </c>
      <c r="S16" s="69">
        <f>'HOSP 04'!AB16</f>
        <v>0</v>
      </c>
      <c r="T16" s="69"/>
      <c r="U16" s="77" t="e">
        <f t="shared" si="5"/>
        <v>#DIV/0!</v>
      </c>
      <c r="V16" s="69">
        <f>'HOSP 04'!AG16</f>
        <v>0</v>
      </c>
      <c r="W16" s="69"/>
      <c r="X16" s="77" t="e">
        <f t="shared" si="13"/>
        <v>#DIV/0!</v>
      </c>
      <c r="Y16" s="69">
        <f>'HOSP 04'!AL16</f>
        <v>0</v>
      </c>
      <c r="Z16" s="69"/>
      <c r="AA16" s="173" t="e">
        <f t="shared" si="6"/>
        <v>#DIV/0!</v>
      </c>
      <c r="AB16" s="69">
        <f>'HOSP 04'!AQ16</f>
        <v>0</v>
      </c>
      <c r="AC16" s="69"/>
      <c r="AD16" s="77" t="e">
        <f>AB16/AC16</f>
        <v>#DIV/0!</v>
      </c>
      <c r="AE16" s="69">
        <f>'HOSP 04'!AV16</f>
        <v>0</v>
      </c>
      <c r="AF16" s="69"/>
      <c r="AG16" s="77" t="e">
        <f t="shared" si="8"/>
        <v>#DIV/0!</v>
      </c>
      <c r="AH16" s="69">
        <f>'HOSP 04'!BA16</f>
        <v>0</v>
      </c>
      <c r="AI16" s="69"/>
      <c r="AJ16" s="77" t="e">
        <f t="shared" si="10"/>
        <v>#DIV/0!</v>
      </c>
      <c r="AK16" s="69">
        <f>'HOSP 04'!BF16</f>
        <v>0</v>
      </c>
      <c r="AL16" s="69"/>
      <c r="AM16" s="77" t="e">
        <f t="shared" si="11"/>
        <v>#DIV/0!</v>
      </c>
      <c r="AN16" s="69"/>
      <c r="AO16" s="69"/>
      <c r="AP16" s="77">
        <v>1.84</v>
      </c>
    </row>
    <row r="17" spans="1:42" x14ac:dyDescent="0.25">
      <c r="A17" s="76" t="s">
        <v>119</v>
      </c>
      <c r="B17" s="73" t="s">
        <v>96</v>
      </c>
      <c r="C17" s="72" t="s">
        <v>4</v>
      </c>
      <c r="D17" s="69">
        <f>'HOSP 04'!C17</f>
        <v>3569</v>
      </c>
      <c r="E17" s="69">
        <v>189</v>
      </c>
      <c r="F17" s="101">
        <f t="shared" si="12"/>
        <v>18.883597883597883</v>
      </c>
      <c r="G17" s="69">
        <f>'HOSP 04'!H17</f>
        <v>4383</v>
      </c>
      <c r="H17" s="69">
        <v>249</v>
      </c>
      <c r="I17" s="101">
        <f t="shared" si="0"/>
        <v>17.602409638554217</v>
      </c>
      <c r="J17" s="69">
        <f>'HOSP 04'!M17</f>
        <v>0</v>
      </c>
      <c r="K17" s="69">
        <v>149</v>
      </c>
      <c r="L17" s="77">
        <f t="shared" si="1"/>
        <v>0</v>
      </c>
      <c r="M17" s="69">
        <f>'HOSP 04'!R17</f>
        <v>0</v>
      </c>
      <c r="N17" s="69">
        <v>328</v>
      </c>
      <c r="O17" s="77">
        <f t="shared" si="2"/>
        <v>0</v>
      </c>
      <c r="P17" s="69">
        <f>'HOSP 04'!W17</f>
        <v>0</v>
      </c>
      <c r="Q17" s="69">
        <v>281</v>
      </c>
      <c r="R17" s="77">
        <f t="shared" si="3"/>
        <v>0</v>
      </c>
      <c r="S17" s="69">
        <f>'HOSP 04'!AB17</f>
        <v>0</v>
      </c>
      <c r="T17" s="69"/>
      <c r="U17" s="77" t="e">
        <f t="shared" si="5"/>
        <v>#DIV/0!</v>
      </c>
      <c r="V17" s="69">
        <f>'HOSP 04'!AG17</f>
        <v>0</v>
      </c>
      <c r="W17" s="69"/>
      <c r="X17" s="77" t="e">
        <f t="shared" si="13"/>
        <v>#DIV/0!</v>
      </c>
      <c r="Y17" s="69">
        <f>'HOSP 04'!AL17</f>
        <v>0</v>
      </c>
      <c r="Z17" s="69"/>
      <c r="AA17" s="173" t="e">
        <f t="shared" si="6"/>
        <v>#DIV/0!</v>
      </c>
      <c r="AB17" s="69">
        <f>'HOSP 04'!AQ17</f>
        <v>0</v>
      </c>
      <c r="AC17" s="69"/>
      <c r="AD17" s="77" t="e">
        <f>AB17/AC17</f>
        <v>#DIV/0!</v>
      </c>
      <c r="AE17" s="69">
        <f>'HOSP 04'!AV17</f>
        <v>0</v>
      </c>
      <c r="AF17" s="69"/>
      <c r="AG17" s="77" t="e">
        <f t="shared" si="8"/>
        <v>#DIV/0!</v>
      </c>
      <c r="AH17" s="69">
        <f>'HOSP 04'!BA17</f>
        <v>0</v>
      </c>
      <c r="AI17" s="69"/>
      <c r="AJ17" s="77" t="e">
        <f t="shared" si="10"/>
        <v>#DIV/0!</v>
      </c>
      <c r="AK17" s="69">
        <f>'HOSP 04'!BF17</f>
        <v>0</v>
      </c>
      <c r="AL17" s="69"/>
      <c r="AM17" s="77" t="e">
        <f t="shared" si="11"/>
        <v>#DIV/0!</v>
      </c>
      <c r="AN17" s="69"/>
      <c r="AO17" s="69"/>
      <c r="AP17" s="77">
        <v>1.42</v>
      </c>
    </row>
    <row r="18" spans="1:42" x14ac:dyDescent="0.25">
      <c r="A18" s="76" t="s">
        <v>119</v>
      </c>
      <c r="B18" s="73" t="s">
        <v>97</v>
      </c>
      <c r="C18" s="72" t="s">
        <v>98</v>
      </c>
      <c r="D18" s="69">
        <f>'HOSP 04'!C18</f>
        <v>560</v>
      </c>
      <c r="E18" s="69">
        <v>248</v>
      </c>
      <c r="F18" s="101">
        <f t="shared" si="12"/>
        <v>2.2580645161290325</v>
      </c>
      <c r="G18" s="69">
        <f>'HOSP 04'!H18</f>
        <v>657</v>
      </c>
      <c r="H18" s="69">
        <v>244</v>
      </c>
      <c r="I18" s="101">
        <f t="shared" si="0"/>
        <v>2.692622950819672</v>
      </c>
      <c r="J18" s="69">
        <f>'HOSP 04'!M18</f>
        <v>0</v>
      </c>
      <c r="K18" s="69">
        <v>251</v>
      </c>
      <c r="L18" s="77">
        <f t="shared" si="1"/>
        <v>0</v>
      </c>
      <c r="M18" s="69">
        <f>'HOSP 04'!R18</f>
        <v>0</v>
      </c>
      <c r="N18" s="69">
        <v>302</v>
      </c>
      <c r="O18" s="77">
        <f t="shared" si="2"/>
        <v>0</v>
      </c>
      <c r="P18" s="69">
        <f>'HOSP 04'!W18</f>
        <v>0</v>
      </c>
      <c r="Q18" s="69">
        <v>346</v>
      </c>
      <c r="R18" s="77">
        <f t="shared" si="3"/>
        <v>0</v>
      </c>
      <c r="S18" s="69">
        <f>'HOSP 04'!AB18</f>
        <v>0</v>
      </c>
      <c r="T18" s="69"/>
      <c r="U18" s="77" t="e">
        <f t="shared" si="5"/>
        <v>#DIV/0!</v>
      </c>
      <c r="V18" s="69">
        <f>'HOSP 04'!AG18</f>
        <v>0</v>
      </c>
      <c r="W18" s="69"/>
      <c r="X18" s="77" t="e">
        <f t="shared" si="13"/>
        <v>#DIV/0!</v>
      </c>
      <c r="Y18" s="69">
        <f>'HOSP 04'!AL18</f>
        <v>0</v>
      </c>
      <c r="Z18" s="69"/>
      <c r="AA18" s="173" t="e">
        <f t="shared" si="6"/>
        <v>#DIV/0!</v>
      </c>
      <c r="AB18" s="69">
        <f>'HOSP 04'!AQ18</f>
        <v>0</v>
      </c>
      <c r="AC18" s="69"/>
      <c r="AD18" s="77" t="e">
        <f>AB18/AC18</f>
        <v>#DIV/0!</v>
      </c>
      <c r="AE18" s="69">
        <f>'HOSP 04'!AV18</f>
        <v>0</v>
      </c>
      <c r="AF18" s="69"/>
      <c r="AG18" s="77" t="e">
        <f t="shared" si="8"/>
        <v>#DIV/0!</v>
      </c>
      <c r="AH18" s="69">
        <f>'HOSP 04'!BA18</f>
        <v>0</v>
      </c>
      <c r="AI18" s="69"/>
      <c r="AJ18" s="77" t="e">
        <f t="shared" si="10"/>
        <v>#DIV/0!</v>
      </c>
      <c r="AK18" s="69">
        <f>'HOSP 04'!BF18</f>
        <v>0</v>
      </c>
      <c r="AL18" s="69"/>
      <c r="AM18" s="77" t="e">
        <f t="shared" si="11"/>
        <v>#DIV/0!</v>
      </c>
      <c r="AN18" s="69"/>
      <c r="AO18" s="69"/>
      <c r="AP18" s="77">
        <v>1.87</v>
      </c>
    </row>
    <row r="19" spans="1:42" x14ac:dyDescent="0.25">
      <c r="B19" s="73" t="s">
        <v>188</v>
      </c>
      <c r="C19" s="112" t="s">
        <v>187</v>
      </c>
      <c r="D19" s="69">
        <f>'HOSP 04'!C19</f>
        <v>396</v>
      </c>
      <c r="E19" s="69">
        <v>3710</v>
      </c>
      <c r="F19" s="79">
        <f t="shared" si="12"/>
        <v>0.10673854447439353</v>
      </c>
      <c r="G19" s="69">
        <f>'HOSP 04'!H19</f>
        <v>626</v>
      </c>
      <c r="H19" s="69">
        <v>4888</v>
      </c>
      <c r="I19" s="79">
        <f t="shared" si="0"/>
        <v>0.12806873977086744</v>
      </c>
      <c r="J19" s="69">
        <f>'HOSP 04'!M19</f>
        <v>0</v>
      </c>
      <c r="K19" s="69">
        <v>4125</v>
      </c>
      <c r="L19" s="71">
        <f t="shared" si="1"/>
        <v>0</v>
      </c>
      <c r="M19" s="69">
        <f>'HOSP 04'!R19</f>
        <v>0</v>
      </c>
      <c r="N19" s="69">
        <v>4675</v>
      </c>
      <c r="O19" s="77">
        <f t="shared" si="2"/>
        <v>0</v>
      </c>
      <c r="P19" s="69">
        <f>'HOSP 04'!W19</f>
        <v>0</v>
      </c>
      <c r="Q19" s="69">
        <v>3394</v>
      </c>
      <c r="R19" s="77">
        <f t="shared" si="3"/>
        <v>0</v>
      </c>
      <c r="S19" s="69">
        <f>'HOSP 04'!AB19</f>
        <v>0</v>
      </c>
      <c r="T19" s="69"/>
      <c r="U19" s="71" t="e">
        <f t="shared" si="5"/>
        <v>#DIV/0!</v>
      </c>
      <c r="V19" s="69">
        <f>'HOSP 04'!AG19</f>
        <v>0</v>
      </c>
      <c r="W19" s="69"/>
      <c r="X19" s="77" t="e">
        <f t="shared" si="13"/>
        <v>#DIV/0!</v>
      </c>
      <c r="Y19" s="69">
        <f>'HOSP 04'!AL19</f>
        <v>0</v>
      </c>
      <c r="Z19" s="69"/>
      <c r="AA19" s="173" t="e">
        <f t="shared" si="6"/>
        <v>#DIV/0!</v>
      </c>
      <c r="AB19" s="69">
        <f>'HOSP 04'!AQ19</f>
        <v>0</v>
      </c>
      <c r="AC19" s="69"/>
      <c r="AD19" s="77" t="e">
        <f>AB19/AC19</f>
        <v>#DIV/0!</v>
      </c>
      <c r="AE19" s="69">
        <f>'HOSP 04'!AV19</f>
        <v>0</v>
      </c>
      <c r="AF19" s="69"/>
      <c r="AG19" s="77" t="e">
        <f t="shared" si="8"/>
        <v>#DIV/0!</v>
      </c>
      <c r="AH19" s="69">
        <f>'HOSP 04'!BA19</f>
        <v>0</v>
      </c>
      <c r="AI19" s="69"/>
      <c r="AJ19" s="69" t="e">
        <f t="shared" si="10"/>
        <v>#DIV/0!</v>
      </c>
      <c r="AK19" s="69">
        <f>'HOSP 04'!BF19</f>
        <v>0</v>
      </c>
      <c r="AL19" s="69"/>
      <c r="AM19" s="77" t="e">
        <f t="shared" si="11"/>
        <v>#DIV/0!</v>
      </c>
      <c r="AN19" s="69"/>
      <c r="AO19" s="69"/>
      <c r="AP19" s="69"/>
    </row>
    <row r="20" spans="1:42" x14ac:dyDescent="0.25">
      <c r="B20" s="43" t="s">
        <v>194</v>
      </c>
      <c r="C20" s="43" t="s">
        <v>218</v>
      </c>
      <c r="D20" s="69">
        <f>'HOSP 04'!C20</f>
        <v>588</v>
      </c>
      <c r="E20" s="69">
        <v>732</v>
      </c>
      <c r="F20" s="101">
        <f t="shared" si="12"/>
        <v>0.80327868852459017</v>
      </c>
      <c r="G20" s="69">
        <f>'HOSP 04'!H20</f>
        <v>845</v>
      </c>
      <c r="H20" s="69">
        <v>858</v>
      </c>
      <c r="I20" s="79">
        <f t="shared" si="0"/>
        <v>0.98484848484848486</v>
      </c>
      <c r="J20" s="69">
        <f>'HOSP 04'!M20</f>
        <v>0</v>
      </c>
      <c r="K20" s="69">
        <v>798</v>
      </c>
      <c r="L20" s="71">
        <f t="shared" si="1"/>
        <v>0</v>
      </c>
      <c r="M20" s="69">
        <f>'HOSP 04'!R20</f>
        <v>0</v>
      </c>
      <c r="N20" s="6">
        <v>888</v>
      </c>
      <c r="O20" s="77">
        <f t="shared" si="2"/>
        <v>0</v>
      </c>
      <c r="P20" s="69">
        <f>'HOSP 04'!W20</f>
        <v>0</v>
      </c>
      <c r="Q20" s="69">
        <v>810</v>
      </c>
      <c r="R20" s="77">
        <f t="shared" si="3"/>
        <v>0</v>
      </c>
      <c r="S20" s="69">
        <f>'HOSP 04'!AB20</f>
        <v>0</v>
      </c>
      <c r="T20" s="69"/>
      <c r="U20" s="71" t="e">
        <f t="shared" si="5"/>
        <v>#DIV/0!</v>
      </c>
      <c r="V20" s="69">
        <f>'HOSP 04'!AG20</f>
        <v>0</v>
      </c>
      <c r="W20" s="69"/>
      <c r="X20" s="77" t="e">
        <f t="shared" si="13"/>
        <v>#DIV/0!</v>
      </c>
      <c r="Y20" s="69">
        <f>'HOSP 04'!AL20</f>
        <v>0</v>
      </c>
      <c r="Z20" s="6"/>
      <c r="AA20" s="173" t="e">
        <f t="shared" si="6"/>
        <v>#DIV/0!</v>
      </c>
      <c r="AB20" s="69">
        <f>'HOSP 04'!AQ20</f>
        <v>0</v>
      </c>
      <c r="AC20" s="69"/>
      <c r="AD20" s="77" t="e">
        <f t="shared" si="7"/>
        <v>#DIV/0!</v>
      </c>
      <c r="AE20" s="69">
        <f>'HOSP 04'!AV20</f>
        <v>0</v>
      </c>
      <c r="AF20" s="69"/>
      <c r="AG20" s="77" t="e">
        <f t="shared" si="8"/>
        <v>#DIV/0!</v>
      </c>
      <c r="AH20" s="69">
        <f>'HOSP 04'!BA20</f>
        <v>0</v>
      </c>
      <c r="AI20" s="69"/>
      <c r="AJ20" s="77" t="e">
        <f t="shared" si="10"/>
        <v>#DIV/0!</v>
      </c>
      <c r="AK20" s="69">
        <f>'HOSP 04'!BF20</f>
        <v>0</v>
      </c>
      <c r="AL20" s="6"/>
      <c r="AM20" s="77" t="e">
        <f t="shared" si="11"/>
        <v>#DIV/0!</v>
      </c>
      <c r="AN20" s="6"/>
      <c r="AO20" s="6"/>
      <c r="AP20" s="6"/>
    </row>
    <row r="21" spans="1:42" x14ac:dyDescent="0.25">
      <c r="AA21" s="173"/>
    </row>
  </sheetData>
  <mergeCells count="16">
    <mergeCell ref="AH11:AJ11"/>
    <mergeCell ref="AK11:AM11"/>
    <mergeCell ref="AN11:AP11"/>
    <mergeCell ref="B13:C13"/>
    <mergeCell ref="P11:R11"/>
    <mergeCell ref="S11:U11"/>
    <mergeCell ref="V11:X11"/>
    <mergeCell ref="Y11:AA11"/>
    <mergeCell ref="AB11:AD11"/>
    <mergeCell ref="AE11:AG11"/>
    <mergeCell ref="B1:M1"/>
    <mergeCell ref="B11:C12"/>
    <mergeCell ref="D11:F11"/>
    <mergeCell ref="G11:I11"/>
    <mergeCell ref="J11:L11"/>
    <mergeCell ref="M11:O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F13"/>
  <sheetViews>
    <sheetView workbookViewId="0">
      <selection activeCell="G20" sqref="G20"/>
    </sheetView>
  </sheetViews>
  <sheetFormatPr baseColWidth="10" defaultRowHeight="15" x14ac:dyDescent="0.25"/>
  <cols>
    <col min="1" max="1" width="24.28515625" customWidth="1"/>
    <col min="2" max="2" width="18.28515625" customWidth="1"/>
    <col min="3" max="3" width="18.140625" customWidth="1"/>
    <col min="4" max="4" width="20.42578125" customWidth="1"/>
    <col min="5" max="6" width="13.7109375" customWidth="1"/>
  </cols>
  <sheetData>
    <row r="1" spans="1:6" x14ac:dyDescent="0.25">
      <c r="A1" s="237" t="s">
        <v>167</v>
      </c>
      <c r="B1" s="237"/>
      <c r="C1" s="237"/>
      <c r="D1" s="237"/>
      <c r="E1" s="48"/>
      <c r="F1" s="48"/>
    </row>
    <row r="2" spans="1:6" x14ac:dyDescent="0.25">
      <c r="A2" s="45"/>
      <c r="B2" s="46"/>
      <c r="C2" s="46"/>
      <c r="D2" s="46"/>
      <c r="E2" s="46"/>
      <c r="F2" s="46"/>
    </row>
    <row r="3" spans="1:6" x14ac:dyDescent="0.25">
      <c r="A3" s="272" t="s">
        <v>76</v>
      </c>
      <c r="B3" s="272"/>
      <c r="C3" s="272"/>
      <c r="D3" s="272"/>
      <c r="E3" s="272"/>
      <c r="F3" s="49"/>
    </row>
    <row r="4" spans="1:6" x14ac:dyDescent="0.25">
      <c r="A4" s="46"/>
      <c r="B4" s="46"/>
      <c r="C4" s="46"/>
      <c r="D4" s="46"/>
      <c r="E4" s="46"/>
      <c r="F4" s="46"/>
    </row>
    <row r="5" spans="1:6" x14ac:dyDescent="0.25">
      <c r="A5" s="50" t="s">
        <v>70</v>
      </c>
      <c r="B5" s="273" t="s">
        <v>77</v>
      </c>
      <c r="C5" s="273"/>
      <c r="D5" s="273"/>
      <c r="E5" s="273"/>
      <c r="F5" s="51"/>
    </row>
    <row r="6" spans="1:6" x14ac:dyDescent="0.25">
      <c r="A6" s="50" t="s">
        <v>72</v>
      </c>
      <c r="B6" s="273" t="s">
        <v>73</v>
      </c>
      <c r="C6" s="273"/>
      <c r="D6" s="273"/>
      <c r="E6" s="273"/>
      <c r="F6" s="52"/>
    </row>
    <row r="7" spans="1:6" x14ac:dyDescent="0.25">
      <c r="A7" s="45" t="s">
        <v>74</v>
      </c>
      <c r="B7" s="274" t="s">
        <v>78</v>
      </c>
      <c r="C7" s="274"/>
      <c r="D7" s="274"/>
      <c r="E7" s="274"/>
      <c r="F7" s="274"/>
    </row>
    <row r="8" spans="1:6" x14ac:dyDescent="0.25">
      <c r="A8" s="46"/>
      <c r="B8" s="46"/>
      <c r="C8" s="46"/>
      <c r="D8" s="46"/>
      <c r="E8" s="46"/>
      <c r="F8" s="46"/>
    </row>
    <row r="9" spans="1:6" x14ac:dyDescent="0.25">
      <c r="A9" s="53" t="s">
        <v>79</v>
      </c>
      <c r="B9" s="275" t="s">
        <v>80</v>
      </c>
      <c r="C9" s="275"/>
      <c r="D9" s="275"/>
      <c r="E9" s="275"/>
      <c r="F9" s="54"/>
    </row>
    <row r="10" spans="1:6" x14ac:dyDescent="0.25">
      <c r="A10" s="55"/>
      <c r="B10" s="55" t="s">
        <v>81</v>
      </c>
      <c r="C10" s="55"/>
      <c r="D10" s="55"/>
      <c r="E10" s="55"/>
      <c r="F10" s="55"/>
    </row>
    <row r="11" spans="1:6" x14ac:dyDescent="0.25">
      <c r="A11" s="228" t="s">
        <v>82</v>
      </c>
      <c r="B11" s="223" t="s">
        <v>186</v>
      </c>
      <c r="C11" s="230"/>
      <c r="D11" s="224"/>
      <c r="E11" s="46"/>
      <c r="F11" s="46"/>
    </row>
    <row r="12" spans="1:6" x14ac:dyDescent="0.25">
      <c r="A12" s="229"/>
      <c r="B12" s="40" t="s">
        <v>64</v>
      </c>
      <c r="C12" s="40" t="s">
        <v>83</v>
      </c>
      <c r="D12" s="40" t="s">
        <v>84</v>
      </c>
      <c r="E12" s="46"/>
      <c r="F12" s="46"/>
    </row>
    <row r="13" spans="1:6" x14ac:dyDescent="0.25">
      <c r="A13" s="43" t="s">
        <v>67</v>
      </c>
      <c r="B13" s="57">
        <v>457</v>
      </c>
      <c r="C13" s="57">
        <v>488667</v>
      </c>
      <c r="D13" s="108">
        <v>93.5</v>
      </c>
      <c r="E13" s="46"/>
      <c r="F13" s="46"/>
    </row>
  </sheetData>
  <mergeCells count="8">
    <mergeCell ref="A11:A12"/>
    <mergeCell ref="B11:D11"/>
    <mergeCell ref="A1:D1"/>
    <mergeCell ref="A3:E3"/>
    <mergeCell ref="B5:E5"/>
    <mergeCell ref="B6:E6"/>
    <mergeCell ref="B7:F7"/>
    <mergeCell ref="B9:E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AL17"/>
  <sheetViews>
    <sheetView zoomScale="85" zoomScaleNormal="85" workbookViewId="0">
      <selection activeCell="T16" sqref="T16"/>
    </sheetView>
  </sheetViews>
  <sheetFormatPr baseColWidth="10" defaultRowHeight="15" x14ac:dyDescent="0.25"/>
  <cols>
    <col min="2" max="2" width="21" customWidth="1"/>
  </cols>
  <sheetData>
    <row r="1" spans="1:38" x14ac:dyDescent="0.25">
      <c r="A1" s="237" t="s">
        <v>198</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38"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x14ac:dyDescent="0.25">
      <c r="A3" s="45" t="s">
        <v>130</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38"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38" x14ac:dyDescent="0.25">
      <c r="A5" s="45" t="s">
        <v>70</v>
      </c>
      <c r="B5" s="46" t="s">
        <v>131</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38" x14ac:dyDescent="0.25">
      <c r="A6" s="45" t="s">
        <v>72</v>
      </c>
      <c r="B6" s="46" t="s">
        <v>132</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38" x14ac:dyDescent="0.25">
      <c r="A7" s="45" t="s">
        <v>74</v>
      </c>
      <c r="B7" s="46" t="s">
        <v>123</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38"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38" x14ac:dyDescent="0.25">
      <c r="A9" s="59" t="s">
        <v>89</v>
      </c>
      <c r="B9" s="60" t="s">
        <v>124</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38"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38"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57</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38" x14ac:dyDescent="0.25">
      <c r="A12" s="235"/>
      <c r="B12" s="236"/>
      <c r="C12" s="40" t="s">
        <v>64</v>
      </c>
      <c r="D12" s="40" t="s">
        <v>83</v>
      </c>
      <c r="E12" s="40" t="s">
        <v>111</v>
      </c>
      <c r="F12" s="40" t="s">
        <v>64</v>
      </c>
      <c r="G12" s="40" t="s">
        <v>83</v>
      </c>
      <c r="H12" s="40" t="s">
        <v>111</v>
      </c>
      <c r="I12" s="40" t="s">
        <v>64</v>
      </c>
      <c r="J12" s="40" t="s">
        <v>83</v>
      </c>
      <c r="K12" s="40" t="s">
        <v>111</v>
      </c>
      <c r="L12" s="40" t="s">
        <v>64</v>
      </c>
      <c r="M12" s="40" t="s">
        <v>83</v>
      </c>
      <c r="N12" s="40" t="s">
        <v>111</v>
      </c>
      <c r="O12" s="40" t="s">
        <v>64</v>
      </c>
      <c r="P12" s="40" t="s">
        <v>83</v>
      </c>
      <c r="Q12" s="40" t="s">
        <v>111</v>
      </c>
      <c r="R12" s="40" t="s">
        <v>64</v>
      </c>
      <c r="S12" s="40" t="s">
        <v>83</v>
      </c>
      <c r="T12" s="40" t="s">
        <v>111</v>
      </c>
      <c r="U12" s="40" t="s">
        <v>64</v>
      </c>
      <c r="V12" s="40" t="s">
        <v>83</v>
      </c>
      <c r="W12" s="40" t="s">
        <v>111</v>
      </c>
      <c r="X12" s="40" t="s">
        <v>64</v>
      </c>
      <c r="Y12" s="40" t="s">
        <v>83</v>
      </c>
      <c r="Z12" s="40" t="s">
        <v>111</v>
      </c>
      <c r="AA12" s="40" t="s">
        <v>64</v>
      </c>
      <c r="AB12" s="40" t="s">
        <v>83</v>
      </c>
      <c r="AC12" s="40" t="s">
        <v>111</v>
      </c>
      <c r="AD12" s="40" t="s">
        <v>64</v>
      </c>
      <c r="AE12" s="40" t="s">
        <v>83</v>
      </c>
      <c r="AF12" s="40" t="s">
        <v>111</v>
      </c>
      <c r="AG12" s="40" t="s">
        <v>64</v>
      </c>
      <c r="AH12" s="40" t="s">
        <v>83</v>
      </c>
      <c r="AI12" s="40" t="s">
        <v>111</v>
      </c>
      <c r="AJ12" s="40" t="s">
        <v>64</v>
      </c>
      <c r="AK12" s="40" t="s">
        <v>83</v>
      </c>
      <c r="AL12" s="40" t="s">
        <v>111</v>
      </c>
    </row>
    <row r="13" spans="1:38" x14ac:dyDescent="0.25">
      <c r="A13" s="231" t="s">
        <v>99</v>
      </c>
      <c r="B13" s="232"/>
      <c r="C13" s="41">
        <f>SUM(C14:C17)</f>
        <v>1565</v>
      </c>
      <c r="D13" s="41">
        <f>SUM(D14:D17)</f>
        <v>678</v>
      </c>
      <c r="E13" s="42">
        <f>C13/D13</f>
        <v>2.308259587020649</v>
      </c>
      <c r="F13" s="41">
        <f>SUM(F14:F17)</f>
        <v>1797</v>
      </c>
      <c r="G13" s="41">
        <f>SUM(G14:G17)</f>
        <v>694</v>
      </c>
      <c r="H13" s="42">
        <f t="shared" ref="H13:H17" si="0">F13/G13</f>
        <v>2.5893371757925072</v>
      </c>
      <c r="I13" s="41">
        <f t="shared" ref="I13:J13" si="1">SUM(I14:I17)</f>
        <v>1341</v>
      </c>
      <c r="J13" s="41">
        <f t="shared" si="1"/>
        <v>517</v>
      </c>
      <c r="K13" s="42">
        <f t="shared" ref="K13:K17" si="2">I13/J13</f>
        <v>2.5938104448742747</v>
      </c>
      <c r="L13" s="41">
        <f t="shared" ref="L13:M13" si="3">SUM(L14:L17)</f>
        <v>1820</v>
      </c>
      <c r="M13" s="41">
        <f t="shared" si="3"/>
        <v>756</v>
      </c>
      <c r="N13" s="42">
        <f t="shared" ref="N13:N17" si="4">L13/M13</f>
        <v>2.4074074074074074</v>
      </c>
      <c r="O13" s="41">
        <f t="shared" ref="O13:P13" si="5">SUM(O14:O17)</f>
        <v>1654</v>
      </c>
      <c r="P13" s="41">
        <f t="shared" si="5"/>
        <v>624</v>
      </c>
      <c r="Q13" s="42">
        <f t="shared" ref="Q13:Q17" si="6">O13/P13</f>
        <v>2.6506410256410255</v>
      </c>
      <c r="R13" s="41">
        <f t="shared" ref="R13:S13" si="7">SUM(R14:R17)</f>
        <v>2010</v>
      </c>
      <c r="S13" s="41">
        <f t="shared" si="7"/>
        <v>435</v>
      </c>
      <c r="T13" s="42">
        <f t="shared" ref="T13:T17" si="8">R13/S13</f>
        <v>4.6206896551724137</v>
      </c>
      <c r="U13" s="41">
        <f t="shared" ref="U13:V13" si="9">SUM(U14:U17)</f>
        <v>1928</v>
      </c>
      <c r="V13" s="41">
        <f t="shared" si="9"/>
        <v>457</v>
      </c>
      <c r="W13" s="42">
        <f t="shared" ref="W13:W17" si="10">U13/V13</f>
        <v>4.2188183807439827</v>
      </c>
      <c r="X13" s="41">
        <f t="shared" ref="X13:Y13" si="11">SUM(X14:X17)</f>
        <v>0</v>
      </c>
      <c r="Y13" s="41">
        <f t="shared" si="11"/>
        <v>0</v>
      </c>
      <c r="Z13" s="42" t="e">
        <f t="shared" ref="Z13:Z16" si="12">X13/Y13</f>
        <v>#DIV/0!</v>
      </c>
      <c r="AA13" s="41">
        <f t="shared" ref="AA13:AB13" si="13">SUM(AA14:AA17)</f>
        <v>0</v>
      </c>
      <c r="AB13" s="41">
        <f t="shared" si="13"/>
        <v>0</v>
      </c>
      <c r="AC13" s="42" t="e">
        <f t="shared" ref="AC13:AC17" si="14">AA13/AB13</f>
        <v>#DIV/0!</v>
      </c>
      <c r="AD13" s="41">
        <f t="shared" ref="AD13:AE13" si="15">SUM(AD14:AD17)</f>
        <v>0</v>
      </c>
      <c r="AE13" s="41">
        <f t="shared" si="15"/>
        <v>0</v>
      </c>
      <c r="AF13" s="42" t="e">
        <f t="shared" ref="AF13:AF17" si="16">AD13/AE13</f>
        <v>#DIV/0!</v>
      </c>
      <c r="AG13" s="41">
        <f t="shared" ref="AG13:AK13" si="17">SUM(AG14:AG17)</f>
        <v>0</v>
      </c>
      <c r="AH13" s="41">
        <f t="shared" si="17"/>
        <v>0</v>
      </c>
      <c r="AI13" s="42" t="e">
        <f t="shared" ref="AI13:AI17" si="18">AG13/AH13</f>
        <v>#DIV/0!</v>
      </c>
      <c r="AJ13" s="41">
        <f t="shared" si="17"/>
        <v>0</v>
      </c>
      <c r="AK13" s="41">
        <f t="shared" si="17"/>
        <v>0</v>
      </c>
      <c r="AL13" s="42" t="e">
        <f t="shared" ref="AL13:AL17" si="19">AJ13/AK13</f>
        <v>#DIV/0!</v>
      </c>
    </row>
    <row r="14" spans="1:38" x14ac:dyDescent="0.25">
      <c r="A14" s="61" t="s">
        <v>126</v>
      </c>
      <c r="B14" s="43" t="s">
        <v>127</v>
      </c>
      <c r="C14" s="57">
        <v>244</v>
      </c>
      <c r="D14" s="57">
        <v>80</v>
      </c>
      <c r="E14" s="42">
        <f t="shared" ref="E14:E17" si="20">C14/D14</f>
        <v>3.05</v>
      </c>
      <c r="F14" s="57">
        <v>252</v>
      </c>
      <c r="G14" s="57">
        <v>83</v>
      </c>
      <c r="H14" s="42">
        <f t="shared" si="0"/>
        <v>3.036144578313253</v>
      </c>
      <c r="I14" s="57">
        <v>135</v>
      </c>
      <c r="J14" s="57">
        <v>36</v>
      </c>
      <c r="K14" s="42">
        <f t="shared" si="2"/>
        <v>3.75</v>
      </c>
      <c r="L14" s="57">
        <v>330</v>
      </c>
      <c r="M14" s="57">
        <v>109</v>
      </c>
      <c r="N14" s="42">
        <f t="shared" si="4"/>
        <v>3.0275229357798166</v>
      </c>
      <c r="O14" s="57">
        <v>345</v>
      </c>
      <c r="P14" s="57">
        <v>101</v>
      </c>
      <c r="Q14" s="42">
        <f t="shared" si="6"/>
        <v>3.4158415841584158</v>
      </c>
      <c r="R14" s="57">
        <v>397</v>
      </c>
      <c r="S14" s="57">
        <v>128</v>
      </c>
      <c r="T14" s="42">
        <f t="shared" si="8"/>
        <v>3.1015625</v>
      </c>
      <c r="U14" s="57">
        <v>305</v>
      </c>
      <c r="V14" s="57">
        <v>109</v>
      </c>
      <c r="W14" s="42">
        <f t="shared" si="10"/>
        <v>2.7981651376146788</v>
      </c>
      <c r="X14" s="57"/>
      <c r="Y14" s="57"/>
      <c r="Z14" s="42" t="e">
        <f t="shared" si="12"/>
        <v>#DIV/0!</v>
      </c>
      <c r="AA14" s="57"/>
      <c r="AB14" s="57"/>
      <c r="AC14" s="42" t="e">
        <f t="shared" si="14"/>
        <v>#DIV/0!</v>
      </c>
      <c r="AD14" s="57"/>
      <c r="AE14" s="57"/>
      <c r="AF14" s="42" t="e">
        <f t="shared" si="16"/>
        <v>#DIV/0!</v>
      </c>
      <c r="AG14" s="57"/>
      <c r="AH14" s="57"/>
      <c r="AI14" s="42" t="e">
        <f t="shared" si="18"/>
        <v>#DIV/0!</v>
      </c>
      <c r="AJ14" s="57"/>
      <c r="AK14" s="57"/>
      <c r="AL14" s="42" t="e">
        <f t="shared" si="19"/>
        <v>#DIV/0!</v>
      </c>
    </row>
    <row r="15" spans="1:38" x14ac:dyDescent="0.25">
      <c r="A15" s="61" t="s">
        <v>93</v>
      </c>
      <c r="B15" s="43" t="s">
        <v>1</v>
      </c>
      <c r="C15" s="57">
        <v>444</v>
      </c>
      <c r="D15" s="57">
        <v>222</v>
      </c>
      <c r="E15" s="42">
        <f t="shared" si="20"/>
        <v>2</v>
      </c>
      <c r="F15" s="57">
        <v>552</v>
      </c>
      <c r="G15" s="57">
        <v>212</v>
      </c>
      <c r="H15" s="42">
        <f t="shared" si="0"/>
        <v>2.6037735849056602</v>
      </c>
      <c r="I15" s="57">
        <v>486</v>
      </c>
      <c r="J15" s="57">
        <v>176</v>
      </c>
      <c r="K15" s="42">
        <f t="shared" si="2"/>
        <v>2.7613636363636362</v>
      </c>
      <c r="L15" s="57">
        <v>468</v>
      </c>
      <c r="M15" s="57">
        <v>194</v>
      </c>
      <c r="N15" s="42">
        <f t="shared" si="4"/>
        <v>2.4123711340206184</v>
      </c>
      <c r="O15" s="57">
        <v>439</v>
      </c>
      <c r="P15" s="57">
        <v>148</v>
      </c>
      <c r="Q15" s="42">
        <f t="shared" si="6"/>
        <v>2.9662162162162162</v>
      </c>
      <c r="R15" s="57">
        <v>428</v>
      </c>
      <c r="S15" s="57"/>
      <c r="T15" s="42" t="e">
        <f t="shared" si="8"/>
        <v>#DIV/0!</v>
      </c>
      <c r="U15" s="57">
        <v>559</v>
      </c>
      <c r="V15" s="57"/>
      <c r="W15" s="42">
        <v>0</v>
      </c>
      <c r="X15" s="57"/>
      <c r="Y15" s="57"/>
      <c r="Z15" s="42" t="e">
        <f t="shared" si="12"/>
        <v>#DIV/0!</v>
      </c>
      <c r="AA15" s="57"/>
      <c r="AB15" s="57"/>
      <c r="AC15" s="42" t="e">
        <f t="shared" si="14"/>
        <v>#DIV/0!</v>
      </c>
      <c r="AD15" s="57"/>
      <c r="AE15" s="57"/>
      <c r="AF15" s="42" t="e">
        <f t="shared" si="16"/>
        <v>#DIV/0!</v>
      </c>
      <c r="AG15" s="57"/>
      <c r="AH15" s="57"/>
      <c r="AI15" s="42" t="e">
        <f t="shared" si="18"/>
        <v>#DIV/0!</v>
      </c>
      <c r="AJ15" s="57"/>
      <c r="AK15" s="57"/>
      <c r="AL15" s="42" t="e">
        <f t="shared" si="19"/>
        <v>#DIV/0!</v>
      </c>
    </row>
    <row r="16" spans="1:38" x14ac:dyDescent="0.25">
      <c r="A16" s="61" t="s">
        <v>95</v>
      </c>
      <c r="B16" s="43" t="s">
        <v>3</v>
      </c>
      <c r="C16" s="57">
        <v>187</v>
      </c>
      <c r="D16" s="57">
        <v>75</v>
      </c>
      <c r="E16" s="42">
        <f t="shared" si="20"/>
        <v>2.4933333333333332</v>
      </c>
      <c r="F16" s="57">
        <v>189</v>
      </c>
      <c r="G16" s="57">
        <v>65</v>
      </c>
      <c r="H16" s="42">
        <f t="shared" si="0"/>
        <v>2.9076923076923076</v>
      </c>
      <c r="I16" s="57">
        <v>73</v>
      </c>
      <c r="J16" s="57">
        <v>32</v>
      </c>
      <c r="K16" s="42">
        <f t="shared" si="2"/>
        <v>2.28125</v>
      </c>
      <c r="L16" s="57">
        <v>351</v>
      </c>
      <c r="M16" s="57">
        <v>167</v>
      </c>
      <c r="N16" s="42">
        <f t="shared" si="4"/>
        <v>2.1017964071856285</v>
      </c>
      <c r="O16" s="57">
        <v>468</v>
      </c>
      <c r="P16" s="57">
        <v>194</v>
      </c>
      <c r="Q16" s="42">
        <f t="shared" si="6"/>
        <v>2.4123711340206184</v>
      </c>
      <c r="R16" s="57">
        <v>468</v>
      </c>
      <c r="S16" s="57"/>
      <c r="T16" s="42" t="e">
        <f t="shared" si="8"/>
        <v>#DIV/0!</v>
      </c>
      <c r="U16" s="57">
        <v>302</v>
      </c>
      <c r="V16" s="57"/>
      <c r="W16" s="42" t="e">
        <f t="shared" si="10"/>
        <v>#DIV/0!</v>
      </c>
      <c r="X16" s="57"/>
      <c r="Y16" s="57"/>
      <c r="Z16" s="42" t="e">
        <f t="shared" si="12"/>
        <v>#DIV/0!</v>
      </c>
      <c r="AA16" s="57"/>
      <c r="AB16" s="57"/>
      <c r="AC16" s="42" t="e">
        <f t="shared" si="14"/>
        <v>#DIV/0!</v>
      </c>
      <c r="AD16" s="57"/>
      <c r="AE16" s="57"/>
      <c r="AF16" s="42" t="e">
        <f t="shared" si="16"/>
        <v>#DIV/0!</v>
      </c>
      <c r="AG16" s="57"/>
      <c r="AH16" s="57"/>
      <c r="AI16" s="42" t="e">
        <f t="shared" si="18"/>
        <v>#DIV/0!</v>
      </c>
      <c r="AJ16" s="57"/>
      <c r="AK16" s="57"/>
      <c r="AL16" s="42" t="e">
        <f t="shared" si="19"/>
        <v>#DIV/0!</v>
      </c>
    </row>
    <row r="17" spans="1:38" x14ac:dyDescent="0.25">
      <c r="A17" s="61" t="s">
        <v>128</v>
      </c>
      <c r="B17" s="43" t="s">
        <v>129</v>
      </c>
      <c r="C17" s="57">
        <v>690</v>
      </c>
      <c r="D17" s="57">
        <v>301</v>
      </c>
      <c r="E17" s="42">
        <f t="shared" si="20"/>
        <v>2.2923588039867111</v>
      </c>
      <c r="F17" s="57">
        <v>804</v>
      </c>
      <c r="G17" s="57">
        <v>334</v>
      </c>
      <c r="H17" s="42">
        <f t="shared" si="0"/>
        <v>2.4071856287425151</v>
      </c>
      <c r="I17" s="57">
        <v>647</v>
      </c>
      <c r="J17" s="57">
        <v>273</v>
      </c>
      <c r="K17" s="42">
        <f t="shared" si="2"/>
        <v>2.36996336996337</v>
      </c>
      <c r="L17" s="57">
        <v>671</v>
      </c>
      <c r="M17" s="57">
        <v>286</v>
      </c>
      <c r="N17" s="42">
        <f t="shared" si="4"/>
        <v>2.3461538461538463</v>
      </c>
      <c r="O17" s="57">
        <v>402</v>
      </c>
      <c r="P17" s="57">
        <v>181</v>
      </c>
      <c r="Q17" s="42">
        <f t="shared" si="6"/>
        <v>2.2209944751381214</v>
      </c>
      <c r="R17" s="57">
        <v>717</v>
      </c>
      <c r="S17" s="57">
        <v>307</v>
      </c>
      <c r="T17" s="42">
        <f t="shared" si="8"/>
        <v>2.3355048859934855</v>
      </c>
      <c r="U17" s="57">
        <v>762</v>
      </c>
      <c r="V17" s="57">
        <v>348</v>
      </c>
      <c r="W17" s="42">
        <f t="shared" si="10"/>
        <v>2.1896551724137931</v>
      </c>
      <c r="X17" s="57"/>
      <c r="Y17" s="57"/>
      <c r="Z17" s="42" t="e">
        <f>X17/Y17</f>
        <v>#DIV/0!</v>
      </c>
      <c r="AA17" s="57"/>
      <c r="AB17" s="57"/>
      <c r="AC17" s="42" t="e">
        <f t="shared" si="14"/>
        <v>#DIV/0!</v>
      </c>
      <c r="AD17" s="57"/>
      <c r="AE17" s="57"/>
      <c r="AF17" s="42" t="e">
        <f t="shared" si="16"/>
        <v>#DIV/0!</v>
      </c>
      <c r="AG17" s="57"/>
      <c r="AH17" s="57"/>
      <c r="AI17" s="42" t="e">
        <f t="shared" si="18"/>
        <v>#DIV/0!</v>
      </c>
      <c r="AJ17" s="57"/>
      <c r="AK17" s="57"/>
      <c r="AL17" s="42" t="e">
        <f t="shared" si="19"/>
        <v>#DIV/0!</v>
      </c>
    </row>
  </sheetData>
  <mergeCells count="15">
    <mergeCell ref="A1:L1"/>
    <mergeCell ref="A11:B12"/>
    <mergeCell ref="C11:E11"/>
    <mergeCell ref="F11:H11"/>
    <mergeCell ref="I11:K11"/>
    <mergeCell ref="L11:N11"/>
    <mergeCell ref="AG11:AI11"/>
    <mergeCell ref="AJ11:AL11"/>
    <mergeCell ref="A13:B13"/>
    <mergeCell ref="O11:Q11"/>
    <mergeCell ref="R11:T11"/>
    <mergeCell ref="U11:W11"/>
    <mergeCell ref="X11:Z11"/>
    <mergeCell ref="AA11:AC11"/>
    <mergeCell ref="AD11:AF1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dimension ref="A1:AL17"/>
  <sheetViews>
    <sheetView topLeftCell="C1" workbookViewId="0">
      <selection activeCell="W14" sqref="W14:W17"/>
    </sheetView>
  </sheetViews>
  <sheetFormatPr baseColWidth="10" defaultRowHeight="15" x14ac:dyDescent="0.25"/>
  <cols>
    <col min="1" max="1" width="14.85546875" customWidth="1"/>
    <col min="2" max="2" width="24.85546875" customWidth="1"/>
  </cols>
  <sheetData>
    <row r="1" spans="1:38" x14ac:dyDescent="0.25">
      <c r="A1" s="276" t="s">
        <v>199</v>
      </c>
      <c r="B1" s="276"/>
      <c r="C1" s="276"/>
      <c r="D1" s="276"/>
      <c r="E1" s="276"/>
      <c r="F1" s="276"/>
      <c r="G1" s="276"/>
      <c r="H1" s="276"/>
      <c r="I1" s="276"/>
      <c r="J1" s="276"/>
      <c r="K1" s="276"/>
      <c r="L1" s="276"/>
    </row>
    <row r="2" spans="1:38" x14ac:dyDescent="0.25">
      <c r="A2" s="64"/>
      <c r="B2" s="62"/>
      <c r="C2" s="62"/>
      <c r="D2" s="62"/>
      <c r="E2" s="62"/>
      <c r="F2" s="62"/>
      <c r="G2" s="62"/>
      <c r="H2" s="62"/>
      <c r="I2" s="62"/>
      <c r="J2" s="62"/>
      <c r="K2" s="62"/>
      <c r="L2" s="62"/>
    </row>
    <row r="3" spans="1:38" x14ac:dyDescent="0.25">
      <c r="A3" s="64" t="s">
        <v>120</v>
      </c>
      <c r="B3" s="62"/>
      <c r="C3" s="62"/>
      <c r="D3" s="62"/>
      <c r="E3" s="62"/>
      <c r="F3" s="62"/>
      <c r="G3" s="62"/>
      <c r="H3" s="62"/>
      <c r="I3" s="62"/>
      <c r="J3" s="62"/>
      <c r="K3" s="62"/>
      <c r="L3" s="62"/>
    </row>
    <row r="4" spans="1:38" x14ac:dyDescent="0.25">
      <c r="A4" s="62"/>
      <c r="B4" s="62"/>
      <c r="C4" s="62"/>
      <c r="D4" s="62"/>
      <c r="E4" s="62"/>
      <c r="F4" s="62"/>
      <c r="G4" s="62"/>
      <c r="H4" s="62"/>
      <c r="I4" s="62"/>
      <c r="J4" s="62"/>
      <c r="K4" s="62"/>
      <c r="L4" s="62"/>
    </row>
    <row r="5" spans="1:38" x14ac:dyDescent="0.25">
      <c r="A5" s="64" t="s">
        <v>70</v>
      </c>
      <c r="B5" s="63" t="s">
        <v>121</v>
      </c>
      <c r="C5" s="62"/>
      <c r="D5" s="62"/>
      <c r="E5" s="62"/>
      <c r="F5" s="62"/>
      <c r="G5" s="62"/>
      <c r="H5" s="62"/>
      <c r="I5" s="62"/>
      <c r="J5" s="62"/>
      <c r="K5" s="62"/>
      <c r="L5" s="62"/>
    </row>
    <row r="6" spans="1:38" x14ac:dyDescent="0.25">
      <c r="A6" s="64" t="s">
        <v>72</v>
      </c>
      <c r="B6" s="63" t="s">
        <v>122</v>
      </c>
      <c r="C6" s="62"/>
      <c r="D6" s="62"/>
      <c r="E6" s="62"/>
      <c r="F6" s="62"/>
      <c r="G6" s="62"/>
      <c r="H6" s="62"/>
      <c r="I6" s="62"/>
      <c r="J6" s="62"/>
      <c r="K6" s="62"/>
      <c r="L6" s="62"/>
    </row>
    <row r="7" spans="1:38" x14ac:dyDescent="0.25">
      <c r="A7" s="64" t="s">
        <v>74</v>
      </c>
      <c r="B7" s="63" t="s">
        <v>123</v>
      </c>
      <c r="C7" s="62"/>
      <c r="D7" s="62"/>
      <c r="E7" s="62"/>
      <c r="F7" s="62"/>
      <c r="G7" s="62"/>
      <c r="H7" s="62"/>
      <c r="I7" s="62"/>
      <c r="J7" s="62"/>
      <c r="K7" s="62"/>
      <c r="L7" s="62"/>
    </row>
    <row r="8" spans="1:38" x14ac:dyDescent="0.25">
      <c r="A8" s="62"/>
      <c r="B8" s="62"/>
      <c r="C8" s="62"/>
      <c r="D8" s="62"/>
      <c r="E8" s="62"/>
      <c r="F8" s="62"/>
      <c r="G8" s="62"/>
      <c r="H8" s="62"/>
      <c r="I8" s="62"/>
      <c r="J8" s="62"/>
      <c r="K8" s="62"/>
      <c r="L8" s="62"/>
    </row>
    <row r="9" spans="1:38" x14ac:dyDescent="0.25">
      <c r="A9" s="65" t="s">
        <v>89</v>
      </c>
      <c r="B9" s="66" t="s">
        <v>124</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row>
    <row r="10" spans="1:38" x14ac:dyDescent="0.25">
      <c r="A10" s="62"/>
      <c r="B10" s="67" t="s">
        <v>125</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row>
    <row r="11" spans="1:38" x14ac:dyDescent="0.25">
      <c r="A11" s="244" t="s">
        <v>100</v>
      </c>
      <c r="B11" s="245"/>
      <c r="C11" s="238" t="s">
        <v>51</v>
      </c>
      <c r="D11" s="239"/>
      <c r="E11" s="240"/>
      <c r="F11" s="238" t="s">
        <v>52</v>
      </c>
      <c r="G11" s="239"/>
      <c r="H11" s="240"/>
      <c r="I11" s="238" t="s">
        <v>53</v>
      </c>
      <c r="J11" s="239"/>
      <c r="K11" s="240"/>
      <c r="L11" s="238" t="s">
        <v>54</v>
      </c>
      <c r="M11" s="239"/>
      <c r="N11" s="240"/>
      <c r="O11" s="238" t="s">
        <v>55</v>
      </c>
      <c r="P11" s="239"/>
      <c r="Q11" s="240"/>
      <c r="R11" s="238" t="s">
        <v>56</v>
      </c>
      <c r="S11" s="239"/>
      <c r="T11" s="240"/>
      <c r="U11" s="238" t="s">
        <v>57</v>
      </c>
      <c r="V11" s="239"/>
      <c r="W11" s="240"/>
      <c r="X11" s="238" t="s">
        <v>58</v>
      </c>
      <c r="Y11" s="239"/>
      <c r="Z11" s="240"/>
      <c r="AA11" s="238" t="s">
        <v>59</v>
      </c>
      <c r="AB11" s="239"/>
      <c r="AC11" s="240"/>
      <c r="AD11" s="238" t="s">
        <v>60</v>
      </c>
      <c r="AE11" s="239"/>
      <c r="AF11" s="240"/>
      <c r="AG11" s="238" t="s">
        <v>61</v>
      </c>
      <c r="AH11" s="239"/>
      <c r="AI11" s="240"/>
      <c r="AJ11" s="238" t="s">
        <v>62</v>
      </c>
      <c r="AK11" s="239"/>
      <c r="AL11" s="240"/>
    </row>
    <row r="12" spans="1:38" x14ac:dyDescent="0.25">
      <c r="A12" s="246"/>
      <c r="B12" s="247"/>
      <c r="C12" s="74" t="s">
        <v>64</v>
      </c>
      <c r="D12" s="74" t="s">
        <v>83</v>
      </c>
      <c r="E12" s="74" t="s">
        <v>65</v>
      </c>
      <c r="F12" s="74" t="s">
        <v>64</v>
      </c>
      <c r="G12" s="74" t="s">
        <v>83</v>
      </c>
      <c r="H12" s="74" t="s">
        <v>65</v>
      </c>
      <c r="I12" s="74" t="s">
        <v>64</v>
      </c>
      <c r="J12" s="74" t="s">
        <v>83</v>
      </c>
      <c r="K12" s="74" t="s">
        <v>65</v>
      </c>
      <c r="L12" s="74" t="s">
        <v>64</v>
      </c>
      <c r="M12" s="74" t="s">
        <v>83</v>
      </c>
      <c r="N12" s="74" t="s">
        <v>65</v>
      </c>
      <c r="O12" s="74" t="s">
        <v>64</v>
      </c>
      <c r="P12" s="74" t="s">
        <v>83</v>
      </c>
      <c r="Q12" s="74" t="s">
        <v>65</v>
      </c>
      <c r="R12" s="74" t="s">
        <v>64</v>
      </c>
      <c r="S12" s="74" t="s">
        <v>83</v>
      </c>
      <c r="T12" s="74" t="s">
        <v>65</v>
      </c>
      <c r="U12" s="74" t="s">
        <v>64</v>
      </c>
      <c r="V12" s="74" t="s">
        <v>83</v>
      </c>
      <c r="W12" s="74" t="s">
        <v>65</v>
      </c>
      <c r="X12" s="74" t="s">
        <v>64</v>
      </c>
      <c r="Y12" s="74" t="s">
        <v>83</v>
      </c>
      <c r="Z12" s="74" t="s">
        <v>65</v>
      </c>
      <c r="AA12" s="74" t="s">
        <v>64</v>
      </c>
      <c r="AB12" s="74" t="s">
        <v>83</v>
      </c>
      <c r="AC12" s="74" t="s">
        <v>65</v>
      </c>
      <c r="AD12" s="74" t="s">
        <v>64</v>
      </c>
      <c r="AE12" s="74" t="s">
        <v>83</v>
      </c>
      <c r="AF12" s="74" t="s">
        <v>65</v>
      </c>
      <c r="AG12" s="74" t="s">
        <v>64</v>
      </c>
      <c r="AH12" s="74" t="s">
        <v>83</v>
      </c>
      <c r="AI12" s="74" t="s">
        <v>65</v>
      </c>
      <c r="AJ12" s="74" t="s">
        <v>64</v>
      </c>
      <c r="AK12" s="74" t="s">
        <v>83</v>
      </c>
      <c r="AL12" s="74" t="s">
        <v>65</v>
      </c>
    </row>
    <row r="13" spans="1:38" x14ac:dyDescent="0.25">
      <c r="A13" s="241" t="s">
        <v>99</v>
      </c>
      <c r="B13" s="242"/>
      <c r="C13" s="78">
        <f>SUM(C14:C17)</f>
        <v>820</v>
      </c>
      <c r="D13" s="78">
        <f>SUM(D14:D17)</f>
        <v>745</v>
      </c>
      <c r="E13" s="79">
        <f>C13/D13</f>
        <v>1.1006711409395973</v>
      </c>
      <c r="F13" s="78">
        <f t="shared" ref="F13:G13" si="0">SUM(F14:F17)</f>
        <v>990</v>
      </c>
      <c r="G13" s="78">
        <f t="shared" si="0"/>
        <v>807</v>
      </c>
      <c r="H13" s="79">
        <f t="shared" ref="H13:H17" si="1">F13/G13</f>
        <v>1.2267657992565055</v>
      </c>
      <c r="I13" s="78">
        <f t="shared" ref="I13:J13" si="2">SUM(I14:I17)</f>
        <v>707</v>
      </c>
      <c r="J13" s="78">
        <f t="shared" si="2"/>
        <v>634</v>
      </c>
      <c r="K13" s="79">
        <f t="shared" ref="K13:K17" si="3">I13/J13</f>
        <v>1.1151419558359621</v>
      </c>
      <c r="L13" s="78">
        <f t="shared" ref="L13:M13" si="4">SUM(L14:L17)</f>
        <v>895</v>
      </c>
      <c r="M13" s="78">
        <f t="shared" si="4"/>
        <v>925</v>
      </c>
      <c r="N13" s="79">
        <f t="shared" ref="N13" si="5">L13/M13</f>
        <v>0.96756756756756757</v>
      </c>
      <c r="O13" s="78">
        <f t="shared" ref="O13:P13" si="6">SUM(O14:O17)</f>
        <v>731</v>
      </c>
      <c r="P13" s="78">
        <f t="shared" si="6"/>
        <v>923</v>
      </c>
      <c r="Q13" s="79">
        <f t="shared" ref="Q13:Q17" si="7">O13/P13</f>
        <v>0.79198266522210181</v>
      </c>
      <c r="R13" s="78">
        <f t="shared" ref="R13:V13" si="8">SUM(R14:R17)</f>
        <v>1137</v>
      </c>
      <c r="S13" s="78">
        <f t="shared" si="8"/>
        <v>873</v>
      </c>
      <c r="T13" s="79">
        <f t="shared" ref="T13:T16" si="9">R13/S13</f>
        <v>1.302405498281787</v>
      </c>
      <c r="U13" s="78">
        <f>SUM(U14:U17)</f>
        <v>889</v>
      </c>
      <c r="V13" s="78">
        <f t="shared" si="8"/>
        <v>1039</v>
      </c>
      <c r="W13" s="79">
        <f t="shared" ref="W13:W17" si="10">U13/V13</f>
        <v>0.85563041385948024</v>
      </c>
      <c r="X13" s="78">
        <f t="shared" ref="X13:Y13" si="11">SUM(X14:X17)</f>
        <v>0</v>
      </c>
      <c r="Y13" s="78">
        <f t="shared" si="11"/>
        <v>0</v>
      </c>
      <c r="Z13" s="79" t="e">
        <f t="shared" ref="Z13:Z17" si="12">X13/Y13</f>
        <v>#DIV/0!</v>
      </c>
      <c r="AA13" s="78">
        <f t="shared" ref="AA13:AB13" si="13">SUM(AA14:AA17)</f>
        <v>0</v>
      </c>
      <c r="AB13" s="78">
        <f t="shared" si="13"/>
        <v>0</v>
      </c>
      <c r="AC13" s="79" t="e">
        <f t="shared" ref="AC13:AC17" si="14">AA13/AB13</f>
        <v>#DIV/0!</v>
      </c>
      <c r="AD13" s="78">
        <f t="shared" ref="AD13:AE13" si="15">SUM(AD14:AD17)</f>
        <v>0</v>
      </c>
      <c r="AE13" s="78">
        <f t="shared" si="15"/>
        <v>0</v>
      </c>
      <c r="AF13" s="79" t="e">
        <f t="shared" ref="AF13:AF17" si="16">AD13/AE13</f>
        <v>#DIV/0!</v>
      </c>
      <c r="AG13" s="78">
        <f t="shared" ref="AG13:AK13" si="17">SUM(AG14:AG17)</f>
        <v>0</v>
      </c>
      <c r="AH13" s="78">
        <f t="shared" si="17"/>
        <v>0</v>
      </c>
      <c r="AI13" s="79" t="e">
        <f t="shared" ref="AI13:AI17" si="18">AG13/AH13</f>
        <v>#DIV/0!</v>
      </c>
      <c r="AJ13" s="78">
        <f t="shared" si="17"/>
        <v>0</v>
      </c>
      <c r="AK13" s="78">
        <f t="shared" si="17"/>
        <v>0</v>
      </c>
      <c r="AL13" s="79" t="e">
        <f t="shared" ref="AL13:AL17" si="19">AJ13/AK13</f>
        <v>#DIV/0!</v>
      </c>
    </row>
    <row r="14" spans="1:38" x14ac:dyDescent="0.25">
      <c r="A14" s="73" t="s">
        <v>126</v>
      </c>
      <c r="B14" s="72" t="s">
        <v>127</v>
      </c>
      <c r="C14" s="69">
        <f>'22 CUSN'!C14-'23 CUSN'!D14</f>
        <v>154</v>
      </c>
      <c r="D14" s="69">
        <v>90</v>
      </c>
      <c r="E14" s="79">
        <f t="shared" ref="E14:E17" si="20">C14/D14</f>
        <v>1.711111111111111</v>
      </c>
      <c r="F14" s="69">
        <f>'22 CUSN'!F14-'23 CUSN'!G14</f>
        <v>156</v>
      </c>
      <c r="G14" s="69">
        <v>96</v>
      </c>
      <c r="H14" s="79">
        <f t="shared" si="1"/>
        <v>1.625</v>
      </c>
      <c r="I14" s="69">
        <f>'22 CUSN'!I14-'23 CUSN'!J14</f>
        <v>69</v>
      </c>
      <c r="J14" s="69">
        <v>66</v>
      </c>
      <c r="K14" s="79">
        <f t="shared" si="3"/>
        <v>1.0454545454545454</v>
      </c>
      <c r="L14" s="69">
        <f>'22 CUSN'!L14-'23 CUSN'!M14</f>
        <v>159</v>
      </c>
      <c r="M14" s="69">
        <v>171</v>
      </c>
      <c r="N14" s="71">
        <v>0.6</v>
      </c>
      <c r="O14" s="69">
        <f>'22 CUSN'!O14-'23 CUSN'!P14</f>
        <v>125</v>
      </c>
      <c r="P14" s="69">
        <v>220</v>
      </c>
      <c r="Q14" s="79">
        <f t="shared" si="7"/>
        <v>0.56818181818181823</v>
      </c>
      <c r="R14" s="69">
        <f>'22 CUSN'!R14-'23 CUSN'!S14</f>
        <v>108</v>
      </c>
      <c r="S14" s="69">
        <v>289</v>
      </c>
      <c r="T14" s="79">
        <f t="shared" si="9"/>
        <v>0.37370242214532873</v>
      </c>
      <c r="U14" s="69">
        <f>'22 CUSN'!U14-'23 CUSN'!V14</f>
        <v>93</v>
      </c>
      <c r="V14" s="69">
        <v>212</v>
      </c>
      <c r="W14" s="79">
        <f t="shared" si="10"/>
        <v>0.43867924528301888</v>
      </c>
      <c r="X14" s="69">
        <f>'22 CUSN'!X14-'23 CUSN'!Y14</f>
        <v>0</v>
      </c>
      <c r="Y14" s="69"/>
      <c r="Z14" s="79" t="e">
        <f t="shared" si="12"/>
        <v>#DIV/0!</v>
      </c>
      <c r="AA14" s="69">
        <f>'22 CUSN'!AA14-'23 CUSN'!AB14</f>
        <v>0</v>
      </c>
      <c r="AB14" s="69"/>
      <c r="AC14" s="79" t="e">
        <f t="shared" si="14"/>
        <v>#DIV/0!</v>
      </c>
      <c r="AD14" s="69">
        <f>'22 CUSN'!AD14-'23 CUSN'!AE14</f>
        <v>0</v>
      </c>
      <c r="AE14" s="69"/>
      <c r="AF14" s="79" t="e">
        <f t="shared" si="16"/>
        <v>#DIV/0!</v>
      </c>
      <c r="AG14" s="69">
        <f>'22 CUSN'!AG14-'23 CUSN'!AH14</f>
        <v>0</v>
      </c>
      <c r="AH14" s="69"/>
      <c r="AI14" s="79" t="e">
        <f t="shared" si="18"/>
        <v>#DIV/0!</v>
      </c>
      <c r="AJ14" s="69">
        <f>'22 CUSN'!AJ14-'23 CUSN'!AK14</f>
        <v>0</v>
      </c>
      <c r="AK14" s="69"/>
      <c r="AL14" s="79" t="e">
        <f t="shared" si="19"/>
        <v>#DIV/0!</v>
      </c>
    </row>
    <row r="15" spans="1:38" x14ac:dyDescent="0.25">
      <c r="A15" s="73" t="s">
        <v>93</v>
      </c>
      <c r="B15" s="72" t="s">
        <v>1</v>
      </c>
      <c r="C15" s="69">
        <f>'22 CUSN'!C15-'23 CUSN'!D15</f>
        <v>175</v>
      </c>
      <c r="D15" s="69">
        <v>269</v>
      </c>
      <c r="E15" s="79">
        <f t="shared" si="20"/>
        <v>0.65055762081784385</v>
      </c>
      <c r="F15" s="69">
        <f>'22 CUSN'!F15-'23 CUSN'!G15</f>
        <v>234</v>
      </c>
      <c r="G15" s="69">
        <v>318</v>
      </c>
      <c r="H15" s="79">
        <f t="shared" si="1"/>
        <v>0.73584905660377353</v>
      </c>
      <c r="I15" s="69">
        <f>'22 CUSN'!I15-'23 CUSN'!J15</f>
        <v>203</v>
      </c>
      <c r="J15" s="69">
        <v>283</v>
      </c>
      <c r="K15" s="79">
        <f t="shared" si="3"/>
        <v>0.71731448763250882</v>
      </c>
      <c r="L15" s="69">
        <f>'22 CUSN'!L15-'23 CUSN'!M15</f>
        <v>206</v>
      </c>
      <c r="M15" s="69">
        <v>262</v>
      </c>
      <c r="N15" s="71">
        <v>1.8</v>
      </c>
      <c r="O15" s="69">
        <f>'22 CUSN'!O15-'23 CUSN'!P15</f>
        <v>199</v>
      </c>
      <c r="P15" s="69">
        <v>240</v>
      </c>
      <c r="Q15" s="79">
        <f t="shared" si="7"/>
        <v>0.82916666666666672</v>
      </c>
      <c r="R15" s="69">
        <f>'22 CUSN'!R15-'23 CUSN'!S15</f>
        <v>404</v>
      </c>
      <c r="S15" s="69">
        <v>24</v>
      </c>
      <c r="T15" s="79">
        <f t="shared" si="9"/>
        <v>16.833333333333332</v>
      </c>
      <c r="U15" s="69">
        <f>'22 CUSN'!U15-'23 CUSN'!V15</f>
        <v>227</v>
      </c>
      <c r="V15" s="69">
        <v>332</v>
      </c>
      <c r="W15" s="79">
        <v>0</v>
      </c>
      <c r="X15" s="69">
        <f>'22 CUSN'!X15-'23 CUSN'!Y15</f>
        <v>0</v>
      </c>
      <c r="Y15" s="69"/>
      <c r="Z15" s="79" t="e">
        <f t="shared" si="12"/>
        <v>#DIV/0!</v>
      </c>
      <c r="AA15" s="69">
        <f>'22 CUSN'!AA15-'23 CUSN'!AB15</f>
        <v>0</v>
      </c>
      <c r="AB15" s="69"/>
      <c r="AC15" s="79" t="e">
        <f t="shared" si="14"/>
        <v>#DIV/0!</v>
      </c>
      <c r="AD15" s="69">
        <f>'22 CUSN'!AD15-'23 CUSN'!AE15</f>
        <v>0</v>
      </c>
      <c r="AE15" s="69"/>
      <c r="AF15" s="79" t="e">
        <f>AD15/AE15</f>
        <v>#DIV/0!</v>
      </c>
      <c r="AG15" s="69">
        <f>'22 CUSN'!AG15-'23 CUSN'!AH15</f>
        <v>0</v>
      </c>
      <c r="AH15" s="69"/>
      <c r="AI15" s="79" t="e">
        <f t="shared" si="18"/>
        <v>#DIV/0!</v>
      </c>
      <c r="AJ15" s="69">
        <f>'22 CUSN'!AJ15-'23 CUSN'!AK15</f>
        <v>0</v>
      </c>
      <c r="AK15" s="69"/>
      <c r="AL15" s="79" t="e">
        <f t="shared" si="19"/>
        <v>#DIV/0!</v>
      </c>
    </row>
    <row r="16" spans="1:38" x14ac:dyDescent="0.25">
      <c r="A16" s="73" t="s">
        <v>95</v>
      </c>
      <c r="B16" s="72" t="s">
        <v>3</v>
      </c>
      <c r="C16" s="69">
        <f>'22 CUSN'!C16-'23 CUSN'!D16</f>
        <v>63</v>
      </c>
      <c r="D16" s="69">
        <v>124</v>
      </c>
      <c r="E16" s="79">
        <f t="shared" si="20"/>
        <v>0.50806451612903225</v>
      </c>
      <c r="F16" s="69">
        <f>'22 CUSN'!F16-'23 CUSN'!G16</f>
        <v>64</v>
      </c>
      <c r="G16" s="69">
        <v>125</v>
      </c>
      <c r="H16" s="79">
        <f t="shared" si="1"/>
        <v>0.51200000000000001</v>
      </c>
      <c r="I16" s="69">
        <f>'22 CUSN'!I16-'23 CUSN'!J16</f>
        <v>16</v>
      </c>
      <c r="J16" s="69">
        <v>57</v>
      </c>
      <c r="K16" s="79">
        <f t="shared" si="3"/>
        <v>0.2807017543859649</v>
      </c>
      <c r="L16" s="69">
        <f>'22 CUSN'!L16-'23 CUSN'!M16</f>
        <v>87</v>
      </c>
      <c r="M16" s="69">
        <v>264</v>
      </c>
      <c r="N16" s="71">
        <v>1.3</v>
      </c>
      <c r="O16" s="69">
        <f>'22 CUSN'!O16-'23 CUSN'!P16</f>
        <v>206</v>
      </c>
      <c r="P16" s="69">
        <v>262</v>
      </c>
      <c r="Q16" s="79">
        <f t="shared" si="7"/>
        <v>0.7862595419847328</v>
      </c>
      <c r="R16" s="69">
        <f>'22 CUSN'!R16-'23 CUSN'!S16</f>
        <v>169</v>
      </c>
      <c r="S16" s="69">
        <v>299</v>
      </c>
      <c r="T16" s="79">
        <f t="shared" si="9"/>
        <v>0.56521739130434778</v>
      </c>
      <c r="U16" s="69">
        <f>'22 CUSN'!U16-'23 CUSN'!V16</f>
        <v>113</v>
      </c>
      <c r="V16" s="69">
        <v>189</v>
      </c>
      <c r="W16" s="79">
        <f t="shared" si="10"/>
        <v>0.59788359788359791</v>
      </c>
      <c r="X16" s="69">
        <f>'22 CUSN'!X16-'23 CUSN'!Y16</f>
        <v>0</v>
      </c>
      <c r="Y16" s="69"/>
      <c r="Z16" s="79" t="e">
        <f t="shared" si="12"/>
        <v>#DIV/0!</v>
      </c>
      <c r="AA16" s="69">
        <f>'22 CUSN'!AA16-'23 CUSN'!AB16</f>
        <v>0</v>
      </c>
      <c r="AB16" s="69"/>
      <c r="AC16" s="79" t="e">
        <f t="shared" si="14"/>
        <v>#DIV/0!</v>
      </c>
      <c r="AD16" s="69">
        <f>'22 CUSN'!AD16-'23 CUSN'!AE16</f>
        <v>0</v>
      </c>
      <c r="AE16" s="69"/>
      <c r="AF16" s="79" t="e">
        <f>AD16/AE16</f>
        <v>#DIV/0!</v>
      </c>
      <c r="AG16" s="69">
        <f>'22 CUSN'!AG16-'23 CUSN'!AH16</f>
        <v>0</v>
      </c>
      <c r="AH16" s="69"/>
      <c r="AI16" s="79" t="e">
        <f t="shared" si="18"/>
        <v>#DIV/0!</v>
      </c>
      <c r="AJ16" s="69">
        <f>'22 CUSN'!AJ16-'23 CUSN'!AK16</f>
        <v>0</v>
      </c>
      <c r="AK16" s="69"/>
      <c r="AL16" s="79" t="e">
        <f t="shared" si="19"/>
        <v>#DIV/0!</v>
      </c>
    </row>
    <row r="17" spans="1:38" x14ac:dyDescent="0.25">
      <c r="A17" s="73" t="s">
        <v>128</v>
      </c>
      <c r="B17" s="72" t="s">
        <v>129</v>
      </c>
      <c r="C17" s="69">
        <f>'22 CUSN'!C17-'23 CUSN'!D17</f>
        <v>428</v>
      </c>
      <c r="D17" s="69">
        <v>262</v>
      </c>
      <c r="E17" s="79">
        <f t="shared" si="20"/>
        <v>1.633587786259542</v>
      </c>
      <c r="F17" s="69">
        <f>'22 CUSN'!F17-'23 CUSN'!G17</f>
        <v>536</v>
      </c>
      <c r="G17" s="69">
        <v>268</v>
      </c>
      <c r="H17" s="79">
        <f t="shared" si="1"/>
        <v>2</v>
      </c>
      <c r="I17" s="69">
        <f>'22 CUSN'!I17-'23 CUSN'!J17</f>
        <v>419</v>
      </c>
      <c r="J17" s="69">
        <v>228</v>
      </c>
      <c r="K17" s="79">
        <f t="shared" si="3"/>
        <v>1.8377192982456141</v>
      </c>
      <c r="L17" s="69">
        <f>'22 CUSN'!L17-'23 CUSN'!M17</f>
        <v>443</v>
      </c>
      <c r="M17" s="69">
        <v>228</v>
      </c>
      <c r="N17" s="71">
        <v>1.1000000000000001</v>
      </c>
      <c r="O17" s="69">
        <f>'22 CUSN'!O17-'23 CUSN'!P17</f>
        <v>201</v>
      </c>
      <c r="P17" s="69">
        <v>201</v>
      </c>
      <c r="Q17" s="79">
        <f t="shared" si="7"/>
        <v>1</v>
      </c>
      <c r="R17" s="69">
        <f>'22 CUSN'!R17-'23 CUSN'!S17</f>
        <v>456</v>
      </c>
      <c r="S17" s="69">
        <v>261</v>
      </c>
      <c r="T17" s="71">
        <v>1.2</v>
      </c>
      <c r="U17" s="69">
        <f>'22 CUSN'!U17-'23 CUSN'!V17</f>
        <v>456</v>
      </c>
      <c r="V17" s="69">
        <v>306</v>
      </c>
      <c r="W17" s="79">
        <f t="shared" si="10"/>
        <v>1.4901960784313726</v>
      </c>
      <c r="X17" s="69">
        <f>'22 CUSN'!X17-'23 CUSN'!Y17</f>
        <v>0</v>
      </c>
      <c r="Y17" s="69"/>
      <c r="Z17" s="79" t="e">
        <f t="shared" si="12"/>
        <v>#DIV/0!</v>
      </c>
      <c r="AA17" s="69">
        <f>'22 CUSN'!AA17-'23 CUSN'!AB17</f>
        <v>0</v>
      </c>
      <c r="AB17" s="69"/>
      <c r="AC17" s="79" t="e">
        <f t="shared" si="14"/>
        <v>#DIV/0!</v>
      </c>
      <c r="AD17" s="69">
        <f>'22 CUSN'!AD17-'23 CUSN'!AE17</f>
        <v>0</v>
      </c>
      <c r="AE17" s="69"/>
      <c r="AF17" s="79" t="e">
        <f t="shared" si="16"/>
        <v>#DIV/0!</v>
      </c>
      <c r="AG17" s="69">
        <f>'22 CUSN'!AG17-'23 CUSN'!AH17</f>
        <v>0</v>
      </c>
      <c r="AH17" s="69"/>
      <c r="AI17" s="79" t="e">
        <f t="shared" si="18"/>
        <v>#DIV/0!</v>
      </c>
      <c r="AJ17" s="69">
        <f>'22 CUSN'!AJ17-'23 CUSN'!AK17</f>
        <v>0</v>
      </c>
      <c r="AK17" s="69"/>
      <c r="AL17" s="79" t="e">
        <f t="shared" si="19"/>
        <v>#DIV/0!</v>
      </c>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44"/>
  <sheetViews>
    <sheetView topLeftCell="A3" zoomScaleNormal="100" workbookViewId="0">
      <pane xSplit="1" topLeftCell="J1" activePane="topRight" state="frozen"/>
      <selection pane="topRight" activeCell="T15" sqref="T15"/>
    </sheetView>
  </sheetViews>
  <sheetFormatPr baseColWidth="10" defaultRowHeight="15" x14ac:dyDescent="0.25"/>
  <cols>
    <col min="1" max="1" width="23" customWidth="1"/>
    <col min="2" max="19" width="12" customWidth="1"/>
    <col min="24" max="24" width="11.85546875" bestFit="1" customWidth="1"/>
    <col min="25" max="25" width="12" bestFit="1" customWidth="1"/>
  </cols>
  <sheetData>
    <row r="1" spans="1:37" s="11" customFormat="1" x14ac:dyDescent="0.25">
      <c r="A1" s="10" t="s">
        <v>243</v>
      </c>
    </row>
    <row r="2" spans="1:37" s="11" customFormat="1" x14ac:dyDescent="0.25"/>
    <row r="3" spans="1:37" s="12" customFormat="1" ht="46.5" customHeight="1" x14ac:dyDescent="0.25">
      <c r="A3" s="214" t="s">
        <v>25</v>
      </c>
      <c r="B3" s="215" t="s">
        <v>168</v>
      </c>
      <c r="C3" s="215"/>
      <c r="D3" s="215"/>
      <c r="E3" s="215"/>
      <c r="F3" s="215"/>
      <c r="G3" s="215"/>
      <c r="H3" s="214" t="s">
        <v>24</v>
      </c>
      <c r="I3" s="214">
        <v>100</v>
      </c>
    </row>
    <row r="4" spans="1:37" s="12" customFormat="1" ht="46.5" customHeight="1" x14ac:dyDescent="0.25">
      <c r="A4" s="214"/>
      <c r="B4" s="214" t="s">
        <v>169</v>
      </c>
      <c r="C4" s="214"/>
      <c r="D4" s="214"/>
      <c r="E4" s="214"/>
      <c r="F4" s="214"/>
      <c r="G4" s="214"/>
      <c r="H4" s="214"/>
      <c r="I4" s="214"/>
    </row>
    <row r="6" spans="1:37"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c r="T6" s="212" t="s">
        <v>16</v>
      </c>
      <c r="U6" s="212"/>
      <c r="V6" s="212"/>
      <c r="W6" s="212" t="s">
        <v>17</v>
      </c>
      <c r="X6" s="212"/>
      <c r="Y6" s="212"/>
      <c r="Z6" s="212" t="s">
        <v>18</v>
      </c>
      <c r="AA6" s="212"/>
      <c r="AB6" s="212"/>
      <c r="AC6" s="212" t="s">
        <v>19</v>
      </c>
      <c r="AD6" s="212"/>
      <c r="AE6" s="212"/>
      <c r="AF6" s="212" t="s">
        <v>20</v>
      </c>
      <c r="AG6" s="212"/>
      <c r="AH6" s="212"/>
      <c r="AI6" s="212" t="s">
        <v>21</v>
      </c>
      <c r="AJ6" s="212"/>
      <c r="AK6" s="212"/>
    </row>
    <row r="7" spans="1:37"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147">
        <f>SUM(B9:B14)</f>
        <v>2208</v>
      </c>
      <c r="C8" s="147">
        <f>SUM(C9:C14)</f>
        <v>15624</v>
      </c>
      <c r="D8" s="8">
        <f t="shared" ref="D8:D14" si="0">B8/C8*100</f>
        <v>14.132104454685098</v>
      </c>
      <c r="E8" s="147">
        <f>SUM(E9:E14)</f>
        <v>6161</v>
      </c>
      <c r="F8" s="147">
        <f>SUM(F9:F14)</f>
        <v>14112</v>
      </c>
      <c r="G8" s="8">
        <f t="shared" ref="G8:G14" si="1">E8/F8*100</f>
        <v>43.657879818594104</v>
      </c>
      <c r="H8" s="9">
        <f>SUM(H9:H14)</f>
        <v>4502</v>
      </c>
      <c r="I8" s="9">
        <f>SUM(I9:I14)</f>
        <v>15624</v>
      </c>
      <c r="J8" s="7">
        <f t="shared" ref="J8:J14" si="2">H8/I8*100</f>
        <v>28.814644137224782</v>
      </c>
      <c r="K8" s="167">
        <f>SUM(K9:K14)</f>
        <v>3446</v>
      </c>
      <c r="L8" s="168">
        <f>SUM(L9:L14)</f>
        <v>15120</v>
      </c>
      <c r="M8" s="7">
        <f t="shared" ref="M8:M14" si="3">K8/L8*100</f>
        <v>22.791005291005291</v>
      </c>
      <c r="N8" s="6">
        <f>SUM(N9:N14)</f>
        <v>3911</v>
      </c>
      <c r="O8" s="6">
        <f>SUM(O9:O14)</f>
        <v>15624</v>
      </c>
      <c r="P8" s="7">
        <f t="shared" ref="P8:P14" si="4">N8/O8*100</f>
        <v>25.03200204813108</v>
      </c>
      <c r="Q8" s="6">
        <f>SUM(Q9:Q14)</f>
        <v>3228</v>
      </c>
      <c r="R8" s="6">
        <f>SUM(U9:U14)</f>
        <v>15624</v>
      </c>
      <c r="S8" s="7">
        <f t="shared" ref="S8" si="5">Q8/R8*100</f>
        <v>20.660522273425499</v>
      </c>
      <c r="T8" s="6">
        <f>SUM(T9:T14)</f>
        <v>291</v>
      </c>
      <c r="U8" s="116">
        <f>SUM(U9:U14)</f>
        <v>15624</v>
      </c>
      <c r="V8" s="7">
        <f>T8/U8*100</f>
        <v>1.8625192012288787</v>
      </c>
      <c r="W8" s="6">
        <f>SUM(W9:W14)</f>
        <v>94</v>
      </c>
      <c r="X8" s="116">
        <f>SUM(X9:X14)</f>
        <v>15624</v>
      </c>
      <c r="Y8" s="7">
        <f>W8/X8*100</f>
        <v>0.60163850486431125</v>
      </c>
      <c r="Z8" s="6">
        <f t="shared" ref="Z8:AG8" si="6">SUM(Z9:Z13)</f>
        <v>165</v>
      </c>
      <c r="AA8" s="6">
        <f t="shared" si="6"/>
        <v>10800</v>
      </c>
      <c r="AB8" s="7">
        <f t="shared" ref="AB8:AB14" si="7">Z8/AA8*100</f>
        <v>1.5277777777777777</v>
      </c>
      <c r="AC8" s="6">
        <f t="shared" si="6"/>
        <v>0</v>
      </c>
      <c r="AD8" s="6">
        <f t="shared" si="6"/>
        <v>11160</v>
      </c>
      <c r="AE8" s="7">
        <f t="shared" ref="AE8:AE14" si="8">AC8/AD8*100</f>
        <v>0</v>
      </c>
      <c r="AF8" s="6">
        <f t="shared" si="6"/>
        <v>0</v>
      </c>
      <c r="AG8" s="6">
        <f t="shared" si="6"/>
        <v>10800</v>
      </c>
      <c r="AH8" s="7">
        <f t="shared" ref="AH8:AH14" si="9">AF8/AG8*100</f>
        <v>0</v>
      </c>
      <c r="AI8" s="6">
        <f t="shared" ref="AI8:AJ8" si="10">SUM(AI9:AI13)</f>
        <v>0</v>
      </c>
      <c r="AJ8" s="6">
        <f t="shared" si="10"/>
        <v>0</v>
      </c>
      <c r="AK8" s="7" t="e">
        <f t="shared" ref="AK8:AK14" si="11">AI8/AJ8*100</f>
        <v>#DIV/0!</v>
      </c>
    </row>
    <row r="9" spans="1:37" x14ac:dyDescent="0.25">
      <c r="A9" s="6" t="s">
        <v>1</v>
      </c>
      <c r="B9" s="118">
        <v>956</v>
      </c>
      <c r="C9" s="118">
        <f t="shared" ref="C9:C14" si="12">B17*$B$24*24</f>
        <v>7440</v>
      </c>
      <c r="D9" s="8">
        <f t="shared" si="0"/>
        <v>12.8494623655914</v>
      </c>
      <c r="E9" s="118">
        <v>3935</v>
      </c>
      <c r="F9" s="118">
        <f t="shared" ref="F9:F14" si="13">B17*$B$25*24</f>
        <v>6720</v>
      </c>
      <c r="G9" s="8">
        <f t="shared" si="1"/>
        <v>58.556547619047613</v>
      </c>
      <c r="H9" s="118">
        <v>2970</v>
      </c>
      <c r="I9" s="118">
        <f t="shared" ref="I9:I14" si="14">B17*$B$26*24</f>
        <v>7440</v>
      </c>
      <c r="J9" s="7">
        <f t="shared" si="2"/>
        <v>39.919354838709673</v>
      </c>
      <c r="K9" s="168">
        <v>1519</v>
      </c>
      <c r="L9" s="118">
        <f t="shared" ref="L9:L14" si="15">B17*$B$27*24</f>
        <v>7200</v>
      </c>
      <c r="M9" s="7">
        <f t="shared" si="3"/>
        <v>21.097222222222221</v>
      </c>
      <c r="N9" s="116">
        <v>1823</v>
      </c>
      <c r="O9" s="116">
        <f>B17*$B$28*24</f>
        <v>7440</v>
      </c>
      <c r="P9" s="7">
        <f t="shared" si="4"/>
        <v>24.502688172043012</v>
      </c>
      <c r="Q9" s="116">
        <v>1500</v>
      </c>
      <c r="R9" s="116">
        <f t="shared" ref="R9:R14" si="16">B17*$B$29*24</f>
        <v>7200</v>
      </c>
      <c r="S9" s="7">
        <f t="shared" ref="S9:S14" si="17">Q9/U9*100</f>
        <v>20.161290322580644</v>
      </c>
      <c r="T9" s="116">
        <v>0</v>
      </c>
      <c r="U9" s="116">
        <f t="shared" ref="U9:U14" si="18">B17*$B$30*24</f>
        <v>7440</v>
      </c>
      <c r="V9" s="7">
        <f>T9/U9*100</f>
        <v>0</v>
      </c>
      <c r="W9" s="116">
        <v>0</v>
      </c>
      <c r="X9" s="118">
        <f t="shared" ref="X9:X14" si="19">B17*$B$31*24</f>
        <v>7440</v>
      </c>
      <c r="Y9" s="198">
        <f t="shared" ref="Y9:Y14" si="20">W9/X9*100</f>
        <v>0</v>
      </c>
      <c r="Z9" s="116">
        <v>0</v>
      </c>
      <c r="AA9" s="118">
        <f t="shared" ref="AA9:AA14" si="21">B17*$B$32*24</f>
        <v>7200</v>
      </c>
      <c r="AB9" s="7">
        <f t="shared" si="7"/>
        <v>0</v>
      </c>
      <c r="AC9" s="116"/>
      <c r="AD9" s="118">
        <f t="shared" ref="AD9:AD14" si="22">B17*$B$33*24</f>
        <v>7440</v>
      </c>
      <c r="AE9" s="7">
        <f t="shared" si="8"/>
        <v>0</v>
      </c>
      <c r="AF9" s="6"/>
      <c r="AG9" s="118">
        <f>B17*$B$34*24</f>
        <v>7200</v>
      </c>
      <c r="AH9" s="7">
        <f t="shared" si="9"/>
        <v>0</v>
      </c>
      <c r="AI9" s="6"/>
      <c r="AJ9" s="118"/>
      <c r="AK9" s="7" t="e">
        <f t="shared" si="11"/>
        <v>#DIV/0!</v>
      </c>
    </row>
    <row r="10" spans="1:37" x14ac:dyDescent="0.25">
      <c r="A10" s="6" t="s">
        <v>2</v>
      </c>
      <c r="B10" s="9">
        <v>4</v>
      </c>
      <c r="C10" s="118">
        <f t="shared" si="12"/>
        <v>1488</v>
      </c>
      <c r="D10" s="8">
        <f t="shared" si="0"/>
        <v>0.26881720430107531</v>
      </c>
      <c r="E10" s="9">
        <v>61</v>
      </c>
      <c r="F10" s="118">
        <f t="shared" si="13"/>
        <v>1344</v>
      </c>
      <c r="G10" s="8">
        <f t="shared" si="1"/>
        <v>4.5386904761904763</v>
      </c>
      <c r="H10" s="9">
        <v>10</v>
      </c>
      <c r="I10" s="118">
        <f t="shared" si="14"/>
        <v>1488</v>
      </c>
      <c r="J10" s="7">
        <f t="shared" si="2"/>
        <v>0.67204301075268813</v>
      </c>
      <c r="K10" s="167">
        <v>14</v>
      </c>
      <c r="L10" s="118">
        <f t="shared" si="15"/>
        <v>1440</v>
      </c>
      <c r="M10" s="7">
        <f t="shared" si="3"/>
        <v>0.97222222222222221</v>
      </c>
      <c r="N10" s="6">
        <v>37</v>
      </c>
      <c r="O10" s="116">
        <f t="shared" ref="O10:O14" si="23">B18*$B$28*24</f>
        <v>1488</v>
      </c>
      <c r="P10" s="7">
        <f t="shared" si="4"/>
        <v>2.486559139784946</v>
      </c>
      <c r="Q10" s="6">
        <v>34</v>
      </c>
      <c r="R10" s="116">
        <f t="shared" si="16"/>
        <v>1440</v>
      </c>
      <c r="S10" s="7">
        <f t="shared" si="17"/>
        <v>2.28494623655914</v>
      </c>
      <c r="T10" s="6">
        <v>41</v>
      </c>
      <c r="U10" s="116">
        <f t="shared" si="18"/>
        <v>1488</v>
      </c>
      <c r="V10" s="7">
        <f t="shared" ref="V10:V14" si="24">T10/U10*100</f>
        <v>2.7553763440860215</v>
      </c>
      <c r="W10" s="6">
        <v>57</v>
      </c>
      <c r="X10" s="118">
        <f t="shared" si="19"/>
        <v>1488</v>
      </c>
      <c r="Y10" s="198">
        <f t="shared" si="20"/>
        <v>3.8306451612903225</v>
      </c>
      <c r="Z10" s="6">
        <v>61</v>
      </c>
      <c r="AA10" s="118">
        <f t="shared" si="21"/>
        <v>1440</v>
      </c>
      <c r="AB10" s="7">
        <f t="shared" si="7"/>
        <v>4.2361111111111116</v>
      </c>
      <c r="AC10" s="116"/>
      <c r="AD10" s="118">
        <f t="shared" si="22"/>
        <v>1488</v>
      </c>
      <c r="AE10" s="7">
        <f t="shared" si="8"/>
        <v>0</v>
      </c>
      <c r="AF10" s="6"/>
      <c r="AG10" s="118">
        <f>B18*$B$34*24</f>
        <v>1440</v>
      </c>
      <c r="AH10" s="7">
        <f t="shared" si="9"/>
        <v>0</v>
      </c>
      <c r="AI10" s="6"/>
      <c r="AJ10" s="118"/>
      <c r="AK10" s="7" t="e">
        <f t="shared" si="11"/>
        <v>#DIV/0!</v>
      </c>
    </row>
    <row r="11" spans="1:37" x14ac:dyDescent="0.25">
      <c r="A11" s="6" t="s">
        <v>3</v>
      </c>
      <c r="B11" s="9">
        <v>170</v>
      </c>
      <c r="C11" s="118">
        <f t="shared" si="12"/>
        <v>1488</v>
      </c>
      <c r="D11" s="8">
        <f t="shared" si="0"/>
        <v>11.424731182795698</v>
      </c>
      <c r="E11" s="9">
        <v>298</v>
      </c>
      <c r="F11" s="118">
        <f t="shared" si="13"/>
        <v>1344</v>
      </c>
      <c r="G11" s="8">
        <f t="shared" si="1"/>
        <v>22.172619047619047</v>
      </c>
      <c r="H11" s="9">
        <v>517</v>
      </c>
      <c r="I11" s="118">
        <f t="shared" si="14"/>
        <v>1488</v>
      </c>
      <c r="J11" s="7">
        <f t="shared" si="2"/>
        <v>34.744623655913983</v>
      </c>
      <c r="K11" s="168">
        <v>451</v>
      </c>
      <c r="L11" s="118">
        <f t="shared" si="15"/>
        <v>1440</v>
      </c>
      <c r="M11" s="7">
        <f t="shared" si="3"/>
        <v>31.319444444444443</v>
      </c>
      <c r="N11" s="116">
        <v>555</v>
      </c>
      <c r="O11" s="116">
        <f t="shared" si="23"/>
        <v>1488</v>
      </c>
      <c r="P11" s="7">
        <f t="shared" si="4"/>
        <v>37.298387096774192</v>
      </c>
      <c r="Q11" s="116">
        <v>434</v>
      </c>
      <c r="R11" s="116">
        <f t="shared" si="16"/>
        <v>1440</v>
      </c>
      <c r="S11" s="7">
        <f t="shared" si="17"/>
        <v>29.166666666666668</v>
      </c>
      <c r="T11" s="116">
        <v>192</v>
      </c>
      <c r="U11" s="116">
        <f t="shared" si="18"/>
        <v>1488</v>
      </c>
      <c r="V11" s="7">
        <f t="shared" si="24"/>
        <v>12.903225806451612</v>
      </c>
      <c r="W11" s="116">
        <v>20</v>
      </c>
      <c r="X11" s="118">
        <f t="shared" si="19"/>
        <v>1488</v>
      </c>
      <c r="Y11" s="198">
        <f t="shared" si="20"/>
        <v>1.3440860215053763</v>
      </c>
      <c r="Z11" s="116">
        <v>88</v>
      </c>
      <c r="AA11" s="118">
        <f t="shared" si="21"/>
        <v>1440</v>
      </c>
      <c r="AB11" s="7">
        <f t="shared" si="7"/>
        <v>6.1111111111111107</v>
      </c>
      <c r="AC11" s="116"/>
      <c r="AD11" s="118">
        <f t="shared" si="22"/>
        <v>1488</v>
      </c>
      <c r="AE11" s="7">
        <f t="shared" si="8"/>
        <v>0</v>
      </c>
      <c r="AF11" s="6"/>
      <c r="AG11" s="118">
        <f>B19*$B$34*24</f>
        <v>1440</v>
      </c>
      <c r="AH11" s="7">
        <f t="shared" si="9"/>
        <v>0</v>
      </c>
      <c r="AI11" s="6"/>
      <c r="AJ11" s="118"/>
      <c r="AK11" s="7" t="e">
        <f t="shared" si="11"/>
        <v>#DIV/0!</v>
      </c>
    </row>
    <row r="12" spans="1:37" x14ac:dyDescent="0.25">
      <c r="A12" s="6" t="s">
        <v>4</v>
      </c>
      <c r="B12" s="9">
        <v>29</v>
      </c>
      <c r="C12" s="118">
        <f t="shared" si="12"/>
        <v>744</v>
      </c>
      <c r="D12" s="8">
        <f t="shared" si="0"/>
        <v>3.8978494623655915</v>
      </c>
      <c r="E12" s="9">
        <v>39</v>
      </c>
      <c r="F12" s="118">
        <f t="shared" si="13"/>
        <v>672</v>
      </c>
      <c r="G12" s="8">
        <f t="shared" si="1"/>
        <v>5.8035714285714288</v>
      </c>
      <c r="H12" s="9">
        <v>22</v>
      </c>
      <c r="I12" s="118">
        <f t="shared" si="14"/>
        <v>744</v>
      </c>
      <c r="J12" s="7">
        <f t="shared" si="2"/>
        <v>2.956989247311828</v>
      </c>
      <c r="K12" s="167">
        <v>36</v>
      </c>
      <c r="L12" s="118">
        <f t="shared" si="15"/>
        <v>720</v>
      </c>
      <c r="M12" s="7">
        <f t="shared" si="3"/>
        <v>5</v>
      </c>
      <c r="N12" s="6">
        <v>21</v>
      </c>
      <c r="O12" s="116">
        <f t="shared" si="23"/>
        <v>744</v>
      </c>
      <c r="P12" s="7">
        <f t="shared" si="4"/>
        <v>2.82258064516129</v>
      </c>
      <c r="Q12" s="6">
        <v>40</v>
      </c>
      <c r="R12" s="116">
        <f t="shared" si="16"/>
        <v>720</v>
      </c>
      <c r="S12" s="7">
        <f t="shared" si="17"/>
        <v>5.376344086021505</v>
      </c>
      <c r="T12" s="6">
        <v>5</v>
      </c>
      <c r="U12" s="116">
        <f t="shared" si="18"/>
        <v>744</v>
      </c>
      <c r="V12" s="7">
        <f t="shared" si="24"/>
        <v>0.67204301075268813</v>
      </c>
      <c r="W12" s="6">
        <v>0</v>
      </c>
      <c r="X12" s="118">
        <f t="shared" si="19"/>
        <v>744</v>
      </c>
      <c r="Y12" s="198">
        <f t="shared" si="20"/>
        <v>0</v>
      </c>
      <c r="Z12" s="6">
        <v>2</v>
      </c>
      <c r="AA12" s="118">
        <f t="shared" si="21"/>
        <v>720</v>
      </c>
      <c r="AB12" s="7">
        <f t="shared" si="7"/>
        <v>0.27777777777777779</v>
      </c>
      <c r="AC12" s="116"/>
      <c r="AD12" s="118">
        <f t="shared" si="22"/>
        <v>744</v>
      </c>
      <c r="AE12" s="7">
        <f t="shared" si="8"/>
        <v>0</v>
      </c>
      <c r="AF12" s="6"/>
      <c r="AG12" s="118">
        <f>B20*$B$34*24</f>
        <v>720</v>
      </c>
      <c r="AH12" s="7">
        <f t="shared" si="9"/>
        <v>0</v>
      </c>
      <c r="AI12" s="6"/>
      <c r="AJ12" s="118"/>
      <c r="AK12" s="7" t="e">
        <f t="shared" si="11"/>
        <v>#DIV/0!</v>
      </c>
    </row>
    <row r="13" spans="1:37" x14ac:dyDescent="0.25">
      <c r="A13" s="6" t="s">
        <v>5</v>
      </c>
      <c r="B13" s="9">
        <v>43</v>
      </c>
      <c r="C13" s="118">
        <f t="shared" si="12"/>
        <v>0</v>
      </c>
      <c r="D13" s="8" t="e">
        <f t="shared" si="0"/>
        <v>#DIV/0!</v>
      </c>
      <c r="E13" s="9">
        <v>36</v>
      </c>
      <c r="F13" s="118">
        <f t="shared" si="13"/>
        <v>0</v>
      </c>
      <c r="G13" s="8" t="e">
        <f t="shared" si="1"/>
        <v>#DIV/0!</v>
      </c>
      <c r="H13" s="9">
        <v>17</v>
      </c>
      <c r="I13" s="118">
        <f t="shared" si="14"/>
        <v>0</v>
      </c>
      <c r="J13" s="7" t="e">
        <f t="shared" si="2"/>
        <v>#DIV/0!</v>
      </c>
      <c r="K13" s="167">
        <v>54</v>
      </c>
      <c r="L13" s="118">
        <f t="shared" si="15"/>
        <v>0</v>
      </c>
      <c r="M13" s="7" t="e">
        <f t="shared" si="3"/>
        <v>#DIV/0!</v>
      </c>
      <c r="N13" s="6">
        <v>36</v>
      </c>
      <c r="O13" s="116">
        <f t="shared" si="23"/>
        <v>0</v>
      </c>
      <c r="P13" s="7" t="e">
        <f t="shared" si="4"/>
        <v>#DIV/0!</v>
      </c>
      <c r="Q13" s="6">
        <v>29</v>
      </c>
      <c r="R13" s="116">
        <f t="shared" si="16"/>
        <v>0</v>
      </c>
      <c r="S13" s="7" t="e">
        <f t="shared" si="17"/>
        <v>#DIV/0!</v>
      </c>
      <c r="T13" s="6">
        <v>29</v>
      </c>
      <c r="U13" s="116">
        <f t="shared" si="18"/>
        <v>0</v>
      </c>
      <c r="V13" s="7" t="e">
        <f t="shared" si="24"/>
        <v>#DIV/0!</v>
      </c>
      <c r="W13" s="6">
        <v>15</v>
      </c>
      <c r="X13" s="118">
        <f t="shared" si="19"/>
        <v>0</v>
      </c>
      <c r="Y13" s="198" t="e">
        <f t="shared" si="20"/>
        <v>#DIV/0!</v>
      </c>
      <c r="Z13" s="6">
        <v>14</v>
      </c>
      <c r="AA13" s="118">
        <f t="shared" si="21"/>
        <v>0</v>
      </c>
      <c r="AB13" s="7" t="e">
        <f t="shared" si="7"/>
        <v>#DIV/0!</v>
      </c>
      <c r="AC13" s="116"/>
      <c r="AD13" s="118">
        <f t="shared" si="22"/>
        <v>0</v>
      </c>
      <c r="AE13" s="7" t="e">
        <f t="shared" si="8"/>
        <v>#DIV/0!</v>
      </c>
      <c r="AF13" s="6"/>
      <c r="AG13" s="118">
        <f>B21*$B$32424</f>
        <v>0</v>
      </c>
      <c r="AH13" s="7" t="e">
        <f t="shared" si="9"/>
        <v>#DIV/0!</v>
      </c>
      <c r="AI13" s="6"/>
      <c r="AJ13" s="118"/>
      <c r="AK13" s="7" t="e">
        <f t="shared" si="11"/>
        <v>#DIV/0!</v>
      </c>
    </row>
    <row r="14" spans="1:37" x14ac:dyDescent="0.25">
      <c r="A14" s="13" t="s">
        <v>187</v>
      </c>
      <c r="B14" s="118">
        <v>1006</v>
      </c>
      <c r="C14" s="118">
        <f t="shared" si="12"/>
        <v>4464</v>
      </c>
      <c r="D14" s="8">
        <f t="shared" si="0"/>
        <v>22.535842293906811</v>
      </c>
      <c r="E14" s="118">
        <v>1792</v>
      </c>
      <c r="F14" s="118">
        <f t="shared" si="13"/>
        <v>4032</v>
      </c>
      <c r="G14" s="8">
        <f t="shared" si="1"/>
        <v>44.444444444444443</v>
      </c>
      <c r="H14" s="9">
        <v>966</v>
      </c>
      <c r="I14" s="118">
        <f t="shared" si="14"/>
        <v>4464</v>
      </c>
      <c r="J14" s="7">
        <f t="shared" si="2"/>
        <v>21.63978494623656</v>
      </c>
      <c r="K14" s="9">
        <v>1372</v>
      </c>
      <c r="L14" s="118">
        <f t="shared" si="15"/>
        <v>4320</v>
      </c>
      <c r="M14" s="7">
        <f t="shared" si="3"/>
        <v>31.75925925925926</v>
      </c>
      <c r="N14" s="118">
        <v>1439</v>
      </c>
      <c r="O14" s="116">
        <f t="shared" si="23"/>
        <v>4464</v>
      </c>
      <c r="P14" s="7">
        <f t="shared" si="4"/>
        <v>32.235663082437277</v>
      </c>
      <c r="Q14" s="118">
        <v>1191</v>
      </c>
      <c r="R14" s="116">
        <f t="shared" si="16"/>
        <v>4320</v>
      </c>
      <c r="S14" s="7">
        <f t="shared" si="17"/>
        <v>26.68010752688172</v>
      </c>
      <c r="T14" s="118">
        <v>24</v>
      </c>
      <c r="U14" s="116">
        <f t="shared" si="18"/>
        <v>4464</v>
      </c>
      <c r="V14" s="7">
        <f t="shared" si="24"/>
        <v>0.53763440860215062</v>
      </c>
      <c r="W14" s="118">
        <v>2</v>
      </c>
      <c r="X14" s="118">
        <f t="shared" si="19"/>
        <v>4464</v>
      </c>
      <c r="Y14" s="198">
        <f t="shared" si="20"/>
        <v>4.4802867383512544E-2</v>
      </c>
      <c r="Z14" s="118">
        <v>0</v>
      </c>
      <c r="AA14" s="118">
        <f t="shared" si="21"/>
        <v>4320</v>
      </c>
      <c r="AB14" s="7">
        <f t="shared" si="7"/>
        <v>0</v>
      </c>
      <c r="AC14" s="116"/>
      <c r="AD14" s="118">
        <f t="shared" si="22"/>
        <v>4464</v>
      </c>
      <c r="AE14" s="7">
        <f t="shared" si="8"/>
        <v>0</v>
      </c>
      <c r="AF14" s="129"/>
      <c r="AG14" s="118">
        <f>B22*$B$34*24</f>
        <v>4320</v>
      </c>
      <c r="AH14" s="7">
        <f t="shared" si="9"/>
        <v>0</v>
      </c>
      <c r="AI14" s="129"/>
      <c r="AJ14" s="118"/>
      <c r="AK14" s="7" t="e">
        <f t="shared" si="11"/>
        <v>#DIV/0!</v>
      </c>
    </row>
    <row r="16" spans="1:37" x14ac:dyDescent="0.25">
      <c r="A16" t="s">
        <v>189</v>
      </c>
    </row>
    <row r="17" spans="1:2" x14ac:dyDescent="0.25">
      <c r="A17" s="6" t="s">
        <v>1</v>
      </c>
      <c r="B17" s="6">
        <v>10</v>
      </c>
    </row>
    <row r="18" spans="1:2" x14ac:dyDescent="0.25">
      <c r="A18" s="6" t="s">
        <v>2</v>
      </c>
      <c r="B18" s="6">
        <v>2</v>
      </c>
    </row>
    <row r="19" spans="1:2" x14ac:dyDescent="0.25">
      <c r="A19" s="6" t="s">
        <v>3</v>
      </c>
      <c r="B19" s="6">
        <v>2</v>
      </c>
    </row>
    <row r="20" spans="1:2" x14ac:dyDescent="0.25">
      <c r="A20" s="6" t="s">
        <v>4</v>
      </c>
      <c r="B20" s="6">
        <v>1</v>
      </c>
    </row>
    <row r="21" spans="1:2" x14ac:dyDescent="0.25">
      <c r="A21" s="6" t="s">
        <v>5</v>
      </c>
      <c r="B21" s="6">
        <v>0</v>
      </c>
    </row>
    <row r="22" spans="1:2" x14ac:dyDescent="0.25">
      <c r="A22" s="13" t="s">
        <v>187</v>
      </c>
      <c r="B22" s="6">
        <v>6</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8" spans="1:37" x14ac:dyDescent="0.25">
      <c r="A38" s="21" t="s">
        <v>0</v>
      </c>
      <c r="B38" s="146">
        <f>SUM(B39:B44)</f>
        <v>2208</v>
      </c>
      <c r="C38" s="146">
        <f>SUM(C39:C44)</f>
        <v>15624</v>
      </c>
      <c r="D38" s="145">
        <f t="shared" ref="D38:D44" si="25">B38/C38*100</f>
        <v>14.132104454685098</v>
      </c>
      <c r="E38" s="146">
        <f>SUM(E39:E44)</f>
        <v>8369</v>
      </c>
      <c r="F38" s="146">
        <f>SUM(F39:F44)</f>
        <v>29736</v>
      </c>
      <c r="G38" s="145">
        <f t="shared" ref="G38:G44" si="26">E38/F38*100</f>
        <v>28.144336830777512</v>
      </c>
      <c r="H38" s="122">
        <f>SUM(H39+H40+H41+H42+H43+H44)</f>
        <v>12871</v>
      </c>
      <c r="I38" s="122">
        <f>SUM(I39+I40+I41+I42+I43+I44)</f>
        <v>45360</v>
      </c>
      <c r="J38" s="23">
        <f t="shared" ref="J38:J44" si="27">H38/I38*100</f>
        <v>28.375220458553791</v>
      </c>
      <c r="K38" s="122">
        <f>SUM(K39+K40+K41+K42+K43+K44)</f>
        <v>16317</v>
      </c>
      <c r="L38" s="122">
        <f>SUM(L39+L40+L41+L42+L43+L44)</f>
        <v>60480</v>
      </c>
      <c r="M38" s="24">
        <f t="shared" ref="M38:M44" si="28">K38/L38*100</f>
        <v>26.979166666666664</v>
      </c>
      <c r="N38" s="122">
        <f>SUM(N39+N40+N41+N42+N43+N44)</f>
        <v>31941</v>
      </c>
      <c r="O38" s="122">
        <f>SUM(O39+O40+O41+O42+O43+O44)</f>
        <v>60579.345878136199</v>
      </c>
      <c r="P38" s="24">
        <f t="shared" ref="P38" si="29">N38/O38*100</f>
        <v>52.725891204328576</v>
      </c>
      <c r="Q38" s="122">
        <f>SUM(Q39+Q40+Q41+Q42+Q43+Q44)</f>
        <v>35169</v>
      </c>
      <c r="R38" s="122">
        <f>SUM(R39+R40+R41+R42+R43+R44)</f>
        <v>76203.345878136199</v>
      </c>
      <c r="S38" s="24">
        <f t="shared" ref="S38:S44" si="30">Q38/R38*100</f>
        <v>46.151516832662431</v>
      </c>
      <c r="T38" s="122">
        <f>SUM(T39+T40+T41+T42+T43+T44)</f>
        <v>35460</v>
      </c>
      <c r="U38" s="122">
        <f>SUM(U39+U40+U41+U42+U43+U44)</f>
        <v>91827.345878136199</v>
      </c>
      <c r="V38" s="24">
        <f>T38/U38*100</f>
        <v>38.615947853985524</v>
      </c>
      <c r="W38" s="122">
        <f>SUM(W39+W40+W41+W42+W43+W44)</f>
        <v>35554</v>
      </c>
      <c r="X38" s="122">
        <f>SUM(X39+X40+X41+X42+X43+X44)</f>
        <v>107451.3458781362</v>
      </c>
      <c r="Y38" s="23">
        <f>W38/X38*100</f>
        <v>33.088464094552023</v>
      </c>
      <c r="Z38" s="22">
        <f>SUM(Z39+Z40+Z41+Z42+Z43)</f>
        <v>24902</v>
      </c>
      <c r="AA38" s="138">
        <f>SUM(AA39+AA40+AA41+AA42+AA43)</f>
        <v>87547.110215053763</v>
      </c>
      <c r="AB38" s="23">
        <f>Z38/AA38*100</f>
        <v>28.444114190439713</v>
      </c>
      <c r="AC38" s="22">
        <f>SUM(AC39+AC40+AC41+AC42+AC43)</f>
        <v>24902</v>
      </c>
      <c r="AD38" s="138">
        <f>SUM(AD39+AD40+AD41+AD42+AD43)</f>
        <v>98707.110215053763</v>
      </c>
      <c r="AE38" s="23">
        <f>AC38/AD38*100</f>
        <v>25.228172464725052</v>
      </c>
      <c r="AF38" s="22">
        <f>SUM(AF39+AF40+AF41+AF42+AF43)</f>
        <v>24902</v>
      </c>
      <c r="AG38" s="138">
        <f>SUM(AG39+AG40+AG41+AG42+AG43)</f>
        <v>109507.11021505376</v>
      </c>
      <c r="AH38" s="23">
        <f>AF38/AG38*100</f>
        <v>22.740075919359583</v>
      </c>
      <c r="AI38" s="26">
        <f>SUM(AI39+AI40+AI41+AI42+AI43)</f>
        <v>24902</v>
      </c>
      <c r="AJ38" s="26">
        <f>SUM(AJ39+AJ40+AJ41+AJ42+AJ43)</f>
        <v>109507.11021505376</v>
      </c>
      <c r="AK38" s="176">
        <f>AI38/AJ38*100</f>
        <v>22.740075919359583</v>
      </c>
    </row>
    <row r="39" spans="1:37" x14ac:dyDescent="0.25">
      <c r="A39" s="13" t="s">
        <v>1</v>
      </c>
      <c r="B39" s="120">
        <f>B9</f>
        <v>956</v>
      </c>
      <c r="C39" s="120">
        <f>C9</f>
        <v>7440</v>
      </c>
      <c r="D39" s="145">
        <f t="shared" si="25"/>
        <v>12.8494623655914</v>
      </c>
      <c r="E39" s="120">
        <f>B39+E9</f>
        <v>4891</v>
      </c>
      <c r="F39" s="120">
        <f>C39+F9</f>
        <v>14160</v>
      </c>
      <c r="G39" s="145">
        <f t="shared" si="26"/>
        <v>34.540960451977405</v>
      </c>
      <c r="H39" s="120">
        <f>E39+H9</f>
        <v>7861</v>
      </c>
      <c r="I39" s="120">
        <f>F39+I9</f>
        <v>21600</v>
      </c>
      <c r="J39" s="23">
        <f t="shared" si="27"/>
        <v>36.393518518518519</v>
      </c>
      <c r="K39" s="120">
        <f>H39+K9</f>
        <v>9380</v>
      </c>
      <c r="L39" s="120">
        <f>I39+L9</f>
        <v>28800</v>
      </c>
      <c r="M39" s="24">
        <f t="shared" si="28"/>
        <v>32.569444444444443</v>
      </c>
      <c r="N39" s="120">
        <f>K39+O9</f>
        <v>16820</v>
      </c>
      <c r="O39" s="120">
        <f>L39+P9</f>
        <v>28824.502688172044</v>
      </c>
      <c r="P39" s="25">
        <f t="shared" ref="P39:P44" si="31">N39/O39*100</f>
        <v>58.353131646229514</v>
      </c>
      <c r="Q39" s="120">
        <f>N39+Q9</f>
        <v>18320</v>
      </c>
      <c r="R39" s="120">
        <f t="shared" ref="R39:R44" si="32">O39+U9</f>
        <v>36264.502688172041</v>
      </c>
      <c r="S39" s="24">
        <f t="shared" si="30"/>
        <v>50.517720200186879</v>
      </c>
      <c r="T39" s="121">
        <f>Q39+T9</f>
        <v>18320</v>
      </c>
      <c r="U39" s="121">
        <f>R39+U9</f>
        <v>43704.502688172041</v>
      </c>
      <c r="V39" s="24">
        <f t="shared" ref="V39:V44" si="33">T39/U39*100</f>
        <v>41.917877731527255</v>
      </c>
      <c r="W39" s="120">
        <f>T39+W9</f>
        <v>18320</v>
      </c>
      <c r="X39" s="120">
        <f>U39+X9</f>
        <v>51144.502688172041</v>
      </c>
      <c r="Y39" s="23">
        <f t="shared" ref="Y39:Y44" si="34">W39/X39*100</f>
        <v>35.820076522587414</v>
      </c>
      <c r="Z39" s="120">
        <f>W39+Z9</f>
        <v>18320</v>
      </c>
      <c r="AA39" s="120">
        <f>X39+AA9</f>
        <v>58344.502688172041</v>
      </c>
      <c r="AB39" s="23">
        <f t="shared" ref="AB39:AB44" si="35">Z39/AA39*100</f>
        <v>31.399702038618877</v>
      </c>
      <c r="AC39" s="120">
        <f>Z39+AC9</f>
        <v>18320</v>
      </c>
      <c r="AD39" s="120">
        <f>AA39+AD9</f>
        <v>65784.502688172041</v>
      </c>
      <c r="AE39" s="23">
        <f t="shared" ref="AE39:AE44" si="36">AC39/AD39*100</f>
        <v>27.848504209022334</v>
      </c>
      <c r="AF39" s="120">
        <f>AC39+AF9</f>
        <v>18320</v>
      </c>
      <c r="AG39" s="120">
        <f>AD39+AG9</f>
        <v>72984.502688172041</v>
      </c>
      <c r="AH39" s="23">
        <f t="shared" ref="AH39:AH44" si="37">AF39/AG39*100</f>
        <v>25.101219197550222</v>
      </c>
      <c r="AI39" s="120">
        <f>AF39+AI9</f>
        <v>18320</v>
      </c>
      <c r="AJ39" s="120">
        <f>AG39+AJ9</f>
        <v>72984.502688172041</v>
      </c>
      <c r="AK39" s="176">
        <f t="shared" ref="AK39:AK44" si="38">AI39/AJ39*100</f>
        <v>25.101219197550222</v>
      </c>
    </row>
    <row r="40" spans="1:37" x14ac:dyDescent="0.25">
      <c r="A40" s="16" t="s">
        <v>2</v>
      </c>
      <c r="B40" s="120">
        <f t="shared" ref="B40:C44" si="39">B10</f>
        <v>4</v>
      </c>
      <c r="C40" s="120">
        <f t="shared" si="39"/>
        <v>1488</v>
      </c>
      <c r="D40" s="145">
        <f t="shared" si="25"/>
        <v>0.26881720430107531</v>
      </c>
      <c r="E40" s="120">
        <f t="shared" ref="E40:F44" si="40">B40+E10</f>
        <v>65</v>
      </c>
      <c r="F40" s="120">
        <f t="shared" si="40"/>
        <v>2832</v>
      </c>
      <c r="G40" s="145">
        <f t="shared" si="26"/>
        <v>2.2951977401129944</v>
      </c>
      <c r="H40" s="120">
        <f t="shared" ref="H40:I40" si="41">E40+H10</f>
        <v>75</v>
      </c>
      <c r="I40" s="120">
        <f t="shared" si="41"/>
        <v>4320</v>
      </c>
      <c r="J40" s="23">
        <f t="shared" si="27"/>
        <v>1.7361111111111112</v>
      </c>
      <c r="K40" s="120">
        <f t="shared" ref="K40:K44" si="42">H40+K10</f>
        <v>89</v>
      </c>
      <c r="L40" s="120">
        <f t="shared" ref="L40:L44" si="43">I40+L10</f>
        <v>5760</v>
      </c>
      <c r="M40" s="24">
        <f t="shared" si="28"/>
        <v>1.5451388888888888</v>
      </c>
      <c r="N40" s="120">
        <f t="shared" ref="N40:O40" si="44">K40+O10</f>
        <v>1577</v>
      </c>
      <c r="O40" s="120">
        <f t="shared" si="44"/>
        <v>5762.4865591397847</v>
      </c>
      <c r="P40" s="25">
        <f t="shared" si="31"/>
        <v>27.366658192004738</v>
      </c>
      <c r="Q40" s="120">
        <f t="shared" ref="Q40" si="45">N40+Q10</f>
        <v>1611</v>
      </c>
      <c r="R40" s="120">
        <f t="shared" si="32"/>
        <v>7250.4865591397847</v>
      </c>
      <c r="S40" s="24">
        <f t="shared" si="30"/>
        <v>22.219198489089166</v>
      </c>
      <c r="T40" s="121">
        <f t="shared" ref="T40:U40" si="46">Q40+T10</f>
        <v>1652</v>
      </c>
      <c r="U40" s="121">
        <f t="shared" si="46"/>
        <v>8738.4865591397847</v>
      </c>
      <c r="V40" s="24">
        <f t="shared" si="33"/>
        <v>18.904875447478204</v>
      </c>
      <c r="W40" s="120">
        <f t="shared" ref="W40:X40" si="47">T40+W10</f>
        <v>1709</v>
      </c>
      <c r="X40" s="120">
        <f t="shared" si="47"/>
        <v>10226.486559139785</v>
      </c>
      <c r="Y40" s="23">
        <f t="shared" si="34"/>
        <v>16.711506831958864</v>
      </c>
      <c r="Z40" s="120">
        <f t="shared" ref="Z40:AA40" si="48">W40+Z10</f>
        <v>1770</v>
      </c>
      <c r="AA40" s="120">
        <f t="shared" si="48"/>
        <v>11666.486559139785</v>
      </c>
      <c r="AB40" s="23">
        <f t="shared" si="35"/>
        <v>15.171662788342585</v>
      </c>
      <c r="AC40" s="120">
        <f t="shared" ref="AC40:AD40" si="49">Z40+AC10</f>
        <v>1770</v>
      </c>
      <c r="AD40" s="120">
        <f t="shared" si="49"/>
        <v>13154.486559139785</v>
      </c>
      <c r="AE40" s="23">
        <f t="shared" si="36"/>
        <v>13.455485260047627</v>
      </c>
      <c r="AF40" s="120">
        <f t="shared" ref="AF40:AG40" si="50">AC40+AF10</f>
        <v>1770</v>
      </c>
      <c r="AG40" s="120">
        <f t="shared" si="50"/>
        <v>14594.486559139785</v>
      </c>
      <c r="AH40" s="23">
        <f t="shared" si="37"/>
        <v>12.127867553460037</v>
      </c>
      <c r="AI40" s="120">
        <f t="shared" ref="AI40:AJ40" si="51">AF40+AI10</f>
        <v>1770</v>
      </c>
      <c r="AJ40" s="120">
        <f t="shared" si="51"/>
        <v>14594.486559139785</v>
      </c>
      <c r="AK40" s="176">
        <f t="shared" si="38"/>
        <v>12.127867553460037</v>
      </c>
    </row>
    <row r="41" spans="1:37" x14ac:dyDescent="0.25">
      <c r="A41" s="16" t="s">
        <v>3</v>
      </c>
      <c r="B41" s="120">
        <f t="shared" si="39"/>
        <v>170</v>
      </c>
      <c r="C41" s="120">
        <f t="shared" si="39"/>
        <v>1488</v>
      </c>
      <c r="D41" s="145">
        <f t="shared" si="25"/>
        <v>11.424731182795698</v>
      </c>
      <c r="E41" s="120">
        <f t="shared" si="40"/>
        <v>468</v>
      </c>
      <c r="F41" s="120">
        <f t="shared" si="40"/>
        <v>2832</v>
      </c>
      <c r="G41" s="145">
        <f t="shared" si="26"/>
        <v>16.525423728813561</v>
      </c>
      <c r="H41" s="120">
        <f t="shared" ref="H41:I41" si="52">E41+H11</f>
        <v>985</v>
      </c>
      <c r="I41" s="120">
        <f t="shared" si="52"/>
        <v>4320</v>
      </c>
      <c r="J41" s="23">
        <f t="shared" si="27"/>
        <v>22.800925925925927</v>
      </c>
      <c r="K41" s="120">
        <f t="shared" si="42"/>
        <v>1436</v>
      </c>
      <c r="L41" s="120">
        <f t="shared" si="43"/>
        <v>5760</v>
      </c>
      <c r="M41" s="24">
        <f t="shared" si="28"/>
        <v>24.930555555555557</v>
      </c>
      <c r="N41" s="120">
        <f t="shared" ref="N41:O41" si="53">K41+O11</f>
        <v>2924</v>
      </c>
      <c r="O41" s="120">
        <f t="shared" si="53"/>
        <v>5797.2983870967746</v>
      </c>
      <c r="P41" s="25">
        <f t="shared" si="31"/>
        <v>50.437286555890182</v>
      </c>
      <c r="Q41" s="120">
        <f t="shared" ref="Q41" si="54">N41+Q11</f>
        <v>3358</v>
      </c>
      <c r="R41" s="120">
        <f t="shared" si="32"/>
        <v>7285.2983870967746</v>
      </c>
      <c r="S41" s="24">
        <f t="shared" si="30"/>
        <v>46.092827247096167</v>
      </c>
      <c r="T41" s="121">
        <f t="shared" ref="T41:U41" si="55">Q41+T11</f>
        <v>3550</v>
      </c>
      <c r="U41" s="121">
        <f t="shared" si="55"/>
        <v>8773.2983870967746</v>
      </c>
      <c r="V41" s="24">
        <f t="shared" si="33"/>
        <v>40.463687012185986</v>
      </c>
      <c r="W41" s="120">
        <f t="shared" ref="W41:X41" si="56">T41+W11</f>
        <v>3570</v>
      </c>
      <c r="X41" s="120">
        <f t="shared" si="56"/>
        <v>10261.298387096775</v>
      </c>
      <c r="Y41" s="23">
        <f t="shared" si="34"/>
        <v>34.790918900566723</v>
      </c>
      <c r="Z41" s="120">
        <f t="shared" ref="Z41:AA41" si="57">W41+Z11</f>
        <v>3658</v>
      </c>
      <c r="AA41" s="120">
        <f t="shared" si="57"/>
        <v>11701.298387096775</v>
      </c>
      <c r="AB41" s="23">
        <f t="shared" si="35"/>
        <v>31.261488075833878</v>
      </c>
      <c r="AC41" s="120">
        <f t="shared" ref="AC41:AD41" si="58">Z41+AC11</f>
        <v>3658</v>
      </c>
      <c r="AD41" s="120">
        <f t="shared" si="58"/>
        <v>13189.298387096775</v>
      </c>
      <c r="AE41" s="23">
        <f t="shared" si="36"/>
        <v>27.734606441072394</v>
      </c>
      <c r="AF41" s="120">
        <f t="shared" ref="AF41:AG41" si="59">AC41+AF11</f>
        <v>3658</v>
      </c>
      <c r="AG41" s="120">
        <f t="shared" si="59"/>
        <v>14629.298387096775</v>
      </c>
      <c r="AH41" s="23">
        <f t="shared" si="37"/>
        <v>25.00461678481042</v>
      </c>
      <c r="AI41" s="120">
        <f t="shared" ref="AI41:AJ41" si="60">AF41+AI11</f>
        <v>3658</v>
      </c>
      <c r="AJ41" s="120">
        <f t="shared" si="60"/>
        <v>14629.298387096775</v>
      </c>
      <c r="AK41" s="176">
        <f t="shared" si="38"/>
        <v>25.00461678481042</v>
      </c>
    </row>
    <row r="42" spans="1:37" x14ac:dyDescent="0.25">
      <c r="A42" s="16" t="s">
        <v>4</v>
      </c>
      <c r="B42" s="120">
        <f t="shared" si="39"/>
        <v>29</v>
      </c>
      <c r="C42" s="120">
        <f t="shared" si="39"/>
        <v>744</v>
      </c>
      <c r="D42" s="145">
        <f t="shared" si="25"/>
        <v>3.8978494623655915</v>
      </c>
      <c r="E42" s="120">
        <f t="shared" si="40"/>
        <v>68</v>
      </c>
      <c r="F42" s="120">
        <f t="shared" si="40"/>
        <v>1416</v>
      </c>
      <c r="G42" s="145">
        <f t="shared" si="26"/>
        <v>4.8022598870056497</v>
      </c>
      <c r="H42" s="120">
        <f t="shared" ref="H42:I42" si="61">E42+H12</f>
        <v>90</v>
      </c>
      <c r="I42" s="120">
        <f t="shared" si="61"/>
        <v>2160</v>
      </c>
      <c r="J42" s="23">
        <f t="shared" si="27"/>
        <v>4.1666666666666661</v>
      </c>
      <c r="K42" s="120">
        <f t="shared" si="42"/>
        <v>126</v>
      </c>
      <c r="L42" s="120">
        <f t="shared" si="43"/>
        <v>2880</v>
      </c>
      <c r="M42" s="24">
        <f t="shared" si="28"/>
        <v>4.375</v>
      </c>
      <c r="N42" s="120">
        <f t="shared" ref="N42:O42" si="62">K42+O12</f>
        <v>870</v>
      </c>
      <c r="O42" s="120">
        <f t="shared" si="62"/>
        <v>2882.8225806451615</v>
      </c>
      <c r="P42" s="25">
        <f t="shared" si="31"/>
        <v>30.17875625926651</v>
      </c>
      <c r="Q42" s="120">
        <f t="shared" ref="Q42" si="63">N42+Q12</f>
        <v>910</v>
      </c>
      <c r="R42" s="120">
        <f t="shared" si="32"/>
        <v>3626.8225806451615</v>
      </c>
      <c r="S42" s="24">
        <f t="shared" si="30"/>
        <v>25.090833085033999</v>
      </c>
      <c r="T42" s="121">
        <f t="shared" ref="T42:U42" si="64">Q42+T12</f>
        <v>915</v>
      </c>
      <c r="U42" s="121">
        <f t="shared" si="64"/>
        <v>4370.822580645161</v>
      </c>
      <c r="V42" s="24">
        <f t="shared" si="33"/>
        <v>20.93427457000417</v>
      </c>
      <c r="W42" s="120">
        <f t="shared" ref="W42:X42" si="65">T42+W12</f>
        <v>915</v>
      </c>
      <c r="X42" s="120">
        <f t="shared" si="65"/>
        <v>5114.822580645161</v>
      </c>
      <c r="Y42" s="23">
        <f t="shared" si="34"/>
        <v>17.889183555699912</v>
      </c>
      <c r="Z42" s="120">
        <f t="shared" ref="Z42:AA42" si="66">W42+Z12</f>
        <v>917</v>
      </c>
      <c r="AA42" s="120">
        <f t="shared" si="66"/>
        <v>5834.822580645161</v>
      </c>
      <c r="AB42" s="23">
        <f t="shared" si="35"/>
        <v>15.715987715578606</v>
      </c>
      <c r="AC42" s="120">
        <f t="shared" ref="AC42:AD42" si="67">Z42+AC12</f>
        <v>917</v>
      </c>
      <c r="AD42" s="120">
        <f t="shared" si="67"/>
        <v>6578.822580645161</v>
      </c>
      <c r="AE42" s="23">
        <f t="shared" si="36"/>
        <v>13.93866438498898</v>
      </c>
      <c r="AF42" s="120">
        <f t="shared" ref="AF42:AG42" si="68">AC42+AF12</f>
        <v>917</v>
      </c>
      <c r="AG42" s="120">
        <f t="shared" si="68"/>
        <v>7298.822580645161</v>
      </c>
      <c r="AH42" s="23">
        <f t="shared" si="37"/>
        <v>12.563670234041286</v>
      </c>
      <c r="AI42" s="120">
        <f t="shared" ref="AI42:AJ42" si="69">AF42+AI12</f>
        <v>917</v>
      </c>
      <c r="AJ42" s="120">
        <f t="shared" si="69"/>
        <v>7298.822580645161</v>
      </c>
      <c r="AK42" s="176">
        <f t="shared" si="38"/>
        <v>12.563670234041286</v>
      </c>
    </row>
    <row r="43" spans="1:37" x14ac:dyDescent="0.25">
      <c r="A43" s="30" t="s">
        <v>5</v>
      </c>
      <c r="B43" s="120">
        <f t="shared" si="39"/>
        <v>43</v>
      </c>
      <c r="C43" s="120">
        <f t="shared" si="39"/>
        <v>0</v>
      </c>
      <c r="D43" s="145" t="e">
        <f t="shared" si="25"/>
        <v>#DIV/0!</v>
      </c>
      <c r="E43" s="120">
        <f t="shared" si="40"/>
        <v>79</v>
      </c>
      <c r="F43" s="120">
        <f t="shared" si="40"/>
        <v>0</v>
      </c>
      <c r="G43" s="145" t="e">
        <f t="shared" si="26"/>
        <v>#DIV/0!</v>
      </c>
      <c r="H43" s="120">
        <f t="shared" ref="H43:I43" si="70">E43+H13</f>
        <v>96</v>
      </c>
      <c r="I43" s="120">
        <f t="shared" si="70"/>
        <v>0</v>
      </c>
      <c r="J43" s="23" t="e">
        <f t="shared" si="27"/>
        <v>#DIV/0!</v>
      </c>
      <c r="K43" s="120">
        <f t="shared" si="42"/>
        <v>150</v>
      </c>
      <c r="L43" s="120">
        <f t="shared" si="43"/>
        <v>0</v>
      </c>
      <c r="M43" s="24" t="e">
        <f t="shared" si="28"/>
        <v>#DIV/0!</v>
      </c>
      <c r="N43" s="120">
        <f t="shared" ref="N43" si="71">K43+O13</f>
        <v>150</v>
      </c>
      <c r="O43" s="120">
        <v>0</v>
      </c>
      <c r="P43" s="25" t="e">
        <f t="shared" si="31"/>
        <v>#DIV/0!</v>
      </c>
      <c r="Q43" s="120">
        <f t="shared" ref="Q43" si="72">N43+Q13</f>
        <v>179</v>
      </c>
      <c r="R43" s="120">
        <f t="shared" si="32"/>
        <v>0</v>
      </c>
      <c r="S43" s="24" t="e">
        <f t="shared" si="30"/>
        <v>#DIV/0!</v>
      </c>
      <c r="T43" s="121">
        <f t="shared" ref="T43:U43" si="73">Q43+T13</f>
        <v>208</v>
      </c>
      <c r="U43" s="121">
        <f t="shared" si="73"/>
        <v>0</v>
      </c>
      <c r="V43" s="24" t="e">
        <f t="shared" si="33"/>
        <v>#DIV/0!</v>
      </c>
      <c r="W43" s="120">
        <f t="shared" ref="W43:X43" si="74">T43+W13</f>
        <v>223</v>
      </c>
      <c r="X43" s="120">
        <f t="shared" si="74"/>
        <v>0</v>
      </c>
      <c r="Y43" s="23" t="e">
        <f t="shared" si="34"/>
        <v>#DIV/0!</v>
      </c>
      <c r="Z43" s="120">
        <f t="shared" ref="Z43:AA43" si="75">W43+Z13</f>
        <v>237</v>
      </c>
      <c r="AA43" s="120">
        <f t="shared" si="75"/>
        <v>0</v>
      </c>
      <c r="AB43" s="23" t="e">
        <f t="shared" si="35"/>
        <v>#DIV/0!</v>
      </c>
      <c r="AC43" s="120">
        <f t="shared" ref="AC43:AD43" si="76">Z43+AC13</f>
        <v>237</v>
      </c>
      <c r="AD43" s="120">
        <f t="shared" si="76"/>
        <v>0</v>
      </c>
      <c r="AE43" s="23" t="e">
        <f t="shared" si="36"/>
        <v>#DIV/0!</v>
      </c>
      <c r="AF43" s="120">
        <f t="shared" ref="AF43:AG43" si="77">AC43+AF13</f>
        <v>237</v>
      </c>
      <c r="AG43" s="120">
        <f t="shared" si="77"/>
        <v>0</v>
      </c>
      <c r="AH43" s="23" t="e">
        <f t="shared" si="37"/>
        <v>#DIV/0!</v>
      </c>
      <c r="AI43" s="120">
        <f t="shared" ref="AI43:AJ43" si="78">AF43+AI13</f>
        <v>237</v>
      </c>
      <c r="AJ43" s="120">
        <f t="shared" si="78"/>
        <v>0</v>
      </c>
      <c r="AK43" s="176" t="e">
        <f t="shared" si="38"/>
        <v>#DIV/0!</v>
      </c>
    </row>
    <row r="44" spans="1:37" x14ac:dyDescent="0.25">
      <c r="A44" s="27" t="s">
        <v>187</v>
      </c>
      <c r="B44" s="120">
        <f t="shared" si="39"/>
        <v>1006</v>
      </c>
      <c r="C44" s="120">
        <f t="shared" si="39"/>
        <v>4464</v>
      </c>
      <c r="D44" s="145">
        <f t="shared" si="25"/>
        <v>22.535842293906811</v>
      </c>
      <c r="E44" s="120">
        <f t="shared" si="40"/>
        <v>2798</v>
      </c>
      <c r="F44" s="120">
        <f t="shared" si="40"/>
        <v>8496</v>
      </c>
      <c r="G44" s="145">
        <f t="shared" si="26"/>
        <v>32.933145009416201</v>
      </c>
      <c r="H44" s="120">
        <f t="shared" ref="H44:I44" si="79">E44+H14</f>
        <v>3764</v>
      </c>
      <c r="I44" s="120">
        <f t="shared" si="79"/>
        <v>12960</v>
      </c>
      <c r="J44" s="23">
        <f t="shared" si="27"/>
        <v>29.043209876543209</v>
      </c>
      <c r="K44" s="120">
        <f t="shared" si="42"/>
        <v>5136</v>
      </c>
      <c r="L44" s="120">
        <f t="shared" si="43"/>
        <v>17280</v>
      </c>
      <c r="M44" s="24">
        <f t="shared" si="28"/>
        <v>29.722222222222221</v>
      </c>
      <c r="N44" s="120">
        <f t="shared" ref="N44:O44" si="80">K44+O14</f>
        <v>9600</v>
      </c>
      <c r="O44" s="120">
        <f t="shared" si="80"/>
        <v>17312.235663082436</v>
      </c>
      <c r="P44" s="25">
        <f t="shared" si="31"/>
        <v>55.452110211690155</v>
      </c>
      <c r="Q44" s="120">
        <f t="shared" ref="Q44" si="81">N44+Q14</f>
        <v>10791</v>
      </c>
      <c r="R44" s="120">
        <f t="shared" si="32"/>
        <v>21776.235663082436</v>
      </c>
      <c r="S44" s="24">
        <f t="shared" si="30"/>
        <v>49.554019193014781</v>
      </c>
      <c r="T44" s="121">
        <f t="shared" ref="T44:U44" si="82">Q44+T14</f>
        <v>10815</v>
      </c>
      <c r="U44" s="121">
        <f t="shared" si="82"/>
        <v>26240.235663082436</v>
      </c>
      <c r="V44" s="24">
        <f t="shared" si="33"/>
        <v>41.215331062044143</v>
      </c>
      <c r="W44" s="120">
        <f t="shared" ref="W44:X44" si="83">T44+W14</f>
        <v>10817</v>
      </c>
      <c r="X44" s="120">
        <f t="shared" si="83"/>
        <v>30704.235663082436</v>
      </c>
      <c r="Y44" s="23">
        <f t="shared" si="34"/>
        <v>35.229667068397127</v>
      </c>
      <c r="Z44" s="120">
        <f t="shared" ref="Z44:AA44" si="84">W44+Z14</f>
        <v>10817</v>
      </c>
      <c r="AA44" s="120">
        <f t="shared" si="84"/>
        <v>35024.235663082436</v>
      </c>
      <c r="AB44" s="23">
        <f t="shared" si="35"/>
        <v>30.884328509135013</v>
      </c>
      <c r="AC44" s="120">
        <f t="shared" ref="AC44:AD44" si="85">Z44+AC14</f>
        <v>10817</v>
      </c>
      <c r="AD44" s="120">
        <f t="shared" si="85"/>
        <v>39488.235663082436</v>
      </c>
      <c r="AE44" s="23">
        <f t="shared" si="36"/>
        <v>27.392968610427982</v>
      </c>
      <c r="AF44" s="120">
        <f t="shared" ref="AF44:AG44" si="86">AC44+AF14</f>
        <v>10817</v>
      </c>
      <c r="AG44" s="120">
        <f t="shared" si="86"/>
        <v>43808.235663082436</v>
      </c>
      <c r="AH44" s="23">
        <f t="shared" si="37"/>
        <v>24.691704279511935</v>
      </c>
      <c r="AI44" s="120">
        <f t="shared" ref="AI44:AJ44" si="87">AF44+AI14</f>
        <v>10817</v>
      </c>
      <c r="AJ44" s="120">
        <f t="shared" si="87"/>
        <v>43808.235663082436</v>
      </c>
      <c r="AK44" s="176">
        <f t="shared" si="38"/>
        <v>24.691704279511935</v>
      </c>
    </row>
  </sheetData>
  <mergeCells count="18">
    <mergeCell ref="A3:A4"/>
    <mergeCell ref="B3:G3"/>
    <mergeCell ref="H3:H4"/>
    <mergeCell ref="I3:I4"/>
    <mergeCell ref="B4:G4"/>
    <mergeCell ref="K6:M6"/>
    <mergeCell ref="N6:P6"/>
    <mergeCell ref="Q6:S6"/>
    <mergeCell ref="A6:A7"/>
    <mergeCell ref="B6:D6"/>
    <mergeCell ref="E6:G6"/>
    <mergeCell ref="H6:J6"/>
    <mergeCell ref="AI6:AK6"/>
    <mergeCell ref="AC6:AE6"/>
    <mergeCell ref="AF6:AH6"/>
    <mergeCell ref="T6:V6"/>
    <mergeCell ref="W6:Y6"/>
    <mergeCell ref="Z6:AB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0" tint="-0.14999847407452621"/>
  </sheetPr>
  <dimension ref="A1:AL19"/>
  <sheetViews>
    <sheetView topLeftCell="C1" workbookViewId="0">
      <selection activeCell="W14" sqref="W14:W17"/>
    </sheetView>
  </sheetViews>
  <sheetFormatPr baseColWidth="10" defaultRowHeight="15" x14ac:dyDescent="0.25"/>
  <cols>
    <col min="2" max="2" width="23.7109375" customWidth="1"/>
  </cols>
  <sheetData>
    <row r="1" spans="1:38" x14ac:dyDescent="0.25">
      <c r="A1" s="237" t="s">
        <v>200</v>
      </c>
      <c r="B1" s="237"/>
      <c r="C1" s="237"/>
      <c r="D1" s="237"/>
      <c r="E1" s="237"/>
      <c r="F1" s="237"/>
      <c r="G1" s="237"/>
      <c r="H1" s="237"/>
      <c r="I1" s="237"/>
      <c r="J1" s="237"/>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133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134</v>
      </c>
      <c r="C4" s="62"/>
      <c r="D4" s="62"/>
      <c r="E4" s="265" t="s">
        <v>135</v>
      </c>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136</v>
      </c>
      <c r="C5" s="62"/>
      <c r="D5" s="62"/>
      <c r="E5" s="265"/>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123</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137</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v>22</v>
      </c>
      <c r="F11" s="238" t="s">
        <v>138</v>
      </c>
      <c r="G11" s="239"/>
      <c r="H11" s="74">
        <v>21</v>
      </c>
      <c r="I11" s="238" t="s">
        <v>138</v>
      </c>
      <c r="J11" s="239"/>
      <c r="K11" s="74">
        <v>22</v>
      </c>
      <c r="L11" s="238" t="s">
        <v>138</v>
      </c>
      <c r="M11" s="239"/>
      <c r="N11" s="74">
        <v>22</v>
      </c>
      <c r="O11" s="238" t="s">
        <v>138</v>
      </c>
      <c r="P11" s="239"/>
      <c r="Q11" s="74">
        <v>19</v>
      </c>
      <c r="R11" s="268" t="s">
        <v>138</v>
      </c>
      <c r="S11" s="269"/>
      <c r="T11" s="86">
        <v>22</v>
      </c>
      <c r="U11" s="238" t="s">
        <v>138</v>
      </c>
      <c r="V11" s="239"/>
      <c r="W11" s="74">
        <v>22</v>
      </c>
      <c r="X11" s="238" t="s">
        <v>138</v>
      </c>
      <c r="Y11" s="239"/>
      <c r="Z11" s="74">
        <v>21</v>
      </c>
      <c r="AA11" s="238" t="s">
        <v>138</v>
      </c>
      <c r="AB11" s="239"/>
      <c r="AC11" s="74">
        <v>21</v>
      </c>
      <c r="AD11" s="238" t="s">
        <v>138</v>
      </c>
      <c r="AE11" s="239"/>
      <c r="AF11" s="74">
        <v>22</v>
      </c>
      <c r="AG11" s="238" t="s">
        <v>138</v>
      </c>
      <c r="AH11" s="239"/>
      <c r="AI11" s="74">
        <v>22</v>
      </c>
      <c r="AJ11" s="238" t="s">
        <v>138</v>
      </c>
      <c r="AK11" s="239"/>
      <c r="AL11" s="74">
        <v>21</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78">
        <f t="shared" ref="C13:V13" si="0">SUM(C14:C17)</f>
        <v>11093</v>
      </c>
      <c r="D13" s="78">
        <f t="shared" si="0"/>
        <v>24</v>
      </c>
      <c r="E13" s="79">
        <f>(C13/D13)/$E$11</f>
        <v>21.009469696969695</v>
      </c>
      <c r="F13" s="78">
        <f t="shared" si="0"/>
        <v>11128</v>
      </c>
      <c r="G13" s="78">
        <f t="shared" si="0"/>
        <v>943</v>
      </c>
      <c r="H13" s="79">
        <f>(F13/G13)/$H$11</f>
        <v>0.56193506034439222</v>
      </c>
      <c r="I13" s="78">
        <f t="shared" si="0"/>
        <v>4392</v>
      </c>
      <c r="J13" s="78">
        <f t="shared" si="0"/>
        <v>24</v>
      </c>
      <c r="K13" s="79">
        <f>(I13/J13)/$K$11</f>
        <v>8.3181818181818183</v>
      </c>
      <c r="L13" s="78">
        <f t="shared" si="0"/>
        <v>4647</v>
      </c>
      <c r="M13" s="78">
        <f t="shared" si="0"/>
        <v>24</v>
      </c>
      <c r="N13" s="79">
        <f>(L13/M13)/$N$11</f>
        <v>8.8011363636363633</v>
      </c>
      <c r="O13" s="78">
        <f t="shared" si="0"/>
        <v>4625</v>
      </c>
      <c r="P13" s="78">
        <f t="shared" si="0"/>
        <v>24</v>
      </c>
      <c r="Q13" s="79">
        <f>(O13/P13)/$Q$11</f>
        <v>10.142543859649123</v>
      </c>
      <c r="R13" s="78">
        <f t="shared" si="0"/>
        <v>14068</v>
      </c>
      <c r="S13" s="78">
        <f t="shared" si="0"/>
        <v>24</v>
      </c>
      <c r="T13" s="79">
        <f>(R13/S13)/$T$11</f>
        <v>26.643939393939391</v>
      </c>
      <c r="U13" s="78">
        <f t="shared" si="0"/>
        <v>15577</v>
      </c>
      <c r="V13" s="78">
        <f t="shared" si="0"/>
        <v>24</v>
      </c>
      <c r="W13" s="79">
        <f>(U13/V13)/$W$11</f>
        <v>29.501893939393938</v>
      </c>
      <c r="X13" s="78">
        <f>SUM(X14:X17)</f>
        <v>0</v>
      </c>
      <c r="Y13" s="78">
        <f>SUM(Y14:Y17)</f>
        <v>24</v>
      </c>
      <c r="Z13" s="78">
        <f>(X13/Y13)/$Z$11</f>
        <v>0</v>
      </c>
      <c r="AA13" s="78">
        <f t="shared" ref="AA13:AB13" si="1">SUM(AA14:AA17)</f>
        <v>0</v>
      </c>
      <c r="AB13" s="78">
        <f t="shared" si="1"/>
        <v>24</v>
      </c>
      <c r="AC13" s="78">
        <f>(AA13/AB13)/$AC$11</f>
        <v>0</v>
      </c>
      <c r="AD13" s="78">
        <f t="shared" ref="AD13:AE13" si="2">SUM(AD14:AD17)</f>
        <v>0</v>
      </c>
      <c r="AE13" s="78">
        <f t="shared" si="2"/>
        <v>24</v>
      </c>
      <c r="AF13" s="78">
        <f>(AD13/AE13)/$AF$11</f>
        <v>0</v>
      </c>
      <c r="AG13" s="78">
        <f t="shared" ref="AG13:AH13" si="3">SUM(AG14:AG17)</f>
        <v>0</v>
      </c>
      <c r="AH13" s="78">
        <f t="shared" si="3"/>
        <v>24</v>
      </c>
      <c r="AI13" s="101">
        <f>(AG13/AH13)/$AI$11</f>
        <v>0</v>
      </c>
      <c r="AJ13" s="78">
        <f t="shared" ref="AJ13:AK13" si="4">SUM(AJ14:AJ17)</f>
        <v>0</v>
      </c>
      <c r="AK13" s="78">
        <f t="shared" si="4"/>
        <v>24</v>
      </c>
      <c r="AL13" s="78">
        <f>(AJ13/AK13)/$AL$11</f>
        <v>0</v>
      </c>
    </row>
    <row r="14" spans="1:38" x14ac:dyDescent="0.25">
      <c r="A14" s="73" t="s">
        <v>126</v>
      </c>
      <c r="B14" s="87" t="s">
        <v>127</v>
      </c>
      <c r="C14" s="69">
        <v>628</v>
      </c>
      <c r="D14" s="88">
        <v>4</v>
      </c>
      <c r="E14" s="79">
        <f t="shared" ref="E14:E17" si="5">(C14/D14)/$E$11</f>
        <v>7.1363636363636367</v>
      </c>
      <c r="F14" s="69"/>
      <c r="G14" s="88">
        <v>4</v>
      </c>
      <c r="H14" s="79">
        <f t="shared" ref="H14:H17" si="6">(F14/G14)/$H$11</f>
        <v>0</v>
      </c>
      <c r="I14" s="69">
        <v>415</v>
      </c>
      <c r="J14" s="88">
        <v>4</v>
      </c>
      <c r="K14" s="79">
        <f t="shared" ref="K14:K17" si="7">(I14/J14)/$K$11</f>
        <v>4.7159090909090908</v>
      </c>
      <c r="L14" s="69">
        <v>866</v>
      </c>
      <c r="M14" s="88">
        <v>4</v>
      </c>
      <c r="N14" s="79">
        <f t="shared" ref="N14:N17" si="8">(L14/M14)/$N$11</f>
        <v>9.8409090909090917</v>
      </c>
      <c r="O14" s="69">
        <v>1167</v>
      </c>
      <c r="P14" s="88">
        <v>4</v>
      </c>
      <c r="Q14" s="79">
        <f t="shared" ref="Q14:Q17" si="9">(O14/P14)/$Q$11</f>
        <v>15.355263157894736</v>
      </c>
      <c r="R14" s="89">
        <v>974</v>
      </c>
      <c r="S14" s="88">
        <v>4</v>
      </c>
      <c r="T14" s="79">
        <f t="shared" ref="T14:T17" si="10">(R14/S14)/$T$11</f>
        <v>11.068181818181818</v>
      </c>
      <c r="U14" s="69">
        <v>1513</v>
      </c>
      <c r="V14" s="88">
        <v>4</v>
      </c>
      <c r="W14" s="79">
        <f t="shared" ref="W14:W17" si="11">(U14/V14)/$W$11</f>
        <v>17.193181818181817</v>
      </c>
      <c r="X14" s="69"/>
      <c r="Y14" s="88">
        <v>4</v>
      </c>
      <c r="Z14" s="78">
        <f t="shared" ref="Z14:Z17" si="12">(X14/Y14)/$Z$11</f>
        <v>0</v>
      </c>
      <c r="AA14" s="69"/>
      <c r="AB14" s="88">
        <v>4</v>
      </c>
      <c r="AC14" s="78">
        <f t="shared" ref="AC14:AC17" si="13">(AA14/AB14)/$AC$11</f>
        <v>0</v>
      </c>
      <c r="AD14" s="69"/>
      <c r="AE14" s="88">
        <v>4</v>
      </c>
      <c r="AF14" s="78">
        <f t="shared" ref="AF14:AF17" si="14">(AD14/AE14)/$AF$11</f>
        <v>0</v>
      </c>
      <c r="AG14" s="69"/>
      <c r="AH14" s="88">
        <v>4</v>
      </c>
      <c r="AI14" s="101">
        <f t="shared" ref="AI14:AI17" si="15">(AG14/AH14)/$AI$11</f>
        <v>0</v>
      </c>
      <c r="AJ14" s="69"/>
      <c r="AK14" s="88">
        <v>4</v>
      </c>
      <c r="AL14" s="78">
        <f t="shared" ref="AL14:AL17" si="16">(AJ14/AK14)/$AL$11</f>
        <v>0</v>
      </c>
    </row>
    <row r="15" spans="1:38" x14ac:dyDescent="0.25">
      <c r="A15" s="73" t="s">
        <v>93</v>
      </c>
      <c r="B15" s="87" t="s">
        <v>1</v>
      </c>
      <c r="C15" s="69">
        <v>1539</v>
      </c>
      <c r="D15" s="88">
        <v>5</v>
      </c>
      <c r="E15" s="79">
        <f t="shared" si="5"/>
        <v>13.990909090909092</v>
      </c>
      <c r="F15" s="69">
        <v>2005</v>
      </c>
      <c r="G15" s="88">
        <v>924</v>
      </c>
      <c r="H15" s="79">
        <f t="shared" si="6"/>
        <v>0.10332921047206761</v>
      </c>
      <c r="I15" s="69">
        <v>1760</v>
      </c>
      <c r="J15" s="88">
        <v>5</v>
      </c>
      <c r="K15" s="79">
        <f t="shared" si="7"/>
        <v>16</v>
      </c>
      <c r="L15" s="69">
        <v>1945</v>
      </c>
      <c r="M15" s="88">
        <v>5</v>
      </c>
      <c r="N15" s="79">
        <f t="shared" si="8"/>
        <v>17.681818181818183</v>
      </c>
      <c r="O15" s="69">
        <v>1945</v>
      </c>
      <c r="P15" s="88">
        <v>5</v>
      </c>
      <c r="Q15" s="79">
        <f t="shared" si="9"/>
        <v>20.473684210526315</v>
      </c>
      <c r="R15" s="89">
        <v>2059</v>
      </c>
      <c r="S15" s="88">
        <v>5</v>
      </c>
      <c r="T15" s="79">
        <f t="shared" si="10"/>
        <v>18.718181818181819</v>
      </c>
      <c r="U15" s="69">
        <v>1976</v>
      </c>
      <c r="V15" s="88">
        <v>5</v>
      </c>
      <c r="W15" s="79">
        <f t="shared" si="11"/>
        <v>17.963636363636365</v>
      </c>
      <c r="X15" s="69"/>
      <c r="Y15" s="88">
        <v>5</v>
      </c>
      <c r="Z15" s="78">
        <f t="shared" si="12"/>
        <v>0</v>
      </c>
      <c r="AA15" s="69"/>
      <c r="AB15" s="88">
        <v>5</v>
      </c>
      <c r="AC15" s="78">
        <f t="shared" si="13"/>
        <v>0</v>
      </c>
      <c r="AD15" s="69"/>
      <c r="AE15" s="88">
        <v>5</v>
      </c>
      <c r="AF15" s="78">
        <f t="shared" si="14"/>
        <v>0</v>
      </c>
      <c r="AG15" s="69"/>
      <c r="AH15" s="88">
        <v>5</v>
      </c>
      <c r="AI15" s="101">
        <f t="shared" si="15"/>
        <v>0</v>
      </c>
      <c r="AJ15" s="69"/>
      <c r="AK15" s="88">
        <v>5</v>
      </c>
      <c r="AL15" s="78">
        <f t="shared" si="16"/>
        <v>0</v>
      </c>
    </row>
    <row r="16" spans="1:38" x14ac:dyDescent="0.25">
      <c r="A16" s="73" t="s">
        <v>95</v>
      </c>
      <c r="B16" s="87" t="s">
        <v>3</v>
      </c>
      <c r="C16" s="69">
        <v>357</v>
      </c>
      <c r="D16" s="88">
        <v>2</v>
      </c>
      <c r="E16" s="79">
        <f t="shared" si="5"/>
        <v>8.1136363636363633</v>
      </c>
      <c r="F16" s="69">
        <v>8124</v>
      </c>
      <c r="G16" s="88">
        <v>2</v>
      </c>
      <c r="H16" s="79">
        <f t="shared" si="6"/>
        <v>193.42857142857142</v>
      </c>
      <c r="I16" s="69">
        <v>115</v>
      </c>
      <c r="J16" s="88">
        <v>2</v>
      </c>
      <c r="K16" s="79">
        <f t="shared" si="7"/>
        <v>2.6136363636363638</v>
      </c>
      <c r="L16" s="69">
        <v>713</v>
      </c>
      <c r="M16" s="88">
        <v>2</v>
      </c>
      <c r="N16" s="79">
        <f t="shared" si="8"/>
        <v>16.204545454545453</v>
      </c>
      <c r="O16" s="69">
        <v>390</v>
      </c>
      <c r="P16" s="88">
        <v>2</v>
      </c>
      <c r="Q16" s="79">
        <f t="shared" si="9"/>
        <v>10.263157894736842</v>
      </c>
      <c r="R16" s="89">
        <v>767</v>
      </c>
      <c r="S16" s="88">
        <v>2</v>
      </c>
      <c r="T16" s="79">
        <f t="shared" si="10"/>
        <v>17.431818181818183</v>
      </c>
      <c r="U16" s="69">
        <v>1012</v>
      </c>
      <c r="V16" s="88">
        <v>2</v>
      </c>
      <c r="W16" s="79">
        <f t="shared" si="11"/>
        <v>23</v>
      </c>
      <c r="X16" s="69"/>
      <c r="Y16" s="88">
        <v>2</v>
      </c>
      <c r="Z16" s="78">
        <f t="shared" si="12"/>
        <v>0</v>
      </c>
      <c r="AA16" s="69"/>
      <c r="AB16" s="88">
        <v>2</v>
      </c>
      <c r="AC16" s="78">
        <f t="shared" si="13"/>
        <v>0</v>
      </c>
      <c r="AD16" s="69"/>
      <c r="AE16" s="88">
        <v>2</v>
      </c>
      <c r="AF16" s="78">
        <f t="shared" si="14"/>
        <v>0</v>
      </c>
      <c r="AG16" s="69"/>
      <c r="AH16" s="88">
        <v>2</v>
      </c>
      <c r="AI16" s="101">
        <f t="shared" si="15"/>
        <v>0</v>
      </c>
      <c r="AJ16" s="69"/>
      <c r="AK16" s="88">
        <v>2</v>
      </c>
      <c r="AL16" s="78">
        <f t="shared" si="16"/>
        <v>0</v>
      </c>
    </row>
    <row r="17" spans="1:38" x14ac:dyDescent="0.25">
      <c r="A17" s="73" t="s">
        <v>128</v>
      </c>
      <c r="B17" s="87" t="s">
        <v>129</v>
      </c>
      <c r="C17" s="69">
        <v>8569</v>
      </c>
      <c r="D17" s="88">
        <v>13</v>
      </c>
      <c r="E17" s="79">
        <f t="shared" si="5"/>
        <v>29.961538461538463</v>
      </c>
      <c r="F17" s="69">
        <v>999</v>
      </c>
      <c r="G17" s="88">
        <v>13</v>
      </c>
      <c r="H17" s="79">
        <f t="shared" si="6"/>
        <v>3.6593406593406592</v>
      </c>
      <c r="I17" s="69">
        <v>2102</v>
      </c>
      <c r="J17" s="88">
        <v>13</v>
      </c>
      <c r="K17" s="79">
        <f t="shared" si="7"/>
        <v>7.3496503496503491</v>
      </c>
      <c r="L17" s="69">
        <v>1123</v>
      </c>
      <c r="M17" s="88">
        <v>13</v>
      </c>
      <c r="N17" s="79">
        <f t="shared" si="8"/>
        <v>3.9265734265734267</v>
      </c>
      <c r="O17" s="69">
        <v>1123</v>
      </c>
      <c r="P17" s="88">
        <v>13</v>
      </c>
      <c r="Q17" s="79">
        <f t="shared" si="9"/>
        <v>4.5465587044534415</v>
      </c>
      <c r="R17" s="89">
        <v>10268</v>
      </c>
      <c r="S17" s="88">
        <v>13</v>
      </c>
      <c r="T17" s="79">
        <f t="shared" si="10"/>
        <v>35.9020979020979</v>
      </c>
      <c r="U17" s="69">
        <v>11076</v>
      </c>
      <c r="V17" s="88">
        <v>13</v>
      </c>
      <c r="W17" s="79">
        <f t="shared" si="11"/>
        <v>38.727272727272727</v>
      </c>
      <c r="X17" s="69"/>
      <c r="Y17" s="88">
        <v>13</v>
      </c>
      <c r="Z17" s="78">
        <f t="shared" si="12"/>
        <v>0</v>
      </c>
      <c r="AA17" s="69"/>
      <c r="AB17" s="88">
        <v>13</v>
      </c>
      <c r="AC17" s="78">
        <f t="shared" si="13"/>
        <v>0</v>
      </c>
      <c r="AD17" s="69"/>
      <c r="AE17" s="88">
        <v>13</v>
      </c>
      <c r="AF17" s="78">
        <f t="shared" si="14"/>
        <v>0</v>
      </c>
      <c r="AG17" s="69"/>
      <c r="AH17" s="88">
        <v>13</v>
      </c>
      <c r="AI17" s="101">
        <f t="shared" si="15"/>
        <v>0</v>
      </c>
      <c r="AJ17" s="69"/>
      <c r="AK17" s="88">
        <v>13</v>
      </c>
      <c r="AL17" s="78">
        <f t="shared" si="16"/>
        <v>0</v>
      </c>
    </row>
    <row r="19" spans="1:38" x14ac:dyDescent="0.25">
      <c r="L19" s="139"/>
    </row>
  </sheetData>
  <mergeCells count="27">
    <mergeCell ref="E4:E5"/>
    <mergeCell ref="A10:B12"/>
    <mergeCell ref="I10:K10"/>
    <mergeCell ref="F10:H10"/>
    <mergeCell ref="C10:E10"/>
    <mergeCell ref="O10:Q10"/>
    <mergeCell ref="AJ10:AL10"/>
    <mergeCell ref="AG10:AI10"/>
    <mergeCell ref="AD10:AF10"/>
    <mergeCell ref="AA10:AC10"/>
    <mergeCell ref="X10:Z10"/>
    <mergeCell ref="A1:J1"/>
    <mergeCell ref="AJ11:AK11"/>
    <mergeCell ref="F11:G11"/>
    <mergeCell ref="I11:J11"/>
    <mergeCell ref="L11:M11"/>
    <mergeCell ref="O11:P11"/>
    <mergeCell ref="X11:Y11"/>
    <mergeCell ref="L10:N10"/>
    <mergeCell ref="C11:D11"/>
    <mergeCell ref="AA11:AB11"/>
    <mergeCell ref="AD11:AE11"/>
    <mergeCell ref="AG11:AH11"/>
    <mergeCell ref="U10:W10"/>
    <mergeCell ref="R11:S11"/>
    <mergeCell ref="U11:V11"/>
    <mergeCell ref="R10:T1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dimension ref="A1:AK12"/>
  <sheetViews>
    <sheetView workbookViewId="0">
      <selection activeCell="Q24" sqref="Q24"/>
    </sheetView>
  </sheetViews>
  <sheetFormatPr baseColWidth="10" defaultRowHeight="15" x14ac:dyDescent="0.25"/>
  <sheetData>
    <row r="1" spans="1:37" x14ac:dyDescent="0.25">
      <c r="A1" s="237" t="s">
        <v>201</v>
      </c>
      <c r="B1" s="237"/>
      <c r="C1" s="237"/>
      <c r="D1" s="237"/>
      <c r="E1" s="237"/>
      <c r="F1" s="237"/>
      <c r="G1" s="237"/>
      <c r="H1" s="237"/>
      <c r="I1" s="237"/>
      <c r="J1" s="237"/>
    </row>
    <row r="2" spans="1:37" x14ac:dyDescent="0.25">
      <c r="A2" s="92" t="s">
        <v>140</v>
      </c>
      <c r="B2" s="91"/>
      <c r="C2" s="91"/>
      <c r="D2" s="91"/>
      <c r="E2" s="91"/>
      <c r="F2" s="91"/>
    </row>
    <row r="3" spans="1:37" x14ac:dyDescent="0.25">
      <c r="A3" s="91"/>
      <c r="B3" s="91"/>
      <c r="C3" s="91"/>
      <c r="D3" s="91"/>
      <c r="E3" s="91"/>
      <c r="F3" s="91"/>
    </row>
    <row r="4" spans="1:37" x14ac:dyDescent="0.25">
      <c r="A4" s="91" t="s">
        <v>70</v>
      </c>
      <c r="B4" s="92" t="s">
        <v>141</v>
      </c>
      <c r="C4" s="91"/>
      <c r="D4" s="91"/>
      <c r="E4" s="91"/>
      <c r="F4" s="91"/>
    </row>
    <row r="5" spans="1:37" x14ac:dyDescent="0.25">
      <c r="A5" s="91" t="s">
        <v>72</v>
      </c>
      <c r="B5" s="92" t="s">
        <v>142</v>
      </c>
      <c r="C5" s="91"/>
      <c r="D5" s="91"/>
      <c r="E5" s="91"/>
      <c r="F5" s="91"/>
    </row>
    <row r="6" spans="1:37" x14ac:dyDescent="0.25">
      <c r="A6" s="91" t="s">
        <v>74</v>
      </c>
      <c r="B6" s="92" t="s">
        <v>143</v>
      </c>
      <c r="C6" s="91"/>
      <c r="D6" s="91"/>
      <c r="E6" s="91"/>
      <c r="F6" s="91"/>
    </row>
    <row r="7" spans="1:37" x14ac:dyDescent="0.25">
      <c r="A7" s="91"/>
      <c r="B7" s="91"/>
      <c r="C7" s="91"/>
      <c r="D7" s="91"/>
      <c r="E7" s="91"/>
      <c r="F7" s="91"/>
    </row>
    <row r="8" spans="1:37" x14ac:dyDescent="0.25">
      <c r="A8" s="93" t="s">
        <v>144</v>
      </c>
      <c r="B8" s="91"/>
      <c r="C8" s="271" t="s">
        <v>145</v>
      </c>
      <c r="D8" s="271"/>
      <c r="E8" s="271"/>
      <c r="F8" s="271"/>
      <c r="G8" s="271"/>
      <c r="H8" s="271"/>
      <c r="I8" s="271"/>
      <c r="J8" s="271"/>
      <c r="K8" s="271"/>
      <c r="L8" s="271"/>
      <c r="M8" s="271"/>
      <c r="N8" s="271"/>
      <c r="O8" s="271"/>
      <c r="P8" s="271"/>
      <c r="Q8" s="271"/>
      <c r="R8" s="91"/>
      <c r="S8" s="91"/>
      <c r="T8" s="91"/>
      <c r="U8" s="91"/>
      <c r="V8" s="91"/>
      <c r="W8" s="91"/>
      <c r="X8" s="91"/>
      <c r="Y8" s="91"/>
      <c r="Z8" s="91"/>
      <c r="AA8" s="91"/>
      <c r="AB8" s="91"/>
      <c r="AC8" s="91"/>
      <c r="AD8" s="91"/>
      <c r="AE8" s="91"/>
      <c r="AF8" s="91"/>
      <c r="AG8" s="91"/>
      <c r="AH8" s="91"/>
      <c r="AI8" s="91"/>
      <c r="AJ8" s="91"/>
      <c r="AK8" s="91"/>
    </row>
    <row r="9" spans="1:37" x14ac:dyDescent="0.25">
      <c r="A9" s="91"/>
      <c r="B9" s="91"/>
      <c r="C9" s="91"/>
      <c r="D9" s="91"/>
      <c r="E9" s="91"/>
      <c r="F9" s="91"/>
      <c r="G9" s="91"/>
      <c r="H9" s="91"/>
      <c r="I9" s="91"/>
      <c r="J9" s="91"/>
      <c r="K9" s="91"/>
      <c r="L9" s="91"/>
      <c r="M9" s="91"/>
      <c r="N9" s="91"/>
      <c r="O9" s="91"/>
      <c r="P9" s="91"/>
      <c r="Q9" s="91"/>
      <c r="R9" s="91"/>
      <c r="S9" s="91"/>
      <c r="T9" s="91"/>
      <c r="U9" s="91"/>
      <c r="V9" s="91"/>
      <c r="W9" s="94"/>
      <c r="X9" s="94"/>
      <c r="Y9" s="91"/>
      <c r="Z9" s="91"/>
      <c r="AA9" s="91"/>
      <c r="AB9" s="91"/>
      <c r="AC9" s="91"/>
      <c r="AD9" s="91"/>
      <c r="AE9" s="91"/>
      <c r="AF9" s="91"/>
      <c r="AG9" s="91"/>
      <c r="AH9" s="91"/>
      <c r="AI9" s="91"/>
      <c r="AJ9" s="91"/>
      <c r="AK9" s="91"/>
    </row>
    <row r="10" spans="1:37" x14ac:dyDescent="0.25">
      <c r="A10" s="228" t="s">
        <v>216</v>
      </c>
      <c r="B10" s="278" t="s">
        <v>230</v>
      </c>
      <c r="C10" s="278"/>
      <c r="D10" s="278"/>
      <c r="E10" s="278" t="s">
        <v>231</v>
      </c>
      <c r="F10" s="278"/>
      <c r="G10" s="278"/>
      <c r="H10" s="278" t="s">
        <v>232</v>
      </c>
      <c r="I10" s="278"/>
      <c r="J10" s="278"/>
      <c r="K10" s="278" t="s">
        <v>233</v>
      </c>
      <c r="L10" s="278"/>
      <c r="M10" s="278"/>
      <c r="N10" s="278" t="s">
        <v>234</v>
      </c>
      <c r="O10" s="278"/>
      <c r="P10" s="278"/>
      <c r="Q10" s="278" t="s">
        <v>235</v>
      </c>
      <c r="R10" s="278"/>
      <c r="S10" s="278"/>
      <c r="T10" s="278" t="s">
        <v>236</v>
      </c>
      <c r="U10" s="278"/>
      <c r="V10" s="278"/>
      <c r="W10" s="278" t="s">
        <v>237</v>
      </c>
      <c r="X10" s="278"/>
      <c r="Y10" s="278"/>
      <c r="Z10" s="278" t="s">
        <v>238</v>
      </c>
      <c r="AA10" s="278"/>
      <c r="AB10" s="278"/>
      <c r="AC10" s="278" t="s">
        <v>239</v>
      </c>
      <c r="AD10" s="278"/>
      <c r="AE10" s="278"/>
      <c r="AF10" s="278" t="s">
        <v>240</v>
      </c>
      <c r="AG10" s="278"/>
      <c r="AH10" s="278"/>
      <c r="AI10" s="277" t="s">
        <v>241</v>
      </c>
      <c r="AJ10" s="277"/>
      <c r="AK10" s="277"/>
    </row>
    <row r="11" spans="1:37" x14ac:dyDescent="0.25">
      <c r="A11" s="229"/>
      <c r="B11" s="141" t="s">
        <v>64</v>
      </c>
      <c r="C11" s="141" t="s">
        <v>83</v>
      </c>
      <c r="D11" s="141" t="s">
        <v>158</v>
      </c>
      <c r="E11" s="141" t="s">
        <v>64</v>
      </c>
      <c r="F11" s="141" t="s">
        <v>83</v>
      </c>
      <c r="G11" s="141" t="s">
        <v>158</v>
      </c>
      <c r="H11" s="141" t="s">
        <v>64</v>
      </c>
      <c r="I11" s="141" t="s">
        <v>83</v>
      </c>
      <c r="J11" s="141" t="s">
        <v>158</v>
      </c>
      <c r="K11" s="141" t="s">
        <v>64</v>
      </c>
      <c r="L11" s="141" t="s">
        <v>83</v>
      </c>
      <c r="M11" s="141" t="s">
        <v>158</v>
      </c>
      <c r="N11" s="141" t="s">
        <v>64</v>
      </c>
      <c r="O11" s="141" t="s">
        <v>83</v>
      </c>
      <c r="P11" s="141" t="s">
        <v>158</v>
      </c>
      <c r="Q11" s="141" t="s">
        <v>64</v>
      </c>
      <c r="R11" s="141" t="s">
        <v>83</v>
      </c>
      <c r="S11" s="141" t="s">
        <v>158</v>
      </c>
      <c r="T11" s="141" t="s">
        <v>64</v>
      </c>
      <c r="U11" s="141" t="s">
        <v>83</v>
      </c>
      <c r="V11" s="141" t="s">
        <v>158</v>
      </c>
      <c r="W11" s="141" t="s">
        <v>64</v>
      </c>
      <c r="X11" s="141" t="s">
        <v>83</v>
      </c>
      <c r="Y11" s="141" t="s">
        <v>158</v>
      </c>
      <c r="Z11" s="141" t="s">
        <v>64</v>
      </c>
      <c r="AA11" s="141" t="s">
        <v>83</v>
      </c>
      <c r="AB11" s="141" t="s">
        <v>158</v>
      </c>
      <c r="AC11" s="141" t="s">
        <v>64</v>
      </c>
      <c r="AD11" s="141" t="s">
        <v>83</v>
      </c>
      <c r="AE11" s="141" t="s">
        <v>158</v>
      </c>
      <c r="AF11" s="141" t="s">
        <v>64</v>
      </c>
      <c r="AG11" s="141" t="s">
        <v>83</v>
      </c>
      <c r="AH11" s="141" t="s">
        <v>158</v>
      </c>
      <c r="AI11" s="141" t="s">
        <v>64</v>
      </c>
      <c r="AJ11" s="141" t="s">
        <v>83</v>
      </c>
      <c r="AK11" s="141" t="s">
        <v>158</v>
      </c>
    </row>
    <row r="12" spans="1:37" x14ac:dyDescent="0.25">
      <c r="A12" s="43" t="s">
        <v>67</v>
      </c>
      <c r="B12" s="57">
        <v>1</v>
      </c>
      <c r="C12" s="57">
        <v>3855</v>
      </c>
      <c r="D12" s="58">
        <v>25.940337224383917</v>
      </c>
      <c r="E12" s="57">
        <v>1</v>
      </c>
      <c r="F12" s="57">
        <v>3833</v>
      </c>
      <c r="G12" s="58">
        <v>26.089225150013043</v>
      </c>
      <c r="H12" s="57">
        <v>1</v>
      </c>
      <c r="I12" s="57">
        <v>3835</v>
      </c>
      <c r="J12" s="58">
        <v>26.07561929595828</v>
      </c>
      <c r="K12" s="57">
        <v>1</v>
      </c>
      <c r="L12" s="57">
        <v>3866</v>
      </c>
      <c r="M12" s="58">
        <v>25.866528711846868</v>
      </c>
      <c r="N12" s="57">
        <v>1</v>
      </c>
      <c r="O12" s="57">
        <v>3834</v>
      </c>
      <c r="P12" s="58">
        <v>26.082420448617629</v>
      </c>
      <c r="Q12" s="57"/>
      <c r="R12" s="57"/>
      <c r="S12" s="58"/>
      <c r="T12" s="57"/>
      <c r="U12" s="57"/>
      <c r="V12" s="58"/>
      <c r="W12" s="57"/>
      <c r="X12" s="57"/>
      <c r="Y12" s="58"/>
      <c r="Z12" s="57"/>
      <c r="AA12" s="57"/>
      <c r="AB12" s="58"/>
      <c r="AC12" s="134"/>
      <c r="AD12" s="134"/>
      <c r="AE12" s="135"/>
      <c r="AF12" s="134"/>
      <c r="AG12" s="134"/>
      <c r="AH12" s="135"/>
      <c r="AI12" s="134"/>
      <c r="AJ12" s="134"/>
      <c r="AK12" s="135"/>
    </row>
  </sheetData>
  <mergeCells count="15">
    <mergeCell ref="A1:J1"/>
    <mergeCell ref="A10:A11"/>
    <mergeCell ref="AC10:AE10"/>
    <mergeCell ref="AF10:AH10"/>
    <mergeCell ref="C8:Q8"/>
    <mergeCell ref="AI10:AK10"/>
    <mergeCell ref="B10:D10"/>
    <mergeCell ref="E10:G10"/>
    <mergeCell ref="H10:J10"/>
    <mergeCell ref="Z10:AB10"/>
    <mergeCell ref="K10:M10"/>
    <mergeCell ref="N10:P10"/>
    <mergeCell ref="Q10:S10"/>
    <mergeCell ref="T10:V10"/>
    <mergeCell ref="W10:Y1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dimension ref="A1:AL12"/>
  <sheetViews>
    <sheetView workbookViewId="0">
      <selection activeCell="M22" sqref="M22"/>
    </sheetView>
  </sheetViews>
  <sheetFormatPr baseColWidth="10" defaultRowHeight="15" x14ac:dyDescent="0.25"/>
  <sheetData>
    <row r="1" spans="1:38" x14ac:dyDescent="0.25">
      <c r="B1" s="237" t="s">
        <v>202</v>
      </c>
      <c r="C1" s="237"/>
      <c r="D1" s="237"/>
      <c r="E1" s="237"/>
      <c r="F1" s="237"/>
      <c r="G1" s="237"/>
      <c r="H1" s="237"/>
      <c r="I1" s="237"/>
      <c r="J1" s="237"/>
      <c r="K1" s="237"/>
    </row>
    <row r="2" spans="1:38" x14ac:dyDescent="0.25">
      <c r="B2" s="92" t="s">
        <v>159</v>
      </c>
      <c r="C2" s="91"/>
      <c r="D2" s="91"/>
      <c r="E2" s="91"/>
      <c r="F2" s="91"/>
      <c r="G2" s="91"/>
    </row>
    <row r="3" spans="1:38" x14ac:dyDescent="0.25">
      <c r="B3" s="91"/>
      <c r="C3" s="91"/>
      <c r="D3" s="91"/>
      <c r="E3" s="91"/>
      <c r="F3" s="91"/>
      <c r="G3" s="91"/>
    </row>
    <row r="4" spans="1:38" x14ac:dyDescent="0.25">
      <c r="B4" s="91" t="s">
        <v>70</v>
      </c>
      <c r="C4" s="92" t="s">
        <v>160</v>
      </c>
      <c r="D4" s="91"/>
      <c r="E4" s="91"/>
      <c r="F4" s="91"/>
      <c r="G4" s="91"/>
    </row>
    <row r="5" spans="1:38" x14ac:dyDescent="0.25">
      <c r="B5" s="91" t="s">
        <v>72</v>
      </c>
      <c r="C5" s="92" t="s">
        <v>161</v>
      </c>
      <c r="D5" s="91"/>
      <c r="E5" s="91"/>
      <c r="F5" s="91"/>
      <c r="G5" s="91"/>
    </row>
    <row r="6" spans="1:38" x14ac:dyDescent="0.25">
      <c r="B6" s="91" t="s">
        <v>74</v>
      </c>
      <c r="C6" s="92" t="s">
        <v>143</v>
      </c>
      <c r="D6" s="91"/>
      <c r="E6" s="91"/>
      <c r="F6" s="91"/>
      <c r="G6" s="91"/>
    </row>
    <row r="7" spans="1:38" x14ac:dyDescent="0.25">
      <c r="B7" s="91"/>
      <c r="C7" s="91"/>
      <c r="D7" s="91"/>
      <c r="E7" s="91"/>
      <c r="F7" s="91"/>
      <c r="G7" s="91"/>
    </row>
    <row r="8" spans="1:38" x14ac:dyDescent="0.25">
      <c r="A8" s="91"/>
      <c r="B8" s="96" t="s">
        <v>144</v>
      </c>
      <c r="C8" s="91"/>
      <c r="D8" s="271" t="s">
        <v>162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8" t="s">
        <v>216</v>
      </c>
      <c r="C10" s="278" t="s">
        <v>230</v>
      </c>
      <c r="D10" s="278"/>
      <c r="E10" s="278"/>
      <c r="F10" s="278" t="s">
        <v>231</v>
      </c>
      <c r="G10" s="278"/>
      <c r="H10" s="278"/>
      <c r="I10" s="278" t="s">
        <v>232</v>
      </c>
      <c r="J10" s="278"/>
      <c r="K10" s="278"/>
      <c r="L10" s="278" t="s">
        <v>233</v>
      </c>
      <c r="M10" s="278"/>
      <c r="N10" s="278"/>
      <c r="O10" s="278" t="s">
        <v>234</v>
      </c>
      <c r="P10" s="278"/>
      <c r="Q10" s="278"/>
      <c r="R10" s="278" t="s">
        <v>235</v>
      </c>
      <c r="S10" s="278"/>
      <c r="T10" s="278"/>
      <c r="U10" s="278" t="s">
        <v>236</v>
      </c>
      <c r="V10" s="278"/>
      <c r="W10" s="278"/>
      <c r="X10" s="278" t="s">
        <v>237</v>
      </c>
      <c r="Y10" s="278"/>
      <c r="Z10" s="278"/>
      <c r="AA10" s="278" t="s">
        <v>238</v>
      </c>
      <c r="AB10" s="278"/>
      <c r="AC10" s="278"/>
      <c r="AD10" s="278" t="s">
        <v>239</v>
      </c>
      <c r="AE10" s="278"/>
      <c r="AF10" s="278"/>
      <c r="AG10" s="278" t="s">
        <v>240</v>
      </c>
      <c r="AH10" s="278"/>
      <c r="AI10" s="278"/>
      <c r="AJ10" s="277" t="s">
        <v>241</v>
      </c>
      <c r="AK10" s="277"/>
      <c r="AL10" s="277"/>
    </row>
    <row r="11" spans="1:38" x14ac:dyDescent="0.25">
      <c r="A11" s="91"/>
      <c r="B11" s="229"/>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89">
        <v>33</v>
      </c>
      <c r="D12" s="57">
        <v>3871</v>
      </c>
      <c r="E12" s="58">
        <v>8.5249289589253436</v>
      </c>
      <c r="F12" s="57">
        <v>31</v>
      </c>
      <c r="G12" s="57">
        <v>3848</v>
      </c>
      <c r="H12" s="58">
        <v>8.0561330561330564</v>
      </c>
      <c r="I12" s="57">
        <v>32</v>
      </c>
      <c r="J12" s="57">
        <v>3851</v>
      </c>
      <c r="K12" s="58">
        <v>8.309529992209816</v>
      </c>
      <c r="L12" s="57">
        <v>29</v>
      </c>
      <c r="M12" s="57">
        <v>3881</v>
      </c>
      <c r="N12" s="58">
        <v>7.4723009533625353</v>
      </c>
      <c r="O12" s="57">
        <v>26</v>
      </c>
      <c r="P12" s="57">
        <v>3847</v>
      </c>
      <c r="Q12" s="58">
        <v>6.7585131271120353</v>
      </c>
      <c r="R12" s="57"/>
      <c r="S12" s="57"/>
      <c r="T12" s="58"/>
      <c r="U12" s="57"/>
      <c r="V12" s="57"/>
      <c r="W12" s="58"/>
      <c r="X12" s="57"/>
      <c r="Y12" s="57"/>
      <c r="Z12" s="58"/>
      <c r="AA12" s="57"/>
      <c r="AB12" s="57"/>
      <c r="AC12" s="58"/>
      <c r="AD12" s="134"/>
      <c r="AE12" s="134"/>
      <c r="AF12" s="110"/>
      <c r="AG12" s="134"/>
      <c r="AH12" s="134"/>
      <c r="AI12" s="110"/>
      <c r="AJ12" s="134"/>
      <c r="AK12" s="134"/>
      <c r="AL12" s="110"/>
    </row>
  </sheetData>
  <mergeCells count="15">
    <mergeCell ref="B1:K1"/>
    <mergeCell ref="B10:B11"/>
    <mergeCell ref="AD10:AF10"/>
    <mergeCell ref="AG10:AI10"/>
    <mergeCell ref="D8:R8"/>
    <mergeCell ref="AJ10:AL10"/>
    <mergeCell ref="C10:E10"/>
    <mergeCell ref="F10:H10"/>
    <mergeCell ref="I10:K10"/>
    <mergeCell ref="AA10:AC10"/>
    <mergeCell ref="L10:N10"/>
    <mergeCell ref="O10:Q10"/>
    <mergeCell ref="R10:T10"/>
    <mergeCell ref="U10:W10"/>
    <mergeCell ref="X10:Z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dimension ref="A1:AL12"/>
  <sheetViews>
    <sheetView workbookViewId="0">
      <selection activeCell="Q14" sqref="Q14"/>
    </sheetView>
  </sheetViews>
  <sheetFormatPr baseColWidth="10" defaultRowHeight="15" x14ac:dyDescent="0.25"/>
  <sheetData>
    <row r="1" spans="1:38" x14ac:dyDescent="0.25">
      <c r="B1" s="237" t="s">
        <v>203</v>
      </c>
      <c r="C1" s="237"/>
      <c r="D1" s="237"/>
      <c r="E1" s="237"/>
      <c r="F1" s="237"/>
      <c r="G1" s="237"/>
      <c r="H1" s="237"/>
      <c r="I1" s="237"/>
      <c r="J1" s="237"/>
      <c r="K1" s="237"/>
    </row>
    <row r="2" spans="1:38" x14ac:dyDescent="0.25">
      <c r="B2" s="92" t="s">
        <v>173</v>
      </c>
      <c r="C2" s="91"/>
      <c r="D2" s="91"/>
      <c r="E2" s="91"/>
      <c r="F2" s="91"/>
      <c r="G2" s="91"/>
    </row>
    <row r="3" spans="1:38" x14ac:dyDescent="0.25">
      <c r="B3" s="91"/>
      <c r="C3" s="91"/>
      <c r="D3" s="91"/>
      <c r="E3" s="91"/>
      <c r="F3" s="91"/>
      <c r="G3" s="91"/>
    </row>
    <row r="4" spans="1:38" x14ac:dyDescent="0.25">
      <c r="B4" s="91" t="s">
        <v>70</v>
      </c>
      <c r="C4" s="92" t="s">
        <v>170</v>
      </c>
      <c r="D4" s="91"/>
      <c r="E4" s="91"/>
      <c r="F4" s="91"/>
      <c r="G4" s="91"/>
    </row>
    <row r="5" spans="1:38" x14ac:dyDescent="0.25">
      <c r="B5" s="91" t="s">
        <v>72</v>
      </c>
      <c r="C5" s="92" t="s">
        <v>142</v>
      </c>
      <c r="D5" s="91"/>
      <c r="E5" s="91"/>
      <c r="F5" s="91"/>
      <c r="G5" s="91"/>
    </row>
    <row r="6" spans="1:38" x14ac:dyDescent="0.25">
      <c r="B6" s="91" t="s">
        <v>74</v>
      </c>
      <c r="C6" s="92" t="s">
        <v>171</v>
      </c>
      <c r="D6" s="91"/>
      <c r="E6" s="91"/>
      <c r="F6" s="91"/>
      <c r="G6" s="91"/>
    </row>
    <row r="7" spans="1:38" x14ac:dyDescent="0.25">
      <c r="B7" s="91"/>
      <c r="C7" s="91"/>
      <c r="D7" s="91"/>
      <c r="E7" s="91"/>
      <c r="F7" s="91"/>
      <c r="G7" s="91"/>
    </row>
    <row r="8" spans="1:38" x14ac:dyDescent="0.25">
      <c r="A8" s="91"/>
      <c r="B8" s="96" t="s">
        <v>144</v>
      </c>
      <c r="C8" s="91"/>
      <c r="D8" s="271" t="s">
        <v>172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8" t="s">
        <v>216</v>
      </c>
      <c r="C10" s="278" t="s">
        <v>230</v>
      </c>
      <c r="D10" s="278"/>
      <c r="E10" s="278"/>
      <c r="F10" s="278" t="s">
        <v>231</v>
      </c>
      <c r="G10" s="278"/>
      <c r="H10" s="278"/>
      <c r="I10" s="278" t="s">
        <v>232</v>
      </c>
      <c r="J10" s="278"/>
      <c r="K10" s="278"/>
      <c r="L10" s="278" t="s">
        <v>233</v>
      </c>
      <c r="M10" s="278"/>
      <c r="N10" s="278"/>
      <c r="O10" s="278" t="s">
        <v>234</v>
      </c>
      <c r="P10" s="278"/>
      <c r="Q10" s="278"/>
      <c r="R10" s="278" t="s">
        <v>235</v>
      </c>
      <c r="S10" s="278"/>
      <c r="T10" s="278"/>
      <c r="U10" s="278" t="s">
        <v>236</v>
      </c>
      <c r="V10" s="278"/>
      <c r="W10" s="278"/>
      <c r="X10" s="278" t="s">
        <v>237</v>
      </c>
      <c r="Y10" s="278"/>
      <c r="Z10" s="278"/>
      <c r="AA10" s="278" t="s">
        <v>238</v>
      </c>
      <c r="AB10" s="278"/>
      <c r="AC10" s="278"/>
      <c r="AD10" s="278" t="s">
        <v>239</v>
      </c>
      <c r="AE10" s="278"/>
      <c r="AF10" s="278"/>
      <c r="AG10" s="278" t="s">
        <v>240</v>
      </c>
      <c r="AH10" s="278"/>
      <c r="AI10" s="278"/>
      <c r="AJ10" s="278" t="s">
        <v>241</v>
      </c>
      <c r="AK10" s="278"/>
      <c r="AL10" s="278"/>
    </row>
    <row r="11" spans="1:38" x14ac:dyDescent="0.25">
      <c r="A11" s="91"/>
      <c r="B11" s="229"/>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93">
        <v>19</v>
      </c>
      <c r="D12" s="193">
        <v>3855</v>
      </c>
      <c r="E12" s="194">
        <v>4.9286640726329445</v>
      </c>
      <c r="F12" s="195">
        <v>19</v>
      </c>
      <c r="G12" s="195">
        <v>3833</v>
      </c>
      <c r="H12" s="196">
        <v>4.9569527785024787</v>
      </c>
      <c r="I12" s="118">
        <v>18</v>
      </c>
      <c r="J12" s="195">
        <v>3835</v>
      </c>
      <c r="K12" s="197">
        <v>4.6936114732724903</v>
      </c>
      <c r="L12" s="142">
        <v>19</v>
      </c>
      <c r="M12" s="142">
        <v>3866</v>
      </c>
      <c r="N12" s="143">
        <v>4.9146404552509049</v>
      </c>
      <c r="O12" s="195">
        <v>21</v>
      </c>
      <c r="P12" s="195">
        <v>3834</v>
      </c>
      <c r="Q12" s="197">
        <v>5.4773082942097027</v>
      </c>
      <c r="R12" s="57"/>
      <c r="S12" s="57"/>
      <c r="T12" s="58"/>
      <c r="U12" s="57"/>
      <c r="V12" s="57"/>
      <c r="W12" s="58"/>
      <c r="X12" s="57"/>
      <c r="Y12" s="57"/>
      <c r="Z12" s="58"/>
      <c r="AA12" s="57"/>
      <c r="AB12" s="57"/>
      <c r="AC12" s="58"/>
      <c r="AD12" s="134"/>
      <c r="AE12" s="134"/>
      <c r="AF12" s="110"/>
      <c r="AG12" s="134"/>
      <c r="AH12" s="134"/>
      <c r="AI12" s="110"/>
      <c r="AJ12" s="109"/>
      <c r="AK12" s="134"/>
      <c r="AL12" s="110"/>
    </row>
  </sheetData>
  <mergeCells count="15">
    <mergeCell ref="B1:K1"/>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0" tint="-0.14999847407452621"/>
  </sheetPr>
  <dimension ref="A1:XFC16"/>
  <sheetViews>
    <sheetView zoomScale="70" zoomScaleNormal="70" workbookViewId="0">
      <selection activeCell="N21" sqref="N21"/>
    </sheetView>
  </sheetViews>
  <sheetFormatPr baseColWidth="10" defaultRowHeight="15" x14ac:dyDescent="0.25"/>
  <cols>
    <col min="1" max="1" width="20.7109375" customWidth="1"/>
    <col min="2" max="2" width="28.7109375" customWidth="1"/>
    <col min="3" max="38" width="13.7109375" customWidth="1"/>
  </cols>
  <sheetData>
    <row r="1" spans="1:16383" x14ac:dyDescent="0.25">
      <c r="A1" s="237" t="s">
        <v>205</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206</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207</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208</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177</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209</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212</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16383" x14ac:dyDescent="0.25">
      <c r="A12" s="235"/>
      <c r="B12" s="236"/>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31" t="s">
        <v>99</v>
      </c>
      <c r="B13" s="232"/>
      <c r="C13" s="41">
        <f>SUM(C14:C15)</f>
        <v>47</v>
      </c>
      <c r="D13" s="41">
        <f>SUM(D14:D15)</f>
        <v>134</v>
      </c>
      <c r="E13" s="58">
        <f>(C13/D13)*100</f>
        <v>35.074626865671647</v>
      </c>
      <c r="F13" s="41">
        <f>SUM(F14:F15)</f>
        <v>97</v>
      </c>
      <c r="G13" s="41">
        <f>SUM(G14:G15)</f>
        <v>416</v>
      </c>
      <c r="H13" s="58">
        <f>(F13/G13)*100</f>
        <v>23.317307692307693</v>
      </c>
      <c r="I13" s="41">
        <f>SUM(I14:I15)</f>
        <v>61</v>
      </c>
      <c r="J13" s="41">
        <f>SUM(J14:J15)</f>
        <v>365</v>
      </c>
      <c r="K13" s="58">
        <f>(I13/J13)*100</f>
        <v>16.712328767123289</v>
      </c>
      <c r="L13" s="41">
        <f>SUM(L14:L15)</f>
        <v>137</v>
      </c>
      <c r="M13" s="41">
        <f>SUM(M14:M15)</f>
        <v>430</v>
      </c>
      <c r="N13" s="58">
        <f t="shared" ref="N13:N15" si="0">(L13/M13)*100</f>
        <v>31.86046511627907</v>
      </c>
      <c r="O13" s="41">
        <f>SUM(O14:O15)</f>
        <v>97</v>
      </c>
      <c r="P13" s="41">
        <f>SUM(P14:P15)</f>
        <v>416</v>
      </c>
      <c r="Q13" s="58">
        <f t="shared" ref="Q13:Q15" si="1">(O13/P13)*100</f>
        <v>23.317307692307693</v>
      </c>
      <c r="R13" s="41">
        <f>SUM(R14:R15)</f>
        <v>0</v>
      </c>
      <c r="S13" s="41">
        <f>SUM(S14:S15)</f>
        <v>0</v>
      </c>
      <c r="T13" s="58" t="e">
        <f t="shared" ref="T13:T15" si="2">(R13/S13)*100</f>
        <v>#DIV/0!</v>
      </c>
      <c r="U13" s="41">
        <f>SUM(U14:U16)</f>
        <v>0</v>
      </c>
      <c r="V13" s="41">
        <f>SUM(V14:V16)</f>
        <v>0</v>
      </c>
      <c r="W13" s="58" t="e">
        <f t="shared" ref="W13:W15" si="3">(U13/V13)*100</f>
        <v>#DIV/0!</v>
      </c>
      <c r="X13" s="41">
        <f>SUM(X14:X16)</f>
        <v>0</v>
      </c>
      <c r="Y13" s="41">
        <f>SUM(Y14:Y16)</f>
        <v>0</v>
      </c>
      <c r="Z13" s="58" t="e">
        <f t="shared" ref="Z13:Z15" si="4">(X13/Y13)*100</f>
        <v>#DIV/0!</v>
      </c>
      <c r="AA13" s="41">
        <f>SUM(AA14:AA16)</f>
        <v>0</v>
      </c>
      <c r="AB13" s="41">
        <f>SUM(AB14:AB16)</f>
        <v>0</v>
      </c>
      <c r="AC13" s="58" t="e">
        <f t="shared" ref="AC13:AC15" si="5">(AA13/AB13)*100</f>
        <v>#DIV/0!</v>
      </c>
      <c r="AD13" s="41">
        <f>SUM(AD14:AD16)</f>
        <v>0</v>
      </c>
      <c r="AE13" s="41">
        <f>SUM(AE14:AE16)</f>
        <v>0</v>
      </c>
      <c r="AF13" s="58" t="e">
        <f t="shared" ref="AF13:AF15" si="6">(AD13/AE13)*100</f>
        <v>#DIV/0!</v>
      </c>
      <c r="AG13" s="41">
        <f>SUM(AG14:AG15)</f>
        <v>0</v>
      </c>
      <c r="AH13" s="41">
        <f>SUM(AH14:AH15)</f>
        <v>0</v>
      </c>
      <c r="AI13" s="58" t="e">
        <f t="shared" ref="AI13:AI15" si="7">(AG13/AH13)*100</f>
        <v>#DIV/0!</v>
      </c>
      <c r="AJ13" s="41">
        <f>SUM(AJ14:AJ15)</f>
        <v>0</v>
      </c>
      <c r="AK13" s="41">
        <f>SUM(AK14:AK15)</f>
        <v>0</v>
      </c>
      <c r="AL13" s="58" t="e">
        <f t="shared" ref="AL13:AL15" si="8">(AJ13/AK13)*100</f>
        <v>#DIV/0!</v>
      </c>
    </row>
    <row r="14" spans="1:16383" x14ac:dyDescent="0.25">
      <c r="A14" s="61" t="s">
        <v>93</v>
      </c>
      <c r="B14" s="43" t="s">
        <v>210</v>
      </c>
      <c r="C14" s="142">
        <v>45</v>
      </c>
      <c r="D14" s="142">
        <v>120</v>
      </c>
      <c r="E14" s="143">
        <f>C14/D14*100</f>
        <v>37.5</v>
      </c>
      <c r="F14" s="142">
        <v>91</v>
      </c>
      <c r="G14" s="142">
        <v>247</v>
      </c>
      <c r="H14" s="58">
        <f t="shared" ref="H14:H15" si="9">(F14/G14)*100</f>
        <v>36.84210526315789</v>
      </c>
      <c r="I14" s="142">
        <v>8</v>
      </c>
      <c r="J14" s="142">
        <v>235</v>
      </c>
      <c r="K14" s="58">
        <f t="shared" ref="K14:K15" si="10">(I14/J14)*100</f>
        <v>3.4042553191489362</v>
      </c>
      <c r="L14" s="142">
        <v>2</v>
      </c>
      <c r="M14" s="142">
        <v>259</v>
      </c>
      <c r="N14" s="58">
        <f t="shared" si="0"/>
        <v>0.77220077220077221</v>
      </c>
      <c r="O14" s="142">
        <v>91</v>
      </c>
      <c r="P14" s="142">
        <v>247</v>
      </c>
      <c r="Q14" s="58">
        <f t="shared" si="1"/>
        <v>36.84210526315789</v>
      </c>
      <c r="R14" s="142"/>
      <c r="S14" s="142"/>
      <c r="T14" s="58" t="e">
        <f t="shared" si="2"/>
        <v>#DIV/0!</v>
      </c>
      <c r="U14" s="142"/>
      <c r="V14" s="142"/>
      <c r="W14" s="58" t="e">
        <f t="shared" si="3"/>
        <v>#DIV/0!</v>
      </c>
      <c r="X14" s="142"/>
      <c r="Y14" s="142"/>
      <c r="Z14" s="58" t="e">
        <f t="shared" si="4"/>
        <v>#DIV/0!</v>
      </c>
      <c r="AA14" s="57"/>
      <c r="AB14" s="57"/>
      <c r="AC14" s="58" t="e">
        <f t="shared" si="5"/>
        <v>#DIV/0!</v>
      </c>
      <c r="AD14" s="57"/>
      <c r="AE14" s="57"/>
      <c r="AF14" s="58" t="e">
        <f t="shared" si="6"/>
        <v>#DIV/0!</v>
      </c>
      <c r="AG14" s="57"/>
      <c r="AH14" s="57"/>
      <c r="AI14" s="58" t="e">
        <f t="shared" si="7"/>
        <v>#DIV/0!</v>
      </c>
      <c r="AJ14" s="57"/>
      <c r="AK14" s="57"/>
      <c r="AL14" s="58" t="e">
        <f t="shared" si="8"/>
        <v>#DIV/0!</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95</v>
      </c>
      <c r="B15" s="43" t="s">
        <v>211</v>
      </c>
      <c r="C15" s="142">
        <v>2</v>
      </c>
      <c r="D15" s="142">
        <v>14</v>
      </c>
      <c r="E15" s="143">
        <f>C15/D15*100</f>
        <v>14.285714285714285</v>
      </c>
      <c r="F15" s="142">
        <v>6</v>
      </c>
      <c r="G15" s="142">
        <v>169</v>
      </c>
      <c r="H15" s="58">
        <f t="shared" si="9"/>
        <v>3.5502958579881656</v>
      </c>
      <c r="I15" s="142">
        <v>53</v>
      </c>
      <c r="J15" s="142">
        <v>130</v>
      </c>
      <c r="K15" s="58">
        <f t="shared" si="10"/>
        <v>40.769230769230766</v>
      </c>
      <c r="L15" s="142">
        <v>135</v>
      </c>
      <c r="M15" s="142">
        <v>171</v>
      </c>
      <c r="N15" s="58">
        <f t="shared" si="0"/>
        <v>78.94736842105263</v>
      </c>
      <c r="O15" s="142">
        <v>6</v>
      </c>
      <c r="P15" s="142">
        <v>169</v>
      </c>
      <c r="Q15" s="58">
        <f t="shared" si="1"/>
        <v>3.5502958579881656</v>
      </c>
      <c r="R15" s="142"/>
      <c r="S15" s="142"/>
      <c r="T15" s="58" t="e">
        <f t="shared" si="2"/>
        <v>#DIV/0!</v>
      </c>
      <c r="U15" s="142"/>
      <c r="V15" s="142"/>
      <c r="W15" s="58" t="e">
        <f t="shared" si="3"/>
        <v>#DIV/0!</v>
      </c>
      <c r="X15" s="142"/>
      <c r="Y15" s="142"/>
      <c r="Z15" s="58" t="e">
        <f t="shared" si="4"/>
        <v>#DIV/0!</v>
      </c>
      <c r="AA15" s="57"/>
      <c r="AB15" s="57"/>
      <c r="AC15" s="58" t="e">
        <f t="shared" si="5"/>
        <v>#DIV/0!</v>
      </c>
      <c r="AD15" s="57"/>
      <c r="AE15" s="57"/>
      <c r="AF15" s="58" t="e">
        <f t="shared" si="6"/>
        <v>#DIV/0!</v>
      </c>
      <c r="AG15" s="57"/>
      <c r="AH15" s="57"/>
      <c r="AI15" s="58" t="e">
        <f t="shared" si="7"/>
        <v>#DIV/0!</v>
      </c>
      <c r="AJ15" s="57"/>
      <c r="AK15" s="57"/>
      <c r="AL15" s="58" t="e">
        <f t="shared" si="8"/>
        <v>#DIV/0!</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W16" s="58"/>
      <c r="Z16" s="58"/>
      <c r="AC16" s="58"/>
      <c r="AF16" s="58"/>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B1:Y146"/>
  <sheetViews>
    <sheetView zoomScale="85" zoomScaleNormal="85" workbookViewId="0">
      <selection activeCell="E8" sqref="E8"/>
    </sheetView>
  </sheetViews>
  <sheetFormatPr baseColWidth="10" defaultRowHeight="15" x14ac:dyDescent="0.25"/>
  <cols>
    <col min="1" max="1" width="3.85546875" customWidth="1"/>
    <col min="2" max="2" width="28.7109375" customWidth="1"/>
    <col min="3" max="17" width="11.140625" style="3" customWidth="1"/>
    <col min="18" max="18" width="12.42578125" style="3" customWidth="1"/>
    <col min="19" max="19" width="3.5703125" bestFit="1" customWidth="1"/>
    <col min="23" max="23" width="12.7109375" bestFit="1" customWidth="1"/>
  </cols>
  <sheetData>
    <row r="1" spans="2:25" x14ac:dyDescent="0.25">
      <c r="B1" t="s">
        <v>215</v>
      </c>
    </row>
    <row r="2" spans="2:25" x14ac:dyDescent="0.25">
      <c r="B2" s="279" t="s">
        <v>31</v>
      </c>
      <c r="C2" s="279"/>
      <c r="D2" s="279"/>
      <c r="E2" s="279"/>
    </row>
    <row r="4" spans="2:25" x14ac:dyDescent="0.25">
      <c r="B4" s="255" t="s">
        <v>8</v>
      </c>
      <c r="C4" s="253"/>
      <c r="D4" s="253"/>
      <c r="E4" s="253"/>
      <c r="F4" s="253"/>
      <c r="G4" s="253"/>
      <c r="H4" s="253"/>
      <c r="I4" s="253"/>
      <c r="J4" s="253"/>
      <c r="K4" s="253"/>
      <c r="L4" s="253"/>
      <c r="M4" s="253"/>
      <c r="N4" s="253"/>
      <c r="O4" s="253"/>
      <c r="P4" s="253"/>
      <c r="Q4" s="253"/>
      <c r="R4" s="253"/>
      <c r="S4" s="256"/>
      <c r="T4" s="256"/>
      <c r="U4" s="256"/>
    </row>
    <row r="5" spans="2:25" x14ac:dyDescent="0.25">
      <c r="B5" s="255"/>
      <c r="C5" s="253" t="s">
        <v>27</v>
      </c>
      <c r="D5" s="253"/>
      <c r="E5" s="253"/>
      <c r="F5" s="253"/>
      <c r="G5" s="253" t="s">
        <v>28</v>
      </c>
      <c r="H5" s="253"/>
      <c r="I5" s="253"/>
      <c r="J5" s="253"/>
      <c r="K5" s="253" t="s">
        <v>29</v>
      </c>
      <c r="L5" s="253"/>
      <c r="M5" s="253"/>
      <c r="N5" s="253"/>
      <c r="O5" s="253" t="s">
        <v>30</v>
      </c>
      <c r="P5" s="253"/>
      <c r="Q5" s="253"/>
      <c r="R5" s="253"/>
    </row>
    <row r="6" spans="2:25" x14ac:dyDescent="0.25">
      <c r="C6" s="253"/>
      <c r="D6" s="253"/>
      <c r="E6" s="253"/>
      <c r="F6" s="253"/>
      <c r="G6" s="253"/>
      <c r="H6" s="253"/>
      <c r="I6" s="253"/>
      <c r="J6" s="253"/>
      <c r="K6" s="253"/>
      <c r="L6" s="253"/>
      <c r="M6" s="253"/>
      <c r="N6" s="253"/>
      <c r="O6" s="253"/>
      <c r="P6" s="253"/>
      <c r="Q6" s="253"/>
      <c r="R6" s="253"/>
      <c r="S6" s="1"/>
      <c r="T6" s="2"/>
      <c r="U6" s="1"/>
      <c r="V6" s="1"/>
      <c r="W6" s="2"/>
    </row>
    <row r="7" spans="2:25" s="37" customFormat="1" ht="30" x14ac:dyDescent="0.25">
      <c r="B7" s="36" t="s">
        <v>9</v>
      </c>
      <c r="C7" s="1" t="s">
        <v>33</v>
      </c>
      <c r="D7" s="1" t="s">
        <v>32</v>
      </c>
      <c r="E7" s="1" t="s">
        <v>34</v>
      </c>
      <c r="F7" s="1"/>
      <c r="G7" s="1" t="s">
        <v>33</v>
      </c>
      <c r="H7" s="1" t="s">
        <v>32</v>
      </c>
      <c r="I7" s="1" t="s">
        <v>34</v>
      </c>
      <c r="J7" s="1"/>
      <c r="K7" s="1" t="s">
        <v>33</v>
      </c>
      <c r="L7" s="1" t="s">
        <v>32</v>
      </c>
      <c r="M7" s="1" t="s">
        <v>34</v>
      </c>
      <c r="N7" s="1"/>
      <c r="O7" s="1" t="s">
        <v>33</v>
      </c>
      <c r="P7" s="1" t="s">
        <v>32</v>
      </c>
      <c r="Q7" s="1" t="s">
        <v>34</v>
      </c>
      <c r="R7" s="1"/>
      <c r="S7" s="1"/>
      <c r="T7" s="36"/>
      <c r="U7" s="1"/>
      <c r="V7" s="1"/>
      <c r="W7" s="36"/>
      <c r="Y7" s="37">
        <v>3.8</v>
      </c>
    </row>
    <row r="8" spans="2:25" x14ac:dyDescent="0.25">
      <c r="B8" t="s">
        <v>0</v>
      </c>
      <c r="C8" s="3">
        <f>SUM(C9:C14)</f>
        <v>3541</v>
      </c>
      <c r="D8" s="3">
        <f>SUM(D9:D14)</f>
        <v>870</v>
      </c>
      <c r="E8" s="3">
        <f>SUM(E9:E13)</f>
        <v>2170</v>
      </c>
      <c r="F8" s="35">
        <f t="shared" ref="F8:F14" si="0">(E8-C8)/D8</f>
        <v>-1.5758620689655172</v>
      </c>
      <c r="G8" s="3">
        <f>SUM(G9:G14)</f>
        <v>1177</v>
      </c>
      <c r="H8" s="3">
        <f>SUM(H9:H14)</f>
        <v>568</v>
      </c>
      <c r="I8" s="34">
        <f>SUM(I9:I13)</f>
        <v>1519</v>
      </c>
      <c r="J8" s="35">
        <f t="shared" ref="J8:J14" si="1">(I8-G8)/H8</f>
        <v>0.602112676056338</v>
      </c>
      <c r="K8" s="3">
        <f>SUM(K9:K14)</f>
        <v>4051</v>
      </c>
      <c r="L8" s="3">
        <f>SUM(L9:L14)</f>
        <v>669</v>
      </c>
      <c r="M8" s="34">
        <f>SUM(M9:M13)</f>
        <v>2139</v>
      </c>
      <c r="N8" s="35">
        <f t="shared" ref="N8:N14" si="2">(M8-K8)/L8</f>
        <v>-2.8579970104633783</v>
      </c>
      <c r="O8" s="3">
        <f>SUM(O9:O14)</f>
        <v>1871</v>
      </c>
      <c r="P8" s="3">
        <f>SUM(P9:P14)</f>
        <v>454</v>
      </c>
      <c r="Q8" s="34">
        <f>SUM(Q9:Q13)</f>
        <v>1457</v>
      </c>
      <c r="R8" s="35">
        <f t="shared" ref="R8:R14" si="3">(Q8-O8)/P8</f>
        <v>-0.91189427312775329</v>
      </c>
      <c r="T8" s="32">
        <f>C8+G8+K8+O8</f>
        <v>10640</v>
      </c>
      <c r="U8" s="32">
        <f>D8+H8+L8+P8</f>
        <v>2561</v>
      </c>
      <c r="V8" s="32">
        <f>E8+I8+M8+Q8</f>
        <v>7285</v>
      </c>
      <c r="W8" s="32">
        <f>(V8-T8)/U8</f>
        <v>-1.3100351425224521</v>
      </c>
      <c r="Y8">
        <v>3.9</v>
      </c>
    </row>
    <row r="9" spans="2:25" x14ac:dyDescent="0.25">
      <c r="B9" t="s">
        <v>1</v>
      </c>
      <c r="C9" s="3">
        <f>'HOSP 06 DIAS DE ESTANCIA DIV'!C9</f>
        <v>1509</v>
      </c>
      <c r="D9" s="3">
        <f>'HOSP 06 DIAS DE ESTANCIA DIV'!D9</f>
        <v>352</v>
      </c>
      <c r="E9" s="3">
        <f>49*31</f>
        <v>1519</v>
      </c>
      <c r="F9" s="35">
        <f t="shared" si="0"/>
        <v>2.8409090909090908E-2</v>
      </c>
      <c r="G9" s="3">
        <f>'HOSP 06 DIAS DE ESTANCIA DIV'!F9</f>
        <v>554</v>
      </c>
      <c r="H9" s="3">
        <f>'HOSP 06 DIAS DE ESTANCIA DIV'!G9</f>
        <v>249</v>
      </c>
      <c r="I9" s="34">
        <f>37*31</f>
        <v>1147</v>
      </c>
      <c r="J9" s="35">
        <f t="shared" si="1"/>
        <v>2.3815261044176705</v>
      </c>
      <c r="K9" s="3">
        <f>'HOSP 06 DIAS DE ESTANCIA DIV'!I9</f>
        <v>2140</v>
      </c>
      <c r="L9" s="3">
        <f>'HOSP 06 DIAS DE ESTANCIA DIV'!J9</f>
        <v>332</v>
      </c>
      <c r="M9" s="34">
        <f>46*31</f>
        <v>1426</v>
      </c>
      <c r="N9" s="35">
        <f t="shared" si="2"/>
        <v>-2.1506024096385543</v>
      </c>
      <c r="O9" s="3">
        <f>'HOSP 06 DIAS DE ESTANCIA DIV'!L9</f>
        <v>1156</v>
      </c>
      <c r="P9" s="3">
        <f>'HOSP 06 DIAS DE ESTANCIA DIV'!M9</f>
        <v>224</v>
      </c>
      <c r="Q9" s="34">
        <f>39*31</f>
        <v>1209</v>
      </c>
      <c r="R9" s="35">
        <f t="shared" si="3"/>
        <v>0.23660714285714285</v>
      </c>
      <c r="T9" s="32">
        <f t="shared" ref="T9:T13" si="4">C9+G9+K9+O9</f>
        <v>5359</v>
      </c>
      <c r="U9" s="32">
        <f t="shared" ref="U9:U13" si="5">D9+H9+L9+P9</f>
        <v>1157</v>
      </c>
      <c r="V9" s="32">
        <f t="shared" ref="V9:V13" si="6">E9+I9+M9+Q9</f>
        <v>5301</v>
      </c>
      <c r="W9" s="32">
        <f t="shared" ref="W9:W13" si="7">(V9-T9)/U9</f>
        <v>-5.0129645635263613E-2</v>
      </c>
      <c r="Y9">
        <v>2.6</v>
      </c>
    </row>
    <row r="10" spans="2:25" x14ac:dyDescent="0.25">
      <c r="B10" t="s">
        <v>2</v>
      </c>
      <c r="C10" s="3">
        <f>'HOSP 06 DIAS DE ESTANCIA DIV'!C10</f>
        <v>33</v>
      </c>
      <c r="D10" s="3">
        <f>'HOSP 06 DIAS DE ESTANCIA DIV'!D10</f>
        <v>14</v>
      </c>
      <c r="E10" s="3">
        <f>1*31</f>
        <v>31</v>
      </c>
      <c r="F10" s="35">
        <f t="shared" si="0"/>
        <v>-0.14285714285714285</v>
      </c>
      <c r="G10" s="3">
        <f>'HOSP 06 DIAS DE ESTANCIA DIV'!F10</f>
        <v>3</v>
      </c>
      <c r="H10" s="3">
        <f>'HOSP 06 DIAS DE ESTANCIA DIV'!G10</f>
        <v>3</v>
      </c>
      <c r="I10" s="34">
        <f>2*31</f>
        <v>62</v>
      </c>
      <c r="J10" s="35">
        <f t="shared" si="1"/>
        <v>19.666666666666668</v>
      </c>
      <c r="K10" s="3">
        <f>'HOSP 06 DIAS DE ESTANCIA DIV'!I10</f>
        <v>69</v>
      </c>
      <c r="L10" s="3">
        <f>'HOSP 06 DIAS DE ESTANCIA DIV'!J10</f>
        <v>24</v>
      </c>
      <c r="M10" s="34">
        <f>6*31</f>
        <v>186</v>
      </c>
      <c r="N10" s="35">
        <f t="shared" si="2"/>
        <v>4.875</v>
      </c>
      <c r="O10" s="3">
        <f>'HOSP 06 DIAS DE ESTANCIA DIV'!L10</f>
        <v>0</v>
      </c>
      <c r="P10" s="3">
        <f>'HOSP 06 DIAS DE ESTANCIA DIV'!M10</f>
        <v>0</v>
      </c>
      <c r="Q10" s="34">
        <f>1*31</f>
        <v>31</v>
      </c>
      <c r="R10" s="35">
        <v>0</v>
      </c>
      <c r="T10" s="32">
        <f t="shared" si="4"/>
        <v>105</v>
      </c>
      <c r="U10" s="32">
        <f t="shared" si="5"/>
        <v>41</v>
      </c>
      <c r="V10" s="32">
        <f t="shared" si="6"/>
        <v>310</v>
      </c>
      <c r="W10" s="32">
        <f t="shared" si="7"/>
        <v>5</v>
      </c>
      <c r="Y10">
        <v>0.2</v>
      </c>
    </row>
    <row r="11" spans="2:25" x14ac:dyDescent="0.25">
      <c r="B11" t="s">
        <v>3</v>
      </c>
      <c r="C11" s="3">
        <f>'HOSP 06 DIAS DE ESTANCIA DIV'!C11</f>
        <v>389</v>
      </c>
      <c r="D11" s="3">
        <f>'HOSP 06 DIAS DE ESTANCIA DIV'!D11</f>
        <v>128</v>
      </c>
      <c r="E11" s="3">
        <f>15*31</f>
        <v>465</v>
      </c>
      <c r="F11" s="35">
        <f t="shared" si="0"/>
        <v>0.59375</v>
      </c>
      <c r="G11" s="3">
        <f>'HOSP 06 DIAS DE ESTANCIA DIV'!F11</f>
        <v>83</v>
      </c>
      <c r="H11" s="3">
        <f>'HOSP 06 DIAS DE ESTANCIA DIV'!G11</f>
        <v>64</v>
      </c>
      <c r="I11" s="34">
        <f>6*31</f>
        <v>186</v>
      </c>
      <c r="J11" s="35">
        <f t="shared" si="1"/>
        <v>1.609375</v>
      </c>
      <c r="K11" s="3">
        <f>'HOSP 06 DIAS DE ESTANCIA DIV'!I11</f>
        <v>584</v>
      </c>
      <c r="L11" s="3">
        <f>'HOSP 06 DIAS DE ESTANCIA DIV'!J11</f>
        <v>88</v>
      </c>
      <c r="M11" s="34">
        <f>10*31</f>
        <v>310</v>
      </c>
      <c r="N11" s="35">
        <f t="shared" si="2"/>
        <v>-3.1136363636363638</v>
      </c>
      <c r="O11" s="3">
        <f>'HOSP 06 DIAS DE ESTANCIA DIV'!L11</f>
        <v>66</v>
      </c>
      <c r="P11" s="3">
        <f>'HOSP 06 DIAS DE ESTANCIA DIV'!M11</f>
        <v>44</v>
      </c>
      <c r="Q11" s="34">
        <f>5*31</f>
        <v>155</v>
      </c>
      <c r="R11" s="35">
        <f t="shared" si="3"/>
        <v>2.0227272727272729</v>
      </c>
      <c r="T11" s="32">
        <f t="shared" si="4"/>
        <v>1122</v>
      </c>
      <c r="U11" s="32">
        <f t="shared" si="5"/>
        <v>324</v>
      </c>
      <c r="V11" s="32">
        <f t="shared" si="6"/>
        <v>1116</v>
      </c>
      <c r="W11" s="32">
        <f t="shared" si="7"/>
        <v>-1.8518518518518517E-2</v>
      </c>
      <c r="Y11">
        <v>8.8000000000000007</v>
      </c>
    </row>
    <row r="12" spans="2:25" x14ac:dyDescent="0.25">
      <c r="B12" t="s">
        <v>4</v>
      </c>
      <c r="C12" s="3">
        <f>'HOSP 06 DIAS DE ESTANCIA DIV'!C12</f>
        <v>41</v>
      </c>
      <c r="D12" s="3">
        <f>'HOSP 06 DIAS DE ESTANCIA DIV'!D12</f>
        <v>24</v>
      </c>
      <c r="E12" s="3">
        <f>3*31</f>
        <v>93</v>
      </c>
      <c r="F12" s="35">
        <f t="shared" si="0"/>
        <v>2.1666666666666665</v>
      </c>
      <c r="G12" s="3">
        <f>'HOSP 06 DIAS DE ESTANCIA DIV'!F12</f>
        <v>4</v>
      </c>
      <c r="H12" s="3">
        <f>'HOSP 06 DIAS DE ESTANCIA DIV'!G12</f>
        <v>3</v>
      </c>
      <c r="I12" s="34">
        <f>2*31</f>
        <v>62</v>
      </c>
      <c r="J12" s="35">
        <f t="shared" si="1"/>
        <v>19.333333333333332</v>
      </c>
      <c r="K12" s="3">
        <f>'HOSP 06 DIAS DE ESTANCIA DIV'!I12</f>
        <v>49</v>
      </c>
      <c r="L12" s="3">
        <f>'HOSP 06 DIAS DE ESTANCIA DIV'!J12</f>
        <v>17</v>
      </c>
      <c r="M12" s="34">
        <f>5*31</f>
        <v>155</v>
      </c>
      <c r="N12" s="35">
        <f t="shared" si="2"/>
        <v>6.2352941176470589</v>
      </c>
      <c r="O12" s="3">
        <f>'HOSP 06 DIAS DE ESTANCIA DIV'!L12</f>
        <v>3</v>
      </c>
      <c r="P12" s="3">
        <f>'HOSP 06 DIAS DE ESTANCIA DIV'!M12</f>
        <v>2</v>
      </c>
      <c r="Q12" s="34">
        <f>1*31</f>
        <v>31</v>
      </c>
      <c r="R12" s="35">
        <f t="shared" si="3"/>
        <v>14</v>
      </c>
      <c r="T12" s="32">
        <f t="shared" si="4"/>
        <v>97</v>
      </c>
      <c r="U12" s="32">
        <f t="shared" si="5"/>
        <v>46</v>
      </c>
      <c r="V12" s="32">
        <f t="shared" si="6"/>
        <v>341</v>
      </c>
      <c r="W12" s="32">
        <f t="shared" si="7"/>
        <v>5.3043478260869561</v>
      </c>
    </row>
    <row r="13" spans="2:25" x14ac:dyDescent="0.25">
      <c r="B13" t="s">
        <v>5</v>
      </c>
      <c r="C13" s="3">
        <f>'HOSP 06 DIAS DE ESTANCIA DIV'!C13</f>
        <v>14</v>
      </c>
      <c r="D13" s="3">
        <f>'HOSP 06 DIAS DE ESTANCIA DIV'!D13</f>
        <v>13</v>
      </c>
      <c r="E13" s="3">
        <f>2*31</f>
        <v>62</v>
      </c>
      <c r="F13" s="35">
        <f t="shared" si="0"/>
        <v>3.6923076923076925</v>
      </c>
      <c r="G13" s="3">
        <f>'HOSP 06 DIAS DE ESTANCIA DIV'!F13</f>
        <v>0</v>
      </c>
      <c r="H13" s="3">
        <f>'HOSP 06 DIAS DE ESTANCIA DIV'!G13</f>
        <v>0</v>
      </c>
      <c r="I13" s="34">
        <f>2*31</f>
        <v>62</v>
      </c>
      <c r="J13" s="35" t="e">
        <f t="shared" si="1"/>
        <v>#DIV/0!</v>
      </c>
      <c r="K13" s="3">
        <f>'HOSP 06 DIAS DE ESTANCIA DIV'!I13</f>
        <v>8</v>
      </c>
      <c r="L13" s="3">
        <f>'HOSP 06 DIAS DE ESTANCIA DIV'!J13</f>
        <v>4</v>
      </c>
      <c r="M13" s="34">
        <f>2*31</f>
        <v>62</v>
      </c>
      <c r="N13" s="35">
        <f t="shared" si="2"/>
        <v>13.5</v>
      </c>
      <c r="O13" s="3">
        <f>'HOSP 06 DIAS DE ESTANCIA DIV'!L13</f>
        <v>10</v>
      </c>
      <c r="P13" s="3">
        <f>'HOSP 06 DIAS DE ESTANCIA DIV'!M13</f>
        <v>2</v>
      </c>
      <c r="Q13" s="34">
        <f>1*31</f>
        <v>31</v>
      </c>
      <c r="R13" s="35">
        <f t="shared" si="3"/>
        <v>10.5</v>
      </c>
      <c r="T13" s="32">
        <f t="shared" si="4"/>
        <v>32</v>
      </c>
      <c r="U13" s="32">
        <f t="shared" si="5"/>
        <v>19</v>
      </c>
      <c r="V13" s="32">
        <f t="shared" si="6"/>
        <v>217</v>
      </c>
      <c r="W13" s="32">
        <f t="shared" si="7"/>
        <v>9.7368421052631575</v>
      </c>
    </row>
    <row r="14" spans="2:25" x14ac:dyDescent="0.25">
      <c r="B14" t="s">
        <v>192</v>
      </c>
      <c r="C14" s="3">
        <f>'HOSP 06 DIAS DE ESTANCIA DIV'!C14</f>
        <v>1555</v>
      </c>
      <c r="D14" s="3">
        <f>'HOSP 06 DIAS DE ESTANCIA DIV'!D14</f>
        <v>339</v>
      </c>
      <c r="E14" s="3">
        <f>42*31</f>
        <v>1302</v>
      </c>
      <c r="F14" s="35">
        <f t="shared" si="0"/>
        <v>-0.74631268436578169</v>
      </c>
      <c r="G14" s="3">
        <f>'HOSP 06 DIAS DE ESTANCIA DIV'!F14</f>
        <v>533</v>
      </c>
      <c r="H14" s="3">
        <f>'HOSP 06 DIAS DE ESTANCIA DIV'!G14</f>
        <v>249</v>
      </c>
      <c r="I14" s="34">
        <f>25*31</f>
        <v>775</v>
      </c>
      <c r="J14" s="35">
        <f t="shared" si="1"/>
        <v>0.9718875502008032</v>
      </c>
      <c r="K14" s="3">
        <f>'HOSP 06 DIAS DE ESTANCIA DIV'!I14</f>
        <v>1201</v>
      </c>
      <c r="L14" s="3">
        <f>'HOSP 06 DIAS DE ESTANCIA DIV'!J14</f>
        <v>204</v>
      </c>
      <c r="M14" s="34">
        <f>59*31</f>
        <v>1829</v>
      </c>
      <c r="N14" s="35">
        <f t="shared" si="2"/>
        <v>3.0784313725490198</v>
      </c>
      <c r="O14" s="3">
        <f>'HOSP 06 DIAS DE ESTANCIA DIV'!L14</f>
        <v>636</v>
      </c>
      <c r="P14" s="3">
        <f>'HOSP 06 DIAS DE ESTANCIA DIV'!M14</f>
        <v>182</v>
      </c>
      <c r="Q14" s="34">
        <f>17*31</f>
        <v>527</v>
      </c>
      <c r="R14" s="35">
        <f t="shared" si="3"/>
        <v>-0.59890109890109888</v>
      </c>
    </row>
    <row r="16" spans="2:25" x14ac:dyDescent="0.25">
      <c r="B16" s="255" t="s">
        <v>11</v>
      </c>
      <c r="C16" s="251"/>
      <c r="D16" s="251"/>
      <c r="E16" s="251"/>
      <c r="F16" s="251"/>
      <c r="G16" s="251"/>
      <c r="H16" s="251"/>
      <c r="I16" s="251"/>
      <c r="J16" s="251"/>
      <c r="K16" s="251"/>
      <c r="L16" s="251"/>
      <c r="M16" s="251"/>
      <c r="N16" s="251"/>
      <c r="O16" s="251"/>
      <c r="P16" s="251"/>
      <c r="Q16" s="251"/>
      <c r="R16" s="251"/>
      <c r="S16" s="254"/>
      <c r="T16" s="254"/>
      <c r="U16" s="254"/>
    </row>
    <row r="17" spans="2:23" x14ac:dyDescent="0.25">
      <c r="B17" s="255"/>
      <c r="C17" s="252" t="s">
        <v>27</v>
      </c>
      <c r="D17" s="252"/>
      <c r="E17" s="252"/>
      <c r="F17" s="252"/>
      <c r="G17" s="252" t="s">
        <v>28</v>
      </c>
      <c r="H17" s="252"/>
      <c r="I17" s="252"/>
      <c r="J17" s="252"/>
      <c r="K17" s="252" t="s">
        <v>29</v>
      </c>
      <c r="L17" s="252"/>
      <c r="M17" s="252"/>
      <c r="N17" s="252"/>
      <c r="O17" s="252" t="s">
        <v>30</v>
      </c>
      <c r="P17" s="252"/>
      <c r="Q17" s="252"/>
      <c r="R17" s="252"/>
    </row>
    <row r="18" spans="2:23" x14ac:dyDescent="0.25">
      <c r="C18" s="253"/>
      <c r="D18" s="253"/>
      <c r="E18" s="253"/>
      <c r="F18" s="253"/>
      <c r="G18" s="253"/>
      <c r="H18" s="253"/>
      <c r="I18" s="253"/>
      <c r="J18" s="253"/>
      <c r="K18" s="253"/>
      <c r="L18" s="253"/>
      <c r="M18" s="253"/>
      <c r="N18" s="253"/>
      <c r="O18" s="253"/>
      <c r="P18" s="253"/>
      <c r="Q18" s="253"/>
      <c r="R18" s="253"/>
      <c r="S18" s="1"/>
      <c r="T18" s="2"/>
      <c r="U18" s="1"/>
      <c r="V18" s="1"/>
      <c r="W18" s="2"/>
    </row>
    <row r="19" spans="2:23" s="37" customFormat="1" ht="30" x14ac:dyDescent="0.25">
      <c r="B19" s="2" t="s">
        <v>9</v>
      </c>
      <c r="C19" s="1" t="s">
        <v>33</v>
      </c>
      <c r="D19" s="1" t="s">
        <v>32</v>
      </c>
      <c r="E19" s="1" t="s">
        <v>34</v>
      </c>
      <c r="F19" s="1"/>
      <c r="G19" s="1" t="s">
        <v>33</v>
      </c>
      <c r="H19" s="1" t="s">
        <v>32</v>
      </c>
      <c r="I19" s="1" t="s">
        <v>34</v>
      </c>
      <c r="J19" s="1"/>
      <c r="K19" s="1" t="s">
        <v>33</v>
      </c>
      <c r="L19" s="1" t="s">
        <v>32</v>
      </c>
      <c r="M19" s="1" t="s">
        <v>34</v>
      </c>
      <c r="N19" s="1"/>
      <c r="O19" s="1" t="s">
        <v>33</v>
      </c>
      <c r="P19" s="1" t="s">
        <v>32</v>
      </c>
      <c r="Q19" s="1" t="s">
        <v>34</v>
      </c>
      <c r="R19" s="1"/>
      <c r="S19" s="1"/>
      <c r="T19" s="36"/>
      <c r="U19" s="1"/>
      <c r="V19" s="1"/>
      <c r="W19" s="36"/>
    </row>
    <row r="20" spans="2:23" x14ac:dyDescent="0.25">
      <c r="B20" t="s">
        <v>0</v>
      </c>
      <c r="C20" s="3">
        <f>SUM(C21:C26)</f>
        <v>3578</v>
      </c>
      <c r="D20" s="3">
        <f>SUM(D21:D26)</f>
        <v>899</v>
      </c>
      <c r="E20" s="34">
        <f>SUM(E21:E25)</f>
        <v>2072</v>
      </c>
      <c r="F20" s="35">
        <f t="shared" ref="F20:F26" si="8">(E20-C20)/D20</f>
        <v>-1.675194660734149</v>
      </c>
      <c r="G20" s="3">
        <f>SUM(G21:G26)</f>
        <v>1332</v>
      </c>
      <c r="H20" s="3">
        <f>SUM(H21:H26)</f>
        <v>575</v>
      </c>
      <c r="I20" s="34">
        <f>SUM(I21:I25)</f>
        <v>1445</v>
      </c>
      <c r="J20" s="35">
        <f t="shared" ref="J20:J26" si="9">(I20-G20)/H20</f>
        <v>0.19652173913043477</v>
      </c>
      <c r="K20" s="3">
        <f>SUM(K21:K26)</f>
        <v>4477</v>
      </c>
      <c r="L20" s="3">
        <f>SUM(L21:L26)</f>
        <v>736</v>
      </c>
      <c r="M20" s="34">
        <f>SUM(M21:M25)</f>
        <v>2047</v>
      </c>
      <c r="N20" s="35">
        <f t="shared" ref="N20:N26" si="10">(M20-K20)/L20</f>
        <v>-3.3016304347826089</v>
      </c>
      <c r="O20" s="34">
        <f>SUM(O21:O26)</f>
        <v>1665</v>
      </c>
      <c r="P20" s="34">
        <f>SUM(P21:P26)</f>
        <v>492</v>
      </c>
      <c r="Q20" s="34">
        <f>SUM(Q21:Q25)</f>
        <v>1379</v>
      </c>
      <c r="R20" s="35">
        <f t="shared" ref="R20:R26" si="11">(Q20-O20)/P20</f>
        <v>-0.58130081300813008</v>
      </c>
      <c r="T20" s="32">
        <f>C20+G20+K20+O20</f>
        <v>11052</v>
      </c>
      <c r="U20" s="32">
        <f t="shared" ref="U20:V20" si="12">D20+H20+L20+P20</f>
        <v>2702</v>
      </c>
      <c r="V20" s="32">
        <f t="shared" si="12"/>
        <v>6943</v>
      </c>
      <c r="W20" s="32">
        <f>(V20-T20)/U20</f>
        <v>-1.5207253886010363</v>
      </c>
    </row>
    <row r="21" spans="2:23" x14ac:dyDescent="0.25">
      <c r="B21" t="s">
        <v>1</v>
      </c>
      <c r="C21" s="3">
        <f>'HOSP 06 DIAS DE ESTANCIA DIV'!C21</f>
        <v>1610</v>
      </c>
      <c r="D21" s="3">
        <f>'HOSP 06 DIAS DE ESTANCIA DIV'!D21</f>
        <v>376</v>
      </c>
      <c r="E21" s="3">
        <f>49*29</f>
        <v>1421</v>
      </c>
      <c r="F21" s="35">
        <f t="shared" si="8"/>
        <v>-0.50265957446808507</v>
      </c>
      <c r="G21" s="3">
        <f>'HOSP 06 DIAS DE ESTANCIA DIV'!F21</f>
        <v>675</v>
      </c>
      <c r="H21" s="3">
        <f>'HOSP 06 DIAS DE ESTANCIA DIV'!G21</f>
        <v>232</v>
      </c>
      <c r="I21" s="34">
        <f>37*29</f>
        <v>1073</v>
      </c>
      <c r="J21" s="35">
        <f t="shared" si="9"/>
        <v>1.7155172413793103</v>
      </c>
      <c r="K21" s="3">
        <f>'HOSP 06 DIAS DE ESTANCIA DIV'!I21</f>
        <v>2317</v>
      </c>
      <c r="L21" s="3">
        <f>'HOSP 06 DIAS DE ESTANCIA DIV'!J21</f>
        <v>361</v>
      </c>
      <c r="M21" s="34">
        <f>46*29</f>
        <v>1334</v>
      </c>
      <c r="N21" s="35">
        <f t="shared" si="10"/>
        <v>-2.7229916897506925</v>
      </c>
      <c r="O21" s="34">
        <f>'HOSP 06 DIAS DE ESTANCIA DIV'!L21</f>
        <v>987</v>
      </c>
      <c r="P21" s="34">
        <f>'HOSP 06 DIAS DE ESTANCIA DIV'!M21</f>
        <v>251</v>
      </c>
      <c r="Q21" s="34">
        <f>39*29</f>
        <v>1131</v>
      </c>
      <c r="R21" s="35">
        <f t="shared" si="11"/>
        <v>0.57370517928286857</v>
      </c>
      <c r="T21" s="32">
        <f t="shared" ref="T21:T25" si="13">C21+G21+K21+O21</f>
        <v>5589</v>
      </c>
      <c r="U21" s="32">
        <f t="shared" ref="U21:U25" si="14">D21+H21+L21+P21</f>
        <v>1220</v>
      </c>
      <c r="V21" s="32">
        <f t="shared" ref="V21:V25" si="15">E21+I21+M21+Q21</f>
        <v>4959</v>
      </c>
      <c r="W21" s="32">
        <f t="shared" ref="W21:W25" si="16">(V21-T21)/U21</f>
        <v>-0.51639344262295084</v>
      </c>
    </row>
    <row r="22" spans="2:23" x14ac:dyDescent="0.25">
      <c r="B22" t="s">
        <v>2</v>
      </c>
      <c r="C22" s="3">
        <f>'HOSP 06 DIAS DE ESTANCIA DIV'!C22</f>
        <v>33</v>
      </c>
      <c r="D22" s="3">
        <f>'HOSP 06 DIAS DE ESTANCIA DIV'!D22</f>
        <v>14</v>
      </c>
      <c r="E22" s="3">
        <f>1*31</f>
        <v>31</v>
      </c>
      <c r="F22" s="35">
        <f t="shared" si="8"/>
        <v>-0.14285714285714285</v>
      </c>
      <c r="G22" s="3">
        <f>'HOSP 06 DIAS DE ESTANCIA DIV'!F22</f>
        <v>1</v>
      </c>
      <c r="H22" s="3">
        <f>'HOSP 06 DIAS DE ESTANCIA DIV'!G22</f>
        <v>1</v>
      </c>
      <c r="I22" s="34">
        <f>2*31</f>
        <v>62</v>
      </c>
      <c r="J22" s="35">
        <f t="shared" si="9"/>
        <v>61</v>
      </c>
      <c r="K22" s="3">
        <f>'HOSP 06 DIAS DE ESTANCIA DIV'!I22</f>
        <v>82</v>
      </c>
      <c r="L22" s="3">
        <f>'HOSP 06 DIAS DE ESTANCIA DIV'!J22</f>
        <v>23</v>
      </c>
      <c r="M22" s="34">
        <f>6*31</f>
        <v>186</v>
      </c>
      <c r="N22" s="35">
        <f t="shared" si="10"/>
        <v>4.5217391304347823</v>
      </c>
      <c r="O22" s="34">
        <f>'HOSP 06 DIAS DE ESTANCIA DIV'!L22</f>
        <v>0</v>
      </c>
      <c r="P22" s="34">
        <f>'HOSP 06 DIAS DE ESTANCIA DIV'!M22</f>
        <v>0</v>
      </c>
      <c r="Q22" s="34">
        <f>1*31</f>
        <v>31</v>
      </c>
      <c r="R22" s="35" t="e">
        <f t="shared" si="11"/>
        <v>#DIV/0!</v>
      </c>
      <c r="T22" s="32">
        <f t="shared" si="13"/>
        <v>116</v>
      </c>
      <c r="U22" s="32">
        <f t="shared" si="14"/>
        <v>38</v>
      </c>
      <c r="V22" s="32">
        <f t="shared" si="15"/>
        <v>310</v>
      </c>
      <c r="W22" s="32">
        <f t="shared" si="16"/>
        <v>5.1052631578947372</v>
      </c>
    </row>
    <row r="23" spans="2:23" x14ac:dyDescent="0.25">
      <c r="B23" t="s">
        <v>3</v>
      </c>
      <c r="C23" s="3">
        <f>'HOSP 06 DIAS DE ESTANCIA DIV'!C23</f>
        <v>436</v>
      </c>
      <c r="D23" s="3">
        <f>'HOSP 06 DIAS DE ESTANCIA DIV'!D23</f>
        <v>99</v>
      </c>
      <c r="E23" s="3">
        <f>15*31</f>
        <v>465</v>
      </c>
      <c r="F23" s="35">
        <f t="shared" si="8"/>
        <v>0.29292929292929293</v>
      </c>
      <c r="G23" s="3">
        <f>'HOSP 06 DIAS DE ESTANCIA DIV'!F23</f>
        <v>100</v>
      </c>
      <c r="H23" s="3">
        <f>'HOSP 06 DIAS DE ESTANCIA DIV'!G23</f>
        <v>60</v>
      </c>
      <c r="I23" s="34">
        <f>6*31</f>
        <v>186</v>
      </c>
      <c r="J23" s="35">
        <f t="shared" si="9"/>
        <v>1.4333333333333333</v>
      </c>
      <c r="K23" s="3">
        <f>'HOSP 06 DIAS DE ESTANCIA DIV'!I23</f>
        <v>572</v>
      </c>
      <c r="L23" s="3">
        <f>'HOSP 06 DIAS DE ESTANCIA DIV'!J23</f>
        <v>74</v>
      </c>
      <c r="M23" s="34">
        <f>10*31</f>
        <v>310</v>
      </c>
      <c r="N23" s="35">
        <f t="shared" si="10"/>
        <v>-3.5405405405405403</v>
      </c>
      <c r="O23" s="34">
        <f>'HOSP 06 DIAS DE ESTANCIA DIV'!L23</f>
        <v>88</v>
      </c>
      <c r="P23" s="34">
        <f>'HOSP 06 DIAS DE ESTANCIA DIV'!M23</f>
        <v>49</v>
      </c>
      <c r="Q23" s="34">
        <f>5*31</f>
        <v>155</v>
      </c>
      <c r="R23" s="35">
        <f t="shared" si="11"/>
        <v>1.3673469387755102</v>
      </c>
      <c r="T23" s="32">
        <f t="shared" si="13"/>
        <v>1196</v>
      </c>
      <c r="U23" s="32">
        <f t="shared" si="14"/>
        <v>282</v>
      </c>
      <c r="V23" s="32">
        <f t="shared" si="15"/>
        <v>1116</v>
      </c>
      <c r="W23" s="32">
        <f t="shared" si="16"/>
        <v>-0.28368794326241137</v>
      </c>
    </row>
    <row r="24" spans="2:23" x14ac:dyDescent="0.25">
      <c r="B24" t="s">
        <v>4</v>
      </c>
      <c r="C24" s="3">
        <f>'HOSP 06 DIAS DE ESTANCIA DIV'!C24</f>
        <v>59</v>
      </c>
      <c r="D24" s="3">
        <f>'HOSP 06 DIAS DE ESTANCIA DIV'!D24</f>
        <v>37</v>
      </c>
      <c r="E24" s="3">
        <f>3*31</f>
        <v>93</v>
      </c>
      <c r="F24" s="35">
        <f t="shared" si="8"/>
        <v>0.91891891891891897</v>
      </c>
      <c r="G24" s="3">
        <f>'HOSP 06 DIAS DE ESTANCIA DIV'!F24</f>
        <v>4</v>
      </c>
      <c r="H24" s="3">
        <f>'HOSP 06 DIAS DE ESTANCIA DIV'!G24</f>
        <v>4</v>
      </c>
      <c r="I24" s="34">
        <f>2*31</f>
        <v>62</v>
      </c>
      <c r="J24" s="35">
        <f t="shared" si="9"/>
        <v>14.5</v>
      </c>
      <c r="K24" s="3">
        <f>'HOSP 06 DIAS DE ESTANCIA DIV'!I24</f>
        <v>102</v>
      </c>
      <c r="L24" s="3">
        <f>'HOSP 06 DIAS DE ESTANCIA DIV'!J24</f>
        <v>39</v>
      </c>
      <c r="M24" s="34">
        <f>5*31</f>
        <v>155</v>
      </c>
      <c r="N24" s="35">
        <f t="shared" si="10"/>
        <v>1.358974358974359</v>
      </c>
      <c r="O24" s="34">
        <f>'HOSP 06 DIAS DE ESTANCIA DIV'!L24</f>
        <v>7</v>
      </c>
      <c r="P24" s="34">
        <f>'HOSP 06 DIAS DE ESTANCIA DIV'!M24</f>
        <v>6</v>
      </c>
      <c r="Q24" s="34">
        <f>1*31</f>
        <v>31</v>
      </c>
      <c r="R24" s="35">
        <f t="shared" si="11"/>
        <v>4</v>
      </c>
      <c r="T24" s="32">
        <f t="shared" si="13"/>
        <v>172</v>
      </c>
      <c r="U24" s="32">
        <f t="shared" si="14"/>
        <v>86</v>
      </c>
      <c r="V24" s="32">
        <f t="shared" si="15"/>
        <v>341</v>
      </c>
      <c r="W24" s="32">
        <f t="shared" si="16"/>
        <v>1.9651162790697674</v>
      </c>
    </row>
    <row r="25" spans="2:23" x14ac:dyDescent="0.25">
      <c r="B25" t="s">
        <v>5</v>
      </c>
      <c r="C25" s="3">
        <f>'HOSP 06 DIAS DE ESTANCIA DIV'!C25</f>
        <v>29</v>
      </c>
      <c r="D25" s="3">
        <f>'HOSP 06 DIAS DE ESTANCIA DIV'!D25</f>
        <v>22</v>
      </c>
      <c r="E25" s="3">
        <f>2*31</f>
        <v>62</v>
      </c>
      <c r="F25" s="35">
        <f t="shared" si="8"/>
        <v>1.5</v>
      </c>
      <c r="G25" s="3">
        <f>'HOSP 06 DIAS DE ESTANCIA DIV'!F25</f>
        <v>5</v>
      </c>
      <c r="H25" s="3">
        <f>'HOSP 06 DIAS DE ESTANCIA DIV'!G25</f>
        <v>5</v>
      </c>
      <c r="I25" s="34">
        <f>2*31</f>
        <v>62</v>
      </c>
      <c r="J25" s="35">
        <f t="shared" si="9"/>
        <v>11.4</v>
      </c>
      <c r="K25" s="3">
        <f>'HOSP 06 DIAS DE ESTANCIA DIV'!I25</f>
        <v>21</v>
      </c>
      <c r="L25" s="3">
        <f>'HOSP 06 DIAS DE ESTANCIA DIV'!J25</f>
        <v>12</v>
      </c>
      <c r="M25" s="34">
        <f>2*31</f>
        <v>62</v>
      </c>
      <c r="N25" s="35">
        <f t="shared" si="10"/>
        <v>3.4166666666666665</v>
      </c>
      <c r="O25" s="34">
        <f>'HOSP 06 DIAS DE ESTANCIA DIV'!L25</f>
        <v>1</v>
      </c>
      <c r="P25" s="34">
        <f>'HOSP 06 DIAS DE ESTANCIA DIV'!M25</f>
        <v>1</v>
      </c>
      <c r="Q25" s="34">
        <f>1*31</f>
        <v>31</v>
      </c>
      <c r="R25" s="35">
        <f t="shared" si="11"/>
        <v>30</v>
      </c>
      <c r="T25" s="32">
        <f t="shared" si="13"/>
        <v>56</v>
      </c>
      <c r="U25" s="32">
        <f t="shared" si="14"/>
        <v>40</v>
      </c>
      <c r="V25" s="32">
        <f t="shared" si="15"/>
        <v>217</v>
      </c>
      <c r="W25" s="32">
        <f t="shared" si="16"/>
        <v>4.0250000000000004</v>
      </c>
    </row>
    <row r="26" spans="2:23" x14ac:dyDescent="0.25">
      <c r="B26" t="s">
        <v>192</v>
      </c>
      <c r="C26" s="3">
        <f>'HOSP 06 DIAS DE ESTANCIA DIV'!C26</f>
        <v>1411</v>
      </c>
      <c r="D26" s="3">
        <f>'HOSP 06 DIAS DE ESTANCIA DIV'!D26</f>
        <v>351</v>
      </c>
      <c r="E26" s="3">
        <f>42*31</f>
        <v>1302</v>
      </c>
      <c r="F26" s="35">
        <f t="shared" si="8"/>
        <v>-0.31054131054131057</v>
      </c>
      <c r="G26" s="3">
        <f>'HOSP 06 DIAS DE ESTANCIA DIV'!F26</f>
        <v>547</v>
      </c>
      <c r="H26" s="3">
        <f>'HOSP 06 DIAS DE ESTANCIA DIV'!G26</f>
        <v>273</v>
      </c>
      <c r="I26" s="34">
        <f>25*31</f>
        <v>775</v>
      </c>
      <c r="J26" s="35">
        <f t="shared" si="9"/>
        <v>0.8351648351648352</v>
      </c>
      <c r="K26" s="3">
        <f>'HOSP 06 DIAS DE ESTANCIA DIV'!I26</f>
        <v>1383</v>
      </c>
      <c r="L26" s="3">
        <f>'HOSP 06 DIAS DE ESTANCIA DIV'!J26</f>
        <v>227</v>
      </c>
      <c r="M26" s="34">
        <f>59*31</f>
        <v>1829</v>
      </c>
      <c r="N26" s="35">
        <f t="shared" si="10"/>
        <v>1.9647577092511013</v>
      </c>
      <c r="O26" s="34">
        <f>'HOSP 06 DIAS DE ESTANCIA DIV'!L26</f>
        <v>582</v>
      </c>
      <c r="P26" s="34">
        <f>'HOSP 06 DIAS DE ESTANCIA DIV'!M26</f>
        <v>185</v>
      </c>
      <c r="Q26" s="34">
        <f>17*31</f>
        <v>527</v>
      </c>
      <c r="R26" s="35">
        <f t="shared" si="11"/>
        <v>-0.29729729729729731</v>
      </c>
    </row>
    <row r="28" spans="2:23" x14ac:dyDescent="0.25">
      <c r="B28" s="255" t="s">
        <v>12</v>
      </c>
      <c r="C28" s="251"/>
      <c r="D28" s="251"/>
      <c r="E28" s="251"/>
      <c r="F28" s="251"/>
      <c r="G28" s="251"/>
      <c r="H28" s="251"/>
      <c r="I28" s="251"/>
      <c r="J28" s="251"/>
      <c r="K28" s="251"/>
      <c r="L28" s="251"/>
      <c r="M28" s="251"/>
      <c r="N28" s="251"/>
      <c r="O28" s="251"/>
      <c r="P28" s="251"/>
      <c r="Q28" s="251"/>
      <c r="R28" s="251"/>
      <c r="S28" s="254"/>
      <c r="T28" s="254"/>
      <c r="U28" s="254"/>
    </row>
    <row r="29" spans="2:23" x14ac:dyDescent="0.25">
      <c r="B29" s="255"/>
      <c r="C29" s="252" t="s">
        <v>27</v>
      </c>
      <c r="D29" s="252"/>
      <c r="E29" s="252"/>
      <c r="F29" s="252"/>
      <c r="G29" s="252" t="s">
        <v>28</v>
      </c>
      <c r="H29" s="252"/>
      <c r="I29" s="252"/>
      <c r="J29" s="252"/>
      <c r="K29" s="252" t="s">
        <v>29</v>
      </c>
      <c r="L29" s="252"/>
      <c r="M29" s="252"/>
      <c r="N29" s="252"/>
      <c r="O29" s="252" t="s">
        <v>30</v>
      </c>
      <c r="P29" s="252"/>
      <c r="Q29" s="252"/>
      <c r="R29" s="252"/>
    </row>
    <row r="30" spans="2:23" x14ac:dyDescent="0.25">
      <c r="C30" s="253"/>
      <c r="D30" s="253"/>
      <c r="E30" s="253"/>
      <c r="F30" s="253"/>
      <c r="G30" s="253"/>
      <c r="H30" s="253"/>
      <c r="I30" s="253"/>
      <c r="J30" s="253"/>
      <c r="K30" s="253"/>
      <c r="L30" s="253"/>
      <c r="M30" s="253"/>
      <c r="N30" s="253"/>
      <c r="O30" s="253"/>
      <c r="P30" s="253"/>
      <c r="Q30" s="253"/>
      <c r="R30" s="253"/>
      <c r="S30" s="1"/>
      <c r="T30" s="2"/>
      <c r="U30" s="1"/>
      <c r="V30" s="1"/>
      <c r="W30" s="2"/>
    </row>
    <row r="31" spans="2:23" s="37" customFormat="1" ht="30" x14ac:dyDescent="0.25">
      <c r="B31" s="2" t="s">
        <v>9</v>
      </c>
      <c r="C31" s="1" t="s">
        <v>33</v>
      </c>
      <c r="D31" s="1" t="s">
        <v>32</v>
      </c>
      <c r="E31" s="1" t="s">
        <v>34</v>
      </c>
      <c r="F31" s="1"/>
      <c r="G31" s="1" t="s">
        <v>33</v>
      </c>
      <c r="H31" s="1" t="s">
        <v>32</v>
      </c>
      <c r="I31" s="1" t="s">
        <v>34</v>
      </c>
      <c r="J31" s="1"/>
      <c r="K31" s="1" t="s">
        <v>33</v>
      </c>
      <c r="L31" s="1" t="s">
        <v>32</v>
      </c>
      <c r="M31" s="1" t="s">
        <v>34</v>
      </c>
      <c r="N31" s="1"/>
      <c r="O31" s="1" t="s">
        <v>33</v>
      </c>
      <c r="P31" s="1" t="s">
        <v>32</v>
      </c>
      <c r="Q31" s="1" t="s">
        <v>34</v>
      </c>
      <c r="R31" s="1"/>
      <c r="S31" s="1"/>
      <c r="T31" s="36"/>
      <c r="U31" s="1"/>
      <c r="V31" s="1"/>
      <c r="W31" s="36"/>
    </row>
    <row r="32" spans="2:23" x14ac:dyDescent="0.25">
      <c r="B32" t="s">
        <v>0</v>
      </c>
      <c r="C32" s="3">
        <f>SUM(C33:C38)</f>
        <v>0</v>
      </c>
      <c r="D32" s="3">
        <f>SUM(D33:D38)</f>
        <v>0</v>
      </c>
      <c r="E32" s="34">
        <f>SUM(E33:E37)</f>
        <v>2170</v>
      </c>
      <c r="F32" s="35" t="e">
        <f t="shared" ref="F32:F38" si="17">(E32-C32)/D32</f>
        <v>#DIV/0!</v>
      </c>
      <c r="G32" s="3">
        <f>SUM(G33:G38)</f>
        <v>0</v>
      </c>
      <c r="H32" s="3">
        <f>SUM(H33:H38)</f>
        <v>0</v>
      </c>
      <c r="I32" s="34">
        <f>SUM(I33:I37)</f>
        <v>1519</v>
      </c>
      <c r="J32" s="35" t="e">
        <f t="shared" ref="J32:J38" si="18">(I32-G32)/H32</f>
        <v>#DIV/0!</v>
      </c>
      <c r="K32" s="35">
        <f>SUM(K33:K37)</f>
        <v>0</v>
      </c>
      <c r="L32" s="35">
        <f>SUM(L33:L37)</f>
        <v>0</v>
      </c>
      <c r="M32" s="34">
        <f>SUM(M33:M37)</f>
        <v>2139</v>
      </c>
      <c r="N32" s="35" t="e">
        <f t="shared" ref="N32:N38" si="19">(M32-K32)/L32</f>
        <v>#DIV/0!</v>
      </c>
      <c r="O32" s="3">
        <f>SUM(O33:O37)</f>
        <v>0</v>
      </c>
      <c r="P32" s="3">
        <f>SUM(P33:P37)</f>
        <v>0</v>
      </c>
      <c r="Q32" s="34">
        <f>SUM(Q33:Q37)</f>
        <v>1457</v>
      </c>
      <c r="R32" s="35" t="e">
        <f t="shared" ref="R32:R38" si="20">(Q32-O32)/P32</f>
        <v>#DIV/0!</v>
      </c>
      <c r="T32" s="32">
        <f>C32+G32+K32+O32</f>
        <v>0</v>
      </c>
      <c r="U32" s="32">
        <f t="shared" ref="U32:V32" si="21">D32+H32+L32+P32</f>
        <v>0</v>
      </c>
      <c r="V32" s="32">
        <f t="shared" si="21"/>
        <v>7285</v>
      </c>
      <c r="W32" s="32" t="e">
        <f>(V32-T32)/U32</f>
        <v>#DIV/0!</v>
      </c>
    </row>
    <row r="33" spans="2:23" x14ac:dyDescent="0.25">
      <c r="B33" t="s">
        <v>1</v>
      </c>
      <c r="C33" s="3">
        <f>'HOSP 06 DIAS DE ESTANCIA DIV'!C33</f>
        <v>0</v>
      </c>
      <c r="D33" s="3">
        <f>'HOSP 06 DIAS DE ESTANCIA DIV'!D33</f>
        <v>0</v>
      </c>
      <c r="E33" s="3">
        <f>49*31</f>
        <v>1519</v>
      </c>
      <c r="F33" s="35" t="e">
        <f t="shared" si="17"/>
        <v>#DIV/0!</v>
      </c>
      <c r="G33" s="3">
        <f>'HOSP 06 DIAS DE ESTANCIA DIV'!F33</f>
        <v>0</v>
      </c>
      <c r="H33" s="3">
        <f>'HOSP 06 DIAS DE ESTANCIA DIV'!G33</f>
        <v>0</v>
      </c>
      <c r="I33" s="34">
        <f>37*31</f>
        <v>1147</v>
      </c>
      <c r="J33" s="35" t="e">
        <f t="shared" si="18"/>
        <v>#DIV/0!</v>
      </c>
      <c r="K33" s="3">
        <f>'HOSP 06 DIAS DE ESTANCIA DIV'!I33</f>
        <v>0</v>
      </c>
      <c r="L33" s="3">
        <f>'HOSP 06 DIAS DE ESTANCIA DIV'!J33</f>
        <v>0</v>
      </c>
      <c r="M33" s="34">
        <f>46*31</f>
        <v>1426</v>
      </c>
      <c r="N33" s="35" t="e">
        <f t="shared" si="19"/>
        <v>#DIV/0!</v>
      </c>
      <c r="O33" s="3">
        <f>'HOSP 06 DIAS DE ESTANCIA DIV'!L33</f>
        <v>0</v>
      </c>
      <c r="P33" s="3">
        <f>'HOSP 06 DIAS DE ESTANCIA DIV'!M33</f>
        <v>0</v>
      </c>
      <c r="Q33" s="34">
        <f>39*31</f>
        <v>1209</v>
      </c>
      <c r="R33" s="35" t="e">
        <f t="shared" si="20"/>
        <v>#DIV/0!</v>
      </c>
      <c r="T33" s="32">
        <f t="shared" ref="T33:T37" si="22">C33+G33+K33+O33</f>
        <v>0</v>
      </c>
      <c r="U33" s="32">
        <f t="shared" ref="U33:U37" si="23">D33+H33+L33+P33</f>
        <v>0</v>
      </c>
      <c r="V33" s="32">
        <f t="shared" ref="V33:V37" si="24">E33+I33+M33+Q33</f>
        <v>5301</v>
      </c>
      <c r="W33" s="32" t="e">
        <f t="shared" ref="W33:W37" si="25">(V33-T33)/U33</f>
        <v>#DIV/0!</v>
      </c>
    </row>
    <row r="34" spans="2:23" x14ac:dyDescent="0.25">
      <c r="B34" t="s">
        <v>2</v>
      </c>
      <c r="C34" s="3">
        <f>'HOSP 06 DIAS DE ESTANCIA DIV'!C34</f>
        <v>0</v>
      </c>
      <c r="D34" s="3">
        <f>'HOSP 06 DIAS DE ESTANCIA DIV'!D34</f>
        <v>0</v>
      </c>
      <c r="E34" s="3">
        <f>1*31</f>
        <v>31</v>
      </c>
      <c r="F34" s="35" t="e">
        <f t="shared" si="17"/>
        <v>#DIV/0!</v>
      </c>
      <c r="G34" s="3">
        <f>'HOSP 06 DIAS DE ESTANCIA DIV'!F34</f>
        <v>0</v>
      </c>
      <c r="H34" s="3">
        <f>'HOSP 06 DIAS DE ESTANCIA DIV'!G34</f>
        <v>0</v>
      </c>
      <c r="I34" s="34">
        <f>2*31</f>
        <v>62</v>
      </c>
      <c r="J34" s="35" t="e">
        <f t="shared" si="18"/>
        <v>#DIV/0!</v>
      </c>
      <c r="K34" s="3">
        <f>'HOSP 06 DIAS DE ESTANCIA DIV'!I34</f>
        <v>0</v>
      </c>
      <c r="L34" s="3">
        <f>'HOSP 06 DIAS DE ESTANCIA DIV'!J34</f>
        <v>0</v>
      </c>
      <c r="M34" s="34">
        <f>6*31</f>
        <v>186</v>
      </c>
      <c r="N34" s="35" t="e">
        <f t="shared" si="19"/>
        <v>#DIV/0!</v>
      </c>
      <c r="O34" s="3">
        <f>'HOSP 06 DIAS DE ESTANCIA DIV'!L34</f>
        <v>0</v>
      </c>
      <c r="P34" s="3">
        <f>'HOSP 06 DIAS DE ESTANCIA DIV'!M34</f>
        <v>0</v>
      </c>
      <c r="Q34" s="34">
        <f>1*31</f>
        <v>31</v>
      </c>
      <c r="R34" s="35" t="e">
        <f t="shared" si="20"/>
        <v>#DIV/0!</v>
      </c>
      <c r="T34" s="32">
        <f t="shared" si="22"/>
        <v>0</v>
      </c>
      <c r="U34" s="32">
        <f t="shared" si="23"/>
        <v>0</v>
      </c>
      <c r="V34" s="32">
        <f t="shared" si="24"/>
        <v>310</v>
      </c>
      <c r="W34" s="32" t="e">
        <f t="shared" si="25"/>
        <v>#DIV/0!</v>
      </c>
    </row>
    <row r="35" spans="2:23" x14ac:dyDescent="0.25">
      <c r="B35" t="s">
        <v>3</v>
      </c>
      <c r="C35" s="3">
        <f>'HOSP 06 DIAS DE ESTANCIA DIV'!C35</f>
        <v>0</v>
      </c>
      <c r="D35" s="3">
        <f>'HOSP 06 DIAS DE ESTANCIA DIV'!D35</f>
        <v>0</v>
      </c>
      <c r="E35" s="3">
        <f>15*31</f>
        <v>465</v>
      </c>
      <c r="F35" s="35" t="e">
        <f t="shared" si="17"/>
        <v>#DIV/0!</v>
      </c>
      <c r="G35" s="3">
        <f>'HOSP 06 DIAS DE ESTANCIA DIV'!F35</f>
        <v>0</v>
      </c>
      <c r="H35" s="3">
        <f>'HOSP 06 DIAS DE ESTANCIA DIV'!G35</f>
        <v>0</v>
      </c>
      <c r="I35" s="34">
        <f>6*31</f>
        <v>186</v>
      </c>
      <c r="J35" s="35" t="e">
        <f t="shared" si="18"/>
        <v>#DIV/0!</v>
      </c>
      <c r="K35" s="3">
        <f>'HOSP 06 DIAS DE ESTANCIA DIV'!I35</f>
        <v>0</v>
      </c>
      <c r="L35" s="3">
        <f>'HOSP 06 DIAS DE ESTANCIA DIV'!J35</f>
        <v>0</v>
      </c>
      <c r="M35" s="34">
        <f>10*31</f>
        <v>310</v>
      </c>
      <c r="N35" s="35" t="e">
        <f t="shared" si="19"/>
        <v>#DIV/0!</v>
      </c>
      <c r="O35" s="3">
        <f>'HOSP 06 DIAS DE ESTANCIA DIV'!L35</f>
        <v>0</v>
      </c>
      <c r="P35" s="3">
        <f>'HOSP 06 DIAS DE ESTANCIA DIV'!M35</f>
        <v>0</v>
      </c>
      <c r="Q35" s="34">
        <f>5*31</f>
        <v>155</v>
      </c>
      <c r="R35" s="35" t="e">
        <f t="shared" si="20"/>
        <v>#DIV/0!</v>
      </c>
      <c r="T35" s="32">
        <f t="shared" si="22"/>
        <v>0</v>
      </c>
      <c r="U35" s="32">
        <f t="shared" si="23"/>
        <v>0</v>
      </c>
      <c r="V35" s="32">
        <f t="shared" si="24"/>
        <v>1116</v>
      </c>
      <c r="W35" s="32" t="e">
        <f t="shared" si="25"/>
        <v>#DIV/0!</v>
      </c>
    </row>
    <row r="36" spans="2:23" x14ac:dyDescent="0.25">
      <c r="B36" t="s">
        <v>4</v>
      </c>
      <c r="C36" s="3">
        <f>'HOSP 06 DIAS DE ESTANCIA DIV'!C36</f>
        <v>0</v>
      </c>
      <c r="D36" s="3">
        <f>'HOSP 06 DIAS DE ESTANCIA DIV'!D36</f>
        <v>0</v>
      </c>
      <c r="E36" s="3">
        <f>3*31</f>
        <v>93</v>
      </c>
      <c r="F36" s="35" t="e">
        <f t="shared" si="17"/>
        <v>#DIV/0!</v>
      </c>
      <c r="G36" s="3">
        <f>'HOSP 06 DIAS DE ESTANCIA DIV'!F36</f>
        <v>0</v>
      </c>
      <c r="H36" s="3">
        <f>'HOSP 06 DIAS DE ESTANCIA DIV'!G36</f>
        <v>0</v>
      </c>
      <c r="I36" s="34">
        <f>2*31</f>
        <v>62</v>
      </c>
      <c r="J36" s="35" t="e">
        <f t="shared" si="18"/>
        <v>#DIV/0!</v>
      </c>
      <c r="K36" s="3">
        <f>'HOSP 06 DIAS DE ESTANCIA DIV'!I36</f>
        <v>0</v>
      </c>
      <c r="L36" s="3">
        <f>'HOSP 06 DIAS DE ESTANCIA DIV'!J36</f>
        <v>0</v>
      </c>
      <c r="M36" s="34">
        <f>5*31</f>
        <v>155</v>
      </c>
      <c r="N36" s="35" t="e">
        <f t="shared" si="19"/>
        <v>#DIV/0!</v>
      </c>
      <c r="O36" s="3">
        <f>'HOSP 06 DIAS DE ESTANCIA DIV'!L36</f>
        <v>0</v>
      </c>
      <c r="P36" s="3">
        <f>'HOSP 06 DIAS DE ESTANCIA DIV'!M36</f>
        <v>0</v>
      </c>
      <c r="Q36" s="34">
        <f>1*31</f>
        <v>31</v>
      </c>
      <c r="R36" s="35" t="e">
        <f t="shared" si="20"/>
        <v>#DIV/0!</v>
      </c>
      <c r="T36" s="32">
        <f t="shared" si="22"/>
        <v>0</v>
      </c>
      <c r="U36" s="32">
        <f t="shared" si="23"/>
        <v>0</v>
      </c>
      <c r="V36" s="32">
        <f t="shared" si="24"/>
        <v>341</v>
      </c>
      <c r="W36" s="32" t="e">
        <f t="shared" si="25"/>
        <v>#DIV/0!</v>
      </c>
    </row>
    <row r="37" spans="2:23" x14ac:dyDescent="0.25">
      <c r="B37" t="s">
        <v>5</v>
      </c>
      <c r="C37" s="3">
        <f>'HOSP 06 DIAS DE ESTANCIA DIV'!C37</f>
        <v>0</v>
      </c>
      <c r="D37" s="3">
        <f>'HOSP 06 DIAS DE ESTANCIA DIV'!D37</f>
        <v>0</v>
      </c>
      <c r="E37" s="3">
        <f>2*31</f>
        <v>62</v>
      </c>
      <c r="F37" s="35" t="e">
        <f t="shared" si="17"/>
        <v>#DIV/0!</v>
      </c>
      <c r="G37" s="3">
        <f>'HOSP 06 DIAS DE ESTANCIA DIV'!F37</f>
        <v>0</v>
      </c>
      <c r="H37" s="3">
        <f>'HOSP 06 DIAS DE ESTANCIA DIV'!G37</f>
        <v>0</v>
      </c>
      <c r="I37" s="34">
        <f>2*31</f>
        <v>62</v>
      </c>
      <c r="J37" s="35" t="e">
        <f t="shared" si="18"/>
        <v>#DIV/0!</v>
      </c>
      <c r="K37" s="3">
        <f>'HOSP 06 DIAS DE ESTANCIA DIV'!I37</f>
        <v>0</v>
      </c>
      <c r="L37" s="3">
        <f>'HOSP 06 DIAS DE ESTANCIA DIV'!J37</f>
        <v>0</v>
      </c>
      <c r="M37" s="34">
        <f>2*31</f>
        <v>62</v>
      </c>
      <c r="N37" s="35" t="e">
        <f t="shared" si="19"/>
        <v>#DIV/0!</v>
      </c>
      <c r="O37" s="3">
        <f>'HOSP 06 DIAS DE ESTANCIA DIV'!L37</f>
        <v>0</v>
      </c>
      <c r="P37" s="3">
        <f>'HOSP 06 DIAS DE ESTANCIA DIV'!M37</f>
        <v>0</v>
      </c>
      <c r="Q37" s="34">
        <f>1*31</f>
        <v>31</v>
      </c>
      <c r="R37" s="35" t="e">
        <f t="shared" si="20"/>
        <v>#DIV/0!</v>
      </c>
      <c r="T37" s="32">
        <f t="shared" si="22"/>
        <v>0</v>
      </c>
      <c r="U37" s="32">
        <f t="shared" si="23"/>
        <v>0</v>
      </c>
      <c r="V37" s="32">
        <f t="shared" si="24"/>
        <v>217</v>
      </c>
      <c r="W37" s="32" t="e">
        <f t="shared" si="25"/>
        <v>#DIV/0!</v>
      </c>
    </row>
    <row r="38" spans="2:23" x14ac:dyDescent="0.25">
      <c r="B38" t="s">
        <v>192</v>
      </c>
      <c r="C38" s="3">
        <f>'HOSP 06 DIAS DE ESTANCIA DIV'!C38</f>
        <v>0</v>
      </c>
      <c r="D38" s="3">
        <f>'HOSP 06 DIAS DE ESTANCIA DIV'!D38</f>
        <v>0</v>
      </c>
      <c r="E38" s="3">
        <f>42*31</f>
        <v>1302</v>
      </c>
      <c r="F38" s="35" t="e">
        <f t="shared" si="17"/>
        <v>#DIV/0!</v>
      </c>
      <c r="G38" s="3">
        <f>'HOSP 06 DIAS DE ESTANCIA DIV'!F38</f>
        <v>0</v>
      </c>
      <c r="H38" s="3">
        <f>'HOSP 06 DIAS DE ESTANCIA DIV'!G38</f>
        <v>0</v>
      </c>
      <c r="I38" s="34">
        <f>25*31</f>
        <v>775</v>
      </c>
      <c r="J38" s="35" t="e">
        <f t="shared" si="18"/>
        <v>#DIV/0!</v>
      </c>
      <c r="K38" s="3">
        <f>'HOSP 06 DIAS DE ESTANCIA DIV'!I38</f>
        <v>0</v>
      </c>
      <c r="L38" s="3">
        <f>'HOSP 06 DIAS DE ESTANCIA DIV'!J38</f>
        <v>0</v>
      </c>
      <c r="M38" s="34">
        <f>59*31</f>
        <v>1829</v>
      </c>
      <c r="N38" s="35" t="e">
        <f t="shared" si="19"/>
        <v>#DIV/0!</v>
      </c>
      <c r="O38" s="3">
        <f>'HOSP 06 DIAS DE ESTANCIA DIV'!L38</f>
        <v>0</v>
      </c>
      <c r="P38" s="3">
        <f>'HOSP 06 DIAS DE ESTANCIA DIV'!M38</f>
        <v>0</v>
      </c>
      <c r="Q38" s="34">
        <f>17*31</f>
        <v>527</v>
      </c>
      <c r="R38" s="35" t="e">
        <f t="shared" si="20"/>
        <v>#DIV/0!</v>
      </c>
    </row>
    <row r="40" spans="2:23" x14ac:dyDescent="0.25">
      <c r="B40" s="255" t="s">
        <v>13</v>
      </c>
      <c r="C40" s="251"/>
      <c r="D40" s="251"/>
      <c r="E40" s="251"/>
      <c r="F40" s="251"/>
      <c r="G40" s="251"/>
      <c r="H40" s="251"/>
      <c r="I40" s="251"/>
      <c r="J40" s="251"/>
      <c r="K40" s="251"/>
      <c r="L40" s="251"/>
      <c r="M40" s="251"/>
      <c r="N40" s="251"/>
      <c r="O40" s="251"/>
      <c r="P40" s="251"/>
      <c r="Q40" s="251"/>
      <c r="R40" s="251"/>
      <c r="S40" s="254"/>
      <c r="T40" s="254"/>
      <c r="U40" s="254"/>
    </row>
    <row r="41" spans="2:23" x14ac:dyDescent="0.25">
      <c r="B41" s="255"/>
      <c r="C41" s="252" t="s">
        <v>27</v>
      </c>
      <c r="D41" s="252"/>
      <c r="E41" s="252"/>
      <c r="F41" s="252"/>
      <c r="G41" s="252" t="s">
        <v>28</v>
      </c>
      <c r="H41" s="252"/>
      <c r="I41" s="252"/>
      <c r="J41" s="252"/>
      <c r="K41" s="252" t="s">
        <v>29</v>
      </c>
      <c r="L41" s="252"/>
      <c r="M41" s="252"/>
      <c r="N41" s="252"/>
      <c r="O41" s="252" t="s">
        <v>30</v>
      </c>
      <c r="P41" s="252"/>
      <c r="Q41" s="252"/>
      <c r="R41" s="252"/>
    </row>
    <row r="42" spans="2:23" ht="18" customHeight="1" x14ac:dyDescent="0.25">
      <c r="C42" s="253"/>
      <c r="D42" s="253"/>
      <c r="E42" s="253"/>
      <c r="F42" s="253"/>
      <c r="G42" s="253"/>
      <c r="H42" s="253"/>
      <c r="I42" s="253"/>
      <c r="J42" s="253"/>
      <c r="K42" s="253"/>
      <c r="L42" s="253"/>
      <c r="M42" s="253"/>
      <c r="N42" s="253"/>
      <c r="O42" s="253"/>
      <c r="P42" s="253"/>
      <c r="Q42" s="253"/>
      <c r="R42" s="253"/>
      <c r="S42" s="1"/>
      <c r="T42" s="2"/>
      <c r="U42" s="1"/>
      <c r="V42" s="1"/>
      <c r="W42" s="2"/>
    </row>
    <row r="43" spans="2:23" s="37" customFormat="1" ht="30" x14ac:dyDescent="0.25">
      <c r="B43" s="2" t="s">
        <v>9</v>
      </c>
      <c r="C43" s="1" t="s">
        <v>33</v>
      </c>
      <c r="D43" s="1" t="s">
        <v>32</v>
      </c>
      <c r="E43" s="1" t="s">
        <v>34</v>
      </c>
      <c r="F43" s="1"/>
      <c r="G43" s="1" t="s">
        <v>33</v>
      </c>
      <c r="H43" s="1" t="s">
        <v>32</v>
      </c>
      <c r="I43" s="1" t="s">
        <v>34</v>
      </c>
      <c r="J43" s="1"/>
      <c r="K43" s="1" t="s">
        <v>33</v>
      </c>
      <c r="L43" s="1" t="s">
        <v>32</v>
      </c>
      <c r="M43" s="1" t="s">
        <v>34</v>
      </c>
      <c r="N43" s="1"/>
      <c r="O43" s="1" t="s">
        <v>33</v>
      </c>
      <c r="P43" s="1" t="s">
        <v>32</v>
      </c>
      <c r="Q43" s="1" t="s">
        <v>34</v>
      </c>
      <c r="R43" s="1"/>
      <c r="S43" s="1"/>
      <c r="T43" s="36"/>
      <c r="U43" s="1"/>
      <c r="V43" s="1"/>
      <c r="W43" s="36"/>
    </row>
    <row r="44" spans="2:23" x14ac:dyDescent="0.25">
      <c r="B44" t="s">
        <v>0</v>
      </c>
      <c r="C44" s="3">
        <f>SUM(C45:C50)</f>
        <v>0</v>
      </c>
      <c r="D44" s="3">
        <f>SUM(D45:D50)</f>
        <v>0</v>
      </c>
      <c r="E44" s="34">
        <f>SUM(E45:E50)</f>
        <v>3472</v>
      </c>
      <c r="F44" s="35" t="e">
        <f t="shared" ref="F44:F50" si="26">(E44-C44)/D44</f>
        <v>#DIV/0!</v>
      </c>
      <c r="G44" s="3">
        <f t="shared" ref="G44:I44" si="27">SUM(G45:G50)</f>
        <v>0</v>
      </c>
      <c r="H44" s="3">
        <f t="shared" si="27"/>
        <v>0</v>
      </c>
      <c r="I44" s="34">
        <f t="shared" si="27"/>
        <v>2325</v>
      </c>
      <c r="J44" s="35" t="e">
        <f t="shared" ref="J44" si="28">(I44-G44)/H44</f>
        <v>#DIV/0!</v>
      </c>
      <c r="K44" s="3">
        <f t="shared" ref="K44:M44" si="29">SUM(K45:K50)</f>
        <v>0</v>
      </c>
      <c r="L44" s="3">
        <f t="shared" si="29"/>
        <v>0</v>
      </c>
      <c r="M44" s="34">
        <f t="shared" si="29"/>
        <v>3968</v>
      </c>
      <c r="N44" s="35" t="e">
        <f t="shared" ref="N44" si="30">(M44-K44)/L44</f>
        <v>#DIV/0!</v>
      </c>
      <c r="O44" s="3">
        <f t="shared" ref="O44:Q44" si="31">SUM(O45:O50)</f>
        <v>0</v>
      </c>
      <c r="P44" s="3">
        <f t="shared" si="31"/>
        <v>0</v>
      </c>
      <c r="Q44" s="34">
        <f t="shared" si="31"/>
        <v>1984</v>
      </c>
      <c r="R44" s="35" t="e">
        <f t="shared" ref="R44" si="32">(Q44-O44)/P44</f>
        <v>#DIV/0!</v>
      </c>
      <c r="T44" s="32">
        <f>C44+G44+K44+O44</f>
        <v>0</v>
      </c>
      <c r="U44" s="32">
        <f t="shared" ref="U44:U50" si="33">D44+H44+L44+P44</f>
        <v>0</v>
      </c>
      <c r="V44" s="32">
        <f t="shared" ref="V44:V50" si="34">E44+I44+M44+Q44</f>
        <v>11749</v>
      </c>
      <c r="W44" s="32" t="e">
        <f>(V44-T44)/U44</f>
        <v>#DIV/0!</v>
      </c>
    </row>
    <row r="45" spans="2:23" x14ac:dyDescent="0.25">
      <c r="B45" t="s">
        <v>1</v>
      </c>
      <c r="C45" s="3">
        <f>'HOSP 06 DIAS DE ESTANCIA DIV'!C45</f>
        <v>0</v>
      </c>
      <c r="D45" s="3">
        <f>'HOSP 06 DIAS DE ESTANCIA DIV'!D45</f>
        <v>0</v>
      </c>
      <c r="E45" s="3">
        <f>49*31</f>
        <v>1519</v>
      </c>
      <c r="F45" s="35" t="e">
        <f t="shared" si="26"/>
        <v>#DIV/0!</v>
      </c>
      <c r="G45" s="3">
        <f>'HOSP 06 DIAS DE ESTANCIA DIV'!F45</f>
        <v>0</v>
      </c>
      <c r="H45" s="3">
        <f>'HOSP 06 DIAS DE ESTANCIA DIV'!G45</f>
        <v>0</v>
      </c>
      <c r="I45" s="34">
        <f>37*31</f>
        <v>1147</v>
      </c>
      <c r="J45" s="35" t="e">
        <f t="shared" ref="J45:J50" si="35">(I45-G45)/H45</f>
        <v>#DIV/0!</v>
      </c>
      <c r="K45" s="3">
        <f>'HOSP 06 DIAS DE ESTANCIA DIV'!I45</f>
        <v>0</v>
      </c>
      <c r="L45" s="3">
        <f>'HOSP 06 DIAS DE ESTANCIA DIV'!J45</f>
        <v>0</v>
      </c>
      <c r="M45" s="34">
        <f>46*31</f>
        <v>1426</v>
      </c>
      <c r="N45" s="35" t="e">
        <f t="shared" ref="N45:N50" si="36">(M45-K45)/L45</f>
        <v>#DIV/0!</v>
      </c>
      <c r="O45" s="3">
        <f>'HOSP 06 DIAS DE ESTANCIA DIV'!L45</f>
        <v>0</v>
      </c>
      <c r="P45" s="3">
        <f>'HOSP 06 DIAS DE ESTANCIA DIV'!M45</f>
        <v>0</v>
      </c>
      <c r="Q45" s="34">
        <f>39*31</f>
        <v>1209</v>
      </c>
      <c r="R45" s="35" t="e">
        <f t="shared" ref="R45:R49" si="37">(Q45-O45)/P45</f>
        <v>#DIV/0!</v>
      </c>
      <c r="T45" s="32">
        <f t="shared" ref="T45:T50" si="38">C45+G45+K45+O45</f>
        <v>0</v>
      </c>
      <c r="U45" s="32">
        <f t="shared" si="33"/>
        <v>0</v>
      </c>
      <c r="V45" s="32">
        <f t="shared" si="34"/>
        <v>5301</v>
      </c>
      <c r="W45" s="32" t="e">
        <f t="shared" ref="W45:W50" si="39">(V45-T45)/U45</f>
        <v>#DIV/0!</v>
      </c>
    </row>
    <row r="46" spans="2:23" x14ac:dyDescent="0.25">
      <c r="B46" t="s">
        <v>2</v>
      </c>
      <c r="C46" s="3">
        <f>'HOSP 06 DIAS DE ESTANCIA DIV'!C46</f>
        <v>0</v>
      </c>
      <c r="D46" s="3">
        <f>'HOSP 06 DIAS DE ESTANCIA DIV'!D46</f>
        <v>0</v>
      </c>
      <c r="E46" s="3">
        <f>1*31</f>
        <v>31</v>
      </c>
      <c r="F46" s="35" t="e">
        <f t="shared" si="26"/>
        <v>#DIV/0!</v>
      </c>
      <c r="G46" s="3">
        <f>'HOSP 06 DIAS DE ESTANCIA DIV'!F46</f>
        <v>0</v>
      </c>
      <c r="H46" s="3">
        <f>'HOSP 06 DIAS DE ESTANCIA DIV'!G46</f>
        <v>0</v>
      </c>
      <c r="I46" s="34">
        <f>2*31</f>
        <v>62</v>
      </c>
      <c r="J46" s="35" t="e">
        <f t="shared" si="35"/>
        <v>#DIV/0!</v>
      </c>
      <c r="K46" s="3">
        <f>'HOSP 06 DIAS DE ESTANCIA DIV'!I46</f>
        <v>0</v>
      </c>
      <c r="L46" s="3">
        <f>'HOSP 06 DIAS DE ESTANCIA DIV'!J46</f>
        <v>0</v>
      </c>
      <c r="M46" s="34">
        <f>6*31</f>
        <v>186</v>
      </c>
      <c r="N46" s="35" t="e">
        <f t="shared" si="36"/>
        <v>#DIV/0!</v>
      </c>
      <c r="O46" s="3">
        <f>'HOSP 06 DIAS DE ESTANCIA DIV'!L46</f>
        <v>0</v>
      </c>
      <c r="P46" s="3">
        <f>'HOSP 06 DIAS DE ESTANCIA DIV'!M46</f>
        <v>0</v>
      </c>
      <c r="Q46" s="34">
        <f>1*31</f>
        <v>31</v>
      </c>
      <c r="R46" s="35" t="e">
        <f t="shared" si="37"/>
        <v>#DIV/0!</v>
      </c>
      <c r="T46" s="32">
        <f t="shared" si="38"/>
        <v>0</v>
      </c>
      <c r="U46" s="32">
        <f t="shared" si="33"/>
        <v>0</v>
      </c>
      <c r="V46" s="32">
        <f t="shared" si="34"/>
        <v>310</v>
      </c>
      <c r="W46" s="32" t="e">
        <f t="shared" si="39"/>
        <v>#DIV/0!</v>
      </c>
    </row>
    <row r="47" spans="2:23" x14ac:dyDescent="0.25">
      <c r="B47" t="s">
        <v>3</v>
      </c>
      <c r="C47" s="3">
        <f>'HOSP 06 DIAS DE ESTANCIA DIV'!C47</f>
        <v>0</v>
      </c>
      <c r="D47" s="3">
        <f>'HOSP 06 DIAS DE ESTANCIA DIV'!D47</f>
        <v>0</v>
      </c>
      <c r="E47" s="3">
        <f>15*31</f>
        <v>465</v>
      </c>
      <c r="F47" s="35" t="e">
        <f t="shared" si="26"/>
        <v>#DIV/0!</v>
      </c>
      <c r="G47" s="3">
        <f>'HOSP 06 DIAS DE ESTANCIA DIV'!F47</f>
        <v>0</v>
      </c>
      <c r="H47" s="3">
        <f>'HOSP 06 DIAS DE ESTANCIA DIV'!G47</f>
        <v>0</v>
      </c>
      <c r="I47" s="34">
        <f>6*31</f>
        <v>186</v>
      </c>
      <c r="J47" s="35" t="e">
        <f t="shared" si="35"/>
        <v>#DIV/0!</v>
      </c>
      <c r="K47" s="3">
        <f>'HOSP 06 DIAS DE ESTANCIA DIV'!I47</f>
        <v>0</v>
      </c>
      <c r="L47" s="3">
        <f>'HOSP 06 DIAS DE ESTANCIA DIV'!J47</f>
        <v>0</v>
      </c>
      <c r="M47" s="34">
        <f>10*31</f>
        <v>310</v>
      </c>
      <c r="N47" s="35" t="e">
        <f t="shared" si="36"/>
        <v>#DIV/0!</v>
      </c>
      <c r="O47" s="3">
        <f>'HOSP 06 DIAS DE ESTANCIA DIV'!L47</f>
        <v>0</v>
      </c>
      <c r="P47" s="3">
        <f>'HOSP 06 DIAS DE ESTANCIA DIV'!M47</f>
        <v>0</v>
      </c>
      <c r="Q47" s="34">
        <f>5*31</f>
        <v>155</v>
      </c>
      <c r="R47" s="35" t="e">
        <f t="shared" si="37"/>
        <v>#DIV/0!</v>
      </c>
      <c r="T47" s="32">
        <f t="shared" si="38"/>
        <v>0</v>
      </c>
      <c r="U47" s="32">
        <f t="shared" si="33"/>
        <v>0</v>
      </c>
      <c r="V47" s="32">
        <f t="shared" si="34"/>
        <v>1116</v>
      </c>
      <c r="W47" s="32" t="e">
        <f t="shared" si="39"/>
        <v>#DIV/0!</v>
      </c>
    </row>
    <row r="48" spans="2:23" x14ac:dyDescent="0.25">
      <c r="B48" t="s">
        <v>4</v>
      </c>
      <c r="C48" s="3">
        <f>'HOSP 06 DIAS DE ESTANCIA DIV'!C48</f>
        <v>0</v>
      </c>
      <c r="D48" s="3">
        <f>'HOSP 06 DIAS DE ESTANCIA DIV'!D48</f>
        <v>0</v>
      </c>
      <c r="E48" s="3">
        <f>3*31</f>
        <v>93</v>
      </c>
      <c r="F48" s="35" t="e">
        <f t="shared" si="26"/>
        <v>#DIV/0!</v>
      </c>
      <c r="G48" s="3">
        <f>'HOSP 06 DIAS DE ESTANCIA DIV'!F48</f>
        <v>0</v>
      </c>
      <c r="H48" s="3">
        <f>'HOSP 06 DIAS DE ESTANCIA DIV'!G48</f>
        <v>0</v>
      </c>
      <c r="I48" s="34">
        <f>2*31</f>
        <v>62</v>
      </c>
      <c r="J48" s="35" t="e">
        <f t="shared" si="35"/>
        <v>#DIV/0!</v>
      </c>
      <c r="K48" s="3">
        <f>'HOSP 06 DIAS DE ESTANCIA DIV'!I48</f>
        <v>0</v>
      </c>
      <c r="L48" s="3">
        <f>'HOSP 06 DIAS DE ESTANCIA DIV'!J48</f>
        <v>0</v>
      </c>
      <c r="M48" s="34">
        <f>5*31</f>
        <v>155</v>
      </c>
      <c r="N48" s="35" t="e">
        <f t="shared" si="36"/>
        <v>#DIV/0!</v>
      </c>
      <c r="O48" s="3">
        <f>'HOSP 06 DIAS DE ESTANCIA DIV'!L48</f>
        <v>0</v>
      </c>
      <c r="P48" s="3">
        <f>'HOSP 06 DIAS DE ESTANCIA DIV'!M48</f>
        <v>0</v>
      </c>
      <c r="Q48" s="34">
        <f>1*31</f>
        <v>31</v>
      </c>
      <c r="R48" s="35" t="e">
        <f t="shared" si="37"/>
        <v>#DIV/0!</v>
      </c>
      <c r="T48" s="32">
        <f t="shared" si="38"/>
        <v>0</v>
      </c>
      <c r="U48" s="32">
        <f t="shared" si="33"/>
        <v>0</v>
      </c>
      <c r="V48" s="32">
        <f t="shared" si="34"/>
        <v>341</v>
      </c>
      <c r="W48" s="32" t="e">
        <f t="shared" si="39"/>
        <v>#DIV/0!</v>
      </c>
    </row>
    <row r="49" spans="2:23" x14ac:dyDescent="0.25">
      <c r="B49" t="s">
        <v>5</v>
      </c>
      <c r="C49" s="3">
        <f>'HOSP 06 DIAS DE ESTANCIA DIV'!C49</f>
        <v>0</v>
      </c>
      <c r="D49" s="3">
        <f>'HOSP 06 DIAS DE ESTANCIA DIV'!D49</f>
        <v>0</v>
      </c>
      <c r="E49" s="3">
        <f>2*31</f>
        <v>62</v>
      </c>
      <c r="F49" s="35" t="e">
        <f t="shared" si="26"/>
        <v>#DIV/0!</v>
      </c>
      <c r="G49" s="3">
        <f>'HOSP 06 DIAS DE ESTANCIA DIV'!F49</f>
        <v>0</v>
      </c>
      <c r="H49" s="3">
        <f>'HOSP 06 DIAS DE ESTANCIA DIV'!G49</f>
        <v>0</v>
      </c>
      <c r="I49" s="34">
        <f>2*31</f>
        <v>62</v>
      </c>
      <c r="J49" s="35" t="e">
        <f t="shared" si="35"/>
        <v>#DIV/0!</v>
      </c>
      <c r="K49" s="3">
        <f>'HOSP 06 DIAS DE ESTANCIA DIV'!I49</f>
        <v>0</v>
      </c>
      <c r="L49" s="3">
        <f>'HOSP 06 DIAS DE ESTANCIA DIV'!J49</f>
        <v>0</v>
      </c>
      <c r="M49" s="34">
        <f>2*31</f>
        <v>62</v>
      </c>
      <c r="N49" s="35" t="e">
        <f t="shared" si="36"/>
        <v>#DIV/0!</v>
      </c>
      <c r="O49" s="3">
        <f>'HOSP 06 DIAS DE ESTANCIA DIV'!L49</f>
        <v>0</v>
      </c>
      <c r="P49" s="3">
        <f>'HOSP 06 DIAS DE ESTANCIA DIV'!M49</f>
        <v>0</v>
      </c>
      <c r="Q49" s="34">
        <f>1*31</f>
        <v>31</v>
      </c>
      <c r="R49" s="35" t="e">
        <f t="shared" si="37"/>
        <v>#DIV/0!</v>
      </c>
      <c r="T49" s="32">
        <f t="shared" si="38"/>
        <v>0</v>
      </c>
      <c r="U49" s="32">
        <f t="shared" si="33"/>
        <v>0</v>
      </c>
      <c r="V49" s="32">
        <f t="shared" si="34"/>
        <v>217</v>
      </c>
      <c r="W49" s="32" t="e">
        <f t="shared" si="39"/>
        <v>#DIV/0!</v>
      </c>
    </row>
    <row r="50" spans="2:23" x14ac:dyDescent="0.25">
      <c r="B50" t="s">
        <v>192</v>
      </c>
      <c r="C50" s="3">
        <f>'HOSP 06 DIAS DE ESTANCIA DIV'!C50</f>
        <v>0</v>
      </c>
      <c r="D50" s="3">
        <f>'HOSP 06 DIAS DE ESTANCIA DIV'!D50</f>
        <v>0</v>
      </c>
      <c r="E50" s="3">
        <f>42*31</f>
        <v>1302</v>
      </c>
      <c r="F50" s="35" t="e">
        <f t="shared" si="26"/>
        <v>#DIV/0!</v>
      </c>
      <c r="G50" s="3">
        <f>'HOSP 06 DIAS DE ESTANCIA DIV'!F50</f>
        <v>0</v>
      </c>
      <c r="H50" s="3">
        <f>'HOSP 06 DIAS DE ESTANCIA DIV'!G50</f>
        <v>0</v>
      </c>
      <c r="I50" s="34">
        <f>26*31</f>
        <v>806</v>
      </c>
      <c r="J50" s="35" t="e">
        <f t="shared" si="35"/>
        <v>#DIV/0!</v>
      </c>
      <c r="K50" s="3">
        <f>'HOSP 06 DIAS DE ESTANCIA DIV'!I50</f>
        <v>0</v>
      </c>
      <c r="L50" s="3">
        <f>'HOSP 06 DIAS DE ESTANCIA DIV'!J50</f>
        <v>0</v>
      </c>
      <c r="M50" s="34">
        <f>59*31</f>
        <v>1829</v>
      </c>
      <c r="N50" s="35" t="e">
        <f t="shared" si="36"/>
        <v>#DIV/0!</v>
      </c>
      <c r="O50" s="3">
        <f>'HOSP 06 DIAS DE ESTANCIA DIV'!L50</f>
        <v>0</v>
      </c>
      <c r="P50" s="3">
        <f>'HOSP 06 DIAS DE ESTANCIA DIV'!M50</f>
        <v>0</v>
      </c>
      <c r="Q50" s="34">
        <f>17*31</f>
        <v>527</v>
      </c>
      <c r="T50" s="32">
        <f t="shared" si="38"/>
        <v>0</v>
      </c>
      <c r="U50" s="32">
        <f t="shared" si="33"/>
        <v>0</v>
      </c>
      <c r="V50" s="32">
        <f t="shared" si="34"/>
        <v>4464</v>
      </c>
      <c r="W50" s="32" t="e">
        <f t="shared" si="39"/>
        <v>#DIV/0!</v>
      </c>
    </row>
    <row r="52" spans="2:23" x14ac:dyDescent="0.25">
      <c r="B52" s="255" t="s">
        <v>14</v>
      </c>
      <c r="C52" s="251"/>
      <c r="D52" s="251"/>
      <c r="E52" s="251"/>
      <c r="F52" s="251"/>
      <c r="G52" s="251"/>
      <c r="H52" s="251"/>
      <c r="I52" s="251"/>
      <c r="J52" s="251"/>
      <c r="K52" s="251"/>
      <c r="L52" s="251"/>
      <c r="M52" s="251"/>
      <c r="N52" s="251"/>
      <c r="O52" s="251"/>
      <c r="P52" s="251"/>
      <c r="Q52" s="251"/>
      <c r="R52" s="251"/>
      <c r="S52" s="254"/>
      <c r="T52" s="254"/>
      <c r="U52" s="254"/>
    </row>
    <row r="53" spans="2:23" x14ac:dyDescent="0.25">
      <c r="B53" s="255"/>
      <c r="C53" s="252" t="s">
        <v>27</v>
      </c>
      <c r="D53" s="252"/>
      <c r="E53" s="252"/>
      <c r="F53" s="252"/>
      <c r="G53" s="252" t="s">
        <v>28</v>
      </c>
      <c r="H53" s="252"/>
      <c r="I53" s="252"/>
      <c r="J53" s="252"/>
      <c r="K53" s="252" t="s">
        <v>29</v>
      </c>
      <c r="L53" s="252"/>
      <c r="M53" s="252"/>
      <c r="N53" s="252"/>
      <c r="O53" s="252" t="s">
        <v>30</v>
      </c>
      <c r="P53" s="252"/>
      <c r="Q53" s="252"/>
      <c r="R53" s="252"/>
    </row>
    <row r="54" spans="2:23" x14ac:dyDescent="0.25">
      <c r="C54" s="253"/>
      <c r="D54" s="253"/>
      <c r="E54" s="253"/>
      <c r="F54" s="253"/>
      <c r="G54" s="253"/>
      <c r="H54" s="253"/>
      <c r="I54" s="253"/>
      <c r="J54" s="253"/>
      <c r="K54" s="253"/>
      <c r="L54" s="253"/>
      <c r="M54" s="253"/>
      <c r="N54" s="253"/>
      <c r="O54" s="253"/>
      <c r="P54" s="253"/>
      <c r="Q54" s="253"/>
      <c r="R54" s="253"/>
      <c r="S54" s="1"/>
      <c r="T54" s="2"/>
      <c r="U54" s="1"/>
      <c r="V54" s="1"/>
      <c r="W54" s="2"/>
    </row>
    <row r="55" spans="2:23" s="37" customFormat="1" ht="30" x14ac:dyDescent="0.25">
      <c r="B55" s="2" t="s">
        <v>9</v>
      </c>
      <c r="C55" s="1" t="s">
        <v>33</v>
      </c>
      <c r="D55" s="1" t="s">
        <v>32</v>
      </c>
      <c r="E55" s="1" t="s">
        <v>34</v>
      </c>
      <c r="F55" s="1"/>
      <c r="G55" s="1" t="s">
        <v>33</v>
      </c>
      <c r="H55" s="1" t="s">
        <v>32</v>
      </c>
      <c r="I55" s="1" t="s">
        <v>34</v>
      </c>
      <c r="J55" s="1"/>
      <c r="K55" s="1" t="s">
        <v>33</v>
      </c>
      <c r="L55" s="1" t="s">
        <v>32</v>
      </c>
      <c r="M55" s="1" t="s">
        <v>34</v>
      </c>
      <c r="N55" s="1"/>
      <c r="O55" s="1" t="s">
        <v>33</v>
      </c>
      <c r="P55" s="1" t="s">
        <v>32</v>
      </c>
      <c r="Q55" s="1" t="s">
        <v>34</v>
      </c>
      <c r="R55" s="1"/>
      <c r="S55" s="1"/>
      <c r="T55" s="36"/>
      <c r="U55" s="1"/>
      <c r="V55" s="1"/>
      <c r="W55" s="36"/>
    </row>
    <row r="56" spans="2:23" x14ac:dyDescent="0.25">
      <c r="B56" t="s">
        <v>0</v>
      </c>
      <c r="C56" s="3">
        <f>SUM(C57:C62)</f>
        <v>0</v>
      </c>
      <c r="D56" s="3">
        <f>SUM(D57:D62)</f>
        <v>0</v>
      </c>
      <c r="E56" s="34">
        <f>SUM(E57:E62)</f>
        <v>3472</v>
      </c>
      <c r="F56" s="35" t="e">
        <f t="shared" ref="F56:F62" si="40">(E56-C56)/D56</f>
        <v>#DIV/0!</v>
      </c>
      <c r="G56" s="3">
        <f t="shared" ref="G56:I56" si="41">SUM(G57:G62)</f>
        <v>0</v>
      </c>
      <c r="H56" s="3">
        <f t="shared" si="41"/>
        <v>0</v>
      </c>
      <c r="I56" s="34">
        <f t="shared" si="41"/>
        <v>2325</v>
      </c>
      <c r="J56" s="35" t="e">
        <f t="shared" ref="J56" si="42">(I56-G56)/H56</f>
        <v>#DIV/0!</v>
      </c>
      <c r="K56" s="3">
        <f t="shared" ref="K56:M56" si="43">SUM(K57:K62)</f>
        <v>0</v>
      </c>
      <c r="L56" s="3">
        <f t="shared" si="43"/>
        <v>0</v>
      </c>
      <c r="M56" s="34">
        <f t="shared" si="43"/>
        <v>3968</v>
      </c>
      <c r="N56" s="35" t="e">
        <f t="shared" ref="N56" si="44">(M56-K56)/L56</f>
        <v>#DIV/0!</v>
      </c>
      <c r="O56" s="3">
        <f t="shared" ref="O56:Q56" si="45">SUM(O57:O62)</f>
        <v>0</v>
      </c>
      <c r="P56" s="3">
        <f t="shared" si="45"/>
        <v>0</v>
      </c>
      <c r="Q56" s="34">
        <f t="shared" si="45"/>
        <v>1984</v>
      </c>
      <c r="R56" s="35" t="e">
        <f t="shared" ref="R56" si="46">(Q56-O56)/P56</f>
        <v>#DIV/0!</v>
      </c>
      <c r="T56" s="32">
        <f>C56+G56+K56+O56</f>
        <v>0</v>
      </c>
      <c r="U56" s="32">
        <f t="shared" ref="U56:U62" si="47">D56+H56+L56+P56</f>
        <v>0</v>
      </c>
      <c r="V56" s="32">
        <f t="shared" ref="V56:V62" si="48">E56+I56+M56+Q56</f>
        <v>11749</v>
      </c>
      <c r="W56" s="32" t="e">
        <f>(V56-T56)/U56</f>
        <v>#DIV/0!</v>
      </c>
    </row>
    <row r="57" spans="2:23" x14ac:dyDescent="0.25">
      <c r="B57" t="s">
        <v>1</v>
      </c>
      <c r="C57" s="3">
        <f>'HOSP 06 DIAS DE ESTANCIA DIV'!C57</f>
        <v>0</v>
      </c>
      <c r="D57" s="3">
        <f>'HOSP 06 DIAS DE ESTANCIA DIV'!D57</f>
        <v>0</v>
      </c>
      <c r="E57" s="3">
        <f>49*31</f>
        <v>1519</v>
      </c>
      <c r="F57" s="35" t="e">
        <f t="shared" si="40"/>
        <v>#DIV/0!</v>
      </c>
      <c r="G57" s="3">
        <f>'HOSP 06 DIAS DE ESTANCIA DIV'!F57</f>
        <v>0</v>
      </c>
      <c r="H57" s="3">
        <f>'HOSP 06 DIAS DE ESTANCIA DIV'!G57</f>
        <v>0</v>
      </c>
      <c r="I57" s="34">
        <f>37*31</f>
        <v>1147</v>
      </c>
      <c r="J57" s="35" t="e">
        <f t="shared" ref="J57:J62" si="49">(I57-G57)/H57</f>
        <v>#DIV/0!</v>
      </c>
      <c r="K57" s="3">
        <f>'HOSP 06 DIAS DE ESTANCIA DIV'!I57</f>
        <v>0</v>
      </c>
      <c r="L57" s="3">
        <f>'HOSP 06 DIAS DE ESTANCIA DIV'!J57</f>
        <v>0</v>
      </c>
      <c r="M57" s="34">
        <f>46*31</f>
        <v>1426</v>
      </c>
      <c r="N57" s="35" t="e">
        <f t="shared" ref="N57:N62" si="50">(M57-K57)/L57</f>
        <v>#DIV/0!</v>
      </c>
      <c r="O57" s="3">
        <f>'HOSP 06 DIAS DE ESTANCIA DIV'!L57</f>
        <v>0</v>
      </c>
      <c r="P57" s="3">
        <f>'HOSP 06 DIAS DE ESTANCIA DIV'!M57</f>
        <v>0</v>
      </c>
      <c r="Q57" s="34">
        <f>39*31</f>
        <v>1209</v>
      </c>
      <c r="R57" s="35" t="e">
        <f t="shared" ref="R57:R62" si="51">(Q57-O57)/P57</f>
        <v>#DIV/0!</v>
      </c>
      <c r="T57" s="32">
        <f t="shared" ref="T57:T62" si="52">C57+G57+K57+O57</f>
        <v>0</v>
      </c>
      <c r="U57" s="32">
        <f t="shared" si="47"/>
        <v>0</v>
      </c>
      <c r="V57" s="32">
        <f t="shared" si="48"/>
        <v>5301</v>
      </c>
      <c r="W57" s="32" t="e">
        <f t="shared" ref="W57:W62" si="53">(V57-T57)/U57</f>
        <v>#DIV/0!</v>
      </c>
    </row>
    <row r="58" spans="2:23" x14ac:dyDescent="0.25">
      <c r="B58" t="s">
        <v>2</v>
      </c>
      <c r="C58" s="3">
        <f>'HOSP 06 DIAS DE ESTANCIA DIV'!C58</f>
        <v>0</v>
      </c>
      <c r="D58" s="3">
        <f>'HOSP 06 DIAS DE ESTANCIA DIV'!D58</f>
        <v>0</v>
      </c>
      <c r="E58" s="3">
        <f>1*31</f>
        <v>31</v>
      </c>
      <c r="F58" s="35" t="e">
        <f t="shared" si="40"/>
        <v>#DIV/0!</v>
      </c>
      <c r="G58" s="3">
        <f>'HOSP 06 DIAS DE ESTANCIA DIV'!F58</f>
        <v>0</v>
      </c>
      <c r="H58" s="3">
        <f>'HOSP 06 DIAS DE ESTANCIA DIV'!G58</f>
        <v>0</v>
      </c>
      <c r="I58" s="34">
        <f>2*31</f>
        <v>62</v>
      </c>
      <c r="J58" s="35" t="e">
        <f t="shared" si="49"/>
        <v>#DIV/0!</v>
      </c>
      <c r="K58" s="3">
        <f>'HOSP 06 DIAS DE ESTANCIA DIV'!I58</f>
        <v>0</v>
      </c>
      <c r="L58" s="3">
        <f>'HOSP 06 DIAS DE ESTANCIA DIV'!J58</f>
        <v>0</v>
      </c>
      <c r="M58" s="34">
        <f>6*31</f>
        <v>186</v>
      </c>
      <c r="N58" s="35" t="e">
        <f t="shared" si="50"/>
        <v>#DIV/0!</v>
      </c>
      <c r="O58" s="3">
        <f>'HOSP 06 DIAS DE ESTANCIA DIV'!L58</f>
        <v>0</v>
      </c>
      <c r="P58" s="3">
        <f>'HOSP 06 DIAS DE ESTANCIA DIV'!M58</f>
        <v>0</v>
      </c>
      <c r="Q58" s="34">
        <f>1*31</f>
        <v>31</v>
      </c>
      <c r="R58" s="35" t="e">
        <f t="shared" si="51"/>
        <v>#DIV/0!</v>
      </c>
      <c r="T58" s="32">
        <f t="shared" si="52"/>
        <v>0</v>
      </c>
      <c r="U58" s="32">
        <f t="shared" si="47"/>
        <v>0</v>
      </c>
      <c r="V58" s="32">
        <f t="shared" si="48"/>
        <v>310</v>
      </c>
      <c r="W58" s="32" t="e">
        <f t="shared" si="53"/>
        <v>#DIV/0!</v>
      </c>
    </row>
    <row r="59" spans="2:23" x14ac:dyDescent="0.25">
      <c r="B59" t="s">
        <v>3</v>
      </c>
      <c r="C59" s="3">
        <f>'HOSP 06 DIAS DE ESTANCIA DIV'!C59</f>
        <v>0</v>
      </c>
      <c r="D59" s="3">
        <f>'HOSP 06 DIAS DE ESTANCIA DIV'!D59</f>
        <v>0</v>
      </c>
      <c r="E59" s="3">
        <f>15*31</f>
        <v>465</v>
      </c>
      <c r="F59" s="35" t="e">
        <f t="shared" si="40"/>
        <v>#DIV/0!</v>
      </c>
      <c r="G59" s="3">
        <f>'HOSP 06 DIAS DE ESTANCIA DIV'!F59</f>
        <v>0</v>
      </c>
      <c r="H59" s="3">
        <f>'HOSP 06 DIAS DE ESTANCIA DIV'!G59</f>
        <v>0</v>
      </c>
      <c r="I59" s="34">
        <f>6*31</f>
        <v>186</v>
      </c>
      <c r="J59" s="35" t="e">
        <f t="shared" si="49"/>
        <v>#DIV/0!</v>
      </c>
      <c r="K59" s="3">
        <f>'HOSP 06 DIAS DE ESTANCIA DIV'!I59</f>
        <v>0</v>
      </c>
      <c r="L59" s="3">
        <f>'HOSP 06 DIAS DE ESTANCIA DIV'!J59</f>
        <v>0</v>
      </c>
      <c r="M59" s="34">
        <f>10*31</f>
        <v>310</v>
      </c>
      <c r="N59" s="35" t="e">
        <f t="shared" si="50"/>
        <v>#DIV/0!</v>
      </c>
      <c r="O59" s="3">
        <f>'HOSP 06 DIAS DE ESTANCIA DIV'!L59</f>
        <v>0</v>
      </c>
      <c r="P59" s="3">
        <f>'HOSP 06 DIAS DE ESTANCIA DIV'!M59</f>
        <v>0</v>
      </c>
      <c r="Q59" s="34">
        <f>5*31</f>
        <v>155</v>
      </c>
      <c r="R59" s="35" t="e">
        <f t="shared" si="51"/>
        <v>#DIV/0!</v>
      </c>
      <c r="T59" s="32">
        <f t="shared" si="52"/>
        <v>0</v>
      </c>
      <c r="U59" s="32">
        <f t="shared" si="47"/>
        <v>0</v>
      </c>
      <c r="V59" s="32">
        <f t="shared" si="48"/>
        <v>1116</v>
      </c>
      <c r="W59" s="32" t="e">
        <f t="shared" si="53"/>
        <v>#DIV/0!</v>
      </c>
    </row>
    <row r="60" spans="2:23" x14ac:dyDescent="0.25">
      <c r="B60" t="s">
        <v>4</v>
      </c>
      <c r="C60" s="3">
        <f>'HOSP 06 DIAS DE ESTANCIA DIV'!C60</f>
        <v>0</v>
      </c>
      <c r="D60" s="3">
        <f>'HOSP 06 DIAS DE ESTANCIA DIV'!D60</f>
        <v>0</v>
      </c>
      <c r="E60" s="3">
        <f>3*31</f>
        <v>93</v>
      </c>
      <c r="F60" s="35" t="e">
        <f t="shared" si="40"/>
        <v>#DIV/0!</v>
      </c>
      <c r="G60" s="3">
        <f>'HOSP 06 DIAS DE ESTANCIA DIV'!F60</f>
        <v>0</v>
      </c>
      <c r="H60" s="3">
        <f>'HOSP 06 DIAS DE ESTANCIA DIV'!G60</f>
        <v>0</v>
      </c>
      <c r="I60" s="34">
        <f>2*31</f>
        <v>62</v>
      </c>
      <c r="J60" s="35" t="e">
        <f t="shared" si="49"/>
        <v>#DIV/0!</v>
      </c>
      <c r="K60" s="3">
        <f>'HOSP 06 DIAS DE ESTANCIA DIV'!I60</f>
        <v>0</v>
      </c>
      <c r="L60" s="3">
        <f>'HOSP 06 DIAS DE ESTANCIA DIV'!J60</f>
        <v>0</v>
      </c>
      <c r="M60" s="34">
        <f>5*31</f>
        <v>155</v>
      </c>
      <c r="N60" s="35" t="e">
        <f t="shared" si="50"/>
        <v>#DIV/0!</v>
      </c>
      <c r="O60" s="3">
        <f>'HOSP 06 DIAS DE ESTANCIA DIV'!L60</f>
        <v>0</v>
      </c>
      <c r="P60" s="3">
        <f>'HOSP 06 DIAS DE ESTANCIA DIV'!M60</f>
        <v>0</v>
      </c>
      <c r="Q60" s="34">
        <f>1*31</f>
        <v>31</v>
      </c>
      <c r="R60" s="35" t="e">
        <f t="shared" si="51"/>
        <v>#DIV/0!</v>
      </c>
      <c r="T60" s="32">
        <f t="shared" si="52"/>
        <v>0</v>
      </c>
      <c r="U60" s="32">
        <f t="shared" si="47"/>
        <v>0</v>
      </c>
      <c r="V60" s="32">
        <f t="shared" si="48"/>
        <v>341</v>
      </c>
      <c r="W60" s="32" t="e">
        <f t="shared" si="53"/>
        <v>#DIV/0!</v>
      </c>
    </row>
    <row r="61" spans="2:23" x14ac:dyDescent="0.25">
      <c r="B61" t="s">
        <v>5</v>
      </c>
      <c r="C61" s="3">
        <f>'HOSP 06 DIAS DE ESTANCIA DIV'!C61</f>
        <v>0</v>
      </c>
      <c r="D61" s="3">
        <f>'HOSP 06 DIAS DE ESTANCIA DIV'!D61</f>
        <v>0</v>
      </c>
      <c r="E61" s="3">
        <f>2*31</f>
        <v>62</v>
      </c>
      <c r="F61" s="35" t="e">
        <f t="shared" si="40"/>
        <v>#DIV/0!</v>
      </c>
      <c r="G61" s="3">
        <f>'HOSP 06 DIAS DE ESTANCIA DIV'!F61</f>
        <v>0</v>
      </c>
      <c r="H61" s="3">
        <f>'HOSP 06 DIAS DE ESTANCIA DIV'!G61</f>
        <v>0</v>
      </c>
      <c r="I61" s="34">
        <f>2*31</f>
        <v>62</v>
      </c>
      <c r="J61" s="35" t="e">
        <f t="shared" si="49"/>
        <v>#DIV/0!</v>
      </c>
      <c r="K61" s="3">
        <f>'HOSP 06 DIAS DE ESTANCIA DIV'!I61</f>
        <v>0</v>
      </c>
      <c r="L61" s="3">
        <f>'HOSP 06 DIAS DE ESTANCIA DIV'!J61</f>
        <v>0</v>
      </c>
      <c r="M61" s="34">
        <f>2*31</f>
        <v>62</v>
      </c>
      <c r="N61" s="35" t="e">
        <f t="shared" si="50"/>
        <v>#DIV/0!</v>
      </c>
      <c r="O61" s="3">
        <f>'HOSP 06 DIAS DE ESTANCIA DIV'!L61</f>
        <v>0</v>
      </c>
      <c r="P61" s="3">
        <f>'HOSP 06 DIAS DE ESTANCIA DIV'!M61</f>
        <v>0</v>
      </c>
      <c r="Q61" s="34">
        <f>1*31</f>
        <v>31</v>
      </c>
      <c r="R61" s="35" t="e">
        <f t="shared" si="51"/>
        <v>#DIV/0!</v>
      </c>
      <c r="T61" s="32">
        <f t="shared" si="52"/>
        <v>0</v>
      </c>
      <c r="U61" s="32">
        <f t="shared" si="47"/>
        <v>0</v>
      </c>
      <c r="V61" s="32">
        <f t="shared" si="48"/>
        <v>217</v>
      </c>
      <c r="W61" s="32" t="e">
        <f t="shared" si="53"/>
        <v>#DIV/0!</v>
      </c>
    </row>
    <row r="62" spans="2:23" x14ac:dyDescent="0.25">
      <c r="B62" t="s">
        <v>192</v>
      </c>
      <c r="C62" s="3">
        <f>'HOSP 06 DIAS DE ESTANCIA DIV'!C62</f>
        <v>0</v>
      </c>
      <c r="D62" s="3">
        <f>'HOSP 06 DIAS DE ESTANCIA DIV'!D62</f>
        <v>0</v>
      </c>
      <c r="E62" s="3">
        <f>42*31</f>
        <v>1302</v>
      </c>
      <c r="F62" s="35" t="e">
        <f t="shared" si="40"/>
        <v>#DIV/0!</v>
      </c>
      <c r="G62" s="3">
        <f>'HOSP 06 DIAS DE ESTANCIA DIV'!F62</f>
        <v>0</v>
      </c>
      <c r="H62" s="3">
        <f>'HOSP 06 DIAS DE ESTANCIA DIV'!G62</f>
        <v>0</v>
      </c>
      <c r="I62" s="3">
        <f>26*31</f>
        <v>806</v>
      </c>
      <c r="J62" s="35" t="e">
        <f t="shared" si="49"/>
        <v>#DIV/0!</v>
      </c>
      <c r="K62" s="3">
        <f>'HOSP 06 DIAS DE ESTANCIA DIV'!I62</f>
        <v>0</v>
      </c>
      <c r="L62" s="3">
        <f>'HOSP 06 DIAS DE ESTANCIA DIV'!J62</f>
        <v>0</v>
      </c>
      <c r="M62" s="3">
        <f>59*31</f>
        <v>1829</v>
      </c>
      <c r="N62" s="35" t="e">
        <f t="shared" si="50"/>
        <v>#DIV/0!</v>
      </c>
      <c r="O62" s="3">
        <f>'HOSP 06 DIAS DE ESTANCIA DIV'!L62</f>
        <v>0</v>
      </c>
      <c r="P62" s="3">
        <f>'HOSP 06 DIAS DE ESTANCIA DIV'!M62</f>
        <v>0</v>
      </c>
      <c r="Q62" s="3">
        <f>17*31</f>
        <v>527</v>
      </c>
      <c r="R62" s="35" t="e">
        <f t="shared" si="51"/>
        <v>#DIV/0!</v>
      </c>
      <c r="T62" s="32">
        <f t="shared" si="52"/>
        <v>0</v>
      </c>
      <c r="U62" s="32">
        <f t="shared" si="47"/>
        <v>0</v>
      </c>
      <c r="V62" s="32">
        <f t="shared" si="48"/>
        <v>4464</v>
      </c>
      <c r="W62" s="32" t="e">
        <f t="shared" si="53"/>
        <v>#DIV/0!</v>
      </c>
    </row>
    <row r="64" spans="2:23" x14ac:dyDescent="0.25">
      <c r="B64" s="255" t="s">
        <v>15</v>
      </c>
      <c r="C64" s="251"/>
      <c r="D64" s="251"/>
      <c r="E64" s="251"/>
      <c r="F64" s="251"/>
      <c r="G64" s="251"/>
      <c r="H64" s="251"/>
      <c r="I64" s="251"/>
      <c r="J64" s="251"/>
      <c r="K64" s="251"/>
      <c r="L64" s="251"/>
      <c r="M64" s="251"/>
      <c r="N64" s="251"/>
      <c r="O64" s="251"/>
      <c r="P64" s="251"/>
      <c r="Q64" s="251"/>
      <c r="R64" s="251"/>
      <c r="S64" s="254"/>
      <c r="T64" s="254"/>
      <c r="U64" s="254"/>
    </row>
    <row r="65" spans="2:23" x14ac:dyDescent="0.25">
      <c r="B65" s="255"/>
      <c r="C65" s="252" t="s">
        <v>27</v>
      </c>
      <c r="D65" s="252"/>
      <c r="E65" s="252"/>
      <c r="F65" s="252"/>
      <c r="G65" s="252" t="s">
        <v>28</v>
      </c>
      <c r="H65" s="252"/>
      <c r="I65" s="252"/>
      <c r="J65" s="252"/>
      <c r="K65" s="252" t="s">
        <v>29</v>
      </c>
      <c r="L65" s="252"/>
      <c r="M65" s="252"/>
      <c r="N65" s="252"/>
      <c r="O65" s="252" t="s">
        <v>30</v>
      </c>
      <c r="P65" s="252"/>
      <c r="Q65" s="252"/>
      <c r="R65" s="252"/>
    </row>
    <row r="66" spans="2:23" x14ac:dyDescent="0.25">
      <c r="C66" s="253"/>
      <c r="D66" s="253"/>
      <c r="E66" s="253"/>
      <c r="F66" s="253"/>
      <c r="G66" s="253"/>
      <c r="H66" s="253"/>
      <c r="I66" s="253"/>
      <c r="J66" s="253"/>
      <c r="K66" s="253"/>
      <c r="L66" s="253"/>
      <c r="M66" s="253"/>
      <c r="N66" s="253"/>
      <c r="O66" s="253"/>
      <c r="P66" s="253"/>
      <c r="Q66" s="253"/>
      <c r="R66" s="253"/>
      <c r="S66" s="1"/>
      <c r="T66" s="2"/>
      <c r="U66" s="1"/>
      <c r="V66" s="1"/>
      <c r="W66" s="2"/>
    </row>
    <row r="67" spans="2:23" s="37" customFormat="1" ht="30" x14ac:dyDescent="0.25">
      <c r="B67" s="2" t="s">
        <v>9</v>
      </c>
      <c r="C67" s="1" t="s">
        <v>33</v>
      </c>
      <c r="D67" s="1" t="s">
        <v>32</v>
      </c>
      <c r="E67" s="1" t="s">
        <v>34</v>
      </c>
      <c r="F67" s="1"/>
      <c r="G67" s="1" t="s">
        <v>33</v>
      </c>
      <c r="H67" s="1" t="s">
        <v>32</v>
      </c>
      <c r="I67" s="1" t="s">
        <v>34</v>
      </c>
      <c r="J67" s="1"/>
      <c r="K67" s="1" t="s">
        <v>33</v>
      </c>
      <c r="L67" s="1" t="s">
        <v>32</v>
      </c>
      <c r="M67" s="1" t="s">
        <v>34</v>
      </c>
      <c r="N67" s="1"/>
      <c r="O67" s="1" t="s">
        <v>33</v>
      </c>
      <c r="P67" s="1" t="s">
        <v>32</v>
      </c>
      <c r="Q67" s="1" t="s">
        <v>34</v>
      </c>
      <c r="R67" s="1"/>
      <c r="S67" s="1"/>
      <c r="T67" s="36"/>
      <c r="U67" s="1"/>
      <c r="V67" s="1"/>
      <c r="W67" s="36"/>
    </row>
    <row r="68" spans="2:23" x14ac:dyDescent="0.25">
      <c r="B68" t="s">
        <v>0</v>
      </c>
      <c r="C68" s="3">
        <f>SUM(C69:C74)</f>
        <v>0</v>
      </c>
      <c r="D68" s="3">
        <f>SUM(D69:D74)</f>
        <v>0</v>
      </c>
      <c r="E68" s="34">
        <f>SUM(E69:E74)</f>
        <v>3472</v>
      </c>
      <c r="F68" s="35" t="e">
        <f>(E68-C68)/D68</f>
        <v>#DIV/0!</v>
      </c>
      <c r="G68" s="3">
        <f t="shared" ref="G68:I68" si="54">SUM(G69:G74)</f>
        <v>0</v>
      </c>
      <c r="H68" s="3">
        <f t="shared" si="54"/>
        <v>0</v>
      </c>
      <c r="I68" s="34">
        <f t="shared" si="54"/>
        <v>2325</v>
      </c>
      <c r="J68" s="35" t="e">
        <f t="shared" ref="J68" si="55">(I68-G68)/H68</f>
        <v>#DIV/0!</v>
      </c>
      <c r="K68" s="3">
        <f t="shared" ref="K68:M68" si="56">SUM(K69:K74)</f>
        <v>0</v>
      </c>
      <c r="L68" s="3">
        <f t="shared" si="56"/>
        <v>0</v>
      </c>
      <c r="M68" s="34">
        <f t="shared" si="56"/>
        <v>3968</v>
      </c>
      <c r="N68" s="35" t="e">
        <f t="shared" ref="N68" si="57">(M68-K68)/L68</f>
        <v>#DIV/0!</v>
      </c>
      <c r="O68" s="3">
        <f t="shared" ref="O68:Q68" si="58">SUM(O69:O74)</f>
        <v>0</v>
      </c>
      <c r="P68" s="3">
        <f t="shared" si="58"/>
        <v>0</v>
      </c>
      <c r="Q68" s="34">
        <f t="shared" si="58"/>
        <v>2201</v>
      </c>
      <c r="R68" s="35" t="e">
        <f t="shared" ref="R68" si="59">(Q68-O68)/P68</f>
        <v>#DIV/0!</v>
      </c>
      <c r="T68" s="32">
        <f>C68+G68+K68+O68</f>
        <v>0</v>
      </c>
      <c r="U68" s="32">
        <f t="shared" ref="U68:U74" si="60">D68+H68+L68+P68</f>
        <v>0</v>
      </c>
      <c r="V68" s="32">
        <f t="shared" ref="V68:V73" si="61">E68+I68+M68+Q68</f>
        <v>11966</v>
      </c>
      <c r="W68" s="32" t="e">
        <f>(V68-T68)/U68</f>
        <v>#DIV/0!</v>
      </c>
    </row>
    <row r="69" spans="2:23" x14ac:dyDescent="0.25">
      <c r="B69" t="s">
        <v>1</v>
      </c>
      <c r="C69" s="124">
        <f>'HOSP 06 DIAS DE ESTANCIA DIV'!C69</f>
        <v>0</v>
      </c>
      <c r="D69" s="124">
        <f>'HOSP 06 DIAS DE ESTANCIA DIV'!D69</f>
        <v>0</v>
      </c>
      <c r="E69" s="3">
        <f>49*31</f>
        <v>1519</v>
      </c>
      <c r="F69" s="35" t="e">
        <f t="shared" ref="F69:F74" si="62">(E69-C69)/D69</f>
        <v>#DIV/0!</v>
      </c>
      <c r="G69" s="124">
        <f>'HOSP 06 DIAS DE ESTANCIA DIV'!F69</f>
        <v>0</v>
      </c>
      <c r="H69" s="124">
        <f>'HOSP 06 DIAS DE ESTANCIA DIV'!G69</f>
        <v>0</v>
      </c>
      <c r="I69" s="34">
        <f>37*31</f>
        <v>1147</v>
      </c>
      <c r="J69" s="35" t="e">
        <f t="shared" ref="J69:J74" si="63">(I69-G69)/H69</f>
        <v>#DIV/0!</v>
      </c>
      <c r="K69" s="3">
        <f>'HOSP 06 DIAS DE ESTANCIA DIV'!I69</f>
        <v>0</v>
      </c>
      <c r="L69" s="3">
        <f>'HOSP 06 DIAS DE ESTANCIA DIV'!J69</f>
        <v>0</v>
      </c>
      <c r="M69" s="34">
        <f>46*31</f>
        <v>1426</v>
      </c>
      <c r="N69" s="35" t="e">
        <f t="shared" ref="N69:N74" si="64">(M69-K69)/L69</f>
        <v>#DIV/0!</v>
      </c>
      <c r="O69" s="124">
        <f>'HOSP 06 DIAS DE ESTANCIA DIV'!L69</f>
        <v>0</v>
      </c>
      <c r="P69" s="124">
        <f>'HOSP 06 DIAS DE ESTANCIA DIV'!M69</f>
        <v>0</v>
      </c>
      <c r="Q69" s="34">
        <f>39*31</f>
        <v>1209</v>
      </c>
      <c r="R69" s="35" t="e">
        <f t="shared" ref="R69:R74" si="65">(Q69-O69)/P69</f>
        <v>#DIV/0!</v>
      </c>
      <c r="T69" s="32">
        <f t="shared" ref="T69:T74" si="66">C69+G69+K69+O69</f>
        <v>0</v>
      </c>
      <c r="U69" s="32">
        <f t="shared" si="60"/>
        <v>0</v>
      </c>
      <c r="V69" s="32">
        <f t="shared" si="61"/>
        <v>5301</v>
      </c>
      <c r="W69" s="32" t="e">
        <f t="shared" ref="W69:W73" si="67">(V69-T69)/U69</f>
        <v>#DIV/0!</v>
      </c>
    </row>
    <row r="70" spans="2:23" x14ac:dyDescent="0.25">
      <c r="B70" t="s">
        <v>2</v>
      </c>
      <c r="C70" s="124">
        <f>'HOSP 06 DIAS DE ESTANCIA DIV'!C70</f>
        <v>0</v>
      </c>
      <c r="D70" s="124">
        <f>'HOSP 06 DIAS DE ESTANCIA DIV'!D70</f>
        <v>0</v>
      </c>
      <c r="E70" s="3">
        <f>1*31</f>
        <v>31</v>
      </c>
      <c r="F70" s="35" t="e">
        <f t="shared" si="62"/>
        <v>#DIV/0!</v>
      </c>
      <c r="G70" s="124">
        <f>'HOSP 06 DIAS DE ESTANCIA DIV'!F70</f>
        <v>0</v>
      </c>
      <c r="H70" s="124">
        <f>'HOSP 06 DIAS DE ESTANCIA DIV'!G70</f>
        <v>0</v>
      </c>
      <c r="I70" s="34">
        <f>2*31</f>
        <v>62</v>
      </c>
      <c r="J70" s="35" t="e">
        <f t="shared" si="63"/>
        <v>#DIV/0!</v>
      </c>
      <c r="K70" s="3">
        <f>'HOSP 06 DIAS DE ESTANCIA DIV'!I70</f>
        <v>0</v>
      </c>
      <c r="L70" s="3">
        <f>'HOSP 06 DIAS DE ESTANCIA DIV'!J70</f>
        <v>0</v>
      </c>
      <c r="M70" s="34">
        <f>6*31</f>
        <v>186</v>
      </c>
      <c r="N70" s="35" t="e">
        <f t="shared" si="64"/>
        <v>#DIV/0!</v>
      </c>
      <c r="O70" s="124">
        <f>'HOSP 06 DIAS DE ESTANCIA DIV'!L70</f>
        <v>0</v>
      </c>
      <c r="P70" s="124">
        <f>'HOSP 06 DIAS DE ESTANCIA DIV'!M70</f>
        <v>0</v>
      </c>
      <c r="Q70" s="34">
        <f>1*31</f>
        <v>31</v>
      </c>
      <c r="R70" s="35" t="e">
        <f t="shared" si="65"/>
        <v>#DIV/0!</v>
      </c>
      <c r="T70" s="32">
        <f t="shared" si="66"/>
        <v>0</v>
      </c>
      <c r="U70" s="32">
        <f t="shared" si="60"/>
        <v>0</v>
      </c>
      <c r="V70" s="32">
        <f t="shared" si="61"/>
        <v>310</v>
      </c>
      <c r="W70" s="32" t="e">
        <f t="shared" si="67"/>
        <v>#DIV/0!</v>
      </c>
    </row>
    <row r="71" spans="2:23" x14ac:dyDescent="0.25">
      <c r="B71" t="s">
        <v>3</v>
      </c>
      <c r="C71" s="124">
        <f>'HOSP 06 DIAS DE ESTANCIA DIV'!C71</f>
        <v>0</v>
      </c>
      <c r="D71" s="124">
        <f>'HOSP 06 DIAS DE ESTANCIA DIV'!D71</f>
        <v>0</v>
      </c>
      <c r="E71" s="3">
        <f>15*31</f>
        <v>465</v>
      </c>
      <c r="F71" s="35" t="e">
        <f t="shared" si="62"/>
        <v>#DIV/0!</v>
      </c>
      <c r="G71" s="124">
        <f>'HOSP 06 DIAS DE ESTANCIA DIV'!F71</f>
        <v>0</v>
      </c>
      <c r="H71" s="124">
        <f>'HOSP 06 DIAS DE ESTANCIA DIV'!G71</f>
        <v>0</v>
      </c>
      <c r="I71" s="34">
        <f>6*31</f>
        <v>186</v>
      </c>
      <c r="J71" s="35" t="e">
        <f t="shared" si="63"/>
        <v>#DIV/0!</v>
      </c>
      <c r="K71" s="3">
        <f>'HOSP 06 DIAS DE ESTANCIA DIV'!I71</f>
        <v>0</v>
      </c>
      <c r="L71" s="3">
        <f>'HOSP 06 DIAS DE ESTANCIA DIV'!J71</f>
        <v>0</v>
      </c>
      <c r="M71" s="34">
        <f>10*31</f>
        <v>310</v>
      </c>
      <c r="N71" s="35" t="e">
        <f t="shared" si="64"/>
        <v>#DIV/0!</v>
      </c>
      <c r="O71" s="124">
        <f>'HOSP 06 DIAS DE ESTANCIA DIV'!L71</f>
        <v>0</v>
      </c>
      <c r="P71" s="124">
        <f>'HOSP 06 DIAS DE ESTANCIA DIV'!M71</f>
        <v>0</v>
      </c>
      <c r="Q71" s="34">
        <f>5*31</f>
        <v>155</v>
      </c>
      <c r="R71" s="35" t="e">
        <f t="shared" si="65"/>
        <v>#DIV/0!</v>
      </c>
      <c r="T71" s="32">
        <f t="shared" si="66"/>
        <v>0</v>
      </c>
      <c r="U71" s="32">
        <f t="shared" si="60"/>
        <v>0</v>
      </c>
      <c r="V71" s="32">
        <f t="shared" si="61"/>
        <v>1116</v>
      </c>
      <c r="W71" s="32" t="e">
        <f t="shared" si="67"/>
        <v>#DIV/0!</v>
      </c>
    </row>
    <row r="72" spans="2:23" x14ac:dyDescent="0.25">
      <c r="B72" t="s">
        <v>4</v>
      </c>
      <c r="C72" s="124">
        <f>'HOSP 06 DIAS DE ESTANCIA DIV'!C72</f>
        <v>0</v>
      </c>
      <c r="D72" s="124">
        <f>'HOSP 06 DIAS DE ESTANCIA DIV'!D72</f>
        <v>0</v>
      </c>
      <c r="E72" s="3">
        <f>3*31</f>
        <v>93</v>
      </c>
      <c r="F72" s="35" t="e">
        <f t="shared" si="62"/>
        <v>#DIV/0!</v>
      </c>
      <c r="G72" s="124">
        <f>'HOSP 06 DIAS DE ESTANCIA DIV'!F72</f>
        <v>0</v>
      </c>
      <c r="H72" s="124">
        <f>'HOSP 06 DIAS DE ESTANCIA DIV'!G72</f>
        <v>0</v>
      </c>
      <c r="I72" s="34">
        <f>2*31</f>
        <v>62</v>
      </c>
      <c r="J72" s="35" t="e">
        <f t="shared" si="63"/>
        <v>#DIV/0!</v>
      </c>
      <c r="K72" s="3">
        <f>'HOSP 06 DIAS DE ESTANCIA DIV'!I72</f>
        <v>0</v>
      </c>
      <c r="L72" s="3">
        <f>'HOSP 06 DIAS DE ESTANCIA DIV'!J72</f>
        <v>0</v>
      </c>
      <c r="M72" s="34">
        <f>5*31</f>
        <v>155</v>
      </c>
      <c r="N72" s="35" t="e">
        <f t="shared" si="64"/>
        <v>#DIV/0!</v>
      </c>
      <c r="O72" s="124">
        <f>'HOSP 06 DIAS DE ESTANCIA DIV'!L72</f>
        <v>0</v>
      </c>
      <c r="P72" s="124">
        <f>'HOSP 06 DIAS DE ESTANCIA DIV'!M72</f>
        <v>0</v>
      </c>
      <c r="Q72" s="34">
        <f>1*31</f>
        <v>31</v>
      </c>
      <c r="R72" s="35" t="e">
        <f t="shared" si="65"/>
        <v>#DIV/0!</v>
      </c>
      <c r="T72" s="32">
        <f t="shared" si="66"/>
        <v>0</v>
      </c>
      <c r="U72" s="32">
        <f t="shared" si="60"/>
        <v>0</v>
      </c>
      <c r="V72" s="32">
        <f t="shared" si="61"/>
        <v>341</v>
      </c>
      <c r="W72" s="32" t="e">
        <f t="shared" si="67"/>
        <v>#DIV/0!</v>
      </c>
    </row>
    <row r="73" spans="2:23" x14ac:dyDescent="0.25">
      <c r="B73" t="s">
        <v>5</v>
      </c>
      <c r="C73" s="124">
        <f>'HOSP 06 DIAS DE ESTANCIA DIV'!C73</f>
        <v>0</v>
      </c>
      <c r="D73" s="124">
        <f>'HOSP 06 DIAS DE ESTANCIA DIV'!D73</f>
        <v>0</v>
      </c>
      <c r="E73" s="3">
        <f>2*31</f>
        <v>62</v>
      </c>
      <c r="F73" s="35" t="e">
        <f t="shared" si="62"/>
        <v>#DIV/0!</v>
      </c>
      <c r="G73" s="124">
        <f>'HOSP 06 DIAS DE ESTANCIA DIV'!F73</f>
        <v>0</v>
      </c>
      <c r="H73" s="124">
        <f>'HOSP 06 DIAS DE ESTANCIA DIV'!G73</f>
        <v>0</v>
      </c>
      <c r="I73" s="34">
        <f>2*31</f>
        <v>62</v>
      </c>
      <c r="J73" s="35" t="e">
        <f t="shared" si="63"/>
        <v>#DIV/0!</v>
      </c>
      <c r="K73" s="3">
        <f>'HOSP 06 DIAS DE ESTANCIA DIV'!I73</f>
        <v>0</v>
      </c>
      <c r="L73" s="3">
        <f>'HOSP 06 DIAS DE ESTANCIA DIV'!J73</f>
        <v>0</v>
      </c>
      <c r="M73" s="34">
        <f>2*31</f>
        <v>62</v>
      </c>
      <c r="N73" s="35" t="e">
        <f t="shared" si="64"/>
        <v>#DIV/0!</v>
      </c>
      <c r="O73" s="124">
        <f>'HOSP 06 DIAS DE ESTANCIA DIV'!L73</f>
        <v>0</v>
      </c>
      <c r="P73" s="124">
        <f>'HOSP 06 DIAS DE ESTANCIA DIV'!M73</f>
        <v>0</v>
      </c>
      <c r="Q73" s="34">
        <f>1*31</f>
        <v>31</v>
      </c>
      <c r="R73" s="35" t="e">
        <f t="shared" si="65"/>
        <v>#DIV/0!</v>
      </c>
      <c r="T73" s="32">
        <f t="shared" si="66"/>
        <v>0</v>
      </c>
      <c r="U73" s="32">
        <f t="shared" si="60"/>
        <v>0</v>
      </c>
      <c r="V73" s="32">
        <f t="shared" si="61"/>
        <v>217</v>
      </c>
      <c r="W73" s="32" t="e">
        <f t="shared" si="67"/>
        <v>#DIV/0!</v>
      </c>
    </row>
    <row r="74" spans="2:23" x14ac:dyDescent="0.25">
      <c r="B74" t="s">
        <v>192</v>
      </c>
      <c r="C74" s="124">
        <f>'HOSP 06 DIAS DE ESTANCIA DIV'!C74</f>
        <v>0</v>
      </c>
      <c r="D74" s="124">
        <f>'HOSP 06 DIAS DE ESTANCIA DIV'!D74</f>
        <v>0</v>
      </c>
      <c r="E74" s="3">
        <f>42*31</f>
        <v>1302</v>
      </c>
      <c r="F74" s="35" t="e">
        <f t="shared" si="62"/>
        <v>#DIV/0!</v>
      </c>
      <c r="G74" s="124">
        <f>'HOSP 06 DIAS DE ESTANCIA DIV'!F74</f>
        <v>0</v>
      </c>
      <c r="H74" s="124">
        <f>'HOSP 06 DIAS DE ESTANCIA DIV'!G74</f>
        <v>0</v>
      </c>
      <c r="I74" s="3">
        <f>26*31</f>
        <v>806</v>
      </c>
      <c r="J74" s="35" t="e">
        <f t="shared" si="63"/>
        <v>#DIV/0!</v>
      </c>
      <c r="K74" s="3">
        <f>'HOSP 06 DIAS DE ESTANCIA DIV'!I74</f>
        <v>0</v>
      </c>
      <c r="L74" s="3">
        <f>'HOSP 06 DIAS DE ESTANCIA DIV'!J74</f>
        <v>0</v>
      </c>
      <c r="M74" s="3">
        <f>59*31</f>
        <v>1829</v>
      </c>
      <c r="N74" s="35" t="e">
        <f t="shared" si="64"/>
        <v>#DIV/0!</v>
      </c>
      <c r="O74" s="124">
        <f>'HOSP 06 DIAS DE ESTANCIA DIV'!L74</f>
        <v>0</v>
      </c>
      <c r="P74" s="124">
        <f>'HOSP 06 DIAS DE ESTANCIA DIV'!M74</f>
        <v>0</v>
      </c>
      <c r="Q74" s="3">
        <f>24*31</f>
        <v>744</v>
      </c>
      <c r="R74" s="35" t="e">
        <f t="shared" si="65"/>
        <v>#DIV/0!</v>
      </c>
      <c r="T74" s="32">
        <f t="shared" si="66"/>
        <v>0</v>
      </c>
      <c r="U74" s="32">
        <f t="shared" si="60"/>
        <v>0</v>
      </c>
    </row>
    <row r="77" spans="2:23" x14ac:dyDescent="0.25">
      <c r="B77" s="250" t="s">
        <v>16</v>
      </c>
      <c r="C77" s="253" t="s">
        <v>27</v>
      </c>
      <c r="D77" s="253"/>
      <c r="E77" s="253"/>
      <c r="F77" s="253"/>
      <c r="G77" s="253" t="s">
        <v>28</v>
      </c>
      <c r="H77" s="253"/>
      <c r="I77" s="253"/>
      <c r="J77" s="253"/>
      <c r="K77" s="253" t="s">
        <v>29</v>
      </c>
      <c r="L77" s="253"/>
      <c r="M77" s="253"/>
      <c r="N77" s="253"/>
      <c r="O77" s="253" t="s">
        <v>30</v>
      </c>
      <c r="P77" s="253"/>
      <c r="Q77" s="253"/>
      <c r="R77" s="253"/>
      <c r="S77" s="3"/>
      <c r="T77" s="3"/>
      <c r="U77" s="3"/>
    </row>
    <row r="78" spans="2:23" x14ac:dyDescent="0.25">
      <c r="B78" s="250"/>
      <c r="C78" s="253"/>
      <c r="D78" s="253"/>
      <c r="E78" s="253"/>
      <c r="F78" s="253"/>
      <c r="G78" s="253"/>
      <c r="H78" s="253"/>
      <c r="I78" s="253"/>
      <c r="J78" s="253"/>
      <c r="K78" s="253"/>
      <c r="L78" s="253"/>
      <c r="M78" s="253"/>
      <c r="N78" s="253"/>
      <c r="O78" s="253"/>
      <c r="P78" s="253"/>
      <c r="Q78" s="253"/>
      <c r="R78" s="253"/>
      <c r="S78" s="3"/>
      <c r="T78" s="3"/>
      <c r="U78" s="3"/>
    </row>
    <row r="79" spans="2:23" ht="30" x14ac:dyDescent="0.25">
      <c r="B79" s="3" t="s">
        <v>9</v>
      </c>
      <c r="C79" s="1" t="s">
        <v>33</v>
      </c>
      <c r="D79" s="1" t="s">
        <v>32</v>
      </c>
      <c r="E79" s="1" t="s">
        <v>34</v>
      </c>
      <c r="F79" s="1"/>
      <c r="G79" s="1" t="s">
        <v>33</v>
      </c>
      <c r="H79" s="1" t="s">
        <v>32</v>
      </c>
      <c r="I79" s="1" t="s">
        <v>34</v>
      </c>
      <c r="J79" s="1"/>
      <c r="K79" s="1" t="s">
        <v>33</v>
      </c>
      <c r="L79" s="1" t="s">
        <v>32</v>
      </c>
      <c r="M79" s="1" t="s">
        <v>34</v>
      </c>
      <c r="N79" s="1"/>
      <c r="O79" s="1" t="s">
        <v>33</v>
      </c>
      <c r="P79" s="1" t="s">
        <v>32</v>
      </c>
      <c r="Q79" s="1" t="s">
        <v>34</v>
      </c>
      <c r="R79" s="1"/>
      <c r="S79" s="3"/>
      <c r="T79" s="3"/>
      <c r="U79" s="3"/>
    </row>
    <row r="80" spans="2:23" x14ac:dyDescent="0.25">
      <c r="B80" t="s">
        <v>0</v>
      </c>
      <c r="C80" s="124">
        <f>SUM(C81:C86)</f>
        <v>0</v>
      </c>
      <c r="D80" s="124">
        <f>SUM(D81:D86)</f>
        <v>0</v>
      </c>
      <c r="E80" s="3">
        <f>SUM(E81:E85)</f>
        <v>2100</v>
      </c>
      <c r="F80" s="33" t="e">
        <f>(E80-C80)/D80</f>
        <v>#DIV/0!</v>
      </c>
      <c r="G80" s="124">
        <f t="shared" ref="G80:H80" si="68">SUM(G81:G86)</f>
        <v>0</v>
      </c>
      <c r="H80" s="124">
        <f t="shared" si="68"/>
        <v>0</v>
      </c>
      <c r="I80" s="3">
        <f t="shared" ref="I80" si="69">SUM(I81:I85)</f>
        <v>1416</v>
      </c>
      <c r="J80" s="33" t="e">
        <f t="shared" ref="J80" si="70">(I80-G80)/H80</f>
        <v>#DIV/0!</v>
      </c>
      <c r="K80" s="124">
        <f t="shared" ref="K80:L80" si="71">SUM(K81:K86)</f>
        <v>0</v>
      </c>
      <c r="L80" s="124">
        <f t="shared" si="71"/>
        <v>0</v>
      </c>
      <c r="M80" s="3">
        <f t="shared" ref="M80" si="72">SUM(M81:M85)</f>
        <v>2070</v>
      </c>
      <c r="N80" s="33" t="e">
        <f t="shared" ref="N80" si="73">(M80-K80)/L80</f>
        <v>#DIV/0!</v>
      </c>
      <c r="O80" s="124">
        <f t="shared" ref="O80:P80" si="74">SUM(O81:O86)</f>
        <v>0</v>
      </c>
      <c r="P80" s="124">
        <f t="shared" si="74"/>
        <v>0</v>
      </c>
      <c r="Q80" s="3">
        <f t="shared" ref="Q80" si="75">SUM(Q81:Q85)</f>
        <v>1410</v>
      </c>
      <c r="R80" s="33" t="e">
        <f>(Q80-O80)/P80</f>
        <v>#DIV/0!</v>
      </c>
      <c r="S80" s="3"/>
      <c r="T80" s="33">
        <f>C80+G80+K80+O80</f>
        <v>0</v>
      </c>
      <c r="U80" s="33">
        <f t="shared" ref="U80:U85" si="76">D80+H80+L80+P80</f>
        <v>0</v>
      </c>
      <c r="V80" s="33">
        <f t="shared" ref="V80:V85" si="77">E80+I80+M80+Q80</f>
        <v>6996</v>
      </c>
      <c r="W80" s="32" t="e">
        <f>(V80-T80)/U80</f>
        <v>#DIV/0!</v>
      </c>
    </row>
    <row r="81" spans="2:23" x14ac:dyDescent="0.25">
      <c r="B81" t="s">
        <v>1</v>
      </c>
      <c r="C81" s="124">
        <f>'HOSP 06 DIAS DE ESTANCIA DIV'!C81</f>
        <v>0</v>
      </c>
      <c r="D81" s="124">
        <f>'HOSP 06 DIAS DE ESTANCIA DIV'!D81</f>
        <v>0</v>
      </c>
      <c r="E81" s="3">
        <f>49*30</f>
        <v>1470</v>
      </c>
      <c r="F81" s="33" t="e">
        <f t="shared" ref="F81:F86" si="78">(E81-C81)/D81</f>
        <v>#DIV/0!</v>
      </c>
      <c r="G81" s="124">
        <f>'HOSP 06 DIAS DE ESTANCIA DIV'!F81</f>
        <v>0</v>
      </c>
      <c r="H81" s="124">
        <f>'HOSP 06 DIAS DE ESTANCIA DIV'!G81</f>
        <v>0</v>
      </c>
      <c r="I81" s="34">
        <f>37*30</f>
        <v>1110</v>
      </c>
      <c r="J81" s="33" t="e">
        <f t="shared" ref="J81:J86" si="79">(I81-G81)/H81</f>
        <v>#DIV/0!</v>
      </c>
      <c r="K81" s="3">
        <f>'HOSP 06 DIAS DE ESTANCIA DIV'!I81</f>
        <v>0</v>
      </c>
      <c r="L81" s="3">
        <f>'HOSP 06 DIAS DE ESTANCIA DIV'!J81</f>
        <v>0</v>
      </c>
      <c r="M81" s="34">
        <f>46*30</f>
        <v>1380</v>
      </c>
      <c r="N81" s="33" t="e">
        <f t="shared" ref="N81:N86" si="80">(M81-K81)/L81</f>
        <v>#DIV/0!</v>
      </c>
      <c r="O81" s="124">
        <f>'HOSP 06 DIAS DE ESTANCIA DIV'!L81</f>
        <v>0</v>
      </c>
      <c r="P81" s="124">
        <f>'HOSP 06 DIAS DE ESTANCIA DIV'!M81</f>
        <v>0</v>
      </c>
      <c r="Q81" s="34">
        <f>39*30</f>
        <v>1170</v>
      </c>
      <c r="R81" s="33" t="e">
        <f t="shared" ref="R81:R86" si="81">(Q81-O81)/P81</f>
        <v>#DIV/0!</v>
      </c>
      <c r="S81" s="3"/>
      <c r="T81" s="33">
        <f t="shared" ref="T81:T86" si="82">C81+G81+K81+O81</f>
        <v>0</v>
      </c>
      <c r="U81" s="33">
        <f t="shared" si="76"/>
        <v>0</v>
      </c>
      <c r="V81" s="33">
        <f t="shared" si="77"/>
        <v>5130</v>
      </c>
      <c r="W81" s="32" t="e">
        <f t="shared" ref="W81:W85" si="83">(V81-T81)/U81</f>
        <v>#DIV/0!</v>
      </c>
    </row>
    <row r="82" spans="2:23" x14ac:dyDescent="0.25">
      <c r="B82" t="s">
        <v>2</v>
      </c>
      <c r="C82" s="124">
        <f>'HOSP 06 DIAS DE ESTANCIA DIV'!C82</f>
        <v>0</v>
      </c>
      <c r="D82" s="124">
        <f>'HOSP 06 DIAS DE ESTANCIA DIV'!D82</f>
        <v>0</v>
      </c>
      <c r="E82" s="3">
        <f>1*30</f>
        <v>30</v>
      </c>
      <c r="F82" s="33" t="e">
        <f t="shared" si="78"/>
        <v>#DIV/0!</v>
      </c>
      <c r="G82" s="124">
        <f>'HOSP 06 DIAS DE ESTANCIA DIV'!F82</f>
        <v>0</v>
      </c>
      <c r="H82" s="124">
        <f>'HOSP 06 DIAS DE ESTANCIA DIV'!G82</f>
        <v>0</v>
      </c>
      <c r="I82" s="34">
        <f>2*30</f>
        <v>60</v>
      </c>
      <c r="J82" s="33" t="e">
        <f t="shared" si="79"/>
        <v>#DIV/0!</v>
      </c>
      <c r="K82" s="3">
        <f>'HOSP 06 DIAS DE ESTANCIA DIV'!I82</f>
        <v>0</v>
      </c>
      <c r="L82" s="3">
        <f>'HOSP 06 DIAS DE ESTANCIA DIV'!J82</f>
        <v>0</v>
      </c>
      <c r="M82" s="34">
        <f>6*30</f>
        <v>180</v>
      </c>
      <c r="N82" s="33" t="e">
        <f t="shared" si="80"/>
        <v>#DIV/0!</v>
      </c>
      <c r="O82" s="124">
        <f>'HOSP 06 DIAS DE ESTANCIA DIV'!L82</f>
        <v>0</v>
      </c>
      <c r="P82" s="124">
        <f>'HOSP 06 DIAS DE ESTANCIA DIV'!M82</f>
        <v>0</v>
      </c>
      <c r="Q82" s="34">
        <f>1*30</f>
        <v>30</v>
      </c>
      <c r="R82" s="33" t="e">
        <f t="shared" si="81"/>
        <v>#DIV/0!</v>
      </c>
      <c r="S82" s="3"/>
      <c r="T82" s="33">
        <f t="shared" si="82"/>
        <v>0</v>
      </c>
      <c r="U82" s="33">
        <f t="shared" si="76"/>
        <v>0</v>
      </c>
      <c r="V82" s="33">
        <f t="shared" si="77"/>
        <v>300</v>
      </c>
      <c r="W82" s="32" t="e">
        <f t="shared" si="83"/>
        <v>#DIV/0!</v>
      </c>
    </row>
    <row r="83" spans="2:23" x14ac:dyDescent="0.25">
      <c r="B83" t="s">
        <v>3</v>
      </c>
      <c r="C83" s="124">
        <f>'HOSP 06 DIAS DE ESTANCIA DIV'!C83</f>
        <v>0</v>
      </c>
      <c r="D83" s="124">
        <f>'HOSP 06 DIAS DE ESTANCIA DIV'!D83</f>
        <v>0</v>
      </c>
      <c r="E83" s="3">
        <f>15*30</f>
        <v>450</v>
      </c>
      <c r="F83" s="33" t="e">
        <f t="shared" si="78"/>
        <v>#DIV/0!</v>
      </c>
      <c r="G83" s="124">
        <f>'HOSP 06 DIAS DE ESTANCIA DIV'!F83</f>
        <v>0</v>
      </c>
      <c r="H83" s="124">
        <f>'HOSP 06 DIAS DE ESTANCIA DIV'!G83</f>
        <v>0</v>
      </c>
      <c r="I83" s="34">
        <f>6*30</f>
        <v>180</v>
      </c>
      <c r="J83" s="33" t="e">
        <f t="shared" si="79"/>
        <v>#DIV/0!</v>
      </c>
      <c r="K83" s="3">
        <f>'HOSP 06 DIAS DE ESTANCIA DIV'!I83</f>
        <v>0</v>
      </c>
      <c r="L83" s="3">
        <f>'HOSP 06 DIAS DE ESTANCIA DIV'!J83</f>
        <v>0</v>
      </c>
      <c r="M83" s="34">
        <f>10*30</f>
        <v>300</v>
      </c>
      <c r="N83" s="33" t="e">
        <f t="shared" si="80"/>
        <v>#DIV/0!</v>
      </c>
      <c r="O83" s="124">
        <f>'HOSP 06 DIAS DE ESTANCIA DIV'!L83</f>
        <v>0</v>
      </c>
      <c r="P83" s="124">
        <f>'HOSP 06 DIAS DE ESTANCIA DIV'!M83</f>
        <v>0</v>
      </c>
      <c r="Q83" s="34">
        <f>5*30</f>
        <v>150</v>
      </c>
      <c r="R83" s="33" t="e">
        <f t="shared" si="81"/>
        <v>#DIV/0!</v>
      </c>
      <c r="S83" s="3"/>
      <c r="T83" s="33">
        <f t="shared" si="82"/>
        <v>0</v>
      </c>
      <c r="U83" s="33">
        <f t="shared" si="76"/>
        <v>0</v>
      </c>
      <c r="V83" s="33">
        <f t="shared" si="77"/>
        <v>1080</v>
      </c>
      <c r="W83" s="32" t="e">
        <f t="shared" si="83"/>
        <v>#DIV/0!</v>
      </c>
    </row>
    <row r="84" spans="2:23" x14ac:dyDescent="0.25">
      <c r="B84" t="s">
        <v>4</v>
      </c>
      <c r="C84" s="124">
        <f>'HOSP 06 DIAS DE ESTANCIA DIV'!C84</f>
        <v>0</v>
      </c>
      <c r="D84" s="124">
        <f>'HOSP 06 DIAS DE ESTANCIA DIV'!D84</f>
        <v>0</v>
      </c>
      <c r="E84" s="3">
        <f>3*30</f>
        <v>90</v>
      </c>
      <c r="F84" s="33" t="e">
        <f t="shared" si="78"/>
        <v>#DIV/0!</v>
      </c>
      <c r="G84" s="124">
        <f>'HOSP 06 DIAS DE ESTANCIA DIV'!F84</f>
        <v>0</v>
      </c>
      <c r="H84" s="124">
        <f>'HOSP 06 DIAS DE ESTANCIA DIV'!G84</f>
        <v>0</v>
      </c>
      <c r="I84" s="34">
        <f>2*3</f>
        <v>6</v>
      </c>
      <c r="J84" s="33" t="e">
        <f t="shared" si="79"/>
        <v>#DIV/0!</v>
      </c>
      <c r="K84" s="3">
        <f>'HOSP 06 DIAS DE ESTANCIA DIV'!I84</f>
        <v>0</v>
      </c>
      <c r="L84" s="3">
        <f>'HOSP 06 DIAS DE ESTANCIA DIV'!J84</f>
        <v>0</v>
      </c>
      <c r="M84" s="34">
        <f>5*30</f>
        <v>150</v>
      </c>
      <c r="N84" s="33" t="e">
        <f t="shared" si="80"/>
        <v>#DIV/0!</v>
      </c>
      <c r="O84" s="124">
        <f>'HOSP 06 DIAS DE ESTANCIA DIV'!L84</f>
        <v>0</v>
      </c>
      <c r="P84" s="124">
        <f>'HOSP 06 DIAS DE ESTANCIA DIV'!M84</f>
        <v>0</v>
      </c>
      <c r="Q84" s="34">
        <f>1*30</f>
        <v>30</v>
      </c>
      <c r="R84" s="33" t="e">
        <f t="shared" si="81"/>
        <v>#DIV/0!</v>
      </c>
      <c r="S84" s="3"/>
      <c r="T84" s="33">
        <f t="shared" si="82"/>
        <v>0</v>
      </c>
      <c r="U84" s="33">
        <f t="shared" si="76"/>
        <v>0</v>
      </c>
      <c r="V84" s="33">
        <f t="shared" si="77"/>
        <v>276</v>
      </c>
      <c r="W84" s="32" t="e">
        <f t="shared" si="83"/>
        <v>#DIV/0!</v>
      </c>
    </row>
    <row r="85" spans="2:23" x14ac:dyDescent="0.25">
      <c r="B85" t="s">
        <v>5</v>
      </c>
      <c r="C85" s="124">
        <f>'HOSP 06 DIAS DE ESTANCIA DIV'!C85</f>
        <v>0</v>
      </c>
      <c r="D85" s="124">
        <f>'HOSP 06 DIAS DE ESTANCIA DIV'!D85</f>
        <v>0</v>
      </c>
      <c r="E85" s="3">
        <f>2*30</f>
        <v>60</v>
      </c>
      <c r="F85" s="33" t="e">
        <f t="shared" si="78"/>
        <v>#DIV/0!</v>
      </c>
      <c r="G85" s="124">
        <f>'HOSP 06 DIAS DE ESTANCIA DIV'!F85</f>
        <v>0</v>
      </c>
      <c r="H85" s="124">
        <f>'HOSP 06 DIAS DE ESTANCIA DIV'!G85</f>
        <v>0</v>
      </c>
      <c r="I85" s="34">
        <f>2*30</f>
        <v>60</v>
      </c>
      <c r="J85" s="33" t="e">
        <f t="shared" si="79"/>
        <v>#DIV/0!</v>
      </c>
      <c r="K85" s="3">
        <f>'HOSP 06 DIAS DE ESTANCIA DIV'!I85</f>
        <v>0</v>
      </c>
      <c r="L85" s="3">
        <f>'HOSP 06 DIAS DE ESTANCIA DIV'!J85</f>
        <v>0</v>
      </c>
      <c r="M85" s="34">
        <f>2*30</f>
        <v>60</v>
      </c>
      <c r="N85" s="33" t="e">
        <f t="shared" si="80"/>
        <v>#DIV/0!</v>
      </c>
      <c r="O85" s="124">
        <f>'HOSP 06 DIAS DE ESTANCIA DIV'!L85</f>
        <v>0</v>
      </c>
      <c r="P85" s="124">
        <f>'HOSP 06 DIAS DE ESTANCIA DIV'!M85</f>
        <v>0</v>
      </c>
      <c r="Q85" s="34">
        <f>1*30</f>
        <v>30</v>
      </c>
      <c r="R85" s="33" t="e">
        <f t="shared" si="81"/>
        <v>#DIV/0!</v>
      </c>
      <c r="S85" s="3"/>
      <c r="T85" s="33">
        <f t="shared" si="82"/>
        <v>0</v>
      </c>
      <c r="U85" s="33">
        <f t="shared" si="76"/>
        <v>0</v>
      </c>
      <c r="V85" s="33">
        <f t="shared" si="77"/>
        <v>210</v>
      </c>
      <c r="W85" s="32" t="e">
        <f t="shared" si="83"/>
        <v>#DIV/0!</v>
      </c>
    </row>
    <row r="86" spans="2:23" x14ac:dyDescent="0.25">
      <c r="B86" t="s">
        <v>192</v>
      </c>
      <c r="C86" s="124">
        <f>'HOSP 06 DIAS DE ESTANCIA DIV'!C86</f>
        <v>0</v>
      </c>
      <c r="D86" s="124">
        <f>'HOSP 06 DIAS DE ESTANCIA DIV'!D86</f>
        <v>0</v>
      </c>
      <c r="E86" s="3">
        <f>42*30</f>
        <v>1260</v>
      </c>
      <c r="F86" s="33" t="e">
        <f t="shared" si="78"/>
        <v>#DIV/0!</v>
      </c>
      <c r="G86" s="124">
        <f>'HOSP 06 DIAS DE ESTANCIA DIV'!F86</f>
        <v>0</v>
      </c>
      <c r="H86" s="124">
        <f>'HOSP 06 DIAS DE ESTANCIA DIV'!G86</f>
        <v>0</v>
      </c>
      <c r="I86" s="3">
        <f>26*30</f>
        <v>780</v>
      </c>
      <c r="J86" s="33" t="e">
        <f t="shared" si="79"/>
        <v>#DIV/0!</v>
      </c>
      <c r="K86" s="3">
        <f>'HOSP 06 DIAS DE ESTANCIA DIV'!I86</f>
        <v>0</v>
      </c>
      <c r="L86" s="3">
        <f>'HOSP 06 DIAS DE ESTANCIA DIV'!J86</f>
        <v>0</v>
      </c>
      <c r="M86" s="3">
        <f>59*30</f>
        <v>1770</v>
      </c>
      <c r="N86" s="33" t="e">
        <f t="shared" si="80"/>
        <v>#DIV/0!</v>
      </c>
      <c r="O86" s="124">
        <f>'HOSP 06 DIAS DE ESTANCIA DIV'!L86</f>
        <v>0</v>
      </c>
      <c r="P86" s="124">
        <f>'HOSP 06 DIAS DE ESTANCIA DIV'!M86</f>
        <v>0</v>
      </c>
      <c r="Q86" s="34">
        <f>17*30</f>
        <v>510</v>
      </c>
      <c r="R86" s="33" t="e">
        <f t="shared" si="81"/>
        <v>#DIV/0!</v>
      </c>
      <c r="T86" s="33">
        <f t="shared" si="82"/>
        <v>0</v>
      </c>
      <c r="U86" s="33">
        <f t="shared" ref="U86" si="84">D86+H86+L86+P86</f>
        <v>0</v>
      </c>
      <c r="V86" s="33">
        <f t="shared" ref="V86" si="85">E86+I86+M86+Q86</f>
        <v>4320</v>
      </c>
      <c r="W86" s="32" t="e">
        <f t="shared" ref="W86" si="86">(V86-T86)/U86</f>
        <v>#DIV/0!</v>
      </c>
    </row>
    <row r="89" spans="2:23" x14ac:dyDescent="0.25">
      <c r="B89" s="250" t="s">
        <v>49</v>
      </c>
      <c r="C89" s="253" t="s">
        <v>27</v>
      </c>
      <c r="D89" s="253"/>
      <c r="E89" s="253"/>
      <c r="F89" s="253"/>
      <c r="G89" s="253" t="s">
        <v>28</v>
      </c>
      <c r="H89" s="253"/>
      <c r="I89" s="253"/>
      <c r="J89" s="253"/>
      <c r="K89" s="253" t="s">
        <v>29</v>
      </c>
      <c r="L89" s="253"/>
      <c r="M89" s="253"/>
      <c r="N89" s="253"/>
      <c r="O89" s="253" t="s">
        <v>30</v>
      </c>
      <c r="P89" s="253"/>
      <c r="Q89" s="253"/>
      <c r="R89" s="253"/>
    </row>
    <row r="90" spans="2:23" x14ac:dyDescent="0.25">
      <c r="B90" s="250"/>
      <c r="C90" s="253"/>
      <c r="D90" s="253"/>
      <c r="E90" s="253"/>
      <c r="F90" s="253"/>
      <c r="G90" s="253"/>
      <c r="H90" s="253"/>
      <c r="I90" s="253"/>
      <c r="J90" s="253"/>
      <c r="K90" s="253"/>
      <c r="L90" s="253"/>
      <c r="M90" s="253"/>
      <c r="N90" s="253"/>
      <c r="O90" s="253"/>
      <c r="P90" s="253"/>
      <c r="Q90" s="253"/>
      <c r="R90" s="253"/>
    </row>
    <row r="91" spans="2:23" ht="30" x14ac:dyDescent="0.25">
      <c r="B91" s="3" t="s">
        <v>9</v>
      </c>
      <c r="C91" s="1" t="s">
        <v>33</v>
      </c>
      <c r="D91" s="1" t="s">
        <v>32</v>
      </c>
      <c r="E91" s="1" t="s">
        <v>34</v>
      </c>
      <c r="F91" s="1"/>
      <c r="G91" s="1" t="s">
        <v>33</v>
      </c>
      <c r="H91" s="1" t="s">
        <v>32</v>
      </c>
      <c r="I91" s="1" t="s">
        <v>34</v>
      </c>
      <c r="J91" s="1"/>
      <c r="K91" s="1" t="s">
        <v>33</v>
      </c>
      <c r="L91" s="1" t="s">
        <v>32</v>
      </c>
      <c r="M91" s="1" t="s">
        <v>34</v>
      </c>
      <c r="N91" s="1"/>
      <c r="O91" s="1" t="s">
        <v>33</v>
      </c>
      <c r="P91" s="1" t="s">
        <v>32</v>
      </c>
      <c r="Q91" s="1" t="s">
        <v>34</v>
      </c>
      <c r="R91" s="1"/>
    </row>
    <row r="92" spans="2:23" x14ac:dyDescent="0.25">
      <c r="B92" t="s">
        <v>0</v>
      </c>
      <c r="C92" s="124">
        <f>SUM(C93:C98)</f>
        <v>0</v>
      </c>
      <c r="D92" s="124">
        <f>SUM(D93:D98)</f>
        <v>0</v>
      </c>
      <c r="E92" s="3">
        <f>SUM(E93:E97)</f>
        <v>2170</v>
      </c>
      <c r="F92" s="124" t="e">
        <f t="shared" ref="F92:G92" si="87">SUM(F93:F98)</f>
        <v>#DIV/0!</v>
      </c>
      <c r="G92" s="124">
        <f t="shared" si="87"/>
        <v>0</v>
      </c>
      <c r="H92" s="3">
        <f t="shared" ref="H92" si="88">SUM(H93:H97)</f>
        <v>0</v>
      </c>
      <c r="I92" s="124">
        <f t="shared" ref="I92:J92" si="89">SUM(I93:I98)</f>
        <v>2299</v>
      </c>
      <c r="J92" s="124" t="e">
        <f t="shared" si="89"/>
        <v>#DIV/0!</v>
      </c>
      <c r="K92" s="3">
        <f t="shared" ref="K92" si="90">SUM(K93:K97)</f>
        <v>0</v>
      </c>
      <c r="L92" s="124">
        <f t="shared" ref="L92:M92" si="91">SUM(L93:L98)</f>
        <v>0</v>
      </c>
      <c r="M92" s="124">
        <f t="shared" si="91"/>
        <v>3968</v>
      </c>
      <c r="N92" s="111" t="e">
        <f t="shared" ref="N92" si="92">SUM(N93:N97)</f>
        <v>#DIV/0!</v>
      </c>
      <c r="O92" s="124">
        <f>SUM(O93:O98)</f>
        <v>0</v>
      </c>
      <c r="P92" s="124">
        <f>SUM(P93:P98)</f>
        <v>0</v>
      </c>
      <c r="Q92" s="34">
        <f>SUM(Q93:Q98)</f>
        <v>1984</v>
      </c>
      <c r="R92" s="33" t="e">
        <f>(Q92-O92)/P92</f>
        <v>#DIV/0!</v>
      </c>
      <c r="T92" s="33">
        <f>C92+G92+K92+O92</f>
        <v>0</v>
      </c>
      <c r="U92" s="33">
        <f t="shared" ref="U92:U98" si="93">D92+H92+L92+P92</f>
        <v>0</v>
      </c>
      <c r="V92" s="33">
        <f t="shared" ref="V92:V98" si="94">E92+I92+M92+Q92</f>
        <v>10421</v>
      </c>
      <c r="W92" s="32" t="e">
        <f>(V92-T92)/U92</f>
        <v>#DIV/0!</v>
      </c>
    </row>
    <row r="93" spans="2:23" x14ac:dyDescent="0.25">
      <c r="B93" t="s">
        <v>1</v>
      </c>
      <c r="C93" s="124">
        <f>'HOSP 06 DIAS DE ESTANCIA DIV'!C93</f>
        <v>0</v>
      </c>
      <c r="D93" s="124">
        <f>'HOSP 06 DIAS DE ESTANCIA DIV'!D93</f>
        <v>0</v>
      </c>
      <c r="E93" s="3">
        <f>49*31</f>
        <v>1519</v>
      </c>
      <c r="F93" s="33" t="e">
        <f t="shared" ref="F93:F98" si="95">(E93-C93)/D93</f>
        <v>#DIV/0!</v>
      </c>
      <c r="G93" s="124">
        <f>'HOSP 06 DIAS DE ESTANCIA DIV'!F93</f>
        <v>0</v>
      </c>
      <c r="H93" s="124">
        <f>'HOSP 06 DIAS DE ESTANCIA DIV'!G93</f>
        <v>0</v>
      </c>
      <c r="I93" s="34">
        <f>37*31</f>
        <v>1147</v>
      </c>
      <c r="J93" s="33" t="e">
        <f t="shared" ref="J93:J98" si="96">(I93-G93)/H93</f>
        <v>#DIV/0!</v>
      </c>
      <c r="K93" s="124">
        <f>'HOSP 06 DIAS DE ESTANCIA DIV'!I93</f>
        <v>0</v>
      </c>
      <c r="L93" s="124">
        <f>'HOSP 06 DIAS DE ESTANCIA DIV'!J93</f>
        <v>0</v>
      </c>
      <c r="M93" s="34">
        <f>46*31</f>
        <v>1426</v>
      </c>
      <c r="N93" s="33" t="e">
        <f t="shared" ref="N93:N98" si="97">(M93-K93)/L93</f>
        <v>#DIV/0!</v>
      </c>
      <c r="O93" s="124">
        <f>'HOSP 06 DIAS DE ESTANCIA DIV'!L93</f>
        <v>0</v>
      </c>
      <c r="P93" s="124">
        <f>'HOSP 06 DIAS DE ESTANCIA DIV'!M93</f>
        <v>0</v>
      </c>
      <c r="Q93" s="34">
        <f>39*31</f>
        <v>1209</v>
      </c>
      <c r="R93" s="33" t="e">
        <f t="shared" ref="R93:R98" si="98">(Q93-O93)/P93</f>
        <v>#DIV/0!</v>
      </c>
      <c r="T93" s="33">
        <f t="shared" ref="T93:T98" si="99">C93+G93+K93+O93</f>
        <v>0</v>
      </c>
      <c r="U93" s="33">
        <f t="shared" si="93"/>
        <v>0</v>
      </c>
      <c r="V93" s="33">
        <f t="shared" si="94"/>
        <v>5301</v>
      </c>
      <c r="W93" s="32" t="e">
        <f t="shared" ref="W93:W98" si="100">(V93-T93)/U93</f>
        <v>#DIV/0!</v>
      </c>
    </row>
    <row r="94" spans="2:23" x14ac:dyDescent="0.25">
      <c r="B94" t="s">
        <v>2</v>
      </c>
      <c r="C94" s="124">
        <f>'HOSP 06 DIAS DE ESTANCIA DIV'!C94</f>
        <v>0</v>
      </c>
      <c r="D94" s="124">
        <f>'HOSP 06 DIAS DE ESTANCIA DIV'!D94</f>
        <v>0</v>
      </c>
      <c r="E94" s="3">
        <f>1*31</f>
        <v>31</v>
      </c>
      <c r="F94" s="33" t="e">
        <f t="shared" si="95"/>
        <v>#DIV/0!</v>
      </c>
      <c r="G94" s="124">
        <f>'HOSP 06 DIAS DE ESTANCIA DIV'!F94</f>
        <v>0</v>
      </c>
      <c r="H94" s="124">
        <f>'HOSP 06 DIAS DE ESTANCIA DIV'!G94</f>
        <v>0</v>
      </c>
      <c r="I94" s="34">
        <f>2*31</f>
        <v>62</v>
      </c>
      <c r="J94" s="33" t="e">
        <f t="shared" si="96"/>
        <v>#DIV/0!</v>
      </c>
      <c r="K94" s="124">
        <f>'HOSP 06 DIAS DE ESTANCIA DIV'!I94</f>
        <v>0</v>
      </c>
      <c r="L94" s="124">
        <f>'HOSP 06 DIAS DE ESTANCIA DIV'!J94</f>
        <v>0</v>
      </c>
      <c r="M94" s="34">
        <f>6*31</f>
        <v>186</v>
      </c>
      <c r="N94" s="33" t="e">
        <f t="shared" si="97"/>
        <v>#DIV/0!</v>
      </c>
      <c r="O94" s="124">
        <f>'HOSP 06 DIAS DE ESTANCIA DIV'!L94</f>
        <v>0</v>
      </c>
      <c r="P94" s="124">
        <f>'HOSP 06 DIAS DE ESTANCIA DIV'!M94</f>
        <v>0</v>
      </c>
      <c r="Q94" s="34">
        <f>1*31</f>
        <v>31</v>
      </c>
      <c r="R94" s="33" t="e">
        <f t="shared" si="98"/>
        <v>#DIV/0!</v>
      </c>
      <c r="T94" s="33">
        <f t="shared" si="99"/>
        <v>0</v>
      </c>
      <c r="U94" s="33">
        <f t="shared" si="93"/>
        <v>0</v>
      </c>
      <c r="V94" s="33">
        <f t="shared" si="94"/>
        <v>310</v>
      </c>
      <c r="W94" s="32" t="e">
        <f t="shared" si="100"/>
        <v>#DIV/0!</v>
      </c>
    </row>
    <row r="95" spans="2:23" x14ac:dyDescent="0.25">
      <c r="B95" t="s">
        <v>3</v>
      </c>
      <c r="C95" s="124">
        <f>'HOSP 06 DIAS DE ESTANCIA DIV'!C95</f>
        <v>0</v>
      </c>
      <c r="D95" s="124">
        <f>'HOSP 06 DIAS DE ESTANCIA DIV'!D95</f>
        <v>0</v>
      </c>
      <c r="E95" s="3">
        <f>15*31</f>
        <v>465</v>
      </c>
      <c r="F95" s="33" t="e">
        <f t="shared" si="95"/>
        <v>#DIV/0!</v>
      </c>
      <c r="G95" s="124">
        <f>'HOSP 06 DIAS DE ESTANCIA DIV'!F95</f>
        <v>0</v>
      </c>
      <c r="H95" s="124">
        <f>'HOSP 06 DIAS DE ESTANCIA DIV'!G95</f>
        <v>0</v>
      </c>
      <c r="I95" s="34">
        <f>6*31</f>
        <v>186</v>
      </c>
      <c r="J95" s="33" t="e">
        <f t="shared" si="96"/>
        <v>#DIV/0!</v>
      </c>
      <c r="K95" s="124">
        <f>'HOSP 06 DIAS DE ESTANCIA DIV'!I95</f>
        <v>0</v>
      </c>
      <c r="L95" s="124">
        <f>'HOSP 06 DIAS DE ESTANCIA DIV'!J95</f>
        <v>0</v>
      </c>
      <c r="M95" s="34">
        <f>10*31</f>
        <v>310</v>
      </c>
      <c r="N95" s="33" t="e">
        <f t="shared" si="97"/>
        <v>#DIV/0!</v>
      </c>
      <c r="O95" s="124">
        <f>'HOSP 06 DIAS DE ESTANCIA DIV'!L95</f>
        <v>0</v>
      </c>
      <c r="P95" s="124">
        <f>'HOSP 06 DIAS DE ESTANCIA DIV'!M95</f>
        <v>0</v>
      </c>
      <c r="Q95" s="34">
        <f>5*31</f>
        <v>155</v>
      </c>
      <c r="R95" s="33" t="e">
        <f t="shared" si="98"/>
        <v>#DIV/0!</v>
      </c>
      <c r="T95" s="33">
        <f t="shared" si="99"/>
        <v>0</v>
      </c>
      <c r="U95" s="33">
        <f t="shared" si="93"/>
        <v>0</v>
      </c>
      <c r="V95" s="33">
        <f t="shared" si="94"/>
        <v>1116</v>
      </c>
      <c r="W95" s="32" t="e">
        <f t="shared" si="100"/>
        <v>#DIV/0!</v>
      </c>
    </row>
    <row r="96" spans="2:23" x14ac:dyDescent="0.25">
      <c r="B96" t="s">
        <v>4</v>
      </c>
      <c r="C96" s="124">
        <f>'HOSP 06 DIAS DE ESTANCIA DIV'!C96</f>
        <v>0</v>
      </c>
      <c r="D96" s="124">
        <f>'HOSP 06 DIAS DE ESTANCIA DIV'!D96</f>
        <v>0</v>
      </c>
      <c r="E96" s="3">
        <f>3*31</f>
        <v>93</v>
      </c>
      <c r="F96" s="33" t="e">
        <f t="shared" si="95"/>
        <v>#DIV/0!</v>
      </c>
      <c r="G96" s="124">
        <f>'HOSP 06 DIAS DE ESTANCIA DIV'!F96</f>
        <v>0</v>
      </c>
      <c r="H96" s="124">
        <f>'HOSP 06 DIAS DE ESTANCIA DIV'!G96</f>
        <v>0</v>
      </c>
      <c r="I96" s="34">
        <f>2*31</f>
        <v>62</v>
      </c>
      <c r="J96" s="33" t="e">
        <f t="shared" si="96"/>
        <v>#DIV/0!</v>
      </c>
      <c r="K96" s="124">
        <f>'HOSP 06 DIAS DE ESTANCIA DIV'!I96</f>
        <v>0</v>
      </c>
      <c r="L96" s="124">
        <f>'HOSP 06 DIAS DE ESTANCIA DIV'!J96</f>
        <v>0</v>
      </c>
      <c r="M96" s="34">
        <f>5*31</f>
        <v>155</v>
      </c>
      <c r="N96" s="33" t="e">
        <f t="shared" si="97"/>
        <v>#DIV/0!</v>
      </c>
      <c r="O96" s="124">
        <f>'HOSP 06 DIAS DE ESTANCIA DIV'!L96</f>
        <v>0</v>
      </c>
      <c r="P96" s="124">
        <f>'HOSP 06 DIAS DE ESTANCIA DIV'!M96</f>
        <v>0</v>
      </c>
      <c r="Q96" s="34">
        <f>1*31</f>
        <v>31</v>
      </c>
      <c r="R96" s="33" t="e">
        <f t="shared" si="98"/>
        <v>#DIV/0!</v>
      </c>
      <c r="T96" s="33">
        <f t="shared" si="99"/>
        <v>0</v>
      </c>
      <c r="U96" s="33">
        <f t="shared" si="93"/>
        <v>0</v>
      </c>
      <c r="V96" s="33">
        <f t="shared" si="94"/>
        <v>341</v>
      </c>
      <c r="W96" s="32" t="e">
        <f t="shared" si="100"/>
        <v>#DIV/0!</v>
      </c>
    </row>
    <row r="97" spans="2:23" x14ac:dyDescent="0.25">
      <c r="B97" t="s">
        <v>5</v>
      </c>
      <c r="C97" s="124">
        <f>'HOSP 06 DIAS DE ESTANCIA DIV'!C97</f>
        <v>0</v>
      </c>
      <c r="D97" s="124">
        <f>'HOSP 06 DIAS DE ESTANCIA DIV'!D97</f>
        <v>0</v>
      </c>
      <c r="E97" s="3">
        <f>2*31</f>
        <v>62</v>
      </c>
      <c r="F97" s="33" t="e">
        <f t="shared" si="95"/>
        <v>#DIV/0!</v>
      </c>
      <c r="G97" s="124">
        <f>'HOSP 06 DIAS DE ESTANCIA DIV'!F97</f>
        <v>0</v>
      </c>
      <c r="H97" s="124">
        <f>'HOSP 06 DIAS DE ESTANCIA DIV'!G97</f>
        <v>0</v>
      </c>
      <c r="I97" s="34">
        <f>2*31</f>
        <v>62</v>
      </c>
      <c r="J97" s="33" t="e">
        <f t="shared" si="96"/>
        <v>#DIV/0!</v>
      </c>
      <c r="K97" s="124">
        <f>'HOSP 06 DIAS DE ESTANCIA DIV'!I97</f>
        <v>0</v>
      </c>
      <c r="L97" s="124">
        <f>'HOSP 06 DIAS DE ESTANCIA DIV'!J97</f>
        <v>0</v>
      </c>
      <c r="M97" s="34">
        <f>2*31</f>
        <v>62</v>
      </c>
      <c r="N97" s="33" t="e">
        <f t="shared" si="97"/>
        <v>#DIV/0!</v>
      </c>
      <c r="O97" s="124">
        <f>'HOSP 06 DIAS DE ESTANCIA DIV'!L97</f>
        <v>0</v>
      </c>
      <c r="P97" s="124">
        <f>'HOSP 06 DIAS DE ESTANCIA DIV'!M97</f>
        <v>0</v>
      </c>
      <c r="Q97" s="34">
        <f>1*31</f>
        <v>31</v>
      </c>
      <c r="R97" s="33" t="e">
        <f t="shared" si="98"/>
        <v>#DIV/0!</v>
      </c>
      <c r="T97" s="33">
        <f t="shared" si="99"/>
        <v>0</v>
      </c>
      <c r="U97" s="33">
        <f t="shared" si="93"/>
        <v>0</v>
      </c>
      <c r="V97" s="33">
        <f t="shared" si="94"/>
        <v>217</v>
      </c>
      <c r="W97" s="32" t="e">
        <f t="shared" si="100"/>
        <v>#DIV/0!</v>
      </c>
    </row>
    <row r="98" spans="2:23" x14ac:dyDescent="0.25">
      <c r="B98" t="s">
        <v>192</v>
      </c>
      <c r="C98" s="124">
        <f>'HOSP 06 DIAS DE ESTANCIA DIV'!C98</f>
        <v>0</v>
      </c>
      <c r="D98" s="124">
        <f>'HOSP 06 DIAS DE ESTANCIA DIV'!D98</f>
        <v>0</v>
      </c>
      <c r="E98" s="3">
        <f>42*30</f>
        <v>1260</v>
      </c>
      <c r="F98" s="33" t="e">
        <f t="shared" si="95"/>
        <v>#DIV/0!</v>
      </c>
      <c r="G98" s="124">
        <f>'HOSP 06 DIAS DE ESTANCIA DIV'!F98</f>
        <v>0</v>
      </c>
      <c r="H98" s="124">
        <f>'HOSP 06 DIAS DE ESTANCIA DIV'!G98</f>
        <v>0</v>
      </c>
      <c r="I98" s="3">
        <f>26*30</f>
        <v>780</v>
      </c>
      <c r="J98" s="33" t="e">
        <f t="shared" si="96"/>
        <v>#DIV/0!</v>
      </c>
      <c r="K98" s="124">
        <f>'HOSP 06 DIAS DE ESTANCIA DIV'!I98</f>
        <v>0</v>
      </c>
      <c r="L98" s="124">
        <f>'HOSP 06 DIAS DE ESTANCIA DIV'!J98</f>
        <v>0</v>
      </c>
      <c r="M98" s="3">
        <f>59*31</f>
        <v>1829</v>
      </c>
      <c r="N98" s="33" t="e">
        <f t="shared" si="97"/>
        <v>#DIV/0!</v>
      </c>
      <c r="O98" s="124">
        <f>'HOSP 06 DIAS DE ESTANCIA DIV'!L98</f>
        <v>0</v>
      </c>
      <c r="P98" s="124">
        <f>'HOSP 06 DIAS DE ESTANCIA DIV'!M98</f>
        <v>0</v>
      </c>
      <c r="Q98" s="3">
        <f>17*31</f>
        <v>527</v>
      </c>
      <c r="R98" s="33" t="e">
        <f t="shared" si="98"/>
        <v>#DIV/0!</v>
      </c>
      <c r="T98" s="33">
        <f t="shared" si="99"/>
        <v>0</v>
      </c>
      <c r="U98" s="33">
        <f t="shared" si="93"/>
        <v>0</v>
      </c>
      <c r="V98" s="33">
        <f t="shared" si="94"/>
        <v>4396</v>
      </c>
      <c r="W98" s="32" t="e">
        <f t="shared" si="100"/>
        <v>#DIV/0!</v>
      </c>
    </row>
    <row r="101" spans="2:23" x14ac:dyDescent="0.25">
      <c r="B101" s="250" t="s">
        <v>18</v>
      </c>
      <c r="C101" s="253" t="s">
        <v>27</v>
      </c>
      <c r="D101" s="253"/>
      <c r="E101" s="253"/>
      <c r="F101" s="253"/>
      <c r="G101" s="253" t="s">
        <v>28</v>
      </c>
      <c r="H101" s="253"/>
      <c r="I101" s="253"/>
      <c r="J101" s="253"/>
      <c r="K101" s="253" t="s">
        <v>29</v>
      </c>
      <c r="L101" s="253"/>
      <c r="M101" s="253"/>
      <c r="N101" s="253"/>
      <c r="O101" s="253" t="s">
        <v>30</v>
      </c>
      <c r="P101" s="253"/>
      <c r="Q101" s="253"/>
      <c r="R101" s="253"/>
    </row>
    <row r="102" spans="2:23" x14ac:dyDescent="0.25">
      <c r="B102" s="250"/>
      <c r="C102" s="253"/>
      <c r="D102" s="253"/>
      <c r="E102" s="253"/>
      <c r="F102" s="253"/>
      <c r="G102" s="253"/>
      <c r="H102" s="253"/>
      <c r="I102" s="253"/>
      <c r="J102" s="253"/>
      <c r="K102" s="253"/>
      <c r="L102" s="253"/>
      <c r="M102" s="253"/>
      <c r="N102" s="253"/>
      <c r="O102" s="253"/>
      <c r="P102" s="253"/>
      <c r="Q102" s="253"/>
      <c r="R102" s="253"/>
    </row>
    <row r="103" spans="2:23" ht="30" x14ac:dyDescent="0.25">
      <c r="B103" s="3" t="s">
        <v>9</v>
      </c>
      <c r="C103" s="1" t="s">
        <v>33</v>
      </c>
      <c r="D103" s="1" t="s">
        <v>32</v>
      </c>
      <c r="E103" s="1" t="s">
        <v>34</v>
      </c>
      <c r="F103" s="1"/>
      <c r="G103" s="1" t="s">
        <v>33</v>
      </c>
      <c r="H103" s="1" t="s">
        <v>32</v>
      </c>
      <c r="I103" s="1" t="s">
        <v>34</v>
      </c>
      <c r="J103" s="1"/>
      <c r="K103" s="1" t="s">
        <v>33</v>
      </c>
      <c r="L103" s="1" t="s">
        <v>32</v>
      </c>
      <c r="M103" s="1" t="s">
        <v>34</v>
      </c>
      <c r="N103" s="1"/>
      <c r="O103" s="1" t="s">
        <v>33</v>
      </c>
      <c r="P103" s="1" t="s">
        <v>32</v>
      </c>
      <c r="Q103" s="1" t="s">
        <v>34</v>
      </c>
      <c r="R103" s="1"/>
    </row>
    <row r="104" spans="2:23" x14ac:dyDescent="0.25">
      <c r="B104" t="s">
        <v>0</v>
      </c>
      <c r="C104" s="124">
        <f>SUM(C105:C110)</f>
        <v>0</v>
      </c>
      <c r="D104" s="124">
        <f>SUM(D105:D110)</f>
        <v>0</v>
      </c>
      <c r="E104" s="3">
        <f>SUM(E105:E110)</f>
        <v>3430</v>
      </c>
      <c r="F104" s="111" t="e">
        <f>(E104-C104)/D104</f>
        <v>#DIV/0!</v>
      </c>
      <c r="G104" s="124">
        <f>SUM(G105:G110)</f>
        <v>0</v>
      </c>
      <c r="H104" s="124">
        <f>SUM(H105:H110)</f>
        <v>0</v>
      </c>
      <c r="I104" s="34">
        <f>SUM(I105:I110)</f>
        <v>2299</v>
      </c>
      <c r="J104" s="33" t="e">
        <f>(I104-G104)/H104</f>
        <v>#DIV/0!</v>
      </c>
      <c r="K104" s="124">
        <f>SUM(K105:K110)</f>
        <v>0</v>
      </c>
      <c r="L104" s="124">
        <f>SUM(L105:L110)</f>
        <v>0</v>
      </c>
      <c r="M104" s="34">
        <f>SUM(M105:M110)</f>
        <v>3968</v>
      </c>
      <c r="N104" s="33" t="e">
        <f>(M104-K104)/L104</f>
        <v>#DIV/0!</v>
      </c>
      <c r="O104" s="124">
        <f>SUM(O105:O110)</f>
        <v>0</v>
      </c>
      <c r="P104" s="124">
        <f>SUM(P105:P110)</f>
        <v>0</v>
      </c>
      <c r="Q104" s="34">
        <f>SUM(Q105:Q110)</f>
        <v>1984</v>
      </c>
      <c r="R104" s="33" t="e">
        <f>(Q104-O104)/P104</f>
        <v>#DIV/0!</v>
      </c>
      <c r="T104" s="33">
        <f>C104+G104+K104+O104</f>
        <v>0</v>
      </c>
      <c r="U104" s="33">
        <f t="shared" ref="U104:U110" si="101">D104+H104+L104+P104</f>
        <v>0</v>
      </c>
      <c r="V104" s="33">
        <f t="shared" ref="V104:V110" si="102">E104+I104+M104+Q104</f>
        <v>11681</v>
      </c>
      <c r="W104" s="32" t="e">
        <f>(V104-T104)/U104</f>
        <v>#DIV/0!</v>
      </c>
    </row>
    <row r="105" spans="2:23" x14ac:dyDescent="0.25">
      <c r="B105" t="s">
        <v>1</v>
      </c>
      <c r="C105" s="124">
        <f>'HOSP 06 DIAS DE ESTANCIA DIV'!C105</f>
        <v>0</v>
      </c>
      <c r="D105" s="124">
        <f>'HOSP 06 DIAS DE ESTANCIA DIV'!D105</f>
        <v>0</v>
      </c>
      <c r="E105" s="3">
        <f>49*31</f>
        <v>1519</v>
      </c>
      <c r="F105" s="33" t="e">
        <f t="shared" ref="F105:F110" si="103">(E105-C105)/D105</f>
        <v>#DIV/0!</v>
      </c>
      <c r="G105" s="124">
        <f>'HOSP 06 DIAS DE ESTANCIA DIV'!F105</f>
        <v>0</v>
      </c>
      <c r="H105" s="124">
        <f>'HOSP 06 DIAS DE ESTANCIA DIV'!G105</f>
        <v>0</v>
      </c>
      <c r="I105" s="34">
        <f>37*31</f>
        <v>1147</v>
      </c>
      <c r="J105" s="33" t="e">
        <f t="shared" ref="J105:J110" si="104">(I105-G105)/H105</f>
        <v>#DIV/0!</v>
      </c>
      <c r="K105" s="124">
        <f>'HOSP 06 DIAS DE ESTANCIA DIV'!I105</f>
        <v>0</v>
      </c>
      <c r="L105" s="124">
        <f>'HOSP 06 DIAS DE ESTANCIA DIV'!J105</f>
        <v>0</v>
      </c>
      <c r="M105" s="34">
        <f>46*31</f>
        <v>1426</v>
      </c>
      <c r="N105" s="33" t="e">
        <f t="shared" ref="N105:N110" si="105">(M105-K105)/L105</f>
        <v>#DIV/0!</v>
      </c>
      <c r="O105" s="124">
        <f>'HOSP 06 DIAS DE ESTANCIA DIV'!L105</f>
        <v>0</v>
      </c>
      <c r="P105" s="124">
        <f>'HOSP 06 DIAS DE ESTANCIA DIV'!M105</f>
        <v>0</v>
      </c>
      <c r="Q105" s="34">
        <f>39*31</f>
        <v>1209</v>
      </c>
      <c r="R105" s="33" t="e">
        <f t="shared" ref="R105:R110" si="106">(Q105-O105)/P105</f>
        <v>#DIV/0!</v>
      </c>
      <c r="T105" s="33">
        <f t="shared" ref="T105:T110" si="107">C105+G105+K105+O105</f>
        <v>0</v>
      </c>
      <c r="U105" s="33">
        <f t="shared" si="101"/>
        <v>0</v>
      </c>
      <c r="V105" s="33">
        <f t="shared" si="102"/>
        <v>5301</v>
      </c>
      <c r="W105" s="32" t="e">
        <f t="shared" ref="W105:W110" si="108">(V105-T105)/U105</f>
        <v>#DIV/0!</v>
      </c>
    </row>
    <row r="106" spans="2:23" x14ac:dyDescent="0.25">
      <c r="B106" t="s">
        <v>2</v>
      </c>
      <c r="C106" s="124">
        <f>'HOSP 06 DIAS DE ESTANCIA DIV'!C106</f>
        <v>0</v>
      </c>
      <c r="D106" s="124">
        <f>'HOSP 06 DIAS DE ESTANCIA DIV'!D106</f>
        <v>0</v>
      </c>
      <c r="E106" s="3">
        <f>1*31</f>
        <v>31</v>
      </c>
      <c r="F106" s="33" t="e">
        <f t="shared" si="103"/>
        <v>#DIV/0!</v>
      </c>
      <c r="G106" s="124">
        <f>'HOSP 06 DIAS DE ESTANCIA DIV'!F106</f>
        <v>0</v>
      </c>
      <c r="H106" s="124">
        <f>'HOSP 06 DIAS DE ESTANCIA DIV'!G106</f>
        <v>0</v>
      </c>
      <c r="I106" s="34">
        <f>2*31</f>
        <v>62</v>
      </c>
      <c r="J106" s="33" t="e">
        <f t="shared" si="104"/>
        <v>#DIV/0!</v>
      </c>
      <c r="K106" s="124">
        <f>'HOSP 06 DIAS DE ESTANCIA DIV'!I106</f>
        <v>0</v>
      </c>
      <c r="L106" s="124">
        <f>'HOSP 06 DIAS DE ESTANCIA DIV'!J106</f>
        <v>0</v>
      </c>
      <c r="M106" s="34">
        <f>6*31</f>
        <v>186</v>
      </c>
      <c r="N106" s="33" t="e">
        <f t="shared" si="105"/>
        <v>#DIV/0!</v>
      </c>
      <c r="O106" s="124">
        <f>'HOSP 06 DIAS DE ESTANCIA DIV'!L106</f>
        <v>0</v>
      </c>
      <c r="P106" s="124">
        <f>'HOSP 06 DIAS DE ESTANCIA DIV'!M106</f>
        <v>0</v>
      </c>
      <c r="Q106" s="34">
        <f>1*31</f>
        <v>31</v>
      </c>
      <c r="R106" s="33" t="e">
        <f t="shared" si="106"/>
        <v>#DIV/0!</v>
      </c>
      <c r="T106" s="33">
        <f t="shared" si="107"/>
        <v>0</v>
      </c>
      <c r="U106" s="33">
        <f t="shared" si="101"/>
        <v>0</v>
      </c>
      <c r="V106" s="33">
        <f t="shared" si="102"/>
        <v>310</v>
      </c>
      <c r="W106" s="32" t="e">
        <f t="shared" si="108"/>
        <v>#DIV/0!</v>
      </c>
    </row>
    <row r="107" spans="2:23" x14ac:dyDescent="0.25">
      <c r="B107" t="s">
        <v>3</v>
      </c>
      <c r="C107" s="124">
        <f>'HOSP 06 DIAS DE ESTANCIA DIV'!C107</f>
        <v>0</v>
      </c>
      <c r="D107" s="124">
        <f>'HOSP 06 DIAS DE ESTANCIA DIV'!D107</f>
        <v>0</v>
      </c>
      <c r="E107" s="3">
        <f>15*31</f>
        <v>465</v>
      </c>
      <c r="F107" s="33" t="e">
        <f t="shared" si="103"/>
        <v>#DIV/0!</v>
      </c>
      <c r="G107" s="124">
        <f>'HOSP 06 DIAS DE ESTANCIA DIV'!F107</f>
        <v>0</v>
      </c>
      <c r="H107" s="124">
        <f>'HOSP 06 DIAS DE ESTANCIA DIV'!G107</f>
        <v>0</v>
      </c>
      <c r="I107" s="34">
        <f>6*31</f>
        <v>186</v>
      </c>
      <c r="J107" s="33" t="e">
        <f t="shared" si="104"/>
        <v>#DIV/0!</v>
      </c>
      <c r="K107" s="124">
        <f>'HOSP 06 DIAS DE ESTANCIA DIV'!I107</f>
        <v>0</v>
      </c>
      <c r="L107" s="124">
        <f>'HOSP 06 DIAS DE ESTANCIA DIV'!J107</f>
        <v>0</v>
      </c>
      <c r="M107" s="34">
        <f>10*31</f>
        <v>310</v>
      </c>
      <c r="N107" s="33" t="e">
        <f t="shared" si="105"/>
        <v>#DIV/0!</v>
      </c>
      <c r="O107" s="124">
        <f>'HOSP 06 DIAS DE ESTANCIA DIV'!L107</f>
        <v>0</v>
      </c>
      <c r="P107" s="124">
        <f>'HOSP 06 DIAS DE ESTANCIA DIV'!M107</f>
        <v>0</v>
      </c>
      <c r="Q107" s="34">
        <f>5*31</f>
        <v>155</v>
      </c>
      <c r="R107" s="33" t="e">
        <f t="shared" si="106"/>
        <v>#DIV/0!</v>
      </c>
      <c r="T107" s="33">
        <f t="shared" si="107"/>
        <v>0</v>
      </c>
      <c r="U107" s="33">
        <f t="shared" si="101"/>
        <v>0</v>
      </c>
      <c r="V107" s="33">
        <f t="shared" si="102"/>
        <v>1116</v>
      </c>
      <c r="W107" s="32" t="e">
        <f t="shared" si="108"/>
        <v>#DIV/0!</v>
      </c>
    </row>
    <row r="108" spans="2:23" x14ac:dyDescent="0.25">
      <c r="B108" t="s">
        <v>4</v>
      </c>
      <c r="C108" s="124">
        <f>'HOSP 06 DIAS DE ESTANCIA DIV'!C108</f>
        <v>0</v>
      </c>
      <c r="D108" s="124">
        <f>'HOSP 06 DIAS DE ESTANCIA DIV'!D108</f>
        <v>0</v>
      </c>
      <c r="E108" s="3">
        <f>3*31</f>
        <v>93</v>
      </c>
      <c r="F108" s="33" t="e">
        <f t="shared" si="103"/>
        <v>#DIV/0!</v>
      </c>
      <c r="G108" s="124">
        <f>'HOSP 06 DIAS DE ESTANCIA DIV'!F108</f>
        <v>0</v>
      </c>
      <c r="H108" s="124">
        <f>'HOSP 06 DIAS DE ESTANCIA DIV'!G108</f>
        <v>0</v>
      </c>
      <c r="I108" s="34">
        <f>2*31</f>
        <v>62</v>
      </c>
      <c r="J108" s="33" t="e">
        <f t="shared" si="104"/>
        <v>#DIV/0!</v>
      </c>
      <c r="K108" s="124">
        <f>'HOSP 06 DIAS DE ESTANCIA DIV'!I108</f>
        <v>0</v>
      </c>
      <c r="L108" s="124">
        <f>'HOSP 06 DIAS DE ESTANCIA DIV'!J108</f>
        <v>0</v>
      </c>
      <c r="M108" s="34">
        <f>5*31</f>
        <v>155</v>
      </c>
      <c r="N108" s="33" t="e">
        <f t="shared" si="105"/>
        <v>#DIV/0!</v>
      </c>
      <c r="O108" s="124">
        <f>'HOSP 06 DIAS DE ESTANCIA DIV'!L108</f>
        <v>0</v>
      </c>
      <c r="P108" s="124">
        <f>'HOSP 06 DIAS DE ESTANCIA DIV'!M108</f>
        <v>0</v>
      </c>
      <c r="Q108" s="34">
        <f>1*31</f>
        <v>31</v>
      </c>
      <c r="R108" s="33" t="e">
        <f t="shared" si="106"/>
        <v>#DIV/0!</v>
      </c>
      <c r="T108" s="33">
        <f t="shared" si="107"/>
        <v>0</v>
      </c>
      <c r="U108" s="33">
        <f t="shared" si="101"/>
        <v>0</v>
      </c>
      <c r="V108" s="33">
        <f t="shared" si="102"/>
        <v>341</v>
      </c>
      <c r="W108" s="32" t="e">
        <f t="shared" si="108"/>
        <v>#DIV/0!</v>
      </c>
    </row>
    <row r="109" spans="2:23" x14ac:dyDescent="0.25">
      <c r="B109" t="s">
        <v>5</v>
      </c>
      <c r="C109" s="124">
        <f>'HOSP 06 DIAS DE ESTANCIA DIV'!C109</f>
        <v>0</v>
      </c>
      <c r="D109" s="124">
        <f>'HOSP 06 DIAS DE ESTANCIA DIV'!D109</f>
        <v>0</v>
      </c>
      <c r="E109" s="3">
        <f>2*31</f>
        <v>62</v>
      </c>
      <c r="F109" s="33" t="e">
        <f t="shared" si="103"/>
        <v>#DIV/0!</v>
      </c>
      <c r="G109" s="124">
        <f>'HOSP 06 DIAS DE ESTANCIA DIV'!F109</f>
        <v>0</v>
      </c>
      <c r="H109" s="124">
        <f>'HOSP 06 DIAS DE ESTANCIA DIV'!G109</f>
        <v>0</v>
      </c>
      <c r="I109" s="34">
        <f>2*31</f>
        <v>62</v>
      </c>
      <c r="J109" s="33" t="e">
        <f t="shared" si="104"/>
        <v>#DIV/0!</v>
      </c>
      <c r="K109" s="124">
        <f>'HOSP 06 DIAS DE ESTANCIA DIV'!I109</f>
        <v>0</v>
      </c>
      <c r="L109" s="124">
        <f>'HOSP 06 DIAS DE ESTANCIA DIV'!J109</f>
        <v>0</v>
      </c>
      <c r="M109" s="34">
        <f>2*31</f>
        <v>62</v>
      </c>
      <c r="N109" s="33" t="e">
        <f t="shared" si="105"/>
        <v>#DIV/0!</v>
      </c>
      <c r="O109" s="124">
        <f>'HOSP 06 DIAS DE ESTANCIA DIV'!L109</f>
        <v>0</v>
      </c>
      <c r="P109" s="124">
        <f>'HOSP 06 DIAS DE ESTANCIA DIV'!M109</f>
        <v>0</v>
      </c>
      <c r="Q109" s="34">
        <f>1*31</f>
        <v>31</v>
      </c>
      <c r="R109" s="33" t="e">
        <f t="shared" si="106"/>
        <v>#DIV/0!</v>
      </c>
      <c r="T109" s="33">
        <f t="shared" si="107"/>
        <v>0</v>
      </c>
      <c r="U109" s="33">
        <f t="shared" si="101"/>
        <v>0</v>
      </c>
      <c r="V109" s="33">
        <f t="shared" si="102"/>
        <v>217</v>
      </c>
      <c r="W109" s="32" t="e">
        <f t="shared" si="108"/>
        <v>#DIV/0!</v>
      </c>
    </row>
    <row r="110" spans="2:23" x14ac:dyDescent="0.25">
      <c r="B110" t="s">
        <v>192</v>
      </c>
      <c r="C110" s="124">
        <f>'HOSP 06 DIAS DE ESTANCIA DIV'!C110</f>
        <v>0</v>
      </c>
      <c r="D110" s="124">
        <f>'HOSP 06 DIAS DE ESTANCIA DIV'!D110</f>
        <v>0</v>
      </c>
      <c r="E110" s="3">
        <f>42*30</f>
        <v>1260</v>
      </c>
      <c r="F110" s="33" t="e">
        <f t="shared" si="103"/>
        <v>#DIV/0!</v>
      </c>
      <c r="G110" s="124">
        <f>'HOSP 06 DIAS DE ESTANCIA DIV'!F110</f>
        <v>0</v>
      </c>
      <c r="H110" s="124">
        <f>'HOSP 06 DIAS DE ESTANCIA DIV'!G110</f>
        <v>0</v>
      </c>
      <c r="I110" s="3">
        <f>26*30</f>
        <v>780</v>
      </c>
      <c r="J110" s="33" t="e">
        <f t="shared" si="104"/>
        <v>#DIV/0!</v>
      </c>
      <c r="K110" s="124">
        <f>'HOSP 06 DIAS DE ESTANCIA DIV'!I110</f>
        <v>0</v>
      </c>
      <c r="L110" s="124">
        <f>'HOSP 06 DIAS DE ESTANCIA DIV'!J110</f>
        <v>0</v>
      </c>
      <c r="M110" s="3">
        <f>59*31</f>
        <v>1829</v>
      </c>
      <c r="N110" s="33" t="e">
        <f t="shared" si="105"/>
        <v>#DIV/0!</v>
      </c>
      <c r="O110" s="124">
        <f>'HOSP 06 DIAS DE ESTANCIA DIV'!L110</f>
        <v>0</v>
      </c>
      <c r="P110" s="124">
        <f>'HOSP 06 DIAS DE ESTANCIA DIV'!M110</f>
        <v>0</v>
      </c>
      <c r="Q110" s="3">
        <f>17*31</f>
        <v>527</v>
      </c>
      <c r="R110" s="33" t="e">
        <f t="shared" si="106"/>
        <v>#DIV/0!</v>
      </c>
      <c r="T110" s="33">
        <f t="shared" si="107"/>
        <v>0</v>
      </c>
      <c r="U110" s="33">
        <f t="shared" si="101"/>
        <v>0</v>
      </c>
      <c r="V110" s="33">
        <f t="shared" si="102"/>
        <v>4396</v>
      </c>
      <c r="W110" s="32" t="e">
        <f t="shared" si="108"/>
        <v>#DIV/0!</v>
      </c>
    </row>
    <row r="113" spans="2:23" x14ac:dyDescent="0.25">
      <c r="B113" s="250" t="s">
        <v>19</v>
      </c>
      <c r="C113" s="253" t="s">
        <v>27</v>
      </c>
      <c r="D113" s="253"/>
      <c r="E113" s="253"/>
      <c r="F113" s="253"/>
      <c r="G113" s="253" t="s">
        <v>28</v>
      </c>
      <c r="H113" s="253"/>
      <c r="I113" s="253"/>
      <c r="J113" s="253"/>
      <c r="K113" s="253" t="s">
        <v>29</v>
      </c>
      <c r="L113" s="253"/>
      <c r="M113" s="253"/>
      <c r="N113" s="253"/>
      <c r="O113" s="253" t="s">
        <v>30</v>
      </c>
      <c r="P113" s="253"/>
      <c r="Q113" s="253"/>
      <c r="R113" s="253"/>
    </row>
    <row r="114" spans="2:23" x14ac:dyDescent="0.25">
      <c r="B114" s="250"/>
      <c r="C114" s="253"/>
      <c r="D114" s="253"/>
      <c r="E114" s="253"/>
      <c r="F114" s="253"/>
      <c r="G114" s="253"/>
      <c r="H114" s="253"/>
      <c r="I114" s="253"/>
      <c r="J114" s="253"/>
      <c r="K114" s="253"/>
      <c r="L114" s="253"/>
      <c r="M114" s="253"/>
      <c r="N114" s="253"/>
      <c r="O114" s="253"/>
      <c r="P114" s="253"/>
      <c r="Q114" s="253"/>
      <c r="R114" s="253"/>
    </row>
    <row r="115" spans="2:23" ht="30" x14ac:dyDescent="0.25">
      <c r="B115" s="3" t="s">
        <v>9</v>
      </c>
      <c r="C115" s="1" t="s">
        <v>33</v>
      </c>
      <c r="D115" s="1" t="s">
        <v>32</v>
      </c>
      <c r="E115" s="1" t="s">
        <v>34</v>
      </c>
      <c r="F115" s="1"/>
      <c r="G115" s="1" t="s">
        <v>33</v>
      </c>
      <c r="H115" s="1" t="s">
        <v>32</v>
      </c>
      <c r="I115" s="1" t="s">
        <v>34</v>
      </c>
      <c r="J115" s="1"/>
      <c r="K115" s="1" t="s">
        <v>33</v>
      </c>
      <c r="L115" s="1" t="s">
        <v>32</v>
      </c>
      <c r="M115" s="1" t="s">
        <v>34</v>
      </c>
      <c r="N115" s="1"/>
      <c r="O115" s="1" t="s">
        <v>33</v>
      </c>
      <c r="P115" s="1" t="s">
        <v>32</v>
      </c>
      <c r="Q115" s="1" t="s">
        <v>34</v>
      </c>
      <c r="R115" s="1"/>
    </row>
    <row r="116" spans="2:23" x14ac:dyDescent="0.25">
      <c r="B116" t="s">
        <v>0</v>
      </c>
      <c r="C116" s="124">
        <f>SUM(C117:C122)</f>
        <v>0</v>
      </c>
      <c r="D116" s="124">
        <f>SUM(D117:D122)</f>
        <v>0</v>
      </c>
      <c r="E116" s="3">
        <f>SUM(E117:E122)</f>
        <v>3430</v>
      </c>
      <c r="F116" s="33" t="e">
        <f>(E116-C116)/D116</f>
        <v>#DIV/0!</v>
      </c>
      <c r="G116" s="124">
        <f>SUM(G117:G122)</f>
        <v>0</v>
      </c>
      <c r="H116" s="124">
        <f>SUM(H117:H122)</f>
        <v>0</v>
      </c>
      <c r="I116" s="3">
        <f>SUM(I117:I122)</f>
        <v>2299</v>
      </c>
      <c r="J116" s="33" t="e">
        <f>(I116-G116)/H116</f>
        <v>#DIV/0!</v>
      </c>
      <c r="K116" s="124">
        <f>SUM(K117:K122)</f>
        <v>0</v>
      </c>
      <c r="L116" s="124">
        <f>SUM(L117:L122)</f>
        <v>0</v>
      </c>
      <c r="M116" s="3">
        <f>SUM(M117:M122)</f>
        <v>3968</v>
      </c>
      <c r="N116" s="33" t="e">
        <f>(M116-K116)/L116</f>
        <v>#DIV/0!</v>
      </c>
      <c r="O116" s="124">
        <f>SUM(O117:O122)</f>
        <v>0</v>
      </c>
      <c r="P116" s="124">
        <f>SUM(P117:P122)</f>
        <v>0</v>
      </c>
      <c r="Q116" s="3">
        <f>SUM(Q117:Q122)</f>
        <v>1984</v>
      </c>
      <c r="R116" s="33" t="e">
        <f>(Q116-O116)/P116</f>
        <v>#DIV/0!</v>
      </c>
      <c r="T116" s="33">
        <f>C116+G116+K116+O116</f>
        <v>0</v>
      </c>
      <c r="U116" s="33">
        <f t="shared" ref="U116:U122" si="109">D116+H116+L116+P116</f>
        <v>0</v>
      </c>
      <c r="V116" s="33">
        <f t="shared" ref="V116:V122" si="110">E116+I116+M116+Q116</f>
        <v>11681</v>
      </c>
      <c r="W116" s="32" t="e">
        <f>(V116-T116)/U116</f>
        <v>#DIV/0!</v>
      </c>
    </row>
    <row r="117" spans="2:23" x14ac:dyDescent="0.25">
      <c r="B117" t="s">
        <v>1</v>
      </c>
      <c r="C117" s="124">
        <f>'HOSP 06 DIAS DE ESTANCIA DIV'!C117</f>
        <v>0</v>
      </c>
      <c r="D117" s="124">
        <f>'HOSP 06 DIAS DE ESTANCIA DIV'!D117</f>
        <v>0</v>
      </c>
      <c r="E117" s="3">
        <f>49*31</f>
        <v>1519</v>
      </c>
      <c r="F117" s="33" t="e">
        <f t="shared" ref="F117:F122" si="111">(E117-C117)/D117</f>
        <v>#DIV/0!</v>
      </c>
      <c r="G117" s="124">
        <f>'HOSP 06 DIAS DE ESTANCIA DIV'!F117</f>
        <v>0</v>
      </c>
      <c r="H117" s="124">
        <f>'HOSP 06 DIAS DE ESTANCIA DIV'!G117</f>
        <v>0</v>
      </c>
      <c r="I117" s="34">
        <f>37*31</f>
        <v>1147</v>
      </c>
      <c r="J117" s="33" t="e">
        <f t="shared" ref="J117:J122" si="112">(I117-G117)/H117</f>
        <v>#DIV/0!</v>
      </c>
      <c r="K117" s="124">
        <f>'HOSP 06 DIAS DE ESTANCIA DIV'!I117</f>
        <v>0</v>
      </c>
      <c r="L117" s="124">
        <f>'HOSP 06 DIAS DE ESTANCIA DIV'!J117</f>
        <v>0</v>
      </c>
      <c r="M117" s="34">
        <f>46*31</f>
        <v>1426</v>
      </c>
      <c r="N117" s="33" t="e">
        <f t="shared" ref="N117:N122" si="113">(M117-K117)/L117</f>
        <v>#DIV/0!</v>
      </c>
      <c r="O117" s="124">
        <f>'HOSP 06 DIAS DE ESTANCIA DIV'!L117</f>
        <v>0</v>
      </c>
      <c r="P117" s="124">
        <f>'HOSP 06 DIAS DE ESTANCIA DIV'!M117</f>
        <v>0</v>
      </c>
      <c r="Q117" s="34">
        <f>39*31</f>
        <v>1209</v>
      </c>
      <c r="R117" s="33" t="e">
        <f t="shared" ref="R117:R122" si="114">(Q117-O117)/P117</f>
        <v>#DIV/0!</v>
      </c>
      <c r="T117" s="33">
        <f t="shared" ref="T117:T122" si="115">C117+G117+K117+O117</f>
        <v>0</v>
      </c>
      <c r="U117" s="33">
        <f t="shared" si="109"/>
        <v>0</v>
      </c>
      <c r="V117" s="33">
        <f t="shared" si="110"/>
        <v>5301</v>
      </c>
      <c r="W117" s="32" t="e">
        <f t="shared" ref="W117:W122" si="116">(V117-T117)/U117</f>
        <v>#DIV/0!</v>
      </c>
    </row>
    <row r="118" spans="2:23" x14ac:dyDescent="0.25">
      <c r="B118" t="s">
        <v>2</v>
      </c>
      <c r="C118" s="124">
        <f>'HOSP 06 DIAS DE ESTANCIA DIV'!C118</f>
        <v>0</v>
      </c>
      <c r="D118" s="124">
        <f>'HOSP 06 DIAS DE ESTANCIA DIV'!D118</f>
        <v>0</v>
      </c>
      <c r="E118" s="3">
        <f>1*31</f>
        <v>31</v>
      </c>
      <c r="F118" s="33" t="e">
        <f t="shared" si="111"/>
        <v>#DIV/0!</v>
      </c>
      <c r="G118" s="124">
        <f>'HOSP 06 DIAS DE ESTANCIA DIV'!F118</f>
        <v>0</v>
      </c>
      <c r="H118" s="124">
        <f>'HOSP 06 DIAS DE ESTANCIA DIV'!G118</f>
        <v>0</v>
      </c>
      <c r="I118" s="34">
        <f>2*31</f>
        <v>62</v>
      </c>
      <c r="J118" s="33" t="e">
        <f t="shared" si="112"/>
        <v>#DIV/0!</v>
      </c>
      <c r="K118" s="124">
        <f>'HOSP 06 DIAS DE ESTANCIA DIV'!I118</f>
        <v>0</v>
      </c>
      <c r="L118" s="124">
        <f>'HOSP 06 DIAS DE ESTANCIA DIV'!J118</f>
        <v>0</v>
      </c>
      <c r="M118" s="34">
        <f>6*31</f>
        <v>186</v>
      </c>
      <c r="N118" s="33" t="e">
        <f t="shared" si="113"/>
        <v>#DIV/0!</v>
      </c>
      <c r="O118" s="124">
        <f>'HOSP 06 DIAS DE ESTANCIA DIV'!L118</f>
        <v>0</v>
      </c>
      <c r="P118" s="124">
        <f>'HOSP 06 DIAS DE ESTANCIA DIV'!M118</f>
        <v>0</v>
      </c>
      <c r="Q118" s="34">
        <f>1*31</f>
        <v>31</v>
      </c>
      <c r="R118" s="33" t="e">
        <f t="shared" si="114"/>
        <v>#DIV/0!</v>
      </c>
      <c r="T118" s="33">
        <f t="shared" si="115"/>
        <v>0</v>
      </c>
      <c r="U118" s="33">
        <f t="shared" si="109"/>
        <v>0</v>
      </c>
      <c r="V118" s="33">
        <f t="shared" si="110"/>
        <v>310</v>
      </c>
      <c r="W118" s="32" t="e">
        <f t="shared" si="116"/>
        <v>#DIV/0!</v>
      </c>
    </row>
    <row r="119" spans="2:23" x14ac:dyDescent="0.25">
      <c r="B119" t="s">
        <v>3</v>
      </c>
      <c r="C119" s="124">
        <f>'HOSP 06 DIAS DE ESTANCIA DIV'!C119</f>
        <v>0</v>
      </c>
      <c r="D119" s="124">
        <f>'HOSP 06 DIAS DE ESTANCIA DIV'!D119</f>
        <v>0</v>
      </c>
      <c r="E119" s="3">
        <f>15*31</f>
        <v>465</v>
      </c>
      <c r="F119" s="33" t="e">
        <f t="shared" si="111"/>
        <v>#DIV/0!</v>
      </c>
      <c r="G119" s="124">
        <f>'HOSP 06 DIAS DE ESTANCIA DIV'!F119</f>
        <v>0</v>
      </c>
      <c r="H119" s="124">
        <f>'HOSP 06 DIAS DE ESTANCIA DIV'!G119</f>
        <v>0</v>
      </c>
      <c r="I119" s="34">
        <f>6*31</f>
        <v>186</v>
      </c>
      <c r="J119" s="33" t="e">
        <f t="shared" si="112"/>
        <v>#DIV/0!</v>
      </c>
      <c r="K119" s="124">
        <f>'HOSP 06 DIAS DE ESTANCIA DIV'!I119</f>
        <v>0</v>
      </c>
      <c r="L119" s="124">
        <f>'HOSP 06 DIAS DE ESTANCIA DIV'!J119</f>
        <v>0</v>
      </c>
      <c r="M119" s="34">
        <f>10*31</f>
        <v>310</v>
      </c>
      <c r="N119" s="33" t="e">
        <f t="shared" si="113"/>
        <v>#DIV/0!</v>
      </c>
      <c r="O119" s="124">
        <f>'HOSP 06 DIAS DE ESTANCIA DIV'!L119</f>
        <v>0</v>
      </c>
      <c r="P119" s="124">
        <f>'HOSP 06 DIAS DE ESTANCIA DIV'!M119</f>
        <v>0</v>
      </c>
      <c r="Q119" s="34">
        <f>5*31</f>
        <v>155</v>
      </c>
      <c r="R119" s="33" t="e">
        <f t="shared" si="114"/>
        <v>#DIV/0!</v>
      </c>
      <c r="T119" s="33">
        <f t="shared" si="115"/>
        <v>0</v>
      </c>
      <c r="U119" s="33">
        <f t="shared" si="109"/>
        <v>0</v>
      </c>
      <c r="V119" s="33">
        <f t="shared" si="110"/>
        <v>1116</v>
      </c>
      <c r="W119" s="32" t="e">
        <f t="shared" si="116"/>
        <v>#DIV/0!</v>
      </c>
    </row>
    <row r="120" spans="2:23" x14ac:dyDescent="0.25">
      <c r="B120" t="s">
        <v>4</v>
      </c>
      <c r="C120" s="124">
        <f>'HOSP 06 DIAS DE ESTANCIA DIV'!C120</f>
        <v>0</v>
      </c>
      <c r="D120" s="124">
        <f>'HOSP 06 DIAS DE ESTANCIA DIV'!D120</f>
        <v>0</v>
      </c>
      <c r="E120" s="3">
        <f>3*31</f>
        <v>93</v>
      </c>
      <c r="F120" s="33" t="e">
        <f t="shared" si="111"/>
        <v>#DIV/0!</v>
      </c>
      <c r="G120" s="124">
        <f>'HOSP 06 DIAS DE ESTANCIA DIV'!F120</f>
        <v>0</v>
      </c>
      <c r="H120" s="124">
        <f>'HOSP 06 DIAS DE ESTANCIA DIV'!G120</f>
        <v>0</v>
      </c>
      <c r="I120" s="34">
        <f>2*31</f>
        <v>62</v>
      </c>
      <c r="J120" s="33" t="e">
        <f t="shared" si="112"/>
        <v>#DIV/0!</v>
      </c>
      <c r="K120" s="124">
        <f>'HOSP 06 DIAS DE ESTANCIA DIV'!I120</f>
        <v>0</v>
      </c>
      <c r="L120" s="124">
        <f>'HOSP 06 DIAS DE ESTANCIA DIV'!J120</f>
        <v>0</v>
      </c>
      <c r="M120" s="34">
        <f>5*31</f>
        <v>155</v>
      </c>
      <c r="N120" s="33" t="e">
        <f t="shared" si="113"/>
        <v>#DIV/0!</v>
      </c>
      <c r="O120" s="124">
        <f>'HOSP 06 DIAS DE ESTANCIA DIV'!L120</f>
        <v>0</v>
      </c>
      <c r="P120" s="124">
        <f>'HOSP 06 DIAS DE ESTANCIA DIV'!M120</f>
        <v>0</v>
      </c>
      <c r="Q120" s="34">
        <f>1*31</f>
        <v>31</v>
      </c>
      <c r="R120" s="33" t="e">
        <f t="shared" si="114"/>
        <v>#DIV/0!</v>
      </c>
      <c r="T120" s="33">
        <f t="shared" si="115"/>
        <v>0</v>
      </c>
      <c r="U120" s="33">
        <f t="shared" si="109"/>
        <v>0</v>
      </c>
      <c r="V120" s="33">
        <f t="shared" si="110"/>
        <v>341</v>
      </c>
      <c r="W120" s="32" t="e">
        <f t="shared" si="116"/>
        <v>#DIV/0!</v>
      </c>
    </row>
    <row r="121" spans="2:23" x14ac:dyDescent="0.25">
      <c r="B121" t="s">
        <v>5</v>
      </c>
      <c r="C121" s="124">
        <f>'HOSP 06 DIAS DE ESTANCIA DIV'!C121</f>
        <v>0</v>
      </c>
      <c r="D121" s="124">
        <f>'HOSP 06 DIAS DE ESTANCIA DIV'!D121</f>
        <v>0</v>
      </c>
      <c r="E121" s="3">
        <f>2*31</f>
        <v>62</v>
      </c>
      <c r="F121" s="33" t="e">
        <f t="shared" si="111"/>
        <v>#DIV/0!</v>
      </c>
      <c r="G121" s="124">
        <f>'HOSP 06 DIAS DE ESTANCIA DIV'!F121</f>
        <v>0</v>
      </c>
      <c r="H121" s="124">
        <f>'HOSP 06 DIAS DE ESTANCIA DIV'!G121</f>
        <v>0</v>
      </c>
      <c r="I121" s="34">
        <f>2*31</f>
        <v>62</v>
      </c>
      <c r="J121" s="33" t="e">
        <f t="shared" si="112"/>
        <v>#DIV/0!</v>
      </c>
      <c r="K121" s="124">
        <f>'HOSP 06 DIAS DE ESTANCIA DIV'!I121</f>
        <v>0</v>
      </c>
      <c r="L121" s="124">
        <f>'HOSP 06 DIAS DE ESTANCIA DIV'!J121</f>
        <v>0</v>
      </c>
      <c r="M121" s="34">
        <f>2*31</f>
        <v>62</v>
      </c>
      <c r="N121" s="33" t="e">
        <f t="shared" si="113"/>
        <v>#DIV/0!</v>
      </c>
      <c r="O121" s="124">
        <f>'HOSP 06 DIAS DE ESTANCIA DIV'!L121</f>
        <v>0</v>
      </c>
      <c r="P121" s="124">
        <f>'HOSP 06 DIAS DE ESTANCIA DIV'!M121</f>
        <v>0</v>
      </c>
      <c r="Q121" s="34">
        <f>1*31</f>
        <v>31</v>
      </c>
      <c r="R121" s="33" t="e">
        <f t="shared" si="114"/>
        <v>#DIV/0!</v>
      </c>
      <c r="T121" s="33">
        <f t="shared" si="115"/>
        <v>0</v>
      </c>
      <c r="U121" s="33">
        <f t="shared" si="109"/>
        <v>0</v>
      </c>
      <c r="V121" s="33">
        <f t="shared" si="110"/>
        <v>217</v>
      </c>
      <c r="W121" s="32" t="e">
        <f t="shared" si="116"/>
        <v>#DIV/0!</v>
      </c>
    </row>
    <row r="122" spans="2:23" x14ac:dyDescent="0.25">
      <c r="B122" t="s">
        <v>192</v>
      </c>
      <c r="C122" s="124">
        <f>'HOSP 06 DIAS DE ESTANCIA DIV'!C122</f>
        <v>0</v>
      </c>
      <c r="D122" s="124">
        <f>'HOSP 06 DIAS DE ESTANCIA DIV'!D122</f>
        <v>0</v>
      </c>
      <c r="E122" s="3">
        <f>42*30</f>
        <v>1260</v>
      </c>
      <c r="F122" s="33" t="e">
        <f t="shared" si="111"/>
        <v>#DIV/0!</v>
      </c>
      <c r="G122" s="124">
        <f>'HOSP 06 DIAS DE ESTANCIA DIV'!F122</f>
        <v>0</v>
      </c>
      <c r="H122" s="124">
        <f>'HOSP 06 DIAS DE ESTANCIA DIV'!G122</f>
        <v>0</v>
      </c>
      <c r="I122" s="3">
        <f>26*30</f>
        <v>780</v>
      </c>
      <c r="J122" s="33" t="e">
        <f t="shared" si="112"/>
        <v>#DIV/0!</v>
      </c>
      <c r="K122" s="124">
        <f>'HOSP 06 DIAS DE ESTANCIA DIV'!I122</f>
        <v>0</v>
      </c>
      <c r="L122" s="124">
        <f>'HOSP 06 DIAS DE ESTANCIA DIV'!J122</f>
        <v>0</v>
      </c>
      <c r="M122" s="3">
        <f>59*31</f>
        <v>1829</v>
      </c>
      <c r="N122" s="33" t="e">
        <f t="shared" si="113"/>
        <v>#DIV/0!</v>
      </c>
      <c r="O122" s="124">
        <f>'HOSP 06 DIAS DE ESTANCIA DIV'!L122</f>
        <v>0</v>
      </c>
      <c r="P122" s="124">
        <f>'HOSP 06 DIAS DE ESTANCIA DIV'!M122</f>
        <v>0</v>
      </c>
      <c r="Q122" s="3">
        <f>17*31</f>
        <v>527</v>
      </c>
      <c r="R122" s="33" t="e">
        <f t="shared" si="114"/>
        <v>#DIV/0!</v>
      </c>
      <c r="T122" s="33">
        <f t="shared" si="115"/>
        <v>0</v>
      </c>
      <c r="U122" s="33">
        <f t="shared" si="109"/>
        <v>0</v>
      </c>
      <c r="V122" s="33">
        <f t="shared" si="110"/>
        <v>4396</v>
      </c>
      <c r="W122" s="32" t="e">
        <f t="shared" si="116"/>
        <v>#DIV/0!</v>
      </c>
    </row>
    <row r="125" spans="2:23" x14ac:dyDescent="0.25">
      <c r="B125" s="250" t="s">
        <v>20</v>
      </c>
      <c r="C125" s="253" t="s">
        <v>27</v>
      </c>
      <c r="D125" s="253"/>
      <c r="E125" s="253"/>
      <c r="F125" s="253"/>
      <c r="G125" s="253" t="s">
        <v>28</v>
      </c>
      <c r="H125" s="253"/>
      <c r="I125" s="253"/>
      <c r="J125" s="253"/>
      <c r="K125" s="253" t="s">
        <v>29</v>
      </c>
      <c r="L125" s="253"/>
      <c r="M125" s="253"/>
      <c r="N125" s="253"/>
      <c r="O125" s="253" t="s">
        <v>30</v>
      </c>
      <c r="P125" s="253"/>
      <c r="Q125" s="253"/>
      <c r="R125" s="253"/>
    </row>
    <row r="126" spans="2:23" x14ac:dyDescent="0.25">
      <c r="B126" s="250"/>
      <c r="C126" s="253"/>
      <c r="D126" s="253"/>
      <c r="E126" s="253"/>
      <c r="F126" s="253"/>
      <c r="G126" s="253"/>
      <c r="H126" s="253"/>
      <c r="I126" s="253"/>
      <c r="J126" s="253"/>
      <c r="K126" s="253"/>
      <c r="L126" s="253"/>
      <c r="M126" s="253"/>
      <c r="N126" s="253"/>
      <c r="O126" s="253"/>
      <c r="P126" s="253"/>
      <c r="Q126" s="253"/>
      <c r="R126" s="253"/>
    </row>
    <row r="127" spans="2:23" ht="30" x14ac:dyDescent="0.25">
      <c r="B127" s="3" t="s">
        <v>9</v>
      </c>
      <c r="C127" s="1" t="s">
        <v>33</v>
      </c>
      <c r="D127" s="1" t="s">
        <v>32</v>
      </c>
      <c r="E127" s="1" t="s">
        <v>34</v>
      </c>
      <c r="F127" s="1"/>
      <c r="G127" s="1" t="s">
        <v>33</v>
      </c>
      <c r="H127" s="1" t="s">
        <v>32</v>
      </c>
      <c r="I127" s="1" t="s">
        <v>34</v>
      </c>
      <c r="J127" s="1"/>
      <c r="K127" s="1" t="s">
        <v>33</v>
      </c>
      <c r="L127" s="1" t="s">
        <v>32</v>
      </c>
      <c r="M127" s="1" t="s">
        <v>34</v>
      </c>
      <c r="N127" s="1"/>
      <c r="O127" s="1" t="s">
        <v>33</v>
      </c>
      <c r="P127" s="1" t="s">
        <v>32</v>
      </c>
      <c r="Q127" s="1" t="s">
        <v>34</v>
      </c>
      <c r="R127" s="1"/>
    </row>
    <row r="128" spans="2:23" x14ac:dyDescent="0.25">
      <c r="B128" t="s">
        <v>0</v>
      </c>
      <c r="C128" s="124">
        <f>SUM(C129:C134)</f>
        <v>0</v>
      </c>
      <c r="D128" s="124">
        <f>SUM(D129:D134)</f>
        <v>0</v>
      </c>
      <c r="E128" s="3">
        <f>SUM(E129:E134)</f>
        <v>3381</v>
      </c>
      <c r="F128" s="33" t="e">
        <f>(E128-C128)/D128</f>
        <v>#DIV/0!</v>
      </c>
      <c r="G128" s="124">
        <f>SUM(G129:G134)</f>
        <v>0</v>
      </c>
      <c r="H128" s="124">
        <f>SUM(H129:H134)</f>
        <v>0</v>
      </c>
      <c r="I128" s="3">
        <f>SUM(I129:I134)</f>
        <v>2262</v>
      </c>
      <c r="J128" s="33" t="e">
        <f>(I128-G128)/H128</f>
        <v>#DIV/0!</v>
      </c>
      <c r="K128" s="124">
        <f>SUM(K129:K134)</f>
        <v>0</v>
      </c>
      <c r="L128" s="124">
        <f>SUM(L129:L134)</f>
        <v>0</v>
      </c>
      <c r="M128" s="3">
        <f>SUM(M129:M134)</f>
        <v>3922</v>
      </c>
      <c r="N128" s="33" t="e">
        <f>(M128-K128)/L128</f>
        <v>#DIV/0!</v>
      </c>
      <c r="O128" s="124">
        <f>SUM(O129:O134)</f>
        <v>0</v>
      </c>
      <c r="P128" s="124">
        <f>SUM(P129:P134)</f>
        <v>0</v>
      </c>
      <c r="Q128" s="3">
        <f>SUM(Q129:Q134)</f>
        <v>1945</v>
      </c>
      <c r="R128" s="33" t="e">
        <f>(Q128-O128)/P128</f>
        <v>#DIV/0!</v>
      </c>
      <c r="T128" s="33">
        <f>C128+G128+K128+O128</f>
        <v>0</v>
      </c>
      <c r="U128" s="33">
        <f t="shared" ref="U128:U134" si="117">D128+H128+L128+P128</f>
        <v>0</v>
      </c>
      <c r="V128" s="33">
        <f t="shared" ref="V128:V134" si="118">E128+I128+M128+Q128</f>
        <v>11510</v>
      </c>
      <c r="W128" s="32" t="e">
        <f>(V128-T128)/U128</f>
        <v>#DIV/0!</v>
      </c>
    </row>
    <row r="129" spans="2:25" x14ac:dyDescent="0.25">
      <c r="B129" t="s">
        <v>1</v>
      </c>
      <c r="C129" s="3">
        <f>'HOSP 06 DIAS DE ESTANCIA DIV'!C129</f>
        <v>0</v>
      </c>
      <c r="D129" s="3">
        <f>'HOSP 06 DIAS DE ESTANCIA DIV'!D129</f>
        <v>0</v>
      </c>
      <c r="E129" s="3">
        <f>49*30</f>
        <v>1470</v>
      </c>
      <c r="F129" s="33" t="e">
        <f t="shared" ref="F129:F134" si="119">(E129-C129)/D129</f>
        <v>#DIV/0!</v>
      </c>
      <c r="G129" s="3">
        <f>'HOSP 06 DIAS DE ESTANCIA DIV'!F129</f>
        <v>0</v>
      </c>
      <c r="H129" s="3">
        <f>'HOSP 06 DIAS DE ESTANCIA DIV'!G129</f>
        <v>0</v>
      </c>
      <c r="I129" s="34">
        <f>37*30</f>
        <v>1110</v>
      </c>
      <c r="J129" s="33" t="e">
        <f t="shared" ref="J129:J134" si="120">(I129-G129)/H129</f>
        <v>#DIV/0!</v>
      </c>
      <c r="K129" s="3">
        <f>'HOSP 06 DIAS DE ESTANCIA DIV'!I129</f>
        <v>0</v>
      </c>
      <c r="L129" s="3">
        <f>'HOSP 06 DIAS DE ESTANCIA DIV'!J129</f>
        <v>0</v>
      </c>
      <c r="M129" s="34">
        <f>46*30</f>
        <v>1380</v>
      </c>
      <c r="N129" s="33" t="e">
        <f t="shared" ref="N129:N134" si="121">(M129-K129)/L129</f>
        <v>#DIV/0!</v>
      </c>
      <c r="O129" s="3">
        <f>'HOSP 06 DIAS DE ESTANCIA DIV'!L129</f>
        <v>0</v>
      </c>
      <c r="P129" s="3">
        <f>'HOSP 06 DIAS DE ESTANCIA DIV'!M129</f>
        <v>0</v>
      </c>
      <c r="Q129" s="34">
        <f>39*30</f>
        <v>1170</v>
      </c>
      <c r="R129" s="33" t="e">
        <f t="shared" ref="R129:R134" si="122">(Q129-O129)/P129</f>
        <v>#DIV/0!</v>
      </c>
      <c r="T129" s="33">
        <f t="shared" ref="T129:T134" si="123">C129+G129+K129+O129</f>
        <v>0</v>
      </c>
      <c r="U129" s="33">
        <f t="shared" si="117"/>
        <v>0</v>
      </c>
      <c r="V129" s="33">
        <f t="shared" si="118"/>
        <v>5130</v>
      </c>
      <c r="W129" s="32" t="e">
        <f t="shared" ref="W129:W134" si="124">(V129-T129)/U129</f>
        <v>#DIV/0!</v>
      </c>
      <c r="Y129" t="e">
        <f>(W129-U129)/V129</f>
        <v>#DIV/0!</v>
      </c>
    </row>
    <row r="130" spans="2:25" x14ac:dyDescent="0.25">
      <c r="B130" t="s">
        <v>2</v>
      </c>
      <c r="C130" s="3">
        <f>'HOSP 06 DIAS DE ESTANCIA DIV'!C130</f>
        <v>0</v>
      </c>
      <c r="D130" s="3">
        <f>'HOSP 06 DIAS DE ESTANCIA DIV'!D130</f>
        <v>0</v>
      </c>
      <c r="E130" s="3">
        <f>1*31</f>
        <v>31</v>
      </c>
      <c r="F130" s="33" t="e">
        <f t="shared" si="119"/>
        <v>#DIV/0!</v>
      </c>
      <c r="G130" s="3">
        <f>'HOSP 06 DIAS DE ESTANCIA DIV'!F130</f>
        <v>0</v>
      </c>
      <c r="H130" s="3">
        <f>'HOSP 06 DIAS DE ESTANCIA DIV'!G130</f>
        <v>0</v>
      </c>
      <c r="I130" s="34">
        <f>2*31</f>
        <v>62</v>
      </c>
      <c r="J130" s="33" t="e">
        <f t="shared" si="120"/>
        <v>#DIV/0!</v>
      </c>
      <c r="K130" s="3">
        <f>'HOSP 06 DIAS DE ESTANCIA DIV'!I130</f>
        <v>0</v>
      </c>
      <c r="L130" s="3">
        <f>'HOSP 06 DIAS DE ESTANCIA DIV'!J130</f>
        <v>0</v>
      </c>
      <c r="M130" s="34">
        <f>6*31</f>
        <v>186</v>
      </c>
      <c r="N130" s="33" t="e">
        <f t="shared" si="121"/>
        <v>#DIV/0!</v>
      </c>
      <c r="O130" s="3">
        <f>'HOSP 06 DIAS DE ESTANCIA DIV'!L130</f>
        <v>0</v>
      </c>
      <c r="P130" s="3">
        <f>'HOSP 06 DIAS DE ESTANCIA DIV'!M130</f>
        <v>0</v>
      </c>
      <c r="Q130" s="34">
        <f>1*31</f>
        <v>31</v>
      </c>
      <c r="R130" s="33" t="e">
        <f t="shared" si="122"/>
        <v>#DIV/0!</v>
      </c>
      <c r="T130" s="33">
        <f t="shared" si="123"/>
        <v>0</v>
      </c>
      <c r="U130" s="33">
        <f t="shared" si="117"/>
        <v>0</v>
      </c>
      <c r="V130" s="33">
        <f t="shared" si="118"/>
        <v>310</v>
      </c>
      <c r="W130" s="32" t="e">
        <f t="shared" si="124"/>
        <v>#DIV/0!</v>
      </c>
    </row>
    <row r="131" spans="2:25" x14ac:dyDescent="0.25">
      <c r="B131" t="s">
        <v>3</v>
      </c>
      <c r="C131" s="3">
        <f>'HOSP 06 DIAS DE ESTANCIA DIV'!C131</f>
        <v>0</v>
      </c>
      <c r="D131" s="3">
        <f>'HOSP 06 DIAS DE ESTANCIA DIV'!D131</f>
        <v>0</v>
      </c>
      <c r="E131" s="3">
        <f>15*31</f>
        <v>465</v>
      </c>
      <c r="F131" s="33" t="e">
        <f t="shared" si="119"/>
        <v>#DIV/0!</v>
      </c>
      <c r="G131" s="3">
        <f>'HOSP 06 DIAS DE ESTANCIA DIV'!F131</f>
        <v>0</v>
      </c>
      <c r="H131" s="3">
        <f>'HOSP 06 DIAS DE ESTANCIA DIV'!G131</f>
        <v>0</v>
      </c>
      <c r="I131" s="34">
        <f>6*31</f>
        <v>186</v>
      </c>
      <c r="J131" s="33" t="e">
        <f t="shared" si="120"/>
        <v>#DIV/0!</v>
      </c>
      <c r="K131" s="3">
        <f>'HOSP 06 DIAS DE ESTANCIA DIV'!I131</f>
        <v>0</v>
      </c>
      <c r="L131" s="3">
        <f>'HOSP 06 DIAS DE ESTANCIA DIV'!J131</f>
        <v>0</v>
      </c>
      <c r="M131" s="34">
        <f>10*31</f>
        <v>310</v>
      </c>
      <c r="N131" s="33" t="e">
        <f t="shared" si="121"/>
        <v>#DIV/0!</v>
      </c>
      <c r="O131" s="3">
        <f>'HOSP 06 DIAS DE ESTANCIA DIV'!L131</f>
        <v>0</v>
      </c>
      <c r="P131" s="3">
        <f>'HOSP 06 DIAS DE ESTANCIA DIV'!M131</f>
        <v>0</v>
      </c>
      <c r="Q131" s="34">
        <f>5*31</f>
        <v>155</v>
      </c>
      <c r="R131" s="33" t="e">
        <f t="shared" si="122"/>
        <v>#DIV/0!</v>
      </c>
      <c r="T131" s="33">
        <f t="shared" si="123"/>
        <v>0</v>
      </c>
      <c r="U131" s="33">
        <f t="shared" si="117"/>
        <v>0</v>
      </c>
      <c r="V131" s="33">
        <f t="shared" si="118"/>
        <v>1116</v>
      </c>
      <c r="W131" s="32" t="e">
        <f t="shared" si="124"/>
        <v>#DIV/0!</v>
      </c>
    </row>
    <row r="132" spans="2:25" x14ac:dyDescent="0.25">
      <c r="B132" t="s">
        <v>4</v>
      </c>
      <c r="C132" s="3">
        <f>'HOSP 06 DIAS DE ESTANCIA DIV'!C132</f>
        <v>0</v>
      </c>
      <c r="D132" s="3">
        <f>'HOSP 06 DIAS DE ESTANCIA DIV'!D132</f>
        <v>0</v>
      </c>
      <c r="E132" s="3">
        <f>3*31</f>
        <v>93</v>
      </c>
      <c r="F132" s="33" t="e">
        <f t="shared" si="119"/>
        <v>#DIV/0!</v>
      </c>
      <c r="G132" s="3">
        <f>'HOSP 06 DIAS DE ESTANCIA DIV'!F132</f>
        <v>0</v>
      </c>
      <c r="H132" s="3">
        <f>'HOSP 06 DIAS DE ESTANCIA DIV'!G132</f>
        <v>0</v>
      </c>
      <c r="I132" s="34">
        <f>2*31</f>
        <v>62</v>
      </c>
      <c r="J132" s="33" t="e">
        <f t="shared" si="120"/>
        <v>#DIV/0!</v>
      </c>
      <c r="K132" s="3">
        <f>'HOSP 06 DIAS DE ESTANCIA DIV'!I132</f>
        <v>0</v>
      </c>
      <c r="L132" s="3">
        <f>'HOSP 06 DIAS DE ESTANCIA DIV'!J132</f>
        <v>0</v>
      </c>
      <c r="M132" s="34">
        <f>5*31</f>
        <v>155</v>
      </c>
      <c r="N132" s="33" t="e">
        <f t="shared" si="121"/>
        <v>#DIV/0!</v>
      </c>
      <c r="O132" s="3">
        <f>'HOSP 06 DIAS DE ESTANCIA DIV'!L132</f>
        <v>0</v>
      </c>
      <c r="P132" s="3">
        <f>'HOSP 06 DIAS DE ESTANCIA DIV'!M132</f>
        <v>0</v>
      </c>
      <c r="Q132" s="34">
        <f>1*31</f>
        <v>31</v>
      </c>
      <c r="R132" s="33" t="e">
        <f t="shared" si="122"/>
        <v>#DIV/0!</v>
      </c>
      <c r="T132" s="33">
        <f t="shared" si="123"/>
        <v>0</v>
      </c>
      <c r="U132" s="33">
        <f t="shared" si="117"/>
        <v>0</v>
      </c>
      <c r="V132" s="33">
        <f t="shared" si="118"/>
        <v>341</v>
      </c>
      <c r="W132" s="32" t="e">
        <f t="shared" si="124"/>
        <v>#DIV/0!</v>
      </c>
    </row>
    <row r="133" spans="2:25" x14ac:dyDescent="0.25">
      <c r="B133" t="s">
        <v>5</v>
      </c>
      <c r="C133" s="3">
        <f>'HOSP 06 DIAS DE ESTANCIA DIV'!C133</f>
        <v>0</v>
      </c>
      <c r="D133" s="3">
        <f>'HOSP 06 DIAS DE ESTANCIA DIV'!D133</f>
        <v>0</v>
      </c>
      <c r="E133" s="3">
        <f>2*31</f>
        <v>62</v>
      </c>
      <c r="F133" s="33" t="e">
        <f t="shared" si="119"/>
        <v>#DIV/0!</v>
      </c>
      <c r="G133" s="3">
        <f>'HOSP 06 DIAS DE ESTANCIA DIV'!F133</f>
        <v>0</v>
      </c>
      <c r="H133" s="3">
        <f>'HOSP 06 DIAS DE ESTANCIA DIV'!G133</f>
        <v>0</v>
      </c>
      <c r="I133" s="34">
        <f>2*31</f>
        <v>62</v>
      </c>
      <c r="J133" s="33" t="e">
        <f t="shared" si="120"/>
        <v>#DIV/0!</v>
      </c>
      <c r="K133" s="3">
        <f>'HOSP 06 DIAS DE ESTANCIA DIV'!I133</f>
        <v>0</v>
      </c>
      <c r="L133" s="3">
        <f>'HOSP 06 DIAS DE ESTANCIA DIV'!J133</f>
        <v>0</v>
      </c>
      <c r="M133" s="34">
        <f>2*31</f>
        <v>62</v>
      </c>
      <c r="N133" s="33" t="e">
        <f t="shared" si="121"/>
        <v>#DIV/0!</v>
      </c>
      <c r="O133" s="3">
        <f>'HOSP 06 DIAS DE ESTANCIA DIV'!L133</f>
        <v>0</v>
      </c>
      <c r="P133" s="3">
        <f>'HOSP 06 DIAS DE ESTANCIA DIV'!M133</f>
        <v>0</v>
      </c>
      <c r="Q133" s="34">
        <f>1*31</f>
        <v>31</v>
      </c>
      <c r="R133" s="33" t="e">
        <f t="shared" si="122"/>
        <v>#DIV/0!</v>
      </c>
      <c r="T133" s="33">
        <f t="shared" si="123"/>
        <v>0</v>
      </c>
      <c r="U133" s="33">
        <f t="shared" si="117"/>
        <v>0</v>
      </c>
      <c r="V133" s="33">
        <f t="shared" si="118"/>
        <v>217</v>
      </c>
      <c r="W133" s="32" t="e">
        <f t="shared" si="124"/>
        <v>#DIV/0!</v>
      </c>
    </row>
    <row r="134" spans="2:25" x14ac:dyDescent="0.25">
      <c r="B134" t="s">
        <v>192</v>
      </c>
      <c r="C134" s="3">
        <f>'HOSP 06 DIAS DE ESTANCIA DIV'!C134</f>
        <v>0</v>
      </c>
      <c r="D134" s="3">
        <f>'HOSP 06 DIAS DE ESTANCIA DIV'!D134</f>
        <v>0</v>
      </c>
      <c r="E134" s="3">
        <f>42*30</f>
        <v>1260</v>
      </c>
      <c r="F134" s="33" t="e">
        <f t="shared" si="119"/>
        <v>#DIV/0!</v>
      </c>
      <c r="G134" s="3">
        <f>'HOSP 06 DIAS DE ESTANCIA DIV'!F134</f>
        <v>0</v>
      </c>
      <c r="H134" s="3">
        <f>'HOSP 06 DIAS DE ESTANCIA DIV'!G134</f>
        <v>0</v>
      </c>
      <c r="I134" s="3">
        <f>26*30</f>
        <v>780</v>
      </c>
      <c r="J134" s="33" t="e">
        <f t="shared" si="120"/>
        <v>#DIV/0!</v>
      </c>
      <c r="K134" s="3">
        <f>'HOSP 06 DIAS DE ESTANCIA DIV'!I134</f>
        <v>0</v>
      </c>
      <c r="L134" s="3">
        <f>'HOSP 06 DIAS DE ESTANCIA DIV'!J134</f>
        <v>0</v>
      </c>
      <c r="M134" s="3">
        <f>59*31</f>
        <v>1829</v>
      </c>
      <c r="N134" s="33" t="e">
        <f t="shared" si="121"/>
        <v>#DIV/0!</v>
      </c>
      <c r="O134" s="3">
        <f>'HOSP 06 DIAS DE ESTANCIA DIV'!L134</f>
        <v>0</v>
      </c>
      <c r="P134" s="3">
        <f>'HOSP 06 DIAS DE ESTANCIA DIV'!M134</f>
        <v>0</v>
      </c>
      <c r="Q134" s="3">
        <f>17*31</f>
        <v>527</v>
      </c>
      <c r="R134" s="33" t="e">
        <f t="shared" si="122"/>
        <v>#DIV/0!</v>
      </c>
      <c r="T134" s="33">
        <f t="shared" si="123"/>
        <v>0</v>
      </c>
      <c r="U134" s="33">
        <f t="shared" si="117"/>
        <v>0</v>
      </c>
      <c r="V134" s="33">
        <f t="shared" si="118"/>
        <v>4396</v>
      </c>
      <c r="W134" s="32" t="e">
        <f t="shared" si="124"/>
        <v>#DIV/0!</v>
      </c>
    </row>
    <row r="137" spans="2:25" x14ac:dyDescent="0.25">
      <c r="B137" s="250" t="s">
        <v>21</v>
      </c>
      <c r="C137" s="253" t="s">
        <v>27</v>
      </c>
      <c r="D137" s="253"/>
      <c r="E137" s="253"/>
      <c r="F137" s="253"/>
      <c r="G137" s="253" t="s">
        <v>28</v>
      </c>
      <c r="H137" s="253"/>
      <c r="I137" s="253"/>
      <c r="J137" s="253"/>
      <c r="K137" s="253" t="s">
        <v>29</v>
      </c>
      <c r="L137" s="253"/>
      <c r="M137" s="253"/>
      <c r="N137" s="253"/>
      <c r="O137" s="253" t="s">
        <v>30</v>
      </c>
      <c r="P137" s="253"/>
      <c r="Q137" s="253"/>
      <c r="R137" s="253"/>
    </row>
    <row r="138" spans="2:25" x14ac:dyDescent="0.25">
      <c r="B138" s="250"/>
      <c r="C138" s="253"/>
      <c r="D138" s="253"/>
      <c r="E138" s="253"/>
      <c r="F138" s="253"/>
      <c r="G138" s="253"/>
      <c r="H138" s="253"/>
      <c r="I138" s="253"/>
      <c r="J138" s="253"/>
      <c r="K138" s="253"/>
      <c r="L138" s="253"/>
      <c r="M138" s="253"/>
      <c r="N138" s="253"/>
      <c r="O138" s="253"/>
      <c r="P138" s="253"/>
      <c r="Q138" s="253"/>
      <c r="R138" s="253"/>
    </row>
    <row r="139" spans="2:25" ht="30" x14ac:dyDescent="0.25">
      <c r="B139" s="3" t="s">
        <v>9</v>
      </c>
      <c r="C139" s="1" t="s">
        <v>33</v>
      </c>
      <c r="D139" s="1" t="s">
        <v>32</v>
      </c>
      <c r="E139" s="1" t="s">
        <v>34</v>
      </c>
      <c r="F139" s="1"/>
      <c r="G139" s="1" t="s">
        <v>33</v>
      </c>
      <c r="H139" s="1" t="s">
        <v>32</v>
      </c>
      <c r="I139" s="1" t="s">
        <v>34</v>
      </c>
      <c r="J139" s="1"/>
      <c r="K139" s="1" t="s">
        <v>33</v>
      </c>
      <c r="L139" s="1" t="s">
        <v>32</v>
      </c>
      <c r="M139" s="1" t="s">
        <v>34</v>
      </c>
      <c r="N139" s="1"/>
      <c r="O139" s="1" t="s">
        <v>33</v>
      </c>
      <c r="P139" s="1" t="s">
        <v>32</v>
      </c>
      <c r="Q139" s="1" t="s">
        <v>34</v>
      </c>
      <c r="R139" s="1"/>
    </row>
    <row r="140" spans="2:25" x14ac:dyDescent="0.25">
      <c r="B140" t="s">
        <v>0</v>
      </c>
      <c r="C140" s="124">
        <f>SUM(C141:C146)</f>
        <v>0</v>
      </c>
      <c r="D140" s="124">
        <f>SUM(D141:D146)</f>
        <v>0</v>
      </c>
      <c r="E140" s="3">
        <f>SUM(E141:E146)</f>
        <v>3430</v>
      </c>
      <c r="F140" s="33" t="e">
        <f>(E140-C140)/D140</f>
        <v>#DIV/0!</v>
      </c>
      <c r="G140" s="124">
        <f>SUM(G141:G146)</f>
        <v>0</v>
      </c>
      <c r="H140" s="124">
        <f>SUM(H141:H146)</f>
        <v>0</v>
      </c>
      <c r="I140" s="3">
        <f>SUM(I141:I146)</f>
        <v>2299</v>
      </c>
      <c r="J140" s="33" t="e">
        <f>(I140-G140)/H140</f>
        <v>#DIV/0!</v>
      </c>
      <c r="K140" s="124">
        <f>SUM(K141:K146)</f>
        <v>0</v>
      </c>
      <c r="L140" s="124">
        <f>SUM(L141:L146)</f>
        <v>0</v>
      </c>
      <c r="M140" s="3">
        <f>SUM(M141:M146)</f>
        <v>3968</v>
      </c>
      <c r="N140" s="33" t="e">
        <f>(M140-K140)/L140</f>
        <v>#DIV/0!</v>
      </c>
      <c r="O140" s="124">
        <f>SUM(O141:O146)</f>
        <v>0</v>
      </c>
      <c r="P140" s="124">
        <f>SUM(P141:P146)</f>
        <v>0</v>
      </c>
      <c r="Q140" s="3">
        <f>SUM(Q141:Q146)</f>
        <v>1984</v>
      </c>
      <c r="R140" s="33" t="e">
        <f>(Q140-O140)/P140</f>
        <v>#DIV/0!</v>
      </c>
      <c r="T140" s="33">
        <f>C140+G140+K140+O140</f>
        <v>0</v>
      </c>
      <c r="U140" s="33">
        <f t="shared" ref="U140:U146" si="125">D140+H140+L140+P140</f>
        <v>0</v>
      </c>
      <c r="V140" s="33">
        <f t="shared" ref="V140:V146" si="126">E140+I140+M140+Q140</f>
        <v>11681</v>
      </c>
      <c r="W140" s="32" t="e">
        <f>(V140-T140)/U140</f>
        <v>#DIV/0!</v>
      </c>
    </row>
    <row r="141" spans="2:25" x14ac:dyDescent="0.25">
      <c r="B141" t="s">
        <v>1</v>
      </c>
      <c r="C141" s="3">
        <f>'HOSP 06 DIAS DE ESTANCIA DIV'!C141</f>
        <v>0</v>
      </c>
      <c r="D141" s="3">
        <f>'HOSP 06 DIAS DE ESTANCIA DIV'!D141</f>
        <v>0</v>
      </c>
      <c r="E141" s="3">
        <f>49*31</f>
        <v>1519</v>
      </c>
      <c r="F141" s="33" t="e">
        <f t="shared" ref="F141:F146" si="127">(E141-C141)/D141</f>
        <v>#DIV/0!</v>
      </c>
      <c r="G141" s="3">
        <f>'HOSP 06 DIAS DE ESTANCIA DIV'!F141</f>
        <v>0</v>
      </c>
      <c r="H141" s="3">
        <f>'HOSP 06 DIAS DE ESTANCIA DIV'!G141</f>
        <v>0</v>
      </c>
      <c r="I141" s="34">
        <f>37*31</f>
        <v>1147</v>
      </c>
      <c r="J141" s="33" t="e">
        <f t="shared" ref="J141:J146" si="128">(I141-G141)/H141</f>
        <v>#DIV/0!</v>
      </c>
      <c r="K141" s="3">
        <f>'HOSP 06 DIAS DE ESTANCIA DIV'!I141</f>
        <v>0</v>
      </c>
      <c r="L141" s="3">
        <f>'HOSP 06 DIAS DE ESTANCIA DIV'!J141</f>
        <v>0</v>
      </c>
      <c r="M141" s="34">
        <f>46*31</f>
        <v>1426</v>
      </c>
      <c r="N141" s="33" t="e">
        <f t="shared" ref="N141:N146" si="129">(M141-K141)/L141</f>
        <v>#DIV/0!</v>
      </c>
      <c r="O141" s="3">
        <f>'HOSP 06 DIAS DE ESTANCIA DIV'!L141</f>
        <v>0</v>
      </c>
      <c r="P141" s="3">
        <f>'HOSP 06 DIAS DE ESTANCIA DIV'!M141</f>
        <v>0</v>
      </c>
      <c r="Q141" s="34">
        <f>39*31</f>
        <v>1209</v>
      </c>
      <c r="R141" s="33" t="e">
        <f t="shared" ref="R141:R146" si="130">(Q141-O141)/P141</f>
        <v>#DIV/0!</v>
      </c>
      <c r="T141" s="33">
        <f t="shared" ref="T141:T146" si="131">C141+G141+K141+O141</f>
        <v>0</v>
      </c>
      <c r="U141" s="33">
        <f t="shared" si="125"/>
        <v>0</v>
      </c>
      <c r="V141" s="33">
        <f t="shared" si="126"/>
        <v>5301</v>
      </c>
      <c r="W141" s="32" t="e">
        <f t="shared" ref="W141:W146" si="132">(V141-T141)/U141</f>
        <v>#DIV/0!</v>
      </c>
    </row>
    <row r="142" spans="2:25" x14ac:dyDescent="0.25">
      <c r="B142" t="s">
        <v>2</v>
      </c>
      <c r="C142" s="3">
        <f>'HOSP 06 DIAS DE ESTANCIA DIV'!C142</f>
        <v>0</v>
      </c>
      <c r="D142" s="3">
        <f>'HOSP 06 DIAS DE ESTANCIA DIV'!D142</f>
        <v>0</v>
      </c>
      <c r="E142" s="3">
        <f>1*31</f>
        <v>31</v>
      </c>
      <c r="F142" s="33" t="e">
        <f t="shared" si="127"/>
        <v>#DIV/0!</v>
      </c>
      <c r="G142" s="3">
        <f>'HOSP 06 DIAS DE ESTANCIA DIV'!F142</f>
        <v>0</v>
      </c>
      <c r="H142" s="3">
        <f>'HOSP 06 DIAS DE ESTANCIA DIV'!G142</f>
        <v>0</v>
      </c>
      <c r="I142" s="34">
        <f>2*31</f>
        <v>62</v>
      </c>
      <c r="J142" s="33" t="e">
        <f t="shared" si="128"/>
        <v>#DIV/0!</v>
      </c>
      <c r="K142" s="3">
        <f>'HOSP 06 DIAS DE ESTANCIA DIV'!I142</f>
        <v>0</v>
      </c>
      <c r="L142" s="3">
        <f>'HOSP 06 DIAS DE ESTANCIA DIV'!J142</f>
        <v>0</v>
      </c>
      <c r="M142" s="34">
        <f>6*31</f>
        <v>186</v>
      </c>
      <c r="N142" s="33" t="e">
        <f t="shared" si="129"/>
        <v>#DIV/0!</v>
      </c>
      <c r="O142" s="3">
        <f>'HOSP 06 DIAS DE ESTANCIA DIV'!L142</f>
        <v>0</v>
      </c>
      <c r="P142" s="3">
        <f>'HOSP 06 DIAS DE ESTANCIA DIV'!M142</f>
        <v>0</v>
      </c>
      <c r="Q142" s="34">
        <f>1*31</f>
        <v>31</v>
      </c>
      <c r="R142" s="33" t="e">
        <f t="shared" si="130"/>
        <v>#DIV/0!</v>
      </c>
      <c r="T142" s="33">
        <f t="shared" si="131"/>
        <v>0</v>
      </c>
      <c r="U142" s="33">
        <f t="shared" si="125"/>
        <v>0</v>
      </c>
      <c r="V142" s="33">
        <f t="shared" si="126"/>
        <v>310</v>
      </c>
      <c r="W142" s="32" t="e">
        <f t="shared" si="132"/>
        <v>#DIV/0!</v>
      </c>
    </row>
    <row r="143" spans="2:25" x14ac:dyDescent="0.25">
      <c r="B143" t="s">
        <v>3</v>
      </c>
      <c r="C143" s="3">
        <f>'HOSP 06 DIAS DE ESTANCIA DIV'!C143</f>
        <v>0</v>
      </c>
      <c r="D143" s="3">
        <f>'HOSP 06 DIAS DE ESTANCIA DIV'!D143</f>
        <v>0</v>
      </c>
      <c r="E143" s="3">
        <f>15*31</f>
        <v>465</v>
      </c>
      <c r="F143" s="33" t="e">
        <f t="shared" si="127"/>
        <v>#DIV/0!</v>
      </c>
      <c r="G143" s="3">
        <f>'HOSP 06 DIAS DE ESTANCIA DIV'!F143</f>
        <v>0</v>
      </c>
      <c r="H143" s="3">
        <f>'HOSP 06 DIAS DE ESTANCIA DIV'!G143</f>
        <v>0</v>
      </c>
      <c r="I143" s="34">
        <f>6*31</f>
        <v>186</v>
      </c>
      <c r="J143" s="33" t="e">
        <f t="shared" si="128"/>
        <v>#DIV/0!</v>
      </c>
      <c r="K143" s="3">
        <f>'HOSP 06 DIAS DE ESTANCIA DIV'!I143</f>
        <v>0</v>
      </c>
      <c r="L143" s="3">
        <f>'HOSP 06 DIAS DE ESTANCIA DIV'!J143</f>
        <v>0</v>
      </c>
      <c r="M143" s="34">
        <f>10*31</f>
        <v>310</v>
      </c>
      <c r="N143" s="33" t="e">
        <f t="shared" si="129"/>
        <v>#DIV/0!</v>
      </c>
      <c r="O143" s="3">
        <f>'HOSP 06 DIAS DE ESTANCIA DIV'!L143</f>
        <v>0</v>
      </c>
      <c r="P143" s="3">
        <f>'HOSP 06 DIAS DE ESTANCIA DIV'!M143</f>
        <v>0</v>
      </c>
      <c r="Q143" s="34">
        <f>5*31</f>
        <v>155</v>
      </c>
      <c r="R143" s="33" t="e">
        <f t="shared" si="130"/>
        <v>#DIV/0!</v>
      </c>
      <c r="T143" s="33">
        <f t="shared" si="131"/>
        <v>0</v>
      </c>
      <c r="U143" s="33">
        <f t="shared" si="125"/>
        <v>0</v>
      </c>
      <c r="V143" s="33">
        <f t="shared" si="126"/>
        <v>1116</v>
      </c>
      <c r="W143" s="32" t="e">
        <f t="shared" si="132"/>
        <v>#DIV/0!</v>
      </c>
    </row>
    <row r="144" spans="2:25" x14ac:dyDescent="0.25">
      <c r="B144" t="s">
        <v>4</v>
      </c>
      <c r="C144" s="3">
        <f>'HOSP 06 DIAS DE ESTANCIA DIV'!C144</f>
        <v>0</v>
      </c>
      <c r="D144" s="3">
        <f>'HOSP 06 DIAS DE ESTANCIA DIV'!D144</f>
        <v>0</v>
      </c>
      <c r="E144" s="3">
        <f>3*31</f>
        <v>93</v>
      </c>
      <c r="F144" s="33" t="e">
        <f t="shared" si="127"/>
        <v>#DIV/0!</v>
      </c>
      <c r="G144" s="3">
        <f>'HOSP 06 DIAS DE ESTANCIA DIV'!F144</f>
        <v>0</v>
      </c>
      <c r="H144" s="3">
        <f>'HOSP 06 DIAS DE ESTANCIA DIV'!G144</f>
        <v>0</v>
      </c>
      <c r="I144" s="34">
        <f>2*31</f>
        <v>62</v>
      </c>
      <c r="J144" s="33" t="e">
        <f t="shared" si="128"/>
        <v>#DIV/0!</v>
      </c>
      <c r="K144" s="3">
        <f>'HOSP 06 DIAS DE ESTANCIA DIV'!I144</f>
        <v>0</v>
      </c>
      <c r="L144" s="3">
        <f>'HOSP 06 DIAS DE ESTANCIA DIV'!J144</f>
        <v>0</v>
      </c>
      <c r="M144" s="34">
        <f>5*31</f>
        <v>155</v>
      </c>
      <c r="N144" s="33" t="e">
        <f t="shared" si="129"/>
        <v>#DIV/0!</v>
      </c>
      <c r="O144" s="3">
        <f>'HOSP 06 DIAS DE ESTANCIA DIV'!L144</f>
        <v>0</v>
      </c>
      <c r="P144" s="3">
        <f>'HOSP 06 DIAS DE ESTANCIA DIV'!M144</f>
        <v>0</v>
      </c>
      <c r="Q144" s="34">
        <f>1*31</f>
        <v>31</v>
      </c>
      <c r="R144" s="33" t="e">
        <f t="shared" si="130"/>
        <v>#DIV/0!</v>
      </c>
      <c r="T144" s="33">
        <f t="shared" si="131"/>
        <v>0</v>
      </c>
      <c r="U144" s="33">
        <f t="shared" si="125"/>
        <v>0</v>
      </c>
      <c r="V144" s="33">
        <f t="shared" si="126"/>
        <v>341</v>
      </c>
      <c r="W144" s="32" t="e">
        <f t="shared" si="132"/>
        <v>#DIV/0!</v>
      </c>
    </row>
    <row r="145" spans="2:23" x14ac:dyDescent="0.25">
      <c r="B145" t="s">
        <v>5</v>
      </c>
      <c r="C145" s="3">
        <f>'HOSP 06 DIAS DE ESTANCIA DIV'!C145</f>
        <v>0</v>
      </c>
      <c r="D145" s="3">
        <f>'HOSP 06 DIAS DE ESTANCIA DIV'!D145</f>
        <v>0</v>
      </c>
      <c r="E145" s="3">
        <f>2*31</f>
        <v>62</v>
      </c>
      <c r="F145" s="33" t="e">
        <f t="shared" si="127"/>
        <v>#DIV/0!</v>
      </c>
      <c r="G145" s="3">
        <f>'HOSP 06 DIAS DE ESTANCIA DIV'!F145</f>
        <v>0</v>
      </c>
      <c r="H145" s="3">
        <f>'HOSP 06 DIAS DE ESTANCIA DIV'!G145</f>
        <v>0</v>
      </c>
      <c r="I145" s="34">
        <f>2*31</f>
        <v>62</v>
      </c>
      <c r="J145" s="33" t="e">
        <f t="shared" si="128"/>
        <v>#DIV/0!</v>
      </c>
      <c r="K145" s="3">
        <f>'HOSP 06 DIAS DE ESTANCIA DIV'!I145</f>
        <v>0</v>
      </c>
      <c r="L145" s="3">
        <f>'HOSP 06 DIAS DE ESTANCIA DIV'!J145</f>
        <v>0</v>
      </c>
      <c r="M145" s="34">
        <f>2*31</f>
        <v>62</v>
      </c>
      <c r="N145" s="33" t="e">
        <f t="shared" si="129"/>
        <v>#DIV/0!</v>
      </c>
      <c r="O145" s="3">
        <f>'HOSP 06 DIAS DE ESTANCIA DIV'!L145</f>
        <v>0</v>
      </c>
      <c r="P145" s="3">
        <f>'HOSP 06 DIAS DE ESTANCIA DIV'!M145</f>
        <v>0</v>
      </c>
      <c r="Q145" s="34">
        <f>1*31</f>
        <v>31</v>
      </c>
      <c r="R145" s="33" t="e">
        <f t="shared" si="130"/>
        <v>#DIV/0!</v>
      </c>
      <c r="T145" s="33">
        <f t="shared" si="131"/>
        <v>0</v>
      </c>
      <c r="U145" s="33">
        <f t="shared" si="125"/>
        <v>0</v>
      </c>
      <c r="V145" s="33">
        <f t="shared" si="126"/>
        <v>217</v>
      </c>
      <c r="W145" s="32" t="e">
        <f t="shared" si="132"/>
        <v>#DIV/0!</v>
      </c>
    </row>
    <row r="146" spans="2:23" x14ac:dyDescent="0.25">
      <c r="B146" t="s">
        <v>192</v>
      </c>
      <c r="C146" s="3">
        <f>'HOSP 06 DIAS DE ESTANCIA DIV'!C146</f>
        <v>0</v>
      </c>
      <c r="D146" s="3">
        <f>'HOSP 06 DIAS DE ESTANCIA DIV'!D146</f>
        <v>0</v>
      </c>
      <c r="E146" s="3">
        <f>42*30</f>
        <v>1260</v>
      </c>
      <c r="F146" s="33" t="e">
        <f t="shared" si="127"/>
        <v>#DIV/0!</v>
      </c>
      <c r="G146" s="3">
        <f>'HOSP 06 DIAS DE ESTANCIA DIV'!F146</f>
        <v>0</v>
      </c>
      <c r="H146" s="3">
        <f>'HOSP 06 DIAS DE ESTANCIA DIV'!G146</f>
        <v>0</v>
      </c>
      <c r="I146" s="3">
        <f>26*30</f>
        <v>780</v>
      </c>
      <c r="J146" s="33" t="e">
        <f t="shared" si="128"/>
        <v>#DIV/0!</v>
      </c>
      <c r="K146" s="3">
        <f>'HOSP 06 DIAS DE ESTANCIA DIV'!I146</f>
        <v>0</v>
      </c>
      <c r="L146" s="3">
        <f>'HOSP 06 DIAS DE ESTANCIA DIV'!J146</f>
        <v>0</v>
      </c>
      <c r="M146" s="3">
        <f>59*31</f>
        <v>1829</v>
      </c>
      <c r="N146" s="33" t="e">
        <f t="shared" si="129"/>
        <v>#DIV/0!</v>
      </c>
      <c r="O146" s="3">
        <f>'HOSP 06 DIAS DE ESTANCIA DIV'!L146</f>
        <v>0</v>
      </c>
      <c r="P146" s="3">
        <f>'HOSP 06 DIAS DE ESTANCIA DIV'!M146</f>
        <v>0</v>
      </c>
      <c r="Q146" s="3">
        <f>17*31</f>
        <v>527</v>
      </c>
      <c r="R146" s="33" t="e">
        <f t="shared" si="130"/>
        <v>#DIV/0!</v>
      </c>
      <c r="T146" s="33">
        <f t="shared" si="131"/>
        <v>0</v>
      </c>
      <c r="U146" s="33">
        <f t="shared" si="125"/>
        <v>0</v>
      </c>
      <c r="V146" s="33">
        <f t="shared" si="126"/>
        <v>4396</v>
      </c>
      <c r="W146" s="32" t="e">
        <f t="shared" si="132"/>
        <v>#DIV/0!</v>
      </c>
    </row>
  </sheetData>
  <mergeCells count="91">
    <mergeCell ref="B125:B126"/>
    <mergeCell ref="C125:F126"/>
    <mergeCell ref="G125:J126"/>
    <mergeCell ref="K125:N126"/>
    <mergeCell ref="O125:R126"/>
    <mergeCell ref="B113:B114"/>
    <mergeCell ref="C113:F114"/>
    <mergeCell ref="G113:J114"/>
    <mergeCell ref="K113:N114"/>
    <mergeCell ref="O113:R114"/>
    <mergeCell ref="B101:B102"/>
    <mergeCell ref="C101:F102"/>
    <mergeCell ref="G101:J102"/>
    <mergeCell ref="K101:N102"/>
    <mergeCell ref="O101:R102"/>
    <mergeCell ref="B89:B90"/>
    <mergeCell ref="C89:F90"/>
    <mergeCell ref="G89:J90"/>
    <mergeCell ref="K89:N90"/>
    <mergeCell ref="O89:R90"/>
    <mergeCell ref="O77:R78"/>
    <mergeCell ref="B77:B78"/>
    <mergeCell ref="G77:J78"/>
    <mergeCell ref="C77:F78"/>
    <mergeCell ref="K77:N78"/>
    <mergeCell ref="S4:U4"/>
    <mergeCell ref="C5:F6"/>
    <mergeCell ref="G5:J6"/>
    <mergeCell ref="K5:N6"/>
    <mergeCell ref="O5:R6"/>
    <mergeCell ref="B4:B5"/>
    <mergeCell ref="C4:F4"/>
    <mergeCell ref="G4:J4"/>
    <mergeCell ref="K4:N4"/>
    <mergeCell ref="O4:R4"/>
    <mergeCell ref="S16:U16"/>
    <mergeCell ref="C17:F18"/>
    <mergeCell ref="G17:J18"/>
    <mergeCell ref="K17:N18"/>
    <mergeCell ref="O17:R18"/>
    <mergeCell ref="B16:B17"/>
    <mergeCell ref="C16:F16"/>
    <mergeCell ref="G16:J16"/>
    <mergeCell ref="K16:N16"/>
    <mergeCell ref="O16:R16"/>
    <mergeCell ref="K28:N28"/>
    <mergeCell ref="O28:R28"/>
    <mergeCell ref="S28:U28"/>
    <mergeCell ref="C29:F30"/>
    <mergeCell ref="G29:J30"/>
    <mergeCell ref="K29:N30"/>
    <mergeCell ref="O29:R30"/>
    <mergeCell ref="O40:R40"/>
    <mergeCell ref="S40:U40"/>
    <mergeCell ref="C41:F42"/>
    <mergeCell ref="G41:J42"/>
    <mergeCell ref="K41:N42"/>
    <mergeCell ref="O41:R42"/>
    <mergeCell ref="O52:R52"/>
    <mergeCell ref="S52:U52"/>
    <mergeCell ref="C53:F54"/>
    <mergeCell ref="G53:J54"/>
    <mergeCell ref="K53:N54"/>
    <mergeCell ref="O53:R54"/>
    <mergeCell ref="O64:R64"/>
    <mergeCell ref="S64:U64"/>
    <mergeCell ref="C65:F66"/>
    <mergeCell ref="G65:J66"/>
    <mergeCell ref="K65:N66"/>
    <mergeCell ref="O65:R66"/>
    <mergeCell ref="B2:E2"/>
    <mergeCell ref="B64:B65"/>
    <mergeCell ref="C64:F64"/>
    <mergeCell ref="G64:J64"/>
    <mergeCell ref="K64:N64"/>
    <mergeCell ref="B52:B53"/>
    <mergeCell ref="C52:F52"/>
    <mergeCell ref="G52:J52"/>
    <mergeCell ref="K52:N52"/>
    <mergeCell ref="B40:B41"/>
    <mergeCell ref="C40:F40"/>
    <mergeCell ref="G40:J40"/>
    <mergeCell ref="K40:N40"/>
    <mergeCell ref="B28:B29"/>
    <mergeCell ref="C28:F28"/>
    <mergeCell ref="G28:J28"/>
    <mergeCell ref="B137:B138"/>
    <mergeCell ref="C137:F138"/>
    <mergeCell ref="G137:J138"/>
    <mergeCell ref="K137:N138"/>
    <mergeCell ref="O137:R138"/>
  </mergeCells>
  <pageMargins left="0.7" right="0.7" top="0.75" bottom="0.75" header="0.3" footer="0.3"/>
  <pageSetup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dimension ref="B1:W158"/>
  <sheetViews>
    <sheetView zoomScale="70" zoomScaleNormal="70" workbookViewId="0">
      <selection activeCell="AA87" sqref="AA87"/>
    </sheetView>
  </sheetViews>
  <sheetFormatPr baseColWidth="10" defaultRowHeight="15" x14ac:dyDescent="0.25"/>
  <cols>
    <col min="2" max="2" width="28.7109375" customWidth="1"/>
    <col min="3" max="4" width="11.140625" style="3" customWidth="1"/>
    <col min="5" max="5" width="13.5703125" style="3" bestFit="1" customWidth="1"/>
    <col min="6" max="8" width="11.140625" style="3" customWidth="1"/>
    <col min="9" max="9" width="13.5703125" style="3" bestFit="1" customWidth="1"/>
    <col min="10" max="12" width="11.140625" style="3" customWidth="1"/>
    <col min="13" max="13" width="13.5703125" style="3" bestFit="1" customWidth="1"/>
    <col min="14" max="16" width="11.140625" style="3" customWidth="1"/>
    <col min="17" max="17" width="13.5703125" style="3" bestFit="1" customWidth="1"/>
    <col min="18" max="18" width="11.140625" style="3" customWidth="1"/>
    <col min="19" max="19" width="3.5703125" bestFit="1" customWidth="1"/>
  </cols>
  <sheetData>
    <row r="1" spans="2:23" x14ac:dyDescent="0.25">
      <c r="B1" t="s">
        <v>214</v>
      </c>
    </row>
    <row r="2" spans="2:23" x14ac:dyDescent="0.25">
      <c r="B2" s="279"/>
      <c r="C2" s="279"/>
      <c r="D2" s="279"/>
      <c r="E2" s="279"/>
    </row>
    <row r="4" spans="2:23" x14ac:dyDescent="0.25">
      <c r="B4" s="255" t="s">
        <v>8</v>
      </c>
      <c r="C4" s="253"/>
      <c r="D4" s="253"/>
      <c r="E4" s="253"/>
      <c r="F4" s="253"/>
      <c r="G4" s="253"/>
      <c r="H4" s="253"/>
      <c r="I4" s="253"/>
      <c r="J4" s="253"/>
      <c r="K4" s="253"/>
      <c r="L4" s="253"/>
      <c r="M4" s="253"/>
      <c r="N4" s="253"/>
      <c r="O4" s="253"/>
      <c r="P4" s="253"/>
      <c r="Q4" s="253"/>
      <c r="R4" s="253"/>
      <c r="S4" s="256"/>
      <c r="T4" s="256"/>
      <c r="U4" s="256"/>
    </row>
    <row r="5" spans="2:23" x14ac:dyDescent="0.25">
      <c r="B5" s="255"/>
      <c r="C5" s="253" t="s">
        <v>27</v>
      </c>
      <c r="D5" s="253"/>
      <c r="E5" s="253"/>
      <c r="F5" s="253"/>
      <c r="G5" s="253" t="s">
        <v>28</v>
      </c>
      <c r="H5" s="253"/>
      <c r="I5" s="253"/>
      <c r="J5" s="253"/>
      <c r="K5" s="253" t="s">
        <v>29</v>
      </c>
      <c r="L5" s="253"/>
      <c r="M5" s="253"/>
      <c r="N5" s="253"/>
      <c r="O5" s="253" t="s">
        <v>30</v>
      </c>
      <c r="P5" s="253"/>
      <c r="Q5" s="253"/>
      <c r="R5" s="253"/>
    </row>
    <row r="6" spans="2:23" x14ac:dyDescent="0.25">
      <c r="C6" s="253"/>
      <c r="D6" s="253"/>
      <c r="E6" s="253"/>
      <c r="F6" s="253"/>
      <c r="G6" s="253"/>
      <c r="H6" s="253"/>
      <c r="I6" s="253"/>
      <c r="J6" s="253"/>
      <c r="K6" s="253"/>
      <c r="L6" s="253"/>
      <c r="M6" s="253"/>
      <c r="N6" s="253"/>
      <c r="O6" s="253"/>
      <c r="P6" s="253"/>
      <c r="Q6" s="253"/>
      <c r="R6" s="253"/>
      <c r="S6" s="1"/>
      <c r="T6" s="2"/>
      <c r="U6" s="1"/>
      <c r="V6" s="1"/>
      <c r="W6" s="2"/>
    </row>
    <row r="7" spans="2:23" s="37" customFormat="1" ht="30" x14ac:dyDescent="0.25">
      <c r="B7" s="36" t="s">
        <v>9</v>
      </c>
      <c r="C7" s="1" t="s">
        <v>33</v>
      </c>
      <c r="D7" s="1" t="s">
        <v>32</v>
      </c>
      <c r="E7" s="1" t="s">
        <v>35</v>
      </c>
      <c r="F7" s="1"/>
      <c r="G7" s="1" t="s">
        <v>33</v>
      </c>
      <c r="H7" s="1" t="s">
        <v>32</v>
      </c>
      <c r="I7" s="1" t="s">
        <v>35</v>
      </c>
      <c r="J7" s="1"/>
      <c r="K7" s="1" t="s">
        <v>33</v>
      </c>
      <c r="L7" s="1" t="s">
        <v>32</v>
      </c>
      <c r="M7" s="1" t="s">
        <v>35</v>
      </c>
      <c r="N7" s="1"/>
      <c r="O7" s="1" t="s">
        <v>33</v>
      </c>
      <c r="P7" s="1" t="s">
        <v>32</v>
      </c>
      <c r="Q7" s="1" t="s">
        <v>35</v>
      </c>
      <c r="R7" s="1"/>
      <c r="S7" s="1"/>
      <c r="T7" s="36"/>
      <c r="U7" s="1"/>
      <c r="V7" s="1"/>
      <c r="W7" s="36"/>
    </row>
    <row r="8" spans="2:23" x14ac:dyDescent="0.25">
      <c r="B8" t="s">
        <v>0</v>
      </c>
      <c r="C8" s="3">
        <f>SUM(C9:C15)</f>
        <v>3541</v>
      </c>
      <c r="D8" s="3">
        <f>SUM(D9:D14)</f>
        <v>870</v>
      </c>
      <c r="E8" s="3">
        <f>SUM(E9:E13)</f>
        <v>70</v>
      </c>
      <c r="F8" s="35">
        <f>D8/E8</f>
        <v>12.428571428571429</v>
      </c>
      <c r="G8" s="3">
        <f>SUM(G9:G15)</f>
        <v>1177</v>
      </c>
      <c r="H8" s="3">
        <f>SUM(H9:H14)</f>
        <v>568</v>
      </c>
      <c r="I8" s="34">
        <f>SUM(I9:I13)</f>
        <v>49</v>
      </c>
      <c r="J8" s="35">
        <f t="shared" ref="J8:J14" si="0">H8/I8</f>
        <v>11.591836734693878</v>
      </c>
      <c r="K8" s="3">
        <f>SUM(K9:K14)</f>
        <v>4051</v>
      </c>
      <c r="L8" s="3">
        <f>SUM(L9:L14)</f>
        <v>669</v>
      </c>
      <c r="M8" s="34">
        <f>SUM(M9:M13)</f>
        <v>69</v>
      </c>
      <c r="N8" s="35">
        <f t="shared" ref="N8:N14" si="1">L8/M8</f>
        <v>9.695652173913043</v>
      </c>
      <c r="O8" s="3">
        <f>SUM(O9:O14)</f>
        <v>1871</v>
      </c>
      <c r="P8" s="3">
        <f>SUM(P9:P14)</f>
        <v>454</v>
      </c>
      <c r="Q8" s="34">
        <f>SUM(Q9:Q13)</f>
        <v>47</v>
      </c>
      <c r="R8" s="35">
        <f t="shared" ref="R8:R14" si="2">P8/Q8</f>
        <v>9.6595744680851059</v>
      </c>
      <c r="T8" s="32">
        <f>C8+G8+K8+O8</f>
        <v>10640</v>
      </c>
      <c r="U8" s="32">
        <f>D8+H8+L8+P8</f>
        <v>2561</v>
      </c>
      <c r="V8" s="32">
        <f>E8+I8+M8+Q8</f>
        <v>235</v>
      </c>
      <c r="W8" s="32">
        <f>U8/V8</f>
        <v>10.897872340425533</v>
      </c>
    </row>
    <row r="9" spans="2:23" x14ac:dyDescent="0.25">
      <c r="B9" t="s">
        <v>1</v>
      </c>
      <c r="C9" s="3">
        <f>'HOSP 06 DIAS DE ESTANCIA DIV'!C9</f>
        <v>1509</v>
      </c>
      <c r="D9" s="3">
        <f>'HOSP 06 DIAS DE ESTANCIA DIV'!D9</f>
        <v>352</v>
      </c>
      <c r="E9" s="3">
        <v>49</v>
      </c>
      <c r="F9" s="35">
        <f t="shared" ref="F9:F14" si="3">D9/E9</f>
        <v>7.1836734693877551</v>
      </c>
      <c r="G9" s="3">
        <f>'HOSP 06 DIAS DE ESTANCIA DIV'!F9</f>
        <v>554</v>
      </c>
      <c r="H9" s="3">
        <f>'HOSP 06 DIAS DE ESTANCIA DIV'!G9</f>
        <v>249</v>
      </c>
      <c r="I9" s="34">
        <v>37</v>
      </c>
      <c r="J9" s="35">
        <f t="shared" si="0"/>
        <v>6.7297297297297298</v>
      </c>
      <c r="K9" s="3">
        <f>'HOSP 06 DIAS DE ESTANCIA DIV'!I9</f>
        <v>2140</v>
      </c>
      <c r="L9" s="3">
        <f>'HOSP 06 DIAS DE ESTANCIA DIV'!J9</f>
        <v>332</v>
      </c>
      <c r="M9" s="34">
        <v>46</v>
      </c>
      <c r="N9" s="35">
        <f t="shared" si="1"/>
        <v>7.2173913043478262</v>
      </c>
      <c r="O9" s="3">
        <f>'HOSP 06 DIAS DE ESTANCIA DIV'!L9</f>
        <v>1156</v>
      </c>
      <c r="P9" s="3">
        <f>'HOSP 06 DIAS DE ESTANCIA DIV'!M9</f>
        <v>224</v>
      </c>
      <c r="Q9" s="34">
        <v>39</v>
      </c>
      <c r="R9" s="35">
        <f t="shared" si="2"/>
        <v>5.7435897435897436</v>
      </c>
      <c r="T9" s="32">
        <f t="shared" ref="T9:T13" si="4">C9+G9+K9+O9</f>
        <v>5359</v>
      </c>
      <c r="U9" s="32">
        <f t="shared" ref="U9:U13" si="5">D9+H9+L9+P9</f>
        <v>1157</v>
      </c>
      <c r="V9" s="32">
        <f t="shared" ref="V9:V14" si="6">E9+I9+M9+Q9</f>
        <v>171</v>
      </c>
      <c r="W9" s="32">
        <f t="shared" ref="W9:W14" si="7">U9/V9</f>
        <v>6.7660818713450288</v>
      </c>
    </row>
    <row r="10" spans="2:23" x14ac:dyDescent="0.25">
      <c r="B10" t="s">
        <v>2</v>
      </c>
      <c r="C10" s="3">
        <f>'HOSP 06 DIAS DE ESTANCIA DIV'!C10</f>
        <v>33</v>
      </c>
      <c r="D10" s="3">
        <f>'HOSP 06 DIAS DE ESTANCIA DIV'!D10</f>
        <v>14</v>
      </c>
      <c r="E10" s="3">
        <v>1</v>
      </c>
      <c r="F10" s="35">
        <f t="shared" si="3"/>
        <v>14</v>
      </c>
      <c r="G10" s="3">
        <f>'HOSP 06 DIAS DE ESTANCIA DIV'!F10</f>
        <v>3</v>
      </c>
      <c r="H10" s="3">
        <f>'HOSP 06 DIAS DE ESTANCIA DIV'!G10</f>
        <v>3</v>
      </c>
      <c r="I10" s="34">
        <v>2</v>
      </c>
      <c r="J10" s="35">
        <f t="shared" si="0"/>
        <v>1.5</v>
      </c>
      <c r="K10" s="3">
        <f>'HOSP 06 DIAS DE ESTANCIA DIV'!I10</f>
        <v>69</v>
      </c>
      <c r="L10" s="3">
        <f>'HOSP 06 DIAS DE ESTANCIA DIV'!J10</f>
        <v>24</v>
      </c>
      <c r="M10" s="34">
        <v>6</v>
      </c>
      <c r="N10" s="35">
        <f t="shared" si="1"/>
        <v>4</v>
      </c>
      <c r="O10" s="3">
        <f>'HOSP 06 DIAS DE ESTANCIA DIV'!L10</f>
        <v>0</v>
      </c>
      <c r="P10" s="3">
        <f>'HOSP 06 DIAS DE ESTANCIA DIV'!M10</f>
        <v>0</v>
      </c>
      <c r="Q10" s="34">
        <v>1</v>
      </c>
      <c r="R10" s="35">
        <f t="shared" si="2"/>
        <v>0</v>
      </c>
      <c r="T10" s="32">
        <f t="shared" si="4"/>
        <v>105</v>
      </c>
      <c r="U10" s="32">
        <f t="shared" si="5"/>
        <v>41</v>
      </c>
      <c r="V10" s="32">
        <f t="shared" si="6"/>
        <v>10</v>
      </c>
      <c r="W10" s="32">
        <f t="shared" si="7"/>
        <v>4.0999999999999996</v>
      </c>
    </row>
    <row r="11" spans="2:23" x14ac:dyDescent="0.25">
      <c r="B11" t="s">
        <v>3</v>
      </c>
      <c r="C11" s="3">
        <f>'HOSP 06 DIAS DE ESTANCIA DIV'!C11</f>
        <v>389</v>
      </c>
      <c r="D11" s="3">
        <f>'HOSP 06 DIAS DE ESTANCIA DIV'!D11</f>
        <v>128</v>
      </c>
      <c r="E11" s="3">
        <v>15</v>
      </c>
      <c r="F11" s="35">
        <f t="shared" si="3"/>
        <v>8.5333333333333332</v>
      </c>
      <c r="G11" s="3">
        <f>'HOSP 06 DIAS DE ESTANCIA DIV'!F11</f>
        <v>83</v>
      </c>
      <c r="H11" s="3">
        <f>'HOSP 06 DIAS DE ESTANCIA DIV'!G11</f>
        <v>64</v>
      </c>
      <c r="I11" s="34">
        <v>6</v>
      </c>
      <c r="J11" s="35">
        <f t="shared" si="0"/>
        <v>10.666666666666666</v>
      </c>
      <c r="K11" s="3">
        <f>'HOSP 06 DIAS DE ESTANCIA DIV'!I11</f>
        <v>584</v>
      </c>
      <c r="L11" s="3">
        <f>'HOSP 06 DIAS DE ESTANCIA DIV'!J11</f>
        <v>88</v>
      </c>
      <c r="M11" s="34">
        <v>10</v>
      </c>
      <c r="N11" s="35">
        <f t="shared" si="1"/>
        <v>8.8000000000000007</v>
      </c>
      <c r="O11" s="3">
        <f>'HOSP 06 DIAS DE ESTANCIA DIV'!L11</f>
        <v>66</v>
      </c>
      <c r="P11" s="3">
        <f>'HOSP 06 DIAS DE ESTANCIA DIV'!M11</f>
        <v>44</v>
      </c>
      <c r="Q11" s="34">
        <v>5</v>
      </c>
      <c r="R11" s="35">
        <f t="shared" si="2"/>
        <v>8.8000000000000007</v>
      </c>
      <c r="T11" s="32">
        <f t="shared" si="4"/>
        <v>1122</v>
      </c>
      <c r="U11" s="32">
        <f t="shared" si="5"/>
        <v>324</v>
      </c>
      <c r="V11" s="32">
        <f t="shared" si="6"/>
        <v>36</v>
      </c>
      <c r="W11" s="32">
        <f t="shared" si="7"/>
        <v>9</v>
      </c>
    </row>
    <row r="12" spans="2:23" x14ac:dyDescent="0.25">
      <c r="B12" t="s">
        <v>4</v>
      </c>
      <c r="C12" s="3">
        <f>'HOSP 06 DIAS DE ESTANCIA DIV'!C12</f>
        <v>41</v>
      </c>
      <c r="D12" s="3">
        <f>'HOSP 06 DIAS DE ESTANCIA DIV'!D12</f>
        <v>24</v>
      </c>
      <c r="E12" s="3">
        <v>3</v>
      </c>
      <c r="F12" s="35">
        <f t="shared" si="3"/>
        <v>8</v>
      </c>
      <c r="G12" s="3">
        <f>'HOSP 06 DIAS DE ESTANCIA DIV'!F12</f>
        <v>4</v>
      </c>
      <c r="H12" s="3">
        <f>'HOSP 06 DIAS DE ESTANCIA DIV'!G12</f>
        <v>3</v>
      </c>
      <c r="I12" s="34">
        <v>2</v>
      </c>
      <c r="J12" s="35">
        <f t="shared" si="0"/>
        <v>1.5</v>
      </c>
      <c r="K12" s="3">
        <f>'HOSP 06 DIAS DE ESTANCIA DIV'!I12</f>
        <v>49</v>
      </c>
      <c r="L12" s="3">
        <f>'HOSP 06 DIAS DE ESTANCIA DIV'!J12</f>
        <v>17</v>
      </c>
      <c r="M12" s="34">
        <v>5</v>
      </c>
      <c r="N12" s="35">
        <f t="shared" si="1"/>
        <v>3.4</v>
      </c>
      <c r="O12" s="3">
        <f>'HOSP 06 DIAS DE ESTANCIA DIV'!L12</f>
        <v>3</v>
      </c>
      <c r="P12" s="3">
        <f>'HOSP 06 DIAS DE ESTANCIA DIV'!M12</f>
        <v>2</v>
      </c>
      <c r="Q12" s="34">
        <v>1</v>
      </c>
      <c r="R12" s="35">
        <f t="shared" si="2"/>
        <v>2</v>
      </c>
      <c r="T12" s="32">
        <f t="shared" si="4"/>
        <v>97</v>
      </c>
      <c r="U12" s="32">
        <f t="shared" si="5"/>
        <v>46</v>
      </c>
      <c r="V12" s="32">
        <f t="shared" si="6"/>
        <v>11</v>
      </c>
      <c r="W12" s="32">
        <f t="shared" si="7"/>
        <v>4.1818181818181817</v>
      </c>
    </row>
    <row r="13" spans="2:23" x14ac:dyDescent="0.25">
      <c r="B13" t="s">
        <v>5</v>
      </c>
      <c r="C13" s="3">
        <f>'HOSP 06 DIAS DE ESTANCIA DIV'!C13</f>
        <v>14</v>
      </c>
      <c r="D13" s="3">
        <f>'HOSP 06 DIAS DE ESTANCIA DIV'!D13</f>
        <v>13</v>
      </c>
      <c r="E13" s="3">
        <v>2</v>
      </c>
      <c r="F13" s="35">
        <f t="shared" si="3"/>
        <v>6.5</v>
      </c>
      <c r="G13" s="3">
        <f>'HOSP 06 DIAS DE ESTANCIA DIV'!F13</f>
        <v>0</v>
      </c>
      <c r="H13" s="3">
        <f>'HOSP 06 DIAS DE ESTANCIA DIV'!G13</f>
        <v>0</v>
      </c>
      <c r="I13" s="34">
        <v>2</v>
      </c>
      <c r="J13" s="35">
        <f t="shared" si="0"/>
        <v>0</v>
      </c>
      <c r="K13" s="3">
        <f>'HOSP 06 DIAS DE ESTANCIA DIV'!I13</f>
        <v>8</v>
      </c>
      <c r="L13" s="3">
        <f>'HOSP 06 DIAS DE ESTANCIA DIV'!J13</f>
        <v>4</v>
      </c>
      <c r="M13" s="34">
        <v>2</v>
      </c>
      <c r="N13" s="35">
        <f t="shared" si="1"/>
        <v>2</v>
      </c>
      <c r="O13" s="3">
        <f>'HOSP 06 DIAS DE ESTANCIA DIV'!L13</f>
        <v>10</v>
      </c>
      <c r="P13" s="3">
        <f>'HOSP 06 DIAS DE ESTANCIA DIV'!M13</f>
        <v>2</v>
      </c>
      <c r="Q13" s="34">
        <v>1</v>
      </c>
      <c r="R13" s="35">
        <f t="shared" si="2"/>
        <v>2</v>
      </c>
      <c r="T13" s="32">
        <f t="shared" si="4"/>
        <v>32</v>
      </c>
      <c r="U13" s="32">
        <f t="shared" si="5"/>
        <v>19</v>
      </c>
      <c r="V13" s="32">
        <f t="shared" si="6"/>
        <v>7</v>
      </c>
      <c r="W13" s="32">
        <f t="shared" si="7"/>
        <v>2.7142857142857144</v>
      </c>
    </row>
    <row r="14" spans="2:23" x14ac:dyDescent="0.25">
      <c r="B14" t="s">
        <v>192</v>
      </c>
      <c r="C14" s="3">
        <f>'HOSP 06 DIAS DE ESTANCIA DIV'!C14</f>
        <v>1555</v>
      </c>
      <c r="D14" s="3">
        <f>'HOSP 06 DIAS DE ESTANCIA DIV'!D14</f>
        <v>339</v>
      </c>
      <c r="E14" s="3">
        <v>42</v>
      </c>
      <c r="F14" s="3">
        <f t="shared" si="3"/>
        <v>8.0714285714285712</v>
      </c>
      <c r="G14" s="3">
        <f>'HOSP 06 DIAS DE ESTANCIA DIV'!F14</f>
        <v>533</v>
      </c>
      <c r="H14" s="3">
        <f>'HOSP 06 DIAS DE ESTANCIA DIV'!G14</f>
        <v>249</v>
      </c>
      <c r="I14" s="3">
        <v>25</v>
      </c>
      <c r="J14" s="3">
        <f t="shared" si="0"/>
        <v>9.9600000000000009</v>
      </c>
      <c r="K14" s="3">
        <f>'HOSP 06 DIAS DE ESTANCIA DIV'!I14</f>
        <v>1201</v>
      </c>
      <c r="L14" s="3">
        <f>'HOSP 06 DIAS DE ESTANCIA DIV'!J14</f>
        <v>204</v>
      </c>
      <c r="M14" s="3">
        <v>59</v>
      </c>
      <c r="N14" s="3">
        <f t="shared" si="1"/>
        <v>3.4576271186440679</v>
      </c>
      <c r="O14" s="3">
        <f>'HOSP 06 DIAS DE ESTANCIA DIV'!L14</f>
        <v>636</v>
      </c>
      <c r="P14" s="3">
        <f>'HOSP 06 DIAS DE ESTANCIA DIV'!M14</f>
        <v>182</v>
      </c>
      <c r="Q14" s="3">
        <v>24</v>
      </c>
      <c r="R14" s="3">
        <f t="shared" si="2"/>
        <v>7.583333333333333</v>
      </c>
      <c r="T14" s="32">
        <f t="shared" ref="T14" si="8">C14+G14+K14+O14</f>
        <v>3925</v>
      </c>
      <c r="U14" s="32">
        <f t="shared" ref="U14" si="9">D14+H14+L14+P14</f>
        <v>974</v>
      </c>
      <c r="V14" s="32">
        <f t="shared" si="6"/>
        <v>150</v>
      </c>
      <c r="W14" s="32">
        <f t="shared" si="7"/>
        <v>6.4933333333333332</v>
      </c>
    </row>
    <row r="16" spans="2:23" x14ac:dyDescent="0.25">
      <c r="B16" s="255" t="s">
        <v>11</v>
      </c>
      <c r="C16" s="251"/>
      <c r="D16" s="251"/>
      <c r="E16" s="251"/>
      <c r="F16" s="251"/>
      <c r="G16" s="251"/>
      <c r="H16" s="251"/>
      <c r="I16" s="251"/>
      <c r="J16" s="251"/>
      <c r="K16" s="251"/>
      <c r="L16" s="251"/>
      <c r="M16" s="251"/>
      <c r="N16" s="251"/>
      <c r="O16" s="251"/>
      <c r="P16" s="251"/>
      <c r="Q16" s="251"/>
      <c r="R16" s="251"/>
      <c r="S16" s="254"/>
      <c r="T16" s="254"/>
      <c r="U16" s="254"/>
    </row>
    <row r="17" spans="2:23" x14ac:dyDescent="0.25">
      <c r="B17" s="255"/>
      <c r="C17" s="252" t="s">
        <v>27</v>
      </c>
      <c r="D17" s="252"/>
      <c r="E17" s="252"/>
      <c r="F17" s="252"/>
      <c r="G17" s="252" t="s">
        <v>28</v>
      </c>
      <c r="H17" s="252"/>
      <c r="I17" s="252"/>
      <c r="J17" s="252"/>
      <c r="K17" s="252" t="s">
        <v>29</v>
      </c>
      <c r="L17" s="252"/>
      <c r="M17" s="252"/>
      <c r="N17" s="252"/>
      <c r="O17" s="252" t="s">
        <v>30</v>
      </c>
      <c r="P17" s="252"/>
      <c r="Q17" s="252"/>
      <c r="R17" s="252"/>
    </row>
    <row r="18" spans="2:23" x14ac:dyDescent="0.25">
      <c r="C18" s="253"/>
      <c r="D18" s="253"/>
      <c r="E18" s="253"/>
      <c r="F18" s="253"/>
      <c r="G18" s="253"/>
      <c r="H18" s="253"/>
      <c r="I18" s="253"/>
      <c r="J18" s="253"/>
      <c r="K18" s="253"/>
      <c r="L18" s="253"/>
      <c r="M18" s="253"/>
      <c r="N18" s="253"/>
      <c r="O18" s="253"/>
      <c r="P18" s="253"/>
      <c r="Q18" s="253"/>
      <c r="R18" s="253"/>
      <c r="S18" s="1"/>
      <c r="T18" s="2"/>
      <c r="U18" s="1"/>
      <c r="V18" s="1"/>
      <c r="W18" s="2"/>
    </row>
    <row r="19" spans="2:23" s="37" customFormat="1" ht="30" x14ac:dyDescent="0.25">
      <c r="B19" s="36" t="s">
        <v>9</v>
      </c>
      <c r="C19" s="1" t="s">
        <v>33</v>
      </c>
      <c r="D19" s="1" t="s">
        <v>32</v>
      </c>
      <c r="E19" s="1" t="s">
        <v>35</v>
      </c>
      <c r="F19" s="1"/>
      <c r="G19" s="1" t="s">
        <v>33</v>
      </c>
      <c r="H19" s="1" t="s">
        <v>32</v>
      </c>
      <c r="I19" s="1" t="s">
        <v>35</v>
      </c>
      <c r="J19" s="1"/>
      <c r="K19" s="1" t="s">
        <v>33</v>
      </c>
      <c r="L19" s="1" t="s">
        <v>32</v>
      </c>
      <c r="M19" s="1" t="s">
        <v>35</v>
      </c>
      <c r="N19" s="1"/>
      <c r="O19" s="1" t="s">
        <v>33</v>
      </c>
      <c r="P19" s="1" t="s">
        <v>32</v>
      </c>
      <c r="Q19" s="1" t="s">
        <v>35</v>
      </c>
      <c r="R19" s="1"/>
      <c r="S19" s="1"/>
      <c r="T19" s="36"/>
      <c r="U19" s="1"/>
      <c r="V19" s="1"/>
      <c r="W19" s="36"/>
    </row>
    <row r="20" spans="2:23" x14ac:dyDescent="0.25">
      <c r="B20" t="s">
        <v>0</v>
      </c>
      <c r="C20" s="3">
        <f>SUM(C21:C26)</f>
        <v>3578</v>
      </c>
      <c r="D20" s="3">
        <f>SUM(D21:D26)</f>
        <v>899</v>
      </c>
      <c r="E20" s="3">
        <f>SUM(E21:E25)</f>
        <v>70</v>
      </c>
      <c r="F20" s="35">
        <f t="shared" ref="F20:F26" si="10">D20/E20</f>
        <v>12.842857142857143</v>
      </c>
      <c r="G20" s="3">
        <f>SUM(G21:G26)</f>
        <v>1332</v>
      </c>
      <c r="H20" s="3">
        <f>SUM(H21:H26)</f>
        <v>575</v>
      </c>
      <c r="I20" s="34">
        <f>SUM(I21:I25)</f>
        <v>49</v>
      </c>
      <c r="J20" s="35">
        <f t="shared" ref="J20:J26" si="11">H20/I20</f>
        <v>11.73469387755102</v>
      </c>
      <c r="K20" s="3">
        <f>SUM(K21:K26)</f>
        <v>4477</v>
      </c>
      <c r="L20" s="3">
        <f>SUM(L21:L26)</f>
        <v>736</v>
      </c>
      <c r="M20" s="34">
        <f>SUM(M21:M25)</f>
        <v>69</v>
      </c>
      <c r="N20" s="35">
        <f t="shared" ref="N20:N26" si="12">L20/M20</f>
        <v>10.666666666666666</v>
      </c>
      <c r="O20" s="3">
        <f>SUM(O21:O26)</f>
        <v>1665</v>
      </c>
      <c r="P20" s="3">
        <f>SUM(P21:P26)</f>
        <v>492</v>
      </c>
      <c r="Q20" s="34">
        <f>SUM(Q21:Q25)</f>
        <v>47</v>
      </c>
      <c r="R20" s="35">
        <f t="shared" ref="R20:R26" si="13">P20/Q20</f>
        <v>10.468085106382979</v>
      </c>
      <c r="T20" s="39">
        <f>C20+G20+K20+O20</f>
        <v>11052</v>
      </c>
      <c r="U20" s="39">
        <f t="shared" ref="U20:V20" si="14">D20+H20+L20+P20</f>
        <v>2702</v>
      </c>
      <c r="V20" s="39">
        <f t="shared" si="14"/>
        <v>235</v>
      </c>
      <c r="W20" s="39">
        <f>U20/V20</f>
        <v>11.497872340425532</v>
      </c>
    </row>
    <row r="21" spans="2:23" x14ac:dyDescent="0.25">
      <c r="B21" t="s">
        <v>1</v>
      </c>
      <c r="C21" s="3">
        <f>'HOSP 06 DIAS DE ESTANCIA DIV'!C21</f>
        <v>1610</v>
      </c>
      <c r="D21" s="3">
        <f>'HOSP 06 DIAS DE ESTANCIA DIV'!D21</f>
        <v>376</v>
      </c>
      <c r="E21" s="3">
        <v>49</v>
      </c>
      <c r="F21" s="35">
        <f t="shared" si="10"/>
        <v>7.6734693877551017</v>
      </c>
      <c r="G21" s="3">
        <f>'HOSP 06 DIAS DE ESTANCIA DIV'!F21</f>
        <v>675</v>
      </c>
      <c r="H21" s="3">
        <f>'HOSP 06 DIAS DE ESTANCIA DIV'!G21</f>
        <v>232</v>
      </c>
      <c r="I21" s="34">
        <v>37</v>
      </c>
      <c r="J21" s="35">
        <f t="shared" si="11"/>
        <v>6.2702702702702702</v>
      </c>
      <c r="K21" s="3">
        <f>'HOSP 06 DIAS DE ESTANCIA DIV'!I21</f>
        <v>2317</v>
      </c>
      <c r="L21" s="3">
        <f>'HOSP 06 DIAS DE ESTANCIA DIV'!J21</f>
        <v>361</v>
      </c>
      <c r="M21" s="34">
        <v>46</v>
      </c>
      <c r="N21" s="35">
        <f t="shared" si="12"/>
        <v>7.8478260869565215</v>
      </c>
      <c r="O21" s="3">
        <f>'HOSP 06 DIAS DE ESTANCIA DIV'!L21</f>
        <v>987</v>
      </c>
      <c r="P21" s="3">
        <f>'HOSP 06 DIAS DE ESTANCIA DIV'!M21</f>
        <v>251</v>
      </c>
      <c r="Q21" s="34">
        <v>39</v>
      </c>
      <c r="R21" s="35">
        <f t="shared" si="13"/>
        <v>6.4358974358974361</v>
      </c>
      <c r="T21" s="39">
        <f t="shared" ref="T21:T25" si="15">C21+G21+K21+O21</f>
        <v>5589</v>
      </c>
      <c r="U21" s="39">
        <f t="shared" ref="U21:U25" si="16">D21+H21+L21+P21</f>
        <v>1220</v>
      </c>
      <c r="V21" s="39">
        <f t="shared" ref="V21:V26" si="17">E21+I21+M21+Q21</f>
        <v>171</v>
      </c>
      <c r="W21" s="39">
        <f t="shared" ref="W21:W26" si="18">U21/V21</f>
        <v>7.1345029239766085</v>
      </c>
    </row>
    <row r="22" spans="2:23" x14ac:dyDescent="0.25">
      <c r="B22" t="s">
        <v>2</v>
      </c>
      <c r="C22" s="3">
        <f>'HOSP 06 DIAS DE ESTANCIA DIV'!C22</f>
        <v>33</v>
      </c>
      <c r="D22" s="3">
        <f>'HOSP 06 DIAS DE ESTANCIA DIV'!D22</f>
        <v>14</v>
      </c>
      <c r="E22" s="3">
        <v>1</v>
      </c>
      <c r="F22" s="35">
        <f t="shared" si="10"/>
        <v>14</v>
      </c>
      <c r="G22" s="3">
        <f>'HOSP 06 DIAS DE ESTANCIA DIV'!F22</f>
        <v>1</v>
      </c>
      <c r="H22" s="3">
        <f>'HOSP 06 DIAS DE ESTANCIA DIV'!G22</f>
        <v>1</v>
      </c>
      <c r="I22" s="34">
        <v>2</v>
      </c>
      <c r="J22" s="35">
        <f t="shared" si="11"/>
        <v>0.5</v>
      </c>
      <c r="K22" s="3">
        <f>'HOSP 06 DIAS DE ESTANCIA DIV'!I22</f>
        <v>82</v>
      </c>
      <c r="L22" s="3">
        <f>'HOSP 06 DIAS DE ESTANCIA DIV'!J22</f>
        <v>23</v>
      </c>
      <c r="M22" s="34">
        <v>6</v>
      </c>
      <c r="N22" s="35">
        <f t="shared" si="12"/>
        <v>3.8333333333333335</v>
      </c>
      <c r="O22" s="3">
        <f>'HOSP 06 DIAS DE ESTANCIA DIV'!L22</f>
        <v>0</v>
      </c>
      <c r="P22" s="3">
        <f>'HOSP 06 DIAS DE ESTANCIA DIV'!M22</f>
        <v>0</v>
      </c>
      <c r="Q22" s="34">
        <v>1</v>
      </c>
      <c r="R22" s="35">
        <f t="shared" si="13"/>
        <v>0</v>
      </c>
      <c r="T22" s="39">
        <f t="shared" si="15"/>
        <v>116</v>
      </c>
      <c r="U22" s="39">
        <f t="shared" si="16"/>
        <v>38</v>
      </c>
      <c r="V22" s="39">
        <f t="shared" si="17"/>
        <v>10</v>
      </c>
      <c r="W22" s="39">
        <f t="shared" si="18"/>
        <v>3.8</v>
      </c>
    </row>
    <row r="23" spans="2:23" x14ac:dyDescent="0.25">
      <c r="B23" t="s">
        <v>3</v>
      </c>
      <c r="C23" s="3">
        <f>'HOSP 06 DIAS DE ESTANCIA DIV'!C23</f>
        <v>436</v>
      </c>
      <c r="D23" s="3">
        <f>'HOSP 06 DIAS DE ESTANCIA DIV'!D23</f>
        <v>99</v>
      </c>
      <c r="E23" s="3">
        <v>15</v>
      </c>
      <c r="F23" s="35">
        <f t="shared" si="10"/>
        <v>6.6</v>
      </c>
      <c r="G23" s="3">
        <f>'HOSP 06 DIAS DE ESTANCIA DIV'!F23</f>
        <v>100</v>
      </c>
      <c r="H23" s="3">
        <f>'HOSP 06 DIAS DE ESTANCIA DIV'!G23</f>
        <v>60</v>
      </c>
      <c r="I23" s="34">
        <v>6</v>
      </c>
      <c r="J23" s="35">
        <f t="shared" si="11"/>
        <v>10</v>
      </c>
      <c r="K23" s="3">
        <f>'HOSP 06 DIAS DE ESTANCIA DIV'!I23</f>
        <v>572</v>
      </c>
      <c r="L23" s="3">
        <f>'HOSP 06 DIAS DE ESTANCIA DIV'!J23</f>
        <v>74</v>
      </c>
      <c r="M23" s="34">
        <v>10</v>
      </c>
      <c r="N23" s="35">
        <f t="shared" si="12"/>
        <v>7.4</v>
      </c>
      <c r="O23" s="3">
        <f>'HOSP 06 DIAS DE ESTANCIA DIV'!L23</f>
        <v>88</v>
      </c>
      <c r="P23" s="3">
        <f>'HOSP 06 DIAS DE ESTANCIA DIV'!M23</f>
        <v>49</v>
      </c>
      <c r="Q23" s="34">
        <v>5</v>
      </c>
      <c r="R23" s="35">
        <f t="shared" si="13"/>
        <v>9.8000000000000007</v>
      </c>
      <c r="T23" s="39">
        <f t="shared" si="15"/>
        <v>1196</v>
      </c>
      <c r="U23" s="39">
        <f t="shared" si="16"/>
        <v>282</v>
      </c>
      <c r="V23" s="39">
        <f t="shared" si="17"/>
        <v>36</v>
      </c>
      <c r="W23" s="39">
        <f t="shared" si="18"/>
        <v>7.833333333333333</v>
      </c>
    </row>
    <row r="24" spans="2:23" x14ac:dyDescent="0.25">
      <c r="B24" t="s">
        <v>4</v>
      </c>
      <c r="C24" s="3">
        <f>'HOSP 06 DIAS DE ESTANCIA DIV'!C24</f>
        <v>59</v>
      </c>
      <c r="D24" s="3">
        <f>'HOSP 06 DIAS DE ESTANCIA DIV'!D24</f>
        <v>37</v>
      </c>
      <c r="E24" s="3">
        <v>3</v>
      </c>
      <c r="F24" s="35">
        <f t="shared" si="10"/>
        <v>12.333333333333334</v>
      </c>
      <c r="G24" s="3">
        <f>'HOSP 06 DIAS DE ESTANCIA DIV'!F24</f>
        <v>4</v>
      </c>
      <c r="H24" s="3">
        <f>'HOSP 06 DIAS DE ESTANCIA DIV'!G24</f>
        <v>4</v>
      </c>
      <c r="I24" s="34">
        <v>2</v>
      </c>
      <c r="J24" s="35">
        <f t="shared" si="11"/>
        <v>2</v>
      </c>
      <c r="K24" s="3">
        <f>'HOSP 06 DIAS DE ESTANCIA DIV'!I24</f>
        <v>102</v>
      </c>
      <c r="L24" s="3">
        <f>'HOSP 06 DIAS DE ESTANCIA DIV'!J24</f>
        <v>39</v>
      </c>
      <c r="M24" s="34">
        <v>5</v>
      </c>
      <c r="N24" s="35">
        <f t="shared" si="12"/>
        <v>7.8</v>
      </c>
      <c r="O24" s="3">
        <f>'HOSP 06 DIAS DE ESTANCIA DIV'!L24</f>
        <v>7</v>
      </c>
      <c r="P24" s="3">
        <f>'HOSP 06 DIAS DE ESTANCIA DIV'!M24</f>
        <v>6</v>
      </c>
      <c r="Q24" s="34">
        <v>1</v>
      </c>
      <c r="R24" s="35">
        <f t="shared" si="13"/>
        <v>6</v>
      </c>
      <c r="T24" s="39">
        <f t="shared" si="15"/>
        <v>172</v>
      </c>
      <c r="U24" s="39">
        <f t="shared" si="16"/>
        <v>86</v>
      </c>
      <c r="V24" s="39">
        <f t="shared" si="17"/>
        <v>11</v>
      </c>
      <c r="W24" s="39">
        <f t="shared" si="18"/>
        <v>7.8181818181818183</v>
      </c>
    </row>
    <row r="25" spans="2:23" x14ac:dyDescent="0.25">
      <c r="B25" t="s">
        <v>5</v>
      </c>
      <c r="C25" s="3">
        <f>'HOSP 06 DIAS DE ESTANCIA DIV'!C25</f>
        <v>29</v>
      </c>
      <c r="D25" s="3">
        <f>'HOSP 06 DIAS DE ESTANCIA DIV'!D25</f>
        <v>22</v>
      </c>
      <c r="E25" s="3">
        <v>2</v>
      </c>
      <c r="F25" s="35">
        <f t="shared" si="10"/>
        <v>11</v>
      </c>
      <c r="G25" s="3">
        <f>'HOSP 06 DIAS DE ESTANCIA DIV'!F25</f>
        <v>5</v>
      </c>
      <c r="H25" s="3">
        <f>'HOSP 06 DIAS DE ESTANCIA DIV'!G25</f>
        <v>5</v>
      </c>
      <c r="I25" s="34">
        <v>2</v>
      </c>
      <c r="J25" s="35">
        <f t="shared" si="11"/>
        <v>2.5</v>
      </c>
      <c r="K25" s="3">
        <f>'HOSP 06 DIAS DE ESTANCIA DIV'!I25</f>
        <v>21</v>
      </c>
      <c r="L25" s="3">
        <f>'HOSP 06 DIAS DE ESTANCIA DIV'!J25</f>
        <v>12</v>
      </c>
      <c r="M25" s="34">
        <v>2</v>
      </c>
      <c r="N25" s="35">
        <f t="shared" si="12"/>
        <v>6</v>
      </c>
      <c r="O25" s="3">
        <f>'HOSP 06 DIAS DE ESTANCIA DIV'!L25</f>
        <v>1</v>
      </c>
      <c r="P25" s="3">
        <f>'HOSP 06 DIAS DE ESTANCIA DIV'!M25</f>
        <v>1</v>
      </c>
      <c r="Q25" s="34">
        <v>1</v>
      </c>
      <c r="R25" s="35">
        <f t="shared" si="13"/>
        <v>1</v>
      </c>
      <c r="T25" s="39">
        <f t="shared" si="15"/>
        <v>56</v>
      </c>
      <c r="U25" s="39">
        <f t="shared" si="16"/>
        <v>40</v>
      </c>
      <c r="V25" s="39">
        <f t="shared" si="17"/>
        <v>7</v>
      </c>
      <c r="W25" s="39">
        <f t="shared" si="18"/>
        <v>5.7142857142857144</v>
      </c>
    </row>
    <row r="26" spans="2:23" x14ac:dyDescent="0.25">
      <c r="B26" t="s">
        <v>192</v>
      </c>
      <c r="C26" s="3">
        <f>'HOSP 06 DIAS DE ESTANCIA DIV'!C26</f>
        <v>1411</v>
      </c>
      <c r="D26" s="3">
        <f>'HOSP 06 DIAS DE ESTANCIA DIV'!D26</f>
        <v>351</v>
      </c>
      <c r="E26" s="3">
        <v>42</v>
      </c>
      <c r="F26" s="111">
        <f t="shared" si="10"/>
        <v>8.3571428571428577</v>
      </c>
      <c r="G26" s="3">
        <f>'HOSP 06 DIAS DE ESTANCIA DIV'!F26</f>
        <v>547</v>
      </c>
      <c r="H26" s="3">
        <f>'HOSP 06 DIAS DE ESTANCIA DIV'!G26</f>
        <v>273</v>
      </c>
      <c r="I26" s="3">
        <v>25</v>
      </c>
      <c r="J26" s="3">
        <f t="shared" si="11"/>
        <v>10.92</v>
      </c>
      <c r="K26" s="3">
        <f>'HOSP 06 DIAS DE ESTANCIA DIV'!I26</f>
        <v>1383</v>
      </c>
      <c r="L26" s="3">
        <f>'HOSP 06 DIAS DE ESTANCIA DIV'!J26</f>
        <v>227</v>
      </c>
      <c r="M26" s="3">
        <v>59</v>
      </c>
      <c r="N26" s="111">
        <f t="shared" si="12"/>
        <v>3.847457627118644</v>
      </c>
      <c r="O26" s="3">
        <f>'HOSP 06 DIAS DE ESTANCIA DIV'!L26</f>
        <v>582</v>
      </c>
      <c r="P26" s="3">
        <f>'HOSP 06 DIAS DE ESTANCIA DIV'!M26</f>
        <v>185</v>
      </c>
      <c r="Q26" s="3">
        <v>26</v>
      </c>
      <c r="R26" s="111">
        <f t="shared" si="13"/>
        <v>7.115384615384615</v>
      </c>
      <c r="T26" s="39">
        <f t="shared" ref="T26" si="19">C26+G26+K26+O26</f>
        <v>3923</v>
      </c>
      <c r="U26" s="39">
        <f t="shared" ref="U26" si="20">D26+H26+L26+P26</f>
        <v>1036</v>
      </c>
      <c r="V26" s="39">
        <f t="shared" si="17"/>
        <v>152</v>
      </c>
      <c r="W26" s="39">
        <f t="shared" si="18"/>
        <v>6.8157894736842106</v>
      </c>
    </row>
    <row r="28" spans="2:23" x14ac:dyDescent="0.25">
      <c r="B28" s="255" t="s">
        <v>12</v>
      </c>
      <c r="C28" s="251"/>
      <c r="D28" s="251"/>
      <c r="E28" s="251"/>
      <c r="F28" s="251"/>
      <c r="G28" s="251"/>
      <c r="H28" s="251"/>
      <c r="I28" s="251"/>
      <c r="J28" s="251"/>
      <c r="K28" s="251"/>
      <c r="L28" s="251"/>
      <c r="M28" s="251"/>
      <c r="N28" s="251"/>
      <c r="O28" s="251"/>
      <c r="P28" s="251"/>
      <c r="Q28" s="251"/>
      <c r="R28" s="251"/>
      <c r="S28" s="254"/>
      <c r="T28" s="254"/>
      <c r="U28" s="254"/>
    </row>
    <row r="29" spans="2:23" x14ac:dyDescent="0.25">
      <c r="B29" s="255"/>
      <c r="C29" s="252" t="s">
        <v>27</v>
      </c>
      <c r="D29" s="252"/>
      <c r="E29" s="252"/>
      <c r="F29" s="252"/>
      <c r="G29" s="252" t="s">
        <v>28</v>
      </c>
      <c r="H29" s="252"/>
      <c r="I29" s="252"/>
      <c r="J29" s="252"/>
      <c r="K29" s="252" t="s">
        <v>29</v>
      </c>
      <c r="L29" s="252"/>
      <c r="M29" s="252"/>
      <c r="N29" s="252"/>
      <c r="O29" s="252" t="s">
        <v>30</v>
      </c>
      <c r="P29" s="252"/>
      <c r="Q29" s="252"/>
      <c r="R29" s="252"/>
    </row>
    <row r="30" spans="2:23" x14ac:dyDescent="0.25">
      <c r="C30" s="253"/>
      <c r="D30" s="253"/>
      <c r="E30" s="253"/>
      <c r="F30" s="253"/>
      <c r="G30" s="253"/>
      <c r="H30" s="253"/>
      <c r="I30" s="253"/>
      <c r="J30" s="253"/>
      <c r="K30" s="253"/>
      <c r="L30" s="253"/>
      <c r="M30" s="253"/>
      <c r="N30" s="253"/>
      <c r="O30" s="253"/>
      <c r="P30" s="253"/>
      <c r="Q30" s="253"/>
      <c r="R30" s="253"/>
      <c r="S30" s="1"/>
      <c r="T30" s="2"/>
      <c r="U30" s="1"/>
      <c r="V30" s="1"/>
      <c r="W30" s="2"/>
    </row>
    <row r="31" spans="2:23" s="37" customFormat="1" ht="30" x14ac:dyDescent="0.25">
      <c r="B31" s="36" t="s">
        <v>9</v>
      </c>
      <c r="C31" s="1" t="s">
        <v>33</v>
      </c>
      <c r="D31" s="1" t="s">
        <v>32</v>
      </c>
      <c r="E31" s="1" t="s">
        <v>35</v>
      </c>
      <c r="F31" s="1"/>
      <c r="G31" s="1" t="s">
        <v>33</v>
      </c>
      <c r="H31" s="1" t="s">
        <v>32</v>
      </c>
      <c r="I31" s="1" t="s">
        <v>35</v>
      </c>
      <c r="J31" s="1"/>
      <c r="K31" s="1" t="s">
        <v>33</v>
      </c>
      <c r="L31" s="1" t="s">
        <v>32</v>
      </c>
      <c r="M31" s="1" t="s">
        <v>35</v>
      </c>
      <c r="N31" s="1"/>
      <c r="O31" s="1" t="s">
        <v>33</v>
      </c>
      <c r="P31" s="1" t="s">
        <v>32</v>
      </c>
      <c r="Q31" s="1" t="s">
        <v>35</v>
      </c>
      <c r="R31" s="1"/>
      <c r="S31" s="1"/>
      <c r="T31" s="36"/>
      <c r="U31" s="1"/>
      <c r="V31" s="1"/>
      <c r="W31" s="36"/>
    </row>
    <row r="32" spans="2:23" x14ac:dyDescent="0.25">
      <c r="B32" t="s">
        <v>0</v>
      </c>
      <c r="C32" s="3">
        <f>SUM(C33:C38)</f>
        <v>0</v>
      </c>
      <c r="D32" s="3">
        <f>SUM(D33:D38)</f>
        <v>0</v>
      </c>
      <c r="E32" s="3">
        <f>SUM(E33:E37)</f>
        <v>70</v>
      </c>
      <c r="F32" s="35">
        <f t="shared" ref="F32:F38" si="21">D32/E32</f>
        <v>0</v>
      </c>
      <c r="G32" s="3">
        <f>SUM(G33:G38)</f>
        <v>0</v>
      </c>
      <c r="H32" s="3">
        <f>SUM(H33:H38)</f>
        <v>0</v>
      </c>
      <c r="I32" s="34">
        <f>SUM(I33:I37)</f>
        <v>49</v>
      </c>
      <c r="J32" s="35">
        <f t="shared" ref="J32:J38" si="22">H32/I32</f>
        <v>0</v>
      </c>
      <c r="K32" s="3">
        <f>SUM(K33:K38)</f>
        <v>0</v>
      </c>
      <c r="L32" s="3">
        <f>SUM(L33:L38)</f>
        <v>0</v>
      </c>
      <c r="M32" s="34">
        <f>SUM(M33:M37)</f>
        <v>69</v>
      </c>
      <c r="N32" s="35">
        <f t="shared" ref="N32:N38" si="23">L32/M32</f>
        <v>0</v>
      </c>
      <c r="O32" s="3">
        <f>SUM(O33:O38)</f>
        <v>0</v>
      </c>
      <c r="P32" s="3">
        <f>SUM(P33:P38)</f>
        <v>0</v>
      </c>
      <c r="Q32" s="34">
        <f>SUM(Q33:Q37)</f>
        <v>47</v>
      </c>
      <c r="R32" s="35">
        <f t="shared" ref="R32:R38" si="24">P32/Q32</f>
        <v>0</v>
      </c>
      <c r="T32" s="39">
        <f>C32+G32+K32+O32</f>
        <v>0</v>
      </c>
      <c r="U32" s="39">
        <f t="shared" ref="U32:V32" si="25">D32+H32+L32+P32</f>
        <v>0</v>
      </c>
      <c r="V32" s="39">
        <f t="shared" si="25"/>
        <v>235</v>
      </c>
      <c r="W32" s="39">
        <f>U32/V32</f>
        <v>0</v>
      </c>
    </row>
    <row r="33" spans="2:23" x14ac:dyDescent="0.25">
      <c r="B33" t="s">
        <v>1</v>
      </c>
      <c r="C33" s="3">
        <f>'HOSP 06 DIAS DE ESTANCIA DIV'!C33</f>
        <v>0</v>
      </c>
      <c r="D33" s="3">
        <f>'HOSP 06 DIAS DE ESTANCIA DIV'!D33</f>
        <v>0</v>
      </c>
      <c r="E33" s="3">
        <v>49</v>
      </c>
      <c r="F33" s="35">
        <f t="shared" si="21"/>
        <v>0</v>
      </c>
      <c r="G33" s="3">
        <f>'HOSP 06 DIAS DE ESTANCIA DIV'!F33</f>
        <v>0</v>
      </c>
      <c r="H33" s="3">
        <f>'HOSP 06 DIAS DE ESTANCIA DIV'!G33</f>
        <v>0</v>
      </c>
      <c r="I33" s="34">
        <v>37</v>
      </c>
      <c r="J33" s="35">
        <f t="shared" si="22"/>
        <v>0</v>
      </c>
      <c r="K33" s="3">
        <f>'HOSP 06 DIAS DE ESTANCIA DIV'!I33</f>
        <v>0</v>
      </c>
      <c r="L33" s="3">
        <f>'HOSP 06 DIAS DE ESTANCIA DIV'!J33</f>
        <v>0</v>
      </c>
      <c r="M33" s="34">
        <v>46</v>
      </c>
      <c r="N33" s="35">
        <f t="shared" si="23"/>
        <v>0</v>
      </c>
      <c r="O33" s="3">
        <f>'HOSP 06 DIAS DE ESTANCIA DIV'!L33</f>
        <v>0</v>
      </c>
      <c r="P33" s="3">
        <f>'HOSP 06 DIAS DE ESTANCIA DIV'!M33</f>
        <v>0</v>
      </c>
      <c r="Q33" s="34">
        <v>39</v>
      </c>
      <c r="R33" s="35">
        <f t="shared" si="24"/>
        <v>0</v>
      </c>
      <c r="T33" s="39">
        <f t="shared" ref="T33:T37" si="26">C33+G33+K33+O33</f>
        <v>0</v>
      </c>
      <c r="U33" s="39">
        <f t="shared" ref="U33:U37" si="27">D33+H33+L33+P33</f>
        <v>0</v>
      </c>
      <c r="V33" s="39">
        <f t="shared" ref="V33:V38" si="28">E33+I33+M33+Q33</f>
        <v>171</v>
      </c>
      <c r="W33" s="39">
        <f t="shared" ref="W33:W38" si="29">U33/V33</f>
        <v>0</v>
      </c>
    </row>
    <row r="34" spans="2:23" x14ac:dyDescent="0.25">
      <c r="B34" t="s">
        <v>2</v>
      </c>
      <c r="C34" s="3">
        <f>'HOSP 06 DIAS DE ESTANCIA DIV'!C34</f>
        <v>0</v>
      </c>
      <c r="D34" s="3">
        <f>'HOSP 06 DIAS DE ESTANCIA DIV'!D34</f>
        <v>0</v>
      </c>
      <c r="E34" s="3">
        <v>1</v>
      </c>
      <c r="F34" s="35">
        <f t="shared" si="21"/>
        <v>0</v>
      </c>
      <c r="G34" s="3">
        <f>'HOSP 06 DIAS DE ESTANCIA DIV'!F34</f>
        <v>0</v>
      </c>
      <c r="H34" s="3">
        <f>'HOSP 06 DIAS DE ESTANCIA DIV'!G34</f>
        <v>0</v>
      </c>
      <c r="I34" s="34">
        <v>2</v>
      </c>
      <c r="J34" s="35">
        <f t="shared" si="22"/>
        <v>0</v>
      </c>
      <c r="K34" s="3">
        <f>'HOSP 06 DIAS DE ESTANCIA DIV'!I34</f>
        <v>0</v>
      </c>
      <c r="L34" s="3">
        <f>'HOSP 06 DIAS DE ESTANCIA DIV'!J34</f>
        <v>0</v>
      </c>
      <c r="M34" s="34">
        <v>6</v>
      </c>
      <c r="N34" s="35">
        <f t="shared" si="23"/>
        <v>0</v>
      </c>
      <c r="O34" s="3">
        <f>'HOSP 06 DIAS DE ESTANCIA DIV'!L34</f>
        <v>0</v>
      </c>
      <c r="P34" s="3">
        <f>'HOSP 06 DIAS DE ESTANCIA DIV'!M34</f>
        <v>0</v>
      </c>
      <c r="Q34" s="34">
        <v>1</v>
      </c>
      <c r="R34" s="35">
        <f t="shared" si="24"/>
        <v>0</v>
      </c>
      <c r="T34" s="39">
        <f t="shared" si="26"/>
        <v>0</v>
      </c>
      <c r="U34" s="39">
        <f t="shared" si="27"/>
        <v>0</v>
      </c>
      <c r="V34" s="39">
        <f t="shared" si="28"/>
        <v>10</v>
      </c>
      <c r="W34" s="39">
        <f t="shared" si="29"/>
        <v>0</v>
      </c>
    </row>
    <row r="35" spans="2:23" x14ac:dyDescent="0.25">
      <c r="B35" t="s">
        <v>3</v>
      </c>
      <c r="C35" s="3">
        <f>'HOSP 06 DIAS DE ESTANCIA DIV'!C35</f>
        <v>0</v>
      </c>
      <c r="D35" s="3">
        <f>'HOSP 06 DIAS DE ESTANCIA DIV'!D35</f>
        <v>0</v>
      </c>
      <c r="E35" s="3">
        <v>15</v>
      </c>
      <c r="F35" s="35">
        <f t="shared" si="21"/>
        <v>0</v>
      </c>
      <c r="G35" s="3">
        <f>'HOSP 06 DIAS DE ESTANCIA DIV'!F35</f>
        <v>0</v>
      </c>
      <c r="H35" s="3">
        <f>'HOSP 06 DIAS DE ESTANCIA DIV'!G35</f>
        <v>0</v>
      </c>
      <c r="I35" s="34">
        <v>6</v>
      </c>
      <c r="J35" s="35">
        <f t="shared" si="22"/>
        <v>0</v>
      </c>
      <c r="K35" s="3">
        <f>'HOSP 06 DIAS DE ESTANCIA DIV'!I35</f>
        <v>0</v>
      </c>
      <c r="L35" s="3">
        <f>'HOSP 06 DIAS DE ESTANCIA DIV'!J35</f>
        <v>0</v>
      </c>
      <c r="M35" s="34">
        <v>10</v>
      </c>
      <c r="N35" s="35">
        <f t="shared" si="23"/>
        <v>0</v>
      </c>
      <c r="O35" s="3">
        <f>'HOSP 06 DIAS DE ESTANCIA DIV'!L35</f>
        <v>0</v>
      </c>
      <c r="P35" s="3">
        <f>'HOSP 06 DIAS DE ESTANCIA DIV'!M35</f>
        <v>0</v>
      </c>
      <c r="Q35" s="34">
        <v>5</v>
      </c>
      <c r="R35" s="35">
        <f t="shared" si="24"/>
        <v>0</v>
      </c>
      <c r="T35" s="39">
        <f t="shared" si="26"/>
        <v>0</v>
      </c>
      <c r="U35" s="39">
        <f t="shared" si="27"/>
        <v>0</v>
      </c>
      <c r="V35" s="39">
        <f t="shared" si="28"/>
        <v>36</v>
      </c>
      <c r="W35" s="39">
        <f t="shared" si="29"/>
        <v>0</v>
      </c>
    </row>
    <row r="36" spans="2:23" x14ac:dyDescent="0.25">
      <c r="B36" t="s">
        <v>4</v>
      </c>
      <c r="C36" s="3">
        <f>'HOSP 06 DIAS DE ESTANCIA DIV'!C36</f>
        <v>0</v>
      </c>
      <c r="D36" s="3">
        <f>'HOSP 06 DIAS DE ESTANCIA DIV'!D36</f>
        <v>0</v>
      </c>
      <c r="E36" s="3">
        <v>3</v>
      </c>
      <c r="F36" s="35">
        <f t="shared" si="21"/>
        <v>0</v>
      </c>
      <c r="G36" s="3">
        <f>'HOSP 06 DIAS DE ESTANCIA DIV'!F36</f>
        <v>0</v>
      </c>
      <c r="H36" s="3">
        <f>'HOSP 06 DIAS DE ESTANCIA DIV'!G36</f>
        <v>0</v>
      </c>
      <c r="I36" s="34">
        <v>2</v>
      </c>
      <c r="J36" s="35">
        <f t="shared" si="22"/>
        <v>0</v>
      </c>
      <c r="K36" s="3">
        <f>'HOSP 06 DIAS DE ESTANCIA DIV'!I36</f>
        <v>0</v>
      </c>
      <c r="L36" s="3">
        <f>'HOSP 06 DIAS DE ESTANCIA DIV'!J36</f>
        <v>0</v>
      </c>
      <c r="M36" s="34">
        <v>5</v>
      </c>
      <c r="N36" s="35">
        <f t="shared" si="23"/>
        <v>0</v>
      </c>
      <c r="O36" s="3">
        <f>'HOSP 06 DIAS DE ESTANCIA DIV'!L36</f>
        <v>0</v>
      </c>
      <c r="P36" s="3">
        <f>'HOSP 06 DIAS DE ESTANCIA DIV'!M36</f>
        <v>0</v>
      </c>
      <c r="Q36" s="34">
        <v>1</v>
      </c>
      <c r="R36" s="35">
        <f t="shared" si="24"/>
        <v>0</v>
      </c>
      <c r="T36" s="39">
        <f t="shared" si="26"/>
        <v>0</v>
      </c>
      <c r="U36" s="39">
        <f t="shared" si="27"/>
        <v>0</v>
      </c>
      <c r="V36" s="39">
        <f t="shared" si="28"/>
        <v>11</v>
      </c>
      <c r="W36" s="39">
        <f t="shared" si="29"/>
        <v>0</v>
      </c>
    </row>
    <row r="37" spans="2:23" x14ac:dyDescent="0.25">
      <c r="B37" t="s">
        <v>5</v>
      </c>
      <c r="C37" s="3">
        <f>'HOSP 06 DIAS DE ESTANCIA DIV'!C37</f>
        <v>0</v>
      </c>
      <c r="D37" s="3">
        <f>'HOSP 06 DIAS DE ESTANCIA DIV'!D37</f>
        <v>0</v>
      </c>
      <c r="E37" s="3">
        <v>2</v>
      </c>
      <c r="F37" s="35">
        <f t="shared" si="21"/>
        <v>0</v>
      </c>
      <c r="G37" s="3">
        <f>'HOSP 06 DIAS DE ESTANCIA DIV'!F37</f>
        <v>0</v>
      </c>
      <c r="H37" s="3">
        <f>'HOSP 06 DIAS DE ESTANCIA DIV'!G37</f>
        <v>0</v>
      </c>
      <c r="I37" s="34">
        <v>2</v>
      </c>
      <c r="J37" s="35">
        <f t="shared" si="22"/>
        <v>0</v>
      </c>
      <c r="K37" s="3">
        <f>'HOSP 06 DIAS DE ESTANCIA DIV'!I37</f>
        <v>0</v>
      </c>
      <c r="L37" s="3">
        <f>'HOSP 06 DIAS DE ESTANCIA DIV'!J37</f>
        <v>0</v>
      </c>
      <c r="M37" s="34">
        <v>2</v>
      </c>
      <c r="N37" s="35">
        <f t="shared" si="23"/>
        <v>0</v>
      </c>
      <c r="O37" s="3">
        <f>'HOSP 06 DIAS DE ESTANCIA DIV'!L37</f>
        <v>0</v>
      </c>
      <c r="P37" s="3">
        <f>'HOSP 06 DIAS DE ESTANCIA DIV'!M37</f>
        <v>0</v>
      </c>
      <c r="Q37" s="34">
        <v>1</v>
      </c>
      <c r="R37" s="35">
        <f t="shared" si="24"/>
        <v>0</v>
      </c>
      <c r="T37" s="39">
        <f t="shared" si="26"/>
        <v>0</v>
      </c>
      <c r="U37" s="39">
        <f t="shared" si="27"/>
        <v>0</v>
      </c>
      <c r="V37" s="39">
        <f t="shared" si="28"/>
        <v>7</v>
      </c>
      <c r="W37" s="39">
        <f t="shared" si="29"/>
        <v>0</v>
      </c>
    </row>
    <row r="38" spans="2:23" x14ac:dyDescent="0.25">
      <c r="B38" t="s">
        <v>192</v>
      </c>
      <c r="C38" s="3">
        <f>'HOSP 06 DIAS DE ESTANCIA DIV'!C38</f>
        <v>0</v>
      </c>
      <c r="D38" s="3">
        <f>'HOSP 06 DIAS DE ESTANCIA DIV'!D38</f>
        <v>0</v>
      </c>
      <c r="E38" s="3">
        <v>42</v>
      </c>
      <c r="F38" s="111">
        <f t="shared" si="21"/>
        <v>0</v>
      </c>
      <c r="G38" s="3">
        <f>'HOSP 06 DIAS DE ESTANCIA DIV'!F38</f>
        <v>0</v>
      </c>
      <c r="H38" s="3">
        <f>'HOSP 06 DIAS DE ESTANCIA DIV'!G38</f>
        <v>0</v>
      </c>
      <c r="I38" s="3">
        <v>25</v>
      </c>
      <c r="J38" s="3">
        <f t="shared" si="22"/>
        <v>0</v>
      </c>
      <c r="K38" s="3">
        <f>'HOSP 06 DIAS DE ESTANCIA DIV'!I38</f>
        <v>0</v>
      </c>
      <c r="L38" s="3">
        <f>'HOSP 06 DIAS DE ESTANCIA DIV'!J38</f>
        <v>0</v>
      </c>
      <c r="M38" s="3">
        <v>59</v>
      </c>
      <c r="N38" s="111">
        <f t="shared" si="23"/>
        <v>0</v>
      </c>
      <c r="O38" s="3">
        <f>'HOSP 06 DIAS DE ESTANCIA DIV'!L38</f>
        <v>0</v>
      </c>
      <c r="P38" s="3">
        <f>'HOSP 06 DIAS DE ESTANCIA DIV'!M38</f>
        <v>0</v>
      </c>
      <c r="Q38" s="3">
        <v>26</v>
      </c>
      <c r="R38" s="111">
        <f t="shared" si="24"/>
        <v>0</v>
      </c>
      <c r="T38" s="39">
        <f t="shared" ref="T38" si="30">C38+G38+K38+O38</f>
        <v>0</v>
      </c>
      <c r="U38" s="39">
        <f t="shared" ref="U38" si="31">D38+H38+L38+P38</f>
        <v>0</v>
      </c>
      <c r="V38" s="39">
        <f t="shared" si="28"/>
        <v>152</v>
      </c>
      <c r="W38" s="39">
        <f t="shared" si="29"/>
        <v>0</v>
      </c>
    </row>
    <row r="40" spans="2:23" x14ac:dyDescent="0.25">
      <c r="B40" s="255" t="s">
        <v>13</v>
      </c>
      <c r="C40" s="251"/>
      <c r="D40" s="251"/>
      <c r="E40" s="251"/>
      <c r="F40" s="251"/>
      <c r="G40" s="251"/>
      <c r="H40" s="251"/>
      <c r="I40" s="251"/>
      <c r="J40" s="251"/>
      <c r="K40" s="251"/>
      <c r="L40" s="251"/>
      <c r="M40" s="251"/>
      <c r="N40" s="251"/>
      <c r="O40" s="251"/>
      <c r="P40" s="251"/>
      <c r="Q40" s="251"/>
      <c r="R40" s="251"/>
      <c r="S40" s="254"/>
      <c r="T40" s="254"/>
      <c r="U40" s="254"/>
    </row>
    <row r="41" spans="2:23" x14ac:dyDescent="0.25">
      <c r="B41" s="255"/>
      <c r="C41" s="252" t="s">
        <v>27</v>
      </c>
      <c r="D41" s="252"/>
      <c r="E41" s="252"/>
      <c r="F41" s="252"/>
      <c r="G41" s="252" t="s">
        <v>28</v>
      </c>
      <c r="H41" s="252"/>
      <c r="I41" s="252"/>
      <c r="J41" s="252"/>
      <c r="K41" s="252" t="s">
        <v>29</v>
      </c>
      <c r="L41" s="252"/>
      <c r="M41" s="252"/>
      <c r="N41" s="252"/>
      <c r="O41" s="252" t="s">
        <v>30</v>
      </c>
      <c r="P41" s="252"/>
      <c r="Q41" s="252"/>
      <c r="R41" s="252"/>
    </row>
    <row r="42" spans="2:23" ht="18" customHeight="1" x14ac:dyDescent="0.25">
      <c r="C42" s="253"/>
      <c r="D42" s="253"/>
      <c r="E42" s="253"/>
      <c r="F42" s="253"/>
      <c r="G42" s="253"/>
      <c r="H42" s="253"/>
      <c r="I42" s="253"/>
      <c r="J42" s="253"/>
      <c r="K42" s="253"/>
      <c r="L42" s="253"/>
      <c r="M42" s="253"/>
      <c r="N42" s="253"/>
      <c r="O42" s="253"/>
      <c r="P42" s="253"/>
      <c r="Q42" s="253"/>
      <c r="R42" s="253"/>
      <c r="S42" s="1"/>
      <c r="T42" s="2"/>
      <c r="U42" s="1"/>
      <c r="V42" s="1"/>
      <c r="W42" s="2"/>
    </row>
    <row r="43" spans="2:23" s="37" customFormat="1" ht="30" x14ac:dyDescent="0.25">
      <c r="B43" s="36" t="s">
        <v>9</v>
      </c>
      <c r="C43" s="1" t="s">
        <v>33</v>
      </c>
      <c r="D43" s="1" t="s">
        <v>32</v>
      </c>
      <c r="E43" s="1" t="s">
        <v>35</v>
      </c>
      <c r="F43" s="1"/>
      <c r="G43" s="1" t="s">
        <v>33</v>
      </c>
      <c r="H43" s="1" t="s">
        <v>32</v>
      </c>
      <c r="I43" s="1" t="s">
        <v>35</v>
      </c>
      <c r="J43" s="1"/>
      <c r="K43" s="1" t="s">
        <v>33</v>
      </c>
      <c r="L43" s="1" t="s">
        <v>32</v>
      </c>
      <c r="M43" s="1" t="s">
        <v>35</v>
      </c>
      <c r="N43" s="1"/>
      <c r="O43" s="1" t="s">
        <v>33</v>
      </c>
      <c r="P43" s="1" t="s">
        <v>32</v>
      </c>
      <c r="Q43" s="1" t="s">
        <v>35</v>
      </c>
      <c r="R43" s="1"/>
      <c r="S43" s="1"/>
      <c r="T43" s="36"/>
      <c r="U43" s="1"/>
      <c r="V43" s="1"/>
      <c r="W43" s="36"/>
    </row>
    <row r="44" spans="2:23" x14ac:dyDescent="0.25">
      <c r="B44" t="s">
        <v>0</v>
      </c>
      <c r="E44" s="3">
        <f>SUM(E45:E49)</f>
        <v>70</v>
      </c>
      <c r="F44" s="35">
        <f t="shared" ref="F44:F50" si="32">D44/E44</f>
        <v>0</v>
      </c>
      <c r="H44" s="34"/>
      <c r="I44" s="34">
        <f>SUM(I45:I49)</f>
        <v>49</v>
      </c>
      <c r="J44" s="35">
        <f t="shared" ref="J44:J50" si="33">H44/I44</f>
        <v>0</v>
      </c>
      <c r="L44" s="33"/>
      <c r="M44" s="34">
        <f>SUM(M45:M49)</f>
        <v>69</v>
      </c>
      <c r="N44" s="35">
        <f t="shared" ref="N44:N50" si="34">L44/M44</f>
        <v>0</v>
      </c>
      <c r="P44" s="34"/>
      <c r="Q44" s="34">
        <f>SUM(Q45:Q49)</f>
        <v>47</v>
      </c>
      <c r="R44" s="35">
        <f t="shared" ref="R44:R50" si="35">P44/Q44</f>
        <v>0</v>
      </c>
      <c r="T44" s="32"/>
    </row>
    <row r="45" spans="2:23" x14ac:dyDescent="0.25">
      <c r="B45" t="s">
        <v>1</v>
      </c>
      <c r="C45" s="3">
        <f>' INTERVALO POR DIVISI '!C45</f>
        <v>0</v>
      </c>
      <c r="D45" s="3">
        <f>' INTERVALO POR DIVISI '!D45</f>
        <v>0</v>
      </c>
      <c r="E45" s="3">
        <v>49</v>
      </c>
      <c r="F45" s="35">
        <f t="shared" si="32"/>
        <v>0</v>
      </c>
      <c r="G45" s="3">
        <f>' INTERVALO POR DIVISI '!G45</f>
        <v>0</v>
      </c>
      <c r="H45" s="3">
        <f>' INTERVALO POR DIVISI '!H45</f>
        <v>0</v>
      </c>
      <c r="I45" s="34">
        <v>37</v>
      </c>
      <c r="J45" s="35">
        <f t="shared" si="33"/>
        <v>0</v>
      </c>
      <c r="K45" s="3">
        <f>' INTERVALO POR DIVISI '!K45</f>
        <v>0</v>
      </c>
      <c r="L45" s="3">
        <f>' INTERVALO POR DIVISI '!L45</f>
        <v>0</v>
      </c>
      <c r="M45" s="34">
        <v>46</v>
      </c>
      <c r="N45" s="35">
        <f t="shared" si="34"/>
        <v>0</v>
      </c>
      <c r="O45" s="3">
        <f>' INTERVALO POR DIVISI '!O45</f>
        <v>0</v>
      </c>
      <c r="P45" s="3">
        <f>' INTERVALO POR DIVISI '!P45</f>
        <v>0</v>
      </c>
      <c r="Q45" s="34">
        <v>39</v>
      </c>
      <c r="R45" s="35">
        <f t="shared" si="35"/>
        <v>0</v>
      </c>
      <c r="T45" s="39">
        <f t="shared" ref="T45" si="36">C45+G45+K45+O45</f>
        <v>0</v>
      </c>
      <c r="U45" s="39">
        <f t="shared" ref="U45" si="37">D45+H45+L45+P45</f>
        <v>0</v>
      </c>
      <c r="V45" s="39">
        <f t="shared" ref="V45" si="38">E45+I45+M45+Q45</f>
        <v>171</v>
      </c>
      <c r="W45" s="39">
        <f t="shared" ref="W45" si="39">U45/V45</f>
        <v>0</v>
      </c>
    </row>
    <row r="46" spans="2:23" x14ac:dyDescent="0.25">
      <c r="B46" t="s">
        <v>2</v>
      </c>
      <c r="C46" s="3">
        <f>' INTERVALO POR DIVISI '!C46</f>
        <v>0</v>
      </c>
      <c r="D46" s="3">
        <f>' INTERVALO POR DIVISI '!D46</f>
        <v>0</v>
      </c>
      <c r="E46" s="3">
        <v>1</v>
      </c>
      <c r="F46" s="35">
        <f t="shared" si="32"/>
        <v>0</v>
      </c>
      <c r="G46" s="3">
        <f>' INTERVALO POR DIVISI '!G46</f>
        <v>0</v>
      </c>
      <c r="H46" s="3">
        <f>' INTERVALO POR DIVISI '!H46</f>
        <v>0</v>
      </c>
      <c r="I46" s="34">
        <v>2</v>
      </c>
      <c r="J46" s="35">
        <f t="shared" si="33"/>
        <v>0</v>
      </c>
      <c r="K46" s="3">
        <f>' INTERVALO POR DIVISI '!K46</f>
        <v>0</v>
      </c>
      <c r="L46" s="3">
        <f>' INTERVALO POR DIVISI '!L46</f>
        <v>0</v>
      </c>
      <c r="M46" s="34">
        <v>6</v>
      </c>
      <c r="N46" s="35">
        <f t="shared" si="34"/>
        <v>0</v>
      </c>
      <c r="O46" s="3">
        <f>' INTERVALO POR DIVISI '!O46</f>
        <v>0</v>
      </c>
      <c r="P46" s="3">
        <f>' INTERVALO POR DIVISI '!P46</f>
        <v>0</v>
      </c>
      <c r="Q46" s="34">
        <v>1</v>
      </c>
      <c r="R46" s="35">
        <f t="shared" si="35"/>
        <v>0</v>
      </c>
      <c r="T46" s="39">
        <f t="shared" ref="T46:T50" si="40">C46+G46+K46+O46</f>
        <v>0</v>
      </c>
      <c r="U46" s="39">
        <f t="shared" ref="U46:U50" si="41">D46+H46+L46+P46</f>
        <v>0</v>
      </c>
      <c r="V46" s="39">
        <f t="shared" ref="V46:V50" si="42">E46+I46+M46+Q46</f>
        <v>10</v>
      </c>
      <c r="W46" s="39">
        <f t="shared" ref="W46:W50" si="43">U46/V46</f>
        <v>0</v>
      </c>
    </row>
    <row r="47" spans="2:23" x14ac:dyDescent="0.25">
      <c r="B47" t="s">
        <v>3</v>
      </c>
      <c r="C47" s="3">
        <f>' INTERVALO POR DIVISI '!C47</f>
        <v>0</v>
      </c>
      <c r="D47" s="3">
        <f>' INTERVALO POR DIVISI '!D47</f>
        <v>0</v>
      </c>
      <c r="E47" s="3">
        <v>15</v>
      </c>
      <c r="F47" s="35">
        <f t="shared" si="32"/>
        <v>0</v>
      </c>
      <c r="G47" s="3">
        <f>' INTERVALO POR DIVISI '!G47</f>
        <v>0</v>
      </c>
      <c r="H47" s="3">
        <f>' INTERVALO POR DIVISI '!H47</f>
        <v>0</v>
      </c>
      <c r="I47" s="34">
        <v>6</v>
      </c>
      <c r="J47" s="35">
        <f t="shared" si="33"/>
        <v>0</v>
      </c>
      <c r="K47" s="3">
        <f>' INTERVALO POR DIVISI '!K47</f>
        <v>0</v>
      </c>
      <c r="L47" s="3">
        <f>' INTERVALO POR DIVISI '!L47</f>
        <v>0</v>
      </c>
      <c r="M47" s="34">
        <v>10</v>
      </c>
      <c r="N47" s="35">
        <f t="shared" si="34"/>
        <v>0</v>
      </c>
      <c r="O47" s="3">
        <f>' INTERVALO POR DIVISI '!O47</f>
        <v>0</v>
      </c>
      <c r="P47" s="3">
        <f>' INTERVALO POR DIVISI '!P47</f>
        <v>0</v>
      </c>
      <c r="Q47" s="34">
        <v>5</v>
      </c>
      <c r="R47" s="35">
        <f t="shared" si="35"/>
        <v>0</v>
      </c>
      <c r="T47" s="39">
        <f t="shared" si="40"/>
        <v>0</v>
      </c>
      <c r="U47" s="39">
        <f t="shared" si="41"/>
        <v>0</v>
      </c>
      <c r="V47" s="39">
        <f t="shared" si="42"/>
        <v>36</v>
      </c>
      <c r="W47" s="39">
        <f t="shared" si="43"/>
        <v>0</v>
      </c>
    </row>
    <row r="48" spans="2:23" x14ac:dyDescent="0.25">
      <c r="B48" t="s">
        <v>4</v>
      </c>
      <c r="C48" s="3">
        <f>' INTERVALO POR DIVISI '!C48</f>
        <v>0</v>
      </c>
      <c r="D48" s="3">
        <f>' INTERVALO POR DIVISI '!D48</f>
        <v>0</v>
      </c>
      <c r="E48" s="3">
        <v>3</v>
      </c>
      <c r="F48" s="35">
        <f t="shared" si="32"/>
        <v>0</v>
      </c>
      <c r="G48" s="3">
        <f>' INTERVALO POR DIVISI '!G48</f>
        <v>0</v>
      </c>
      <c r="H48" s="3">
        <f>' INTERVALO POR DIVISI '!H48</f>
        <v>0</v>
      </c>
      <c r="I48" s="34">
        <v>2</v>
      </c>
      <c r="J48" s="35">
        <f t="shared" si="33"/>
        <v>0</v>
      </c>
      <c r="K48" s="3">
        <f>' INTERVALO POR DIVISI '!K48</f>
        <v>0</v>
      </c>
      <c r="L48" s="3">
        <f>' INTERVALO POR DIVISI '!L48</f>
        <v>0</v>
      </c>
      <c r="M48" s="34">
        <v>5</v>
      </c>
      <c r="N48" s="35">
        <f t="shared" si="34"/>
        <v>0</v>
      </c>
      <c r="O48" s="3">
        <f>' INTERVALO POR DIVISI '!O48</f>
        <v>0</v>
      </c>
      <c r="P48" s="3">
        <f>' INTERVALO POR DIVISI '!P48</f>
        <v>0</v>
      </c>
      <c r="Q48" s="34">
        <v>1</v>
      </c>
      <c r="R48" s="35">
        <f t="shared" si="35"/>
        <v>0</v>
      </c>
      <c r="T48" s="39">
        <f t="shared" si="40"/>
        <v>0</v>
      </c>
      <c r="U48" s="39">
        <f t="shared" si="41"/>
        <v>0</v>
      </c>
      <c r="V48" s="39">
        <f t="shared" si="42"/>
        <v>11</v>
      </c>
      <c r="W48" s="39">
        <f t="shared" si="43"/>
        <v>0</v>
      </c>
    </row>
    <row r="49" spans="2:23" x14ac:dyDescent="0.25">
      <c r="B49" t="s">
        <v>5</v>
      </c>
      <c r="C49" s="3">
        <f>' INTERVALO POR DIVISI '!C49</f>
        <v>0</v>
      </c>
      <c r="D49" s="3">
        <f>' INTERVALO POR DIVISI '!D49</f>
        <v>0</v>
      </c>
      <c r="E49" s="3">
        <v>2</v>
      </c>
      <c r="F49" s="35">
        <f t="shared" si="32"/>
        <v>0</v>
      </c>
      <c r="G49" s="3">
        <f>' INTERVALO POR DIVISI '!G49</f>
        <v>0</v>
      </c>
      <c r="H49" s="3">
        <f>' INTERVALO POR DIVISI '!H49</f>
        <v>0</v>
      </c>
      <c r="I49" s="34">
        <v>2</v>
      </c>
      <c r="J49" s="35">
        <f t="shared" si="33"/>
        <v>0</v>
      </c>
      <c r="K49" s="3">
        <f>' INTERVALO POR DIVISI '!K49</f>
        <v>0</v>
      </c>
      <c r="L49" s="3">
        <f>' INTERVALO POR DIVISI '!L49</f>
        <v>0</v>
      </c>
      <c r="M49" s="34">
        <v>2</v>
      </c>
      <c r="N49" s="35">
        <f t="shared" si="34"/>
        <v>0</v>
      </c>
      <c r="O49" s="3">
        <f>' INTERVALO POR DIVISI '!O49</f>
        <v>0</v>
      </c>
      <c r="P49" s="3">
        <f>' INTERVALO POR DIVISI '!P49</f>
        <v>0</v>
      </c>
      <c r="Q49" s="34">
        <v>1</v>
      </c>
      <c r="R49" s="35">
        <f t="shared" si="35"/>
        <v>0</v>
      </c>
      <c r="T49" s="39">
        <f t="shared" si="40"/>
        <v>0</v>
      </c>
      <c r="U49" s="39">
        <f t="shared" si="41"/>
        <v>0</v>
      </c>
      <c r="V49" s="39">
        <f t="shared" si="42"/>
        <v>7</v>
      </c>
      <c r="W49" s="39">
        <f t="shared" si="43"/>
        <v>0</v>
      </c>
    </row>
    <row r="50" spans="2:23" x14ac:dyDescent="0.25">
      <c r="B50" t="s">
        <v>192</v>
      </c>
      <c r="C50" s="3">
        <f>' INTERVALO POR DIVISI '!C50</f>
        <v>0</v>
      </c>
      <c r="D50" s="3">
        <f>' INTERVALO POR DIVISI '!D50</f>
        <v>0</v>
      </c>
      <c r="E50" s="3">
        <v>42</v>
      </c>
      <c r="F50" s="3">
        <f t="shared" si="32"/>
        <v>0</v>
      </c>
      <c r="G50" s="3">
        <f>' INTERVALO POR DIVISI '!G50</f>
        <v>0</v>
      </c>
      <c r="H50" s="3">
        <f>' INTERVALO POR DIVISI '!H50</f>
        <v>0</v>
      </c>
      <c r="I50" s="3">
        <v>25</v>
      </c>
      <c r="J50" s="3">
        <f t="shared" si="33"/>
        <v>0</v>
      </c>
      <c r="K50" s="3">
        <f>' INTERVALO POR DIVISI '!K50</f>
        <v>0</v>
      </c>
      <c r="L50" s="3">
        <f>' INTERVALO POR DIVISI '!L50</f>
        <v>0</v>
      </c>
      <c r="M50" s="3">
        <v>59</v>
      </c>
      <c r="N50" s="3">
        <f t="shared" si="34"/>
        <v>0</v>
      </c>
      <c r="O50" s="3">
        <f>' INTERVALO POR DIVISI '!O50</f>
        <v>0</v>
      </c>
      <c r="P50" s="3">
        <f>' INTERVALO POR DIVISI '!P50</f>
        <v>0</v>
      </c>
      <c r="Q50" s="3">
        <v>26</v>
      </c>
      <c r="R50" s="3">
        <f t="shared" si="35"/>
        <v>0</v>
      </c>
      <c r="T50" s="39">
        <f t="shared" si="40"/>
        <v>0</v>
      </c>
      <c r="U50" s="39">
        <f t="shared" si="41"/>
        <v>0</v>
      </c>
      <c r="V50" s="39">
        <f t="shared" si="42"/>
        <v>152</v>
      </c>
      <c r="W50" s="39">
        <f t="shared" si="43"/>
        <v>0</v>
      </c>
    </row>
    <row r="52" spans="2:23" x14ac:dyDescent="0.25">
      <c r="B52" s="255" t="s">
        <v>14</v>
      </c>
      <c r="C52" s="251"/>
      <c r="D52" s="251"/>
      <c r="E52" s="251"/>
      <c r="F52" s="251"/>
      <c r="G52" s="251"/>
      <c r="H52" s="251"/>
      <c r="I52" s="251"/>
      <c r="J52" s="251"/>
      <c r="K52" s="251"/>
      <c r="L52" s="251"/>
      <c r="M52" s="251"/>
      <c r="N52" s="251"/>
      <c r="O52" s="251"/>
      <c r="P52" s="251"/>
      <c r="Q52" s="251"/>
      <c r="R52" s="251"/>
      <c r="S52" s="254"/>
      <c r="T52" s="254"/>
      <c r="U52" s="254"/>
    </row>
    <row r="53" spans="2:23" x14ac:dyDescent="0.25">
      <c r="B53" s="255"/>
      <c r="C53" s="252" t="s">
        <v>27</v>
      </c>
      <c r="D53" s="252"/>
      <c r="E53" s="252"/>
      <c r="F53" s="252"/>
      <c r="G53" s="252" t="s">
        <v>28</v>
      </c>
      <c r="H53" s="252"/>
      <c r="I53" s="252"/>
      <c r="J53" s="252"/>
      <c r="K53" s="252" t="s">
        <v>29</v>
      </c>
      <c r="L53" s="252"/>
      <c r="M53" s="252"/>
      <c r="N53" s="252"/>
      <c r="O53" s="252" t="s">
        <v>30</v>
      </c>
      <c r="P53" s="252"/>
      <c r="Q53" s="252"/>
      <c r="R53" s="252"/>
    </row>
    <row r="54" spans="2:23" x14ac:dyDescent="0.25">
      <c r="C54" s="253"/>
      <c r="D54" s="253"/>
      <c r="E54" s="253"/>
      <c r="F54" s="253"/>
      <c r="G54" s="253"/>
      <c r="H54" s="253"/>
      <c r="I54" s="253"/>
      <c r="J54" s="253"/>
      <c r="K54" s="253"/>
      <c r="L54" s="253"/>
      <c r="M54" s="253"/>
      <c r="N54" s="253"/>
      <c r="O54" s="253"/>
      <c r="P54" s="253"/>
      <c r="Q54" s="253"/>
      <c r="R54" s="253"/>
      <c r="S54" s="1"/>
      <c r="T54" s="2"/>
      <c r="U54" s="1"/>
      <c r="V54" s="1"/>
      <c r="W54" s="2"/>
    </row>
    <row r="55" spans="2:23" s="37" customFormat="1" ht="30" x14ac:dyDescent="0.25">
      <c r="B55" s="36" t="s">
        <v>9</v>
      </c>
      <c r="C55" s="1" t="s">
        <v>33</v>
      </c>
      <c r="D55" s="1" t="s">
        <v>32</v>
      </c>
      <c r="E55" s="1" t="s">
        <v>35</v>
      </c>
      <c r="F55" s="1"/>
      <c r="G55" s="1" t="s">
        <v>33</v>
      </c>
      <c r="H55" s="1" t="s">
        <v>32</v>
      </c>
      <c r="I55" s="1" t="s">
        <v>35</v>
      </c>
      <c r="J55" s="1"/>
      <c r="K55" s="1" t="s">
        <v>33</v>
      </c>
      <c r="L55" s="1" t="s">
        <v>32</v>
      </c>
      <c r="M55" s="1" t="s">
        <v>35</v>
      </c>
      <c r="N55" s="1"/>
      <c r="O55" s="1" t="s">
        <v>33</v>
      </c>
      <c r="P55" s="1" t="s">
        <v>32</v>
      </c>
      <c r="Q55" s="1" t="s">
        <v>35</v>
      </c>
      <c r="R55" s="1"/>
      <c r="S55" s="1"/>
      <c r="T55" s="36"/>
      <c r="U55" s="1"/>
      <c r="V55" s="1"/>
      <c r="W55" s="36"/>
    </row>
    <row r="56" spans="2:23" x14ac:dyDescent="0.25">
      <c r="B56" t="s">
        <v>0</v>
      </c>
      <c r="E56" s="3">
        <f>SUM(E57:E61)</f>
        <v>70</v>
      </c>
      <c r="F56" s="35">
        <f t="shared" ref="F56:F62" si="44">D56/E56</f>
        <v>0</v>
      </c>
      <c r="H56" s="34"/>
      <c r="I56" s="34">
        <f>SUM(I57:I61)</f>
        <v>49</v>
      </c>
      <c r="J56" s="35">
        <f t="shared" ref="J56:J62" si="45">H56/I56</f>
        <v>0</v>
      </c>
      <c r="L56" s="33"/>
      <c r="M56" s="34">
        <f>SUM(M57:M61)</f>
        <v>69</v>
      </c>
      <c r="N56" s="35">
        <f t="shared" ref="N56:N62" si="46">L56/M56</f>
        <v>0</v>
      </c>
      <c r="P56" s="34"/>
      <c r="Q56" s="34">
        <f>SUM(Q57:Q61)</f>
        <v>47</v>
      </c>
      <c r="R56" s="35">
        <f t="shared" ref="R56:R62" si="47">P56/Q56</f>
        <v>0</v>
      </c>
      <c r="T56" s="32"/>
    </row>
    <row r="57" spans="2:23" x14ac:dyDescent="0.25">
      <c r="B57" t="s">
        <v>1</v>
      </c>
      <c r="C57" s="3">
        <f>' INTERVALO POR DIVISI '!C57</f>
        <v>0</v>
      </c>
      <c r="D57" s="3">
        <f>' INTERVALO POR DIVISI '!D57</f>
        <v>0</v>
      </c>
      <c r="E57" s="3">
        <v>49</v>
      </c>
      <c r="F57" s="35">
        <f t="shared" si="44"/>
        <v>0</v>
      </c>
      <c r="G57" s="3">
        <f>' INTERVALO POR DIVISI '!G45</f>
        <v>0</v>
      </c>
      <c r="H57" s="3">
        <f>' INTERVALO POR DIVISI '!H45</f>
        <v>0</v>
      </c>
      <c r="I57" s="34">
        <v>37</v>
      </c>
      <c r="J57" s="35">
        <f t="shared" si="45"/>
        <v>0</v>
      </c>
      <c r="K57" s="3">
        <f>' INTERVALO POR DIVISI '!K57</f>
        <v>0</v>
      </c>
      <c r="L57" s="3">
        <f>' INTERVALO POR DIVISI '!L57</f>
        <v>0</v>
      </c>
      <c r="M57" s="34">
        <v>46</v>
      </c>
      <c r="N57" s="35">
        <f t="shared" si="46"/>
        <v>0</v>
      </c>
      <c r="O57" s="3">
        <f>' INTERVALO POR DIVISI '!O57</f>
        <v>0</v>
      </c>
      <c r="P57" s="3">
        <f>' INTERVALO POR DIVISI '!P57</f>
        <v>0</v>
      </c>
      <c r="Q57" s="34">
        <v>39</v>
      </c>
      <c r="R57" s="35">
        <f t="shared" si="47"/>
        <v>0</v>
      </c>
      <c r="T57" s="39">
        <f t="shared" ref="T57" si="48">C57+G57+K57+O57</f>
        <v>0</v>
      </c>
      <c r="U57" s="39">
        <f t="shared" ref="U57" si="49">D57+H57+L57+P57</f>
        <v>0</v>
      </c>
      <c r="V57" s="39">
        <f t="shared" ref="V57" si="50">E57+I57+M57+Q57</f>
        <v>171</v>
      </c>
      <c r="W57" s="39">
        <f t="shared" ref="W57" si="51">U57/V57</f>
        <v>0</v>
      </c>
    </row>
    <row r="58" spans="2:23" x14ac:dyDescent="0.25">
      <c r="B58" t="s">
        <v>2</v>
      </c>
      <c r="C58" s="3">
        <f>' INTERVALO POR DIVISI '!C58</f>
        <v>0</v>
      </c>
      <c r="D58" s="3">
        <f>' INTERVALO POR DIVISI '!D58</f>
        <v>0</v>
      </c>
      <c r="E58" s="3">
        <v>1</v>
      </c>
      <c r="F58" s="35">
        <f t="shared" si="44"/>
        <v>0</v>
      </c>
      <c r="G58" s="3">
        <f>' INTERVALO POR DIVISI '!G46</f>
        <v>0</v>
      </c>
      <c r="H58" s="3">
        <f>' INTERVALO POR DIVISI '!H46</f>
        <v>0</v>
      </c>
      <c r="I58" s="34">
        <v>2</v>
      </c>
      <c r="J58" s="35">
        <f t="shared" si="45"/>
        <v>0</v>
      </c>
      <c r="K58" s="3">
        <f>' INTERVALO POR DIVISI '!K58</f>
        <v>0</v>
      </c>
      <c r="L58" s="3">
        <f>' INTERVALO POR DIVISI '!L58</f>
        <v>0</v>
      </c>
      <c r="M58" s="34">
        <v>6</v>
      </c>
      <c r="N58" s="35">
        <f t="shared" si="46"/>
        <v>0</v>
      </c>
      <c r="O58" s="3">
        <f>' INTERVALO POR DIVISI '!O58</f>
        <v>0</v>
      </c>
      <c r="P58" s="3">
        <f>' INTERVALO POR DIVISI '!P58</f>
        <v>0</v>
      </c>
      <c r="Q58" s="34">
        <v>1</v>
      </c>
      <c r="R58" s="35">
        <f t="shared" si="47"/>
        <v>0</v>
      </c>
      <c r="T58" s="39">
        <f t="shared" ref="T58:T62" si="52">C58+G58+K58+O58</f>
        <v>0</v>
      </c>
      <c r="U58" s="39">
        <f t="shared" ref="U58:U62" si="53">D58+H58+L58+P58</f>
        <v>0</v>
      </c>
      <c r="V58" s="39">
        <f t="shared" ref="V58:V62" si="54">E58+I58+M58+Q58</f>
        <v>10</v>
      </c>
      <c r="W58" s="39">
        <f t="shared" ref="W58:W62" si="55">U58/V58</f>
        <v>0</v>
      </c>
    </row>
    <row r="59" spans="2:23" x14ac:dyDescent="0.25">
      <c r="B59" t="s">
        <v>3</v>
      </c>
      <c r="C59" s="3">
        <f>' INTERVALO POR DIVISI '!C59</f>
        <v>0</v>
      </c>
      <c r="D59" s="3">
        <f>' INTERVALO POR DIVISI '!D59</f>
        <v>0</v>
      </c>
      <c r="E59" s="3">
        <v>15</v>
      </c>
      <c r="F59" s="35">
        <f t="shared" si="44"/>
        <v>0</v>
      </c>
      <c r="G59" s="3">
        <f>' INTERVALO POR DIVISI '!G47</f>
        <v>0</v>
      </c>
      <c r="H59" s="3">
        <f>' INTERVALO POR DIVISI '!H47</f>
        <v>0</v>
      </c>
      <c r="I59" s="34">
        <v>6</v>
      </c>
      <c r="J59" s="35">
        <f t="shared" si="45"/>
        <v>0</v>
      </c>
      <c r="K59" s="3">
        <f>' INTERVALO POR DIVISI '!K59</f>
        <v>0</v>
      </c>
      <c r="L59" s="3">
        <f>' INTERVALO POR DIVISI '!L59</f>
        <v>0</v>
      </c>
      <c r="M59" s="34">
        <v>10</v>
      </c>
      <c r="N59" s="35">
        <f t="shared" si="46"/>
        <v>0</v>
      </c>
      <c r="O59" s="3">
        <f>' INTERVALO POR DIVISI '!O59</f>
        <v>0</v>
      </c>
      <c r="P59" s="3">
        <f>' INTERVALO POR DIVISI '!P59</f>
        <v>0</v>
      </c>
      <c r="Q59" s="34">
        <v>5</v>
      </c>
      <c r="R59" s="35">
        <f t="shared" si="47"/>
        <v>0</v>
      </c>
      <c r="T59" s="39">
        <f t="shared" si="52"/>
        <v>0</v>
      </c>
      <c r="U59" s="39">
        <f t="shared" si="53"/>
        <v>0</v>
      </c>
      <c r="V59" s="39">
        <f t="shared" si="54"/>
        <v>36</v>
      </c>
      <c r="W59" s="39">
        <f t="shared" si="55"/>
        <v>0</v>
      </c>
    </row>
    <row r="60" spans="2:23" x14ac:dyDescent="0.25">
      <c r="B60" t="s">
        <v>4</v>
      </c>
      <c r="C60" s="3">
        <f>' INTERVALO POR DIVISI '!C60</f>
        <v>0</v>
      </c>
      <c r="D60" s="3">
        <f>' INTERVALO POR DIVISI '!D60</f>
        <v>0</v>
      </c>
      <c r="E60" s="3">
        <v>3</v>
      </c>
      <c r="F60" s="35">
        <f t="shared" si="44"/>
        <v>0</v>
      </c>
      <c r="G60" s="3">
        <f>' INTERVALO POR DIVISI '!G48</f>
        <v>0</v>
      </c>
      <c r="H60" s="3">
        <f>' INTERVALO POR DIVISI '!H48</f>
        <v>0</v>
      </c>
      <c r="I60" s="34">
        <v>2</v>
      </c>
      <c r="J60" s="35">
        <f t="shared" si="45"/>
        <v>0</v>
      </c>
      <c r="K60" s="3">
        <f>' INTERVALO POR DIVISI '!K60</f>
        <v>0</v>
      </c>
      <c r="L60" s="3">
        <f>' INTERVALO POR DIVISI '!L60</f>
        <v>0</v>
      </c>
      <c r="M60" s="34">
        <v>5</v>
      </c>
      <c r="N60" s="35">
        <f t="shared" si="46"/>
        <v>0</v>
      </c>
      <c r="O60" s="3">
        <f>' INTERVALO POR DIVISI '!O60</f>
        <v>0</v>
      </c>
      <c r="P60" s="3">
        <f>' INTERVALO POR DIVISI '!P60</f>
        <v>0</v>
      </c>
      <c r="Q60" s="34">
        <v>1</v>
      </c>
      <c r="R60" s="35">
        <f t="shared" si="47"/>
        <v>0</v>
      </c>
      <c r="T60" s="39">
        <f t="shared" si="52"/>
        <v>0</v>
      </c>
      <c r="U60" s="39">
        <f t="shared" si="53"/>
        <v>0</v>
      </c>
      <c r="V60" s="39">
        <f t="shared" si="54"/>
        <v>11</v>
      </c>
      <c r="W60" s="39">
        <f t="shared" si="55"/>
        <v>0</v>
      </c>
    </row>
    <row r="61" spans="2:23" x14ac:dyDescent="0.25">
      <c r="B61" t="s">
        <v>5</v>
      </c>
      <c r="C61" s="3">
        <f>' INTERVALO POR DIVISI '!C61</f>
        <v>0</v>
      </c>
      <c r="D61" s="3">
        <f>' INTERVALO POR DIVISI '!D61</f>
        <v>0</v>
      </c>
      <c r="E61" s="3">
        <v>2</v>
      </c>
      <c r="F61" s="35">
        <f t="shared" si="44"/>
        <v>0</v>
      </c>
      <c r="G61" s="3">
        <f>' INTERVALO POR DIVISI '!G49</f>
        <v>0</v>
      </c>
      <c r="H61" s="3">
        <f>' INTERVALO POR DIVISI '!H49</f>
        <v>0</v>
      </c>
      <c r="I61" s="34">
        <v>2</v>
      </c>
      <c r="J61" s="35">
        <f t="shared" si="45"/>
        <v>0</v>
      </c>
      <c r="K61" s="3">
        <f>' INTERVALO POR DIVISI '!K61</f>
        <v>0</v>
      </c>
      <c r="L61" s="3">
        <f>' INTERVALO POR DIVISI '!L61</f>
        <v>0</v>
      </c>
      <c r="M61" s="34">
        <v>2</v>
      </c>
      <c r="N61" s="35">
        <f t="shared" si="46"/>
        <v>0</v>
      </c>
      <c r="O61" s="3">
        <f>' INTERVALO POR DIVISI '!O61</f>
        <v>0</v>
      </c>
      <c r="P61" s="3">
        <f>' INTERVALO POR DIVISI '!P61</f>
        <v>0</v>
      </c>
      <c r="Q61" s="34">
        <v>1</v>
      </c>
      <c r="R61" s="35">
        <f t="shared" si="47"/>
        <v>0</v>
      </c>
      <c r="T61" s="39">
        <f t="shared" si="52"/>
        <v>0</v>
      </c>
      <c r="U61" s="39">
        <f t="shared" si="53"/>
        <v>0</v>
      </c>
      <c r="V61" s="39">
        <f t="shared" si="54"/>
        <v>7</v>
      </c>
      <c r="W61" s="39">
        <f t="shared" si="55"/>
        <v>0</v>
      </c>
    </row>
    <row r="62" spans="2:23" x14ac:dyDescent="0.25">
      <c r="B62" t="s">
        <v>192</v>
      </c>
      <c r="C62" s="3">
        <f>' INTERVALO POR DIVISI '!C62</f>
        <v>0</v>
      </c>
      <c r="D62" s="3">
        <f>' INTERVALO POR DIVISI '!D62</f>
        <v>0</v>
      </c>
      <c r="E62" s="3">
        <v>42</v>
      </c>
      <c r="F62" s="3">
        <f t="shared" si="44"/>
        <v>0</v>
      </c>
      <c r="G62" s="3">
        <f>' INTERVALO POR DIVISI '!G50</f>
        <v>0</v>
      </c>
      <c r="H62" s="3">
        <f>' INTERVALO POR DIVISI '!H50</f>
        <v>0</v>
      </c>
      <c r="I62" s="3">
        <v>25</v>
      </c>
      <c r="J62" s="33">
        <f t="shared" si="45"/>
        <v>0</v>
      </c>
      <c r="K62" s="3">
        <f>' INTERVALO POR DIVISI '!K62</f>
        <v>0</v>
      </c>
      <c r="L62" s="3">
        <f>' INTERVALO POR DIVISI '!L62</f>
        <v>0</v>
      </c>
      <c r="M62" s="3">
        <v>59</v>
      </c>
      <c r="N62" s="3">
        <f t="shared" si="46"/>
        <v>0</v>
      </c>
      <c r="O62" s="3">
        <f>' INTERVALO POR DIVISI '!O62</f>
        <v>0</v>
      </c>
      <c r="P62" s="3">
        <f>' INTERVALO POR DIVISI '!P62</f>
        <v>0</v>
      </c>
      <c r="Q62" s="3">
        <v>26</v>
      </c>
      <c r="R62" s="3">
        <f t="shared" si="47"/>
        <v>0</v>
      </c>
      <c r="T62" s="39">
        <f t="shared" si="52"/>
        <v>0</v>
      </c>
      <c r="U62" s="39">
        <f t="shared" si="53"/>
        <v>0</v>
      </c>
      <c r="V62" s="39">
        <f t="shared" si="54"/>
        <v>152</v>
      </c>
      <c r="W62" s="39">
        <f t="shared" si="55"/>
        <v>0</v>
      </c>
    </row>
    <row r="64" spans="2:23" x14ac:dyDescent="0.25">
      <c r="B64" s="255" t="s">
        <v>15</v>
      </c>
      <c r="C64" s="251"/>
      <c r="D64" s="251"/>
      <c r="E64" s="251"/>
      <c r="F64" s="251"/>
      <c r="G64" s="251"/>
      <c r="H64" s="251"/>
      <c r="I64" s="251"/>
      <c r="J64" s="251"/>
      <c r="K64" s="251"/>
      <c r="L64" s="251"/>
      <c r="M64" s="251"/>
      <c r="N64" s="251"/>
      <c r="O64" s="251"/>
      <c r="P64" s="251"/>
      <c r="Q64" s="251"/>
      <c r="R64" s="251"/>
      <c r="S64" s="254"/>
      <c r="T64" s="254"/>
      <c r="U64" s="254"/>
    </row>
    <row r="65" spans="2:23" x14ac:dyDescent="0.25">
      <c r="B65" s="255"/>
      <c r="C65" s="252" t="s">
        <v>27</v>
      </c>
      <c r="D65" s="252"/>
      <c r="E65" s="252"/>
      <c r="F65" s="252"/>
      <c r="G65" s="252" t="s">
        <v>28</v>
      </c>
      <c r="H65" s="252"/>
      <c r="I65" s="252"/>
      <c r="J65" s="252"/>
      <c r="K65" s="252" t="s">
        <v>29</v>
      </c>
      <c r="L65" s="252"/>
      <c r="M65" s="252"/>
      <c r="N65" s="252"/>
      <c r="O65" s="252" t="s">
        <v>30</v>
      </c>
      <c r="P65" s="252"/>
      <c r="Q65" s="252"/>
      <c r="R65" s="252"/>
    </row>
    <row r="66" spans="2:23" x14ac:dyDescent="0.25">
      <c r="C66" s="253"/>
      <c r="D66" s="253"/>
      <c r="E66" s="253"/>
      <c r="F66" s="253"/>
      <c r="G66" s="253"/>
      <c r="H66" s="253"/>
      <c r="I66" s="253"/>
      <c r="J66" s="253"/>
      <c r="K66" s="253"/>
      <c r="L66" s="253"/>
      <c r="M66" s="253"/>
      <c r="N66" s="253"/>
      <c r="O66" s="253"/>
      <c r="P66" s="253"/>
      <c r="Q66" s="253"/>
      <c r="R66" s="253"/>
      <c r="S66" s="1"/>
      <c r="T66" s="2"/>
      <c r="U66" s="1"/>
      <c r="V66" s="1"/>
      <c r="W66" s="2"/>
    </row>
    <row r="67" spans="2:23" s="37" customFormat="1" ht="30" x14ac:dyDescent="0.25">
      <c r="B67" s="36" t="s">
        <v>9</v>
      </c>
      <c r="C67" s="1" t="s">
        <v>33</v>
      </c>
      <c r="D67" s="1" t="s">
        <v>32</v>
      </c>
      <c r="E67" s="1" t="s">
        <v>35</v>
      </c>
      <c r="F67" s="1"/>
      <c r="G67" s="1" t="s">
        <v>33</v>
      </c>
      <c r="H67" s="1" t="s">
        <v>32</v>
      </c>
      <c r="I67" s="1" t="s">
        <v>35</v>
      </c>
      <c r="J67" s="1"/>
      <c r="K67" s="1" t="s">
        <v>33</v>
      </c>
      <c r="L67" s="1" t="s">
        <v>32</v>
      </c>
      <c r="M67" s="1" t="s">
        <v>35</v>
      </c>
      <c r="N67" s="1"/>
      <c r="O67" s="1" t="s">
        <v>33</v>
      </c>
      <c r="P67" s="1" t="s">
        <v>32</v>
      </c>
      <c r="Q67" s="1" t="s">
        <v>35</v>
      </c>
      <c r="R67" s="1"/>
      <c r="S67" s="1"/>
      <c r="T67" s="36"/>
      <c r="U67" s="1"/>
      <c r="V67" s="1"/>
      <c r="W67" s="36"/>
    </row>
    <row r="68" spans="2:23" x14ac:dyDescent="0.25">
      <c r="B68" t="s">
        <v>0</v>
      </c>
      <c r="C68" s="3">
        <f>SUM(C69:C74)</f>
        <v>0</v>
      </c>
      <c r="D68" s="3">
        <f>SUM(D69:D74)</f>
        <v>0</v>
      </c>
      <c r="E68" s="3">
        <f>SUM(E69:E73)</f>
        <v>70</v>
      </c>
      <c r="F68" s="35">
        <f t="shared" ref="F68:F74" si="56">D68/E68</f>
        <v>0</v>
      </c>
      <c r="G68" s="3">
        <f t="shared" ref="G68:H68" si="57">SUM(G69:G74)</f>
        <v>0</v>
      </c>
      <c r="H68" s="3">
        <f t="shared" si="57"/>
        <v>0</v>
      </c>
      <c r="I68" s="3">
        <f t="shared" ref="I68" si="58">SUM(I69:I73)</f>
        <v>49</v>
      </c>
      <c r="J68" s="35">
        <f t="shared" ref="J68" si="59">H68/I68</f>
        <v>0</v>
      </c>
      <c r="K68" s="3">
        <f t="shared" ref="K68:L68" si="60">SUM(K69:K74)</f>
        <v>0</v>
      </c>
      <c r="L68" s="3">
        <f t="shared" si="60"/>
        <v>0</v>
      </c>
      <c r="M68" s="3">
        <f t="shared" ref="M68" si="61">SUM(M69:M73)</f>
        <v>69</v>
      </c>
      <c r="N68" s="35">
        <f t="shared" ref="N68" si="62">L68/M68</f>
        <v>0</v>
      </c>
      <c r="O68" s="3">
        <f t="shared" ref="O68:P68" si="63">SUM(O69:O74)</f>
        <v>0</v>
      </c>
      <c r="P68" s="3">
        <f t="shared" si="63"/>
        <v>0</v>
      </c>
      <c r="Q68" s="3">
        <f t="shared" ref="Q68" si="64">SUM(Q69:Q73)</f>
        <v>47</v>
      </c>
      <c r="R68" s="35">
        <f t="shared" ref="R68" si="65">P68/Q68</f>
        <v>0</v>
      </c>
      <c r="T68" s="32"/>
    </row>
    <row r="69" spans="2:23" x14ac:dyDescent="0.25">
      <c r="B69" t="s">
        <v>1</v>
      </c>
      <c r="C69" s="3">
        <f>' INTERVALO POR DIVISI '!C69</f>
        <v>0</v>
      </c>
      <c r="D69" s="3">
        <f>' INTERVALO POR DIVISI '!D69</f>
        <v>0</v>
      </c>
      <c r="E69" s="3">
        <v>49</v>
      </c>
      <c r="F69" s="35">
        <f t="shared" si="56"/>
        <v>0</v>
      </c>
      <c r="G69" s="3">
        <f>' INTERVALO POR DIVISI '!G69</f>
        <v>0</v>
      </c>
      <c r="H69" s="3">
        <f>' INTERVALO POR DIVISI '!H69</f>
        <v>0</v>
      </c>
      <c r="I69" s="34">
        <v>37</v>
      </c>
      <c r="J69" s="35">
        <f t="shared" ref="J69:J74" si="66">H69/I69</f>
        <v>0</v>
      </c>
      <c r="K69" s="3">
        <f>' INTERVALO POR DIVISI '!K57</f>
        <v>0</v>
      </c>
      <c r="L69" s="3">
        <f>' INTERVALO POR DIVISI '!L57</f>
        <v>0</v>
      </c>
      <c r="M69" s="34">
        <v>46</v>
      </c>
      <c r="N69" s="35">
        <f t="shared" ref="N69:N74" si="67">L69/M69</f>
        <v>0</v>
      </c>
      <c r="O69" s="3">
        <f>' INTERVALO POR DIVISI '!O57</f>
        <v>0</v>
      </c>
      <c r="P69" s="3">
        <f>' INTERVALO POR DIVISI '!P57</f>
        <v>0</v>
      </c>
      <c r="Q69" s="34">
        <v>39</v>
      </c>
      <c r="R69" s="35">
        <f t="shared" ref="R69:R74" si="68">P69/Q69</f>
        <v>0</v>
      </c>
      <c r="T69" s="39">
        <f t="shared" ref="T69" si="69">C69+G69+K69+O69</f>
        <v>0</v>
      </c>
      <c r="U69" s="39">
        <f t="shared" ref="U69" si="70">D69+H69+L69+P69</f>
        <v>0</v>
      </c>
      <c r="V69" s="39">
        <f t="shared" ref="V69" si="71">E69+I69+M69+Q69</f>
        <v>171</v>
      </c>
      <c r="W69" s="39">
        <f t="shared" ref="W69" si="72">U69/V69</f>
        <v>0</v>
      </c>
    </row>
    <row r="70" spans="2:23" x14ac:dyDescent="0.25">
      <c r="B70" t="s">
        <v>2</v>
      </c>
      <c r="C70" s="3">
        <f>' INTERVALO POR DIVISI '!C70</f>
        <v>0</v>
      </c>
      <c r="D70" s="3">
        <f>' INTERVALO POR DIVISI '!D70</f>
        <v>0</v>
      </c>
      <c r="E70" s="3">
        <v>1</v>
      </c>
      <c r="F70" s="35">
        <f t="shared" si="56"/>
        <v>0</v>
      </c>
      <c r="G70" s="3">
        <f>' INTERVALO POR DIVISI '!G70</f>
        <v>0</v>
      </c>
      <c r="H70" s="3">
        <f>' INTERVALO POR DIVISI '!H70</f>
        <v>0</v>
      </c>
      <c r="I70" s="34">
        <v>2</v>
      </c>
      <c r="J70" s="35">
        <f t="shared" si="66"/>
        <v>0</v>
      </c>
      <c r="K70" s="3">
        <f>' INTERVALO POR DIVISI '!K58</f>
        <v>0</v>
      </c>
      <c r="L70" s="3">
        <f>' INTERVALO POR DIVISI '!L58</f>
        <v>0</v>
      </c>
      <c r="M70" s="34">
        <v>6</v>
      </c>
      <c r="N70" s="35">
        <f t="shared" si="67"/>
        <v>0</v>
      </c>
      <c r="O70" s="3">
        <f>' INTERVALO POR DIVISI '!O58</f>
        <v>0</v>
      </c>
      <c r="P70" s="3">
        <f>' INTERVALO POR DIVISI '!P58</f>
        <v>0</v>
      </c>
      <c r="Q70" s="34">
        <v>1</v>
      </c>
      <c r="R70" s="35">
        <f t="shared" si="68"/>
        <v>0</v>
      </c>
      <c r="T70" s="39">
        <f t="shared" ref="T70:T74" si="73">C70+G70+K70+O70</f>
        <v>0</v>
      </c>
      <c r="U70" s="39">
        <f t="shared" ref="U70:U74" si="74">D70+H70+L70+P70</f>
        <v>0</v>
      </c>
      <c r="V70" s="39">
        <f t="shared" ref="V70:V74" si="75">E70+I70+M70+Q70</f>
        <v>10</v>
      </c>
      <c r="W70" s="39">
        <f t="shared" ref="W70:W74" si="76">U70/V70</f>
        <v>0</v>
      </c>
    </row>
    <row r="71" spans="2:23" x14ac:dyDescent="0.25">
      <c r="B71" t="s">
        <v>3</v>
      </c>
      <c r="C71" s="3">
        <f>' INTERVALO POR DIVISI '!C71</f>
        <v>0</v>
      </c>
      <c r="D71" s="3">
        <f>' INTERVALO POR DIVISI '!D71</f>
        <v>0</v>
      </c>
      <c r="E71" s="3">
        <v>15</v>
      </c>
      <c r="F71" s="35">
        <f t="shared" si="56"/>
        <v>0</v>
      </c>
      <c r="G71" s="3">
        <f>' INTERVALO POR DIVISI '!G71</f>
        <v>0</v>
      </c>
      <c r="H71" s="3">
        <f>' INTERVALO POR DIVISI '!H71</f>
        <v>0</v>
      </c>
      <c r="I71" s="34">
        <v>6</v>
      </c>
      <c r="J71" s="35">
        <f t="shared" si="66"/>
        <v>0</v>
      </c>
      <c r="K71" s="3">
        <f>' INTERVALO POR DIVISI '!K59</f>
        <v>0</v>
      </c>
      <c r="L71" s="3">
        <f>' INTERVALO POR DIVISI '!L59</f>
        <v>0</v>
      </c>
      <c r="M71" s="34">
        <v>10</v>
      </c>
      <c r="N71" s="35">
        <f t="shared" si="67"/>
        <v>0</v>
      </c>
      <c r="O71" s="3">
        <f>' INTERVALO POR DIVISI '!O59</f>
        <v>0</v>
      </c>
      <c r="P71" s="3">
        <f>' INTERVALO POR DIVISI '!P59</f>
        <v>0</v>
      </c>
      <c r="Q71" s="34">
        <v>5</v>
      </c>
      <c r="R71" s="35">
        <f t="shared" si="68"/>
        <v>0</v>
      </c>
      <c r="T71" s="39">
        <f t="shared" si="73"/>
        <v>0</v>
      </c>
      <c r="U71" s="39">
        <f t="shared" si="74"/>
        <v>0</v>
      </c>
      <c r="V71" s="39">
        <f t="shared" si="75"/>
        <v>36</v>
      </c>
      <c r="W71" s="39">
        <f t="shared" si="76"/>
        <v>0</v>
      </c>
    </row>
    <row r="72" spans="2:23" x14ac:dyDescent="0.25">
      <c r="B72" t="s">
        <v>4</v>
      </c>
      <c r="C72" s="3">
        <f>' INTERVALO POR DIVISI '!C72</f>
        <v>0</v>
      </c>
      <c r="D72" s="3">
        <f>' INTERVALO POR DIVISI '!D72</f>
        <v>0</v>
      </c>
      <c r="E72" s="3">
        <v>3</v>
      </c>
      <c r="F72" s="35">
        <f t="shared" si="56"/>
        <v>0</v>
      </c>
      <c r="G72" s="3">
        <f>' INTERVALO POR DIVISI '!G72</f>
        <v>0</v>
      </c>
      <c r="H72" s="3">
        <f>' INTERVALO POR DIVISI '!H72</f>
        <v>0</v>
      </c>
      <c r="I72" s="34">
        <v>2</v>
      </c>
      <c r="J72" s="35">
        <f t="shared" si="66"/>
        <v>0</v>
      </c>
      <c r="K72" s="3">
        <f>' INTERVALO POR DIVISI '!K60</f>
        <v>0</v>
      </c>
      <c r="L72" s="3">
        <f>' INTERVALO POR DIVISI '!L60</f>
        <v>0</v>
      </c>
      <c r="M72" s="34">
        <v>5</v>
      </c>
      <c r="N72" s="35">
        <f t="shared" si="67"/>
        <v>0</v>
      </c>
      <c r="O72" s="3">
        <f>' INTERVALO POR DIVISI '!O60</f>
        <v>0</v>
      </c>
      <c r="P72" s="3">
        <f>' INTERVALO POR DIVISI '!P60</f>
        <v>0</v>
      </c>
      <c r="Q72" s="34">
        <v>1</v>
      </c>
      <c r="R72" s="35">
        <f t="shared" si="68"/>
        <v>0</v>
      </c>
      <c r="T72" s="39">
        <f t="shared" si="73"/>
        <v>0</v>
      </c>
      <c r="U72" s="39">
        <f t="shared" si="74"/>
        <v>0</v>
      </c>
      <c r="V72" s="39">
        <f t="shared" si="75"/>
        <v>11</v>
      </c>
      <c r="W72" s="39">
        <f t="shared" si="76"/>
        <v>0</v>
      </c>
    </row>
    <row r="73" spans="2:23" x14ac:dyDescent="0.25">
      <c r="B73" t="s">
        <v>5</v>
      </c>
      <c r="C73" s="3">
        <f>' INTERVALO POR DIVISI '!C73</f>
        <v>0</v>
      </c>
      <c r="D73" s="3">
        <f>' INTERVALO POR DIVISI '!D73</f>
        <v>0</v>
      </c>
      <c r="E73" s="3">
        <v>2</v>
      </c>
      <c r="F73" s="35">
        <f t="shared" si="56"/>
        <v>0</v>
      </c>
      <c r="G73" s="3">
        <f>' INTERVALO POR DIVISI '!G73</f>
        <v>0</v>
      </c>
      <c r="H73" s="3">
        <f>' INTERVALO POR DIVISI '!H73</f>
        <v>0</v>
      </c>
      <c r="I73" s="34">
        <v>2</v>
      </c>
      <c r="J73" s="35">
        <f t="shared" si="66"/>
        <v>0</v>
      </c>
      <c r="K73" s="3">
        <f>' INTERVALO POR DIVISI '!K61</f>
        <v>0</v>
      </c>
      <c r="L73" s="3">
        <f>' INTERVALO POR DIVISI '!L61</f>
        <v>0</v>
      </c>
      <c r="M73" s="34">
        <v>2</v>
      </c>
      <c r="N73" s="35">
        <f t="shared" si="67"/>
        <v>0</v>
      </c>
      <c r="O73" s="3">
        <f>' INTERVALO POR DIVISI '!O61</f>
        <v>0</v>
      </c>
      <c r="P73" s="3">
        <f>' INTERVALO POR DIVISI '!P61</f>
        <v>0</v>
      </c>
      <c r="Q73" s="34">
        <v>1</v>
      </c>
      <c r="R73" s="35">
        <f t="shared" si="68"/>
        <v>0</v>
      </c>
      <c r="T73" s="39">
        <f t="shared" si="73"/>
        <v>0</v>
      </c>
      <c r="U73" s="39">
        <f t="shared" si="74"/>
        <v>0</v>
      </c>
      <c r="V73" s="39">
        <f t="shared" si="75"/>
        <v>7</v>
      </c>
      <c r="W73" s="39">
        <f t="shared" si="76"/>
        <v>0</v>
      </c>
    </row>
    <row r="74" spans="2:23" x14ac:dyDescent="0.25">
      <c r="B74" t="s">
        <v>192</v>
      </c>
      <c r="C74" s="3">
        <f>' INTERVALO POR DIVISI '!C74</f>
        <v>0</v>
      </c>
      <c r="D74" s="3">
        <f>' INTERVALO POR DIVISI '!D74</f>
        <v>0</v>
      </c>
      <c r="E74" s="3">
        <v>42</v>
      </c>
      <c r="F74" s="3">
        <f t="shared" si="56"/>
        <v>0</v>
      </c>
      <c r="G74" s="3">
        <f>' INTERVALO POR DIVISI '!G74</f>
        <v>0</v>
      </c>
      <c r="H74" s="3">
        <f>' INTERVALO POR DIVISI '!H74</f>
        <v>0</v>
      </c>
      <c r="I74" s="3">
        <v>25</v>
      </c>
      <c r="J74" s="3">
        <f t="shared" si="66"/>
        <v>0</v>
      </c>
      <c r="K74" s="3">
        <f>' INTERVALO POR DIVISI '!K62</f>
        <v>0</v>
      </c>
      <c r="L74" s="3">
        <f>' INTERVALO POR DIVISI '!L62</f>
        <v>0</v>
      </c>
      <c r="M74" s="3">
        <v>59</v>
      </c>
      <c r="N74" s="3">
        <f t="shared" si="67"/>
        <v>0</v>
      </c>
      <c r="O74" s="3">
        <f>' INTERVALO POR DIVISI '!O62</f>
        <v>0</v>
      </c>
      <c r="P74" s="3">
        <f>' INTERVALO POR DIVISI '!P62</f>
        <v>0</v>
      </c>
      <c r="Q74" s="3">
        <v>24</v>
      </c>
      <c r="R74" s="3">
        <f t="shared" si="68"/>
        <v>0</v>
      </c>
      <c r="T74" s="39">
        <f t="shared" si="73"/>
        <v>0</v>
      </c>
      <c r="U74" s="39">
        <f t="shared" si="74"/>
        <v>0</v>
      </c>
      <c r="V74" s="39">
        <f t="shared" si="75"/>
        <v>150</v>
      </c>
      <c r="W74" s="39">
        <f t="shared" si="76"/>
        <v>0</v>
      </c>
    </row>
    <row r="76" spans="2:23" x14ac:dyDescent="0.25">
      <c r="B76" s="250" t="s">
        <v>16</v>
      </c>
      <c r="C76" s="251"/>
      <c r="D76" s="251"/>
      <c r="E76" s="251"/>
      <c r="F76" s="251"/>
      <c r="G76" s="251"/>
      <c r="H76" s="251"/>
      <c r="I76" s="251"/>
      <c r="J76" s="251"/>
      <c r="K76" s="251"/>
      <c r="L76" s="251"/>
      <c r="M76" s="251"/>
      <c r="N76" s="251"/>
      <c r="O76" s="251"/>
      <c r="P76" s="251"/>
      <c r="Q76" s="251"/>
      <c r="R76" s="251"/>
      <c r="S76" s="254"/>
      <c r="T76" s="254"/>
      <c r="U76" s="254"/>
    </row>
    <row r="77" spans="2:23" x14ac:dyDescent="0.25">
      <c r="B77" s="250"/>
      <c r="C77" s="252" t="s">
        <v>27</v>
      </c>
      <c r="D77" s="252"/>
      <c r="E77" s="252"/>
      <c r="F77" s="252"/>
      <c r="G77" s="252" t="s">
        <v>28</v>
      </c>
      <c r="H77" s="252"/>
      <c r="I77" s="252"/>
      <c r="J77" s="252"/>
      <c r="K77" s="252" t="s">
        <v>29</v>
      </c>
      <c r="L77" s="252"/>
      <c r="M77" s="252"/>
      <c r="N77" s="252"/>
      <c r="O77" s="252" t="s">
        <v>30</v>
      </c>
      <c r="P77" s="252"/>
      <c r="Q77" s="252"/>
      <c r="R77" s="252"/>
    </row>
    <row r="78" spans="2:23" x14ac:dyDescent="0.25">
      <c r="C78" s="253"/>
      <c r="D78" s="253"/>
      <c r="E78" s="253"/>
      <c r="F78" s="253"/>
      <c r="G78" s="253"/>
      <c r="H78" s="253"/>
      <c r="I78" s="253"/>
      <c r="J78" s="253"/>
      <c r="K78" s="253"/>
      <c r="L78" s="253"/>
      <c r="M78" s="253"/>
      <c r="N78" s="253"/>
      <c r="O78" s="253"/>
      <c r="P78" s="253"/>
      <c r="Q78" s="253"/>
      <c r="R78" s="253"/>
      <c r="S78" s="1"/>
      <c r="T78" s="2"/>
      <c r="U78" s="1"/>
      <c r="V78" s="1"/>
      <c r="W78" s="2"/>
    </row>
    <row r="79" spans="2:23" s="37" customFormat="1" ht="30" x14ac:dyDescent="0.25">
      <c r="B79" s="36" t="s">
        <v>9</v>
      </c>
      <c r="C79" s="1" t="s">
        <v>33</v>
      </c>
      <c r="D79" s="1" t="s">
        <v>32</v>
      </c>
      <c r="E79" s="1" t="s">
        <v>35</v>
      </c>
      <c r="F79" s="1"/>
      <c r="G79" s="1" t="s">
        <v>33</v>
      </c>
      <c r="H79" s="1" t="s">
        <v>32</v>
      </c>
      <c r="I79" s="1" t="s">
        <v>35</v>
      </c>
      <c r="J79" s="1"/>
      <c r="K79" s="1" t="s">
        <v>33</v>
      </c>
      <c r="L79" s="1" t="s">
        <v>32</v>
      </c>
      <c r="M79" s="1" t="s">
        <v>35</v>
      </c>
      <c r="N79" s="1"/>
      <c r="O79" s="1" t="s">
        <v>33</v>
      </c>
      <c r="P79" s="1" t="s">
        <v>32</v>
      </c>
      <c r="Q79" s="1" t="s">
        <v>35</v>
      </c>
      <c r="R79" s="1"/>
      <c r="S79" s="1"/>
      <c r="T79" s="36"/>
      <c r="U79" s="1"/>
      <c r="V79" s="1"/>
      <c r="W79" s="36"/>
    </row>
    <row r="80" spans="2:23" x14ac:dyDescent="0.25">
      <c r="B80" t="s">
        <v>0</v>
      </c>
      <c r="C80" s="124">
        <f>SUM(C81:C86)</f>
        <v>0</v>
      </c>
      <c r="D80" s="124">
        <f>SUM(D81:D86)</f>
        <v>0</v>
      </c>
      <c r="E80" s="3">
        <f>SUM(E81:E86)</f>
        <v>112</v>
      </c>
      <c r="F80" s="35">
        <f t="shared" ref="F80:F86" si="77">D80/E80</f>
        <v>0</v>
      </c>
      <c r="G80" s="124">
        <f t="shared" ref="G80:I80" si="78">SUM(G81:G86)</f>
        <v>0</v>
      </c>
      <c r="H80" s="124">
        <f t="shared" si="78"/>
        <v>0</v>
      </c>
      <c r="I80" s="3">
        <f t="shared" si="78"/>
        <v>74</v>
      </c>
      <c r="J80" s="35">
        <f t="shared" ref="J80" si="79">H80/I80</f>
        <v>0</v>
      </c>
      <c r="K80" s="124">
        <f t="shared" ref="K80:M80" si="80">SUM(K81:K86)</f>
        <v>0</v>
      </c>
      <c r="L80" s="124">
        <f t="shared" si="80"/>
        <v>0</v>
      </c>
      <c r="M80" s="3">
        <f t="shared" si="80"/>
        <v>128</v>
      </c>
      <c r="N80" s="35">
        <f t="shared" ref="N80" si="81">L80/M80</f>
        <v>0</v>
      </c>
      <c r="O80" s="124">
        <f t="shared" ref="O80:Q80" si="82">SUM(O81:O86)</f>
        <v>0</v>
      </c>
      <c r="P80" s="124">
        <f t="shared" si="82"/>
        <v>0</v>
      </c>
      <c r="Q80" s="3">
        <f t="shared" si="82"/>
        <v>71</v>
      </c>
      <c r="R80" s="35">
        <f t="shared" ref="R80" si="83">P80/Q80</f>
        <v>0</v>
      </c>
    </row>
    <row r="81" spans="2:23" x14ac:dyDescent="0.25">
      <c r="B81" t="s">
        <v>1</v>
      </c>
      <c r="C81" s="124">
        <f>' INTERVALO POR DIVISI '!C81</f>
        <v>0</v>
      </c>
      <c r="D81" s="124">
        <f>' INTERVALO POR DIVISI '!D81</f>
        <v>0</v>
      </c>
      <c r="E81" s="3">
        <v>49</v>
      </c>
      <c r="F81" s="35">
        <f t="shared" si="77"/>
        <v>0</v>
      </c>
      <c r="G81" s="124">
        <f>' INTERVALO POR DIVISI '!G81</f>
        <v>0</v>
      </c>
      <c r="H81" s="124">
        <f>' INTERVALO POR DIVISI '!H81</f>
        <v>0</v>
      </c>
      <c r="I81" s="34">
        <v>37</v>
      </c>
      <c r="J81" s="35">
        <f t="shared" ref="J81:J86" si="84">H81/I81</f>
        <v>0</v>
      </c>
      <c r="K81" s="3">
        <f>' INTERVALO POR DIVISI '!K81</f>
        <v>0</v>
      </c>
      <c r="L81" s="3">
        <f>' INTERVALO POR DIVISI '!L81</f>
        <v>0</v>
      </c>
      <c r="M81" s="34">
        <v>46</v>
      </c>
      <c r="N81" s="35">
        <f t="shared" ref="N81:N86" si="85">L81/M81</f>
        <v>0</v>
      </c>
      <c r="O81" s="124">
        <f>' INTERVALO POR DIVISI '!O81</f>
        <v>0</v>
      </c>
      <c r="P81" s="124">
        <f>' INTERVALO POR DIVISI '!P81</f>
        <v>0</v>
      </c>
      <c r="Q81" s="34">
        <v>39</v>
      </c>
      <c r="R81" s="35">
        <f t="shared" ref="R81:R86" si="86">P81/Q81</f>
        <v>0</v>
      </c>
      <c r="T81" s="39">
        <f t="shared" ref="T81" si="87">C81+G81+K81+O81</f>
        <v>0</v>
      </c>
      <c r="U81" s="39">
        <f t="shared" ref="U81" si="88">D81+H81+L81+P81</f>
        <v>0</v>
      </c>
      <c r="V81" s="39">
        <f t="shared" ref="V81" si="89">E81+I81+M81+Q81</f>
        <v>171</v>
      </c>
      <c r="W81" s="39">
        <f t="shared" ref="W81" si="90">U81/V81</f>
        <v>0</v>
      </c>
    </row>
    <row r="82" spans="2:23" x14ac:dyDescent="0.25">
      <c r="B82" t="s">
        <v>2</v>
      </c>
      <c r="C82" s="124">
        <f>' INTERVALO POR DIVISI '!C82</f>
        <v>0</v>
      </c>
      <c r="D82" s="124">
        <f>' INTERVALO POR DIVISI '!D82</f>
        <v>0</v>
      </c>
      <c r="E82" s="3">
        <v>1</v>
      </c>
      <c r="F82" s="35">
        <f t="shared" si="77"/>
        <v>0</v>
      </c>
      <c r="G82" s="124">
        <f>' INTERVALO POR DIVISI '!G82</f>
        <v>0</v>
      </c>
      <c r="H82" s="124">
        <f>' INTERVALO POR DIVISI '!H82</f>
        <v>0</v>
      </c>
      <c r="I82" s="34">
        <v>2</v>
      </c>
      <c r="J82" s="35">
        <f t="shared" si="84"/>
        <v>0</v>
      </c>
      <c r="K82" s="3">
        <f>' INTERVALO POR DIVISI '!K82</f>
        <v>0</v>
      </c>
      <c r="L82" s="3">
        <f>' INTERVALO POR DIVISI '!L82</f>
        <v>0</v>
      </c>
      <c r="M82" s="34">
        <v>6</v>
      </c>
      <c r="N82" s="35">
        <f t="shared" si="85"/>
        <v>0</v>
      </c>
      <c r="O82" s="124">
        <f>' INTERVALO POR DIVISI '!O82</f>
        <v>0</v>
      </c>
      <c r="P82" s="124">
        <f>' INTERVALO POR DIVISI '!P82</f>
        <v>0</v>
      </c>
      <c r="Q82" s="34">
        <v>1</v>
      </c>
      <c r="R82" s="35">
        <f t="shared" si="86"/>
        <v>0</v>
      </c>
      <c r="T82" s="39">
        <f t="shared" ref="T82:T86" si="91">C82+G82+K82+O82</f>
        <v>0</v>
      </c>
      <c r="U82" s="39">
        <f t="shared" ref="U82:U86" si="92">D82+H82+L82+P82</f>
        <v>0</v>
      </c>
      <c r="V82" s="39">
        <f t="shared" ref="V82:V86" si="93">E82+I82+M82+Q82</f>
        <v>10</v>
      </c>
      <c r="W82" s="39">
        <f t="shared" ref="W82:W86" si="94">U82/V82</f>
        <v>0</v>
      </c>
    </row>
    <row r="83" spans="2:23" x14ac:dyDescent="0.25">
      <c r="B83" t="s">
        <v>3</v>
      </c>
      <c r="C83" s="124">
        <f>' INTERVALO POR DIVISI '!C83</f>
        <v>0</v>
      </c>
      <c r="D83" s="124">
        <f>' INTERVALO POR DIVISI '!D83</f>
        <v>0</v>
      </c>
      <c r="E83" s="3">
        <v>15</v>
      </c>
      <c r="F83" s="35">
        <f t="shared" si="77"/>
        <v>0</v>
      </c>
      <c r="G83" s="124">
        <f>' INTERVALO POR DIVISI '!G83</f>
        <v>0</v>
      </c>
      <c r="H83" s="124">
        <f>' INTERVALO POR DIVISI '!H83</f>
        <v>0</v>
      </c>
      <c r="I83" s="34">
        <v>6</v>
      </c>
      <c r="J83" s="35">
        <f t="shared" si="84"/>
        <v>0</v>
      </c>
      <c r="K83" s="3">
        <f>' INTERVALO POR DIVISI '!K83</f>
        <v>0</v>
      </c>
      <c r="L83" s="3">
        <f>' INTERVALO POR DIVISI '!L83</f>
        <v>0</v>
      </c>
      <c r="M83" s="34">
        <v>10</v>
      </c>
      <c r="N83" s="35">
        <f t="shared" si="85"/>
        <v>0</v>
      </c>
      <c r="O83" s="124">
        <f>' INTERVALO POR DIVISI '!O83</f>
        <v>0</v>
      </c>
      <c r="P83" s="124">
        <f>' INTERVALO POR DIVISI '!P83</f>
        <v>0</v>
      </c>
      <c r="Q83" s="34">
        <v>5</v>
      </c>
      <c r="R83" s="35">
        <f t="shared" si="86"/>
        <v>0</v>
      </c>
      <c r="T83" s="39">
        <f t="shared" si="91"/>
        <v>0</v>
      </c>
      <c r="U83" s="39">
        <f t="shared" si="92"/>
        <v>0</v>
      </c>
      <c r="V83" s="39">
        <f t="shared" si="93"/>
        <v>36</v>
      </c>
      <c r="W83" s="39">
        <f t="shared" si="94"/>
        <v>0</v>
      </c>
    </row>
    <row r="84" spans="2:23" x14ac:dyDescent="0.25">
      <c r="B84" t="s">
        <v>4</v>
      </c>
      <c r="C84" s="124">
        <f>' INTERVALO POR DIVISI '!C84</f>
        <v>0</v>
      </c>
      <c r="D84" s="124">
        <f>' INTERVALO POR DIVISI '!D84</f>
        <v>0</v>
      </c>
      <c r="E84" s="3">
        <v>3</v>
      </c>
      <c r="F84" s="35">
        <f t="shared" si="77"/>
        <v>0</v>
      </c>
      <c r="G84" s="124">
        <f>' INTERVALO POR DIVISI '!G84</f>
        <v>0</v>
      </c>
      <c r="H84" s="124">
        <f>' INTERVALO POR DIVISI '!H84</f>
        <v>0</v>
      </c>
      <c r="I84" s="34">
        <v>2</v>
      </c>
      <c r="J84" s="35">
        <f t="shared" si="84"/>
        <v>0</v>
      </c>
      <c r="K84" s="3">
        <f>' INTERVALO POR DIVISI '!K84</f>
        <v>0</v>
      </c>
      <c r="L84" s="3">
        <f>' INTERVALO POR DIVISI '!L84</f>
        <v>0</v>
      </c>
      <c r="M84" s="34">
        <v>5</v>
      </c>
      <c r="N84" s="35">
        <f t="shared" si="85"/>
        <v>0</v>
      </c>
      <c r="O84" s="124">
        <f>' INTERVALO POR DIVISI '!O84</f>
        <v>0</v>
      </c>
      <c r="P84" s="124">
        <f>' INTERVALO POR DIVISI '!P84</f>
        <v>0</v>
      </c>
      <c r="Q84" s="34">
        <v>1</v>
      </c>
      <c r="R84" s="35">
        <f t="shared" si="86"/>
        <v>0</v>
      </c>
      <c r="T84" s="39">
        <f t="shared" si="91"/>
        <v>0</v>
      </c>
      <c r="U84" s="39">
        <f t="shared" si="92"/>
        <v>0</v>
      </c>
      <c r="V84" s="39">
        <f t="shared" si="93"/>
        <v>11</v>
      </c>
      <c r="W84" s="39">
        <f t="shared" si="94"/>
        <v>0</v>
      </c>
    </row>
    <row r="85" spans="2:23" x14ac:dyDescent="0.25">
      <c r="B85" t="s">
        <v>5</v>
      </c>
      <c r="C85" s="124">
        <f>' INTERVALO POR DIVISI '!C85</f>
        <v>0</v>
      </c>
      <c r="D85" s="124">
        <f>' INTERVALO POR DIVISI '!D85</f>
        <v>0</v>
      </c>
      <c r="E85" s="3">
        <v>2</v>
      </c>
      <c r="F85" s="35">
        <f t="shared" si="77"/>
        <v>0</v>
      </c>
      <c r="G85" s="124">
        <f>' INTERVALO POR DIVISI '!G85</f>
        <v>0</v>
      </c>
      <c r="H85" s="124">
        <f>' INTERVALO POR DIVISI '!H85</f>
        <v>0</v>
      </c>
      <c r="I85" s="34">
        <v>2</v>
      </c>
      <c r="J85" s="35">
        <f t="shared" si="84"/>
        <v>0</v>
      </c>
      <c r="K85" s="3">
        <f>' INTERVALO POR DIVISI '!K85</f>
        <v>0</v>
      </c>
      <c r="L85" s="3">
        <f>' INTERVALO POR DIVISI '!L85</f>
        <v>0</v>
      </c>
      <c r="M85" s="34">
        <v>2</v>
      </c>
      <c r="N85" s="35">
        <f t="shared" si="85"/>
        <v>0</v>
      </c>
      <c r="O85" s="124">
        <f>' INTERVALO POR DIVISI '!O85</f>
        <v>0</v>
      </c>
      <c r="P85" s="124">
        <f>' INTERVALO POR DIVISI '!P85</f>
        <v>0</v>
      </c>
      <c r="Q85" s="34">
        <v>1</v>
      </c>
      <c r="R85" s="35">
        <f t="shared" si="86"/>
        <v>0</v>
      </c>
      <c r="T85" s="39">
        <f t="shared" si="91"/>
        <v>0</v>
      </c>
      <c r="U85" s="39">
        <f t="shared" si="92"/>
        <v>0</v>
      </c>
      <c r="V85" s="39">
        <f t="shared" si="93"/>
        <v>7</v>
      </c>
      <c r="W85" s="39">
        <f t="shared" si="94"/>
        <v>0</v>
      </c>
    </row>
    <row r="86" spans="2:23" x14ac:dyDescent="0.25">
      <c r="B86" t="s">
        <v>192</v>
      </c>
      <c r="C86" s="124">
        <f>' INTERVALO POR DIVISI '!C86</f>
        <v>0</v>
      </c>
      <c r="D86" s="124">
        <f>' INTERVALO POR DIVISI '!D86</f>
        <v>0</v>
      </c>
      <c r="E86" s="3">
        <v>42</v>
      </c>
      <c r="F86" s="3">
        <f t="shared" si="77"/>
        <v>0</v>
      </c>
      <c r="G86" s="124">
        <f>' INTERVALO POR DIVISI '!G86</f>
        <v>0</v>
      </c>
      <c r="H86" s="124">
        <f>' INTERVALO POR DIVISI '!H86</f>
        <v>0</v>
      </c>
      <c r="I86" s="3">
        <v>25</v>
      </c>
      <c r="J86" s="3">
        <f t="shared" si="84"/>
        <v>0</v>
      </c>
      <c r="K86" s="3">
        <f>' INTERVALO POR DIVISI '!K86</f>
        <v>0</v>
      </c>
      <c r="L86" s="3">
        <f>' INTERVALO POR DIVISI '!L86</f>
        <v>0</v>
      </c>
      <c r="M86" s="3">
        <v>59</v>
      </c>
      <c r="N86" s="3">
        <f t="shared" si="85"/>
        <v>0</v>
      </c>
      <c r="O86" s="124">
        <f>' INTERVALO POR DIVISI '!O86</f>
        <v>0</v>
      </c>
      <c r="P86" s="124">
        <f>' INTERVALO POR DIVISI '!P86</f>
        <v>0</v>
      </c>
      <c r="Q86" s="3">
        <v>24</v>
      </c>
      <c r="R86" s="3">
        <f t="shared" si="86"/>
        <v>0</v>
      </c>
      <c r="T86" s="39">
        <f t="shared" si="91"/>
        <v>0</v>
      </c>
      <c r="U86" s="39">
        <f t="shared" si="92"/>
        <v>0</v>
      </c>
      <c r="V86" s="39">
        <f t="shared" si="93"/>
        <v>150</v>
      </c>
      <c r="W86" s="39">
        <f t="shared" si="94"/>
        <v>0</v>
      </c>
    </row>
    <row r="88" spans="2:23" x14ac:dyDescent="0.25">
      <c r="B88" s="250" t="s">
        <v>17</v>
      </c>
      <c r="C88" s="251"/>
      <c r="D88" s="251"/>
      <c r="E88" s="251"/>
      <c r="F88" s="251"/>
      <c r="G88" s="251"/>
      <c r="H88" s="251"/>
      <c r="I88" s="251"/>
      <c r="J88" s="251"/>
      <c r="K88" s="251"/>
      <c r="L88" s="251"/>
      <c r="M88" s="251"/>
      <c r="N88" s="251"/>
      <c r="O88" s="251"/>
      <c r="P88" s="251"/>
      <c r="Q88" s="251"/>
      <c r="R88" s="251"/>
      <c r="S88" s="254"/>
      <c r="T88" s="254"/>
      <c r="U88" s="254"/>
    </row>
    <row r="89" spans="2:23" x14ac:dyDescent="0.25">
      <c r="B89" s="250"/>
      <c r="C89" s="252" t="s">
        <v>27</v>
      </c>
      <c r="D89" s="252"/>
      <c r="E89" s="252"/>
      <c r="F89" s="252"/>
      <c r="G89" s="252" t="s">
        <v>28</v>
      </c>
      <c r="H89" s="252"/>
      <c r="I89" s="252"/>
      <c r="J89" s="252"/>
      <c r="K89" s="252" t="s">
        <v>29</v>
      </c>
      <c r="L89" s="252"/>
      <c r="M89" s="252"/>
      <c r="N89" s="252"/>
      <c r="O89" s="252" t="s">
        <v>30</v>
      </c>
      <c r="P89" s="252"/>
      <c r="Q89" s="252"/>
      <c r="R89" s="252"/>
    </row>
    <row r="90" spans="2:23" x14ac:dyDescent="0.25">
      <c r="C90" s="253"/>
      <c r="D90" s="253"/>
      <c r="E90" s="253"/>
      <c r="F90" s="253"/>
      <c r="G90" s="253"/>
      <c r="H90" s="253"/>
      <c r="I90" s="253"/>
      <c r="J90" s="253"/>
      <c r="K90" s="253"/>
      <c r="L90" s="253"/>
      <c r="M90" s="253"/>
      <c r="N90" s="253"/>
      <c r="O90" s="253"/>
      <c r="P90" s="253"/>
      <c r="Q90" s="253"/>
      <c r="R90" s="253"/>
      <c r="S90" s="1"/>
      <c r="T90" s="2"/>
      <c r="U90" s="1"/>
    </row>
    <row r="91" spans="2:23" ht="30" x14ac:dyDescent="0.25">
      <c r="B91" s="36" t="s">
        <v>9</v>
      </c>
      <c r="C91" s="1" t="s">
        <v>33</v>
      </c>
      <c r="D91" s="1" t="s">
        <v>32</v>
      </c>
      <c r="E91" s="1" t="s">
        <v>35</v>
      </c>
      <c r="F91" s="1"/>
      <c r="G91" s="1" t="s">
        <v>33</v>
      </c>
      <c r="H91" s="1" t="s">
        <v>32</v>
      </c>
      <c r="I91" s="1" t="s">
        <v>35</v>
      </c>
      <c r="J91" s="1"/>
      <c r="K91" s="1" t="s">
        <v>33</v>
      </c>
      <c r="L91" s="1" t="s">
        <v>32</v>
      </c>
      <c r="M91" s="1" t="s">
        <v>35</v>
      </c>
      <c r="N91" s="1"/>
      <c r="O91" s="1" t="s">
        <v>33</v>
      </c>
      <c r="P91" s="1" t="s">
        <v>32</v>
      </c>
      <c r="Q91" s="1" t="s">
        <v>35</v>
      </c>
      <c r="R91" s="1"/>
      <c r="S91" s="1"/>
      <c r="T91" s="36"/>
      <c r="U91" s="1"/>
    </row>
    <row r="92" spans="2:23" x14ac:dyDescent="0.25">
      <c r="B92" t="s">
        <v>0</v>
      </c>
      <c r="C92" s="124">
        <f>SUM(C93:C98)</f>
        <v>0</v>
      </c>
      <c r="D92" s="124">
        <f>SUM(D93:D98)</f>
        <v>0</v>
      </c>
      <c r="E92" s="3">
        <f>SUM(E93:E97)</f>
        <v>70</v>
      </c>
      <c r="F92" s="35">
        <f t="shared" ref="F92:F98" si="95">D92/E92</f>
        <v>0</v>
      </c>
      <c r="G92" s="124">
        <f t="shared" ref="G92:H92" si="96">SUM(G93:G98)</f>
        <v>0</v>
      </c>
      <c r="H92" s="124">
        <f t="shared" si="96"/>
        <v>0</v>
      </c>
      <c r="I92" s="3">
        <f t="shared" ref="I92" si="97">SUM(I93:I97)</f>
        <v>49</v>
      </c>
      <c r="J92" s="35">
        <f t="shared" ref="J92" si="98">H92/I92</f>
        <v>0</v>
      </c>
      <c r="K92" s="124">
        <f t="shared" ref="K92:L92" si="99">SUM(K93:K98)</f>
        <v>0</v>
      </c>
      <c r="L92" s="124">
        <f t="shared" si="99"/>
        <v>0</v>
      </c>
      <c r="M92" s="3">
        <f t="shared" ref="M92" si="100">SUM(M93:M97)</f>
        <v>69</v>
      </c>
      <c r="N92" s="35">
        <f t="shared" ref="N92" si="101">L92/M92</f>
        <v>0</v>
      </c>
      <c r="O92" s="124">
        <f t="shared" ref="O92:P92" si="102">SUM(O93:O98)</f>
        <v>0</v>
      </c>
      <c r="P92" s="124">
        <f t="shared" si="102"/>
        <v>0</v>
      </c>
      <c r="Q92" s="3">
        <f t="shared" ref="Q92" si="103">SUM(Q93:Q97)</f>
        <v>47</v>
      </c>
      <c r="R92" s="35">
        <f t="shared" ref="R92" si="104">P92/Q92</f>
        <v>0</v>
      </c>
      <c r="T92" s="39">
        <f t="shared" ref="T92:T97" si="105">C92+G92+K92+O92</f>
        <v>0</v>
      </c>
      <c r="U92" s="39">
        <f t="shared" ref="U92:U97" si="106">D92+H92+L92+P92</f>
        <v>0</v>
      </c>
      <c r="V92" s="39">
        <f t="shared" ref="V92:V97" si="107">E92+I92+M92+Q92</f>
        <v>235</v>
      </c>
      <c r="W92" s="39">
        <f t="shared" ref="W92:W97" si="108">U92/V92</f>
        <v>0</v>
      </c>
    </row>
    <row r="93" spans="2:23" x14ac:dyDescent="0.25">
      <c r="B93" t="s">
        <v>1</v>
      </c>
      <c r="C93" s="124">
        <f>' INTERVALO POR DIVISI '!C93</f>
        <v>0</v>
      </c>
      <c r="D93" s="124">
        <f>' INTERVALO POR DIVISI '!D93</f>
        <v>0</v>
      </c>
      <c r="E93" s="3">
        <v>49</v>
      </c>
      <c r="F93" s="35">
        <f t="shared" si="95"/>
        <v>0</v>
      </c>
      <c r="G93" s="124">
        <f>' INTERVALO POR DIVISI '!G93</f>
        <v>0</v>
      </c>
      <c r="H93" s="124">
        <f>' INTERVALO POR DIVISI '!H93</f>
        <v>0</v>
      </c>
      <c r="I93" s="34">
        <v>37</v>
      </c>
      <c r="J93" s="35">
        <f t="shared" ref="J93:J98" si="109">H93/I93</f>
        <v>0</v>
      </c>
      <c r="K93" s="124">
        <f>' INTERVALO POR DIVISI '!K93</f>
        <v>0</v>
      </c>
      <c r="L93" s="124">
        <f>' INTERVALO POR DIVISI '!L93</f>
        <v>0</v>
      </c>
      <c r="M93" s="34">
        <v>46</v>
      </c>
      <c r="N93" s="35">
        <f t="shared" ref="N93:N98" si="110">L93/M93</f>
        <v>0</v>
      </c>
      <c r="O93" s="124">
        <f>' INTERVALO POR DIVISI '!O93</f>
        <v>0</v>
      </c>
      <c r="P93" s="124">
        <f>' INTERVALO POR DIVISI '!P93</f>
        <v>0</v>
      </c>
      <c r="Q93" s="34">
        <v>39</v>
      </c>
      <c r="R93" s="35">
        <f t="shared" ref="R93:R98" si="111">P93/Q93</f>
        <v>0</v>
      </c>
      <c r="T93" s="39">
        <f t="shared" si="105"/>
        <v>0</v>
      </c>
      <c r="U93" s="39">
        <f t="shared" si="106"/>
        <v>0</v>
      </c>
      <c r="V93" s="39">
        <f t="shared" si="107"/>
        <v>171</v>
      </c>
      <c r="W93" s="39">
        <f t="shared" si="108"/>
        <v>0</v>
      </c>
    </row>
    <row r="94" spans="2:23" x14ac:dyDescent="0.25">
      <c r="B94" t="s">
        <v>2</v>
      </c>
      <c r="C94" s="124">
        <f>' INTERVALO POR DIVISI '!C94</f>
        <v>0</v>
      </c>
      <c r="D94" s="124">
        <f>' INTERVALO POR DIVISI '!D94</f>
        <v>0</v>
      </c>
      <c r="E94" s="3">
        <v>1</v>
      </c>
      <c r="F94" s="35">
        <f t="shared" si="95"/>
        <v>0</v>
      </c>
      <c r="G94" s="124">
        <f>' INTERVALO POR DIVISI '!G94</f>
        <v>0</v>
      </c>
      <c r="H94" s="124">
        <f>' INTERVALO POR DIVISI '!H94</f>
        <v>0</v>
      </c>
      <c r="I94" s="34">
        <v>2</v>
      </c>
      <c r="J94" s="35">
        <f t="shared" si="109"/>
        <v>0</v>
      </c>
      <c r="K94" s="124">
        <f>' INTERVALO POR DIVISI '!K94</f>
        <v>0</v>
      </c>
      <c r="L94" s="124">
        <f>' INTERVALO POR DIVISI '!L94</f>
        <v>0</v>
      </c>
      <c r="M94" s="34">
        <v>6</v>
      </c>
      <c r="N94" s="35">
        <f t="shared" si="110"/>
        <v>0</v>
      </c>
      <c r="O94" s="124">
        <f>' INTERVALO POR DIVISI '!O94</f>
        <v>0</v>
      </c>
      <c r="P94" s="124">
        <f>' INTERVALO POR DIVISI '!P94</f>
        <v>0</v>
      </c>
      <c r="Q94" s="34">
        <v>1</v>
      </c>
      <c r="R94" s="35">
        <f t="shared" si="111"/>
        <v>0</v>
      </c>
      <c r="T94" s="39">
        <f t="shared" si="105"/>
        <v>0</v>
      </c>
      <c r="U94" s="39">
        <f t="shared" si="106"/>
        <v>0</v>
      </c>
      <c r="V94" s="39">
        <f t="shared" si="107"/>
        <v>10</v>
      </c>
      <c r="W94" s="39">
        <f t="shared" si="108"/>
        <v>0</v>
      </c>
    </row>
    <row r="95" spans="2:23" x14ac:dyDescent="0.25">
      <c r="B95" t="s">
        <v>3</v>
      </c>
      <c r="C95" s="124">
        <f>' INTERVALO POR DIVISI '!C95</f>
        <v>0</v>
      </c>
      <c r="D95" s="124">
        <f>' INTERVALO POR DIVISI '!D95</f>
        <v>0</v>
      </c>
      <c r="E95" s="3">
        <v>15</v>
      </c>
      <c r="F95" s="35">
        <f t="shared" si="95"/>
        <v>0</v>
      </c>
      <c r="G95" s="124">
        <f>' INTERVALO POR DIVISI '!G95</f>
        <v>0</v>
      </c>
      <c r="H95" s="124">
        <f>' INTERVALO POR DIVISI '!H95</f>
        <v>0</v>
      </c>
      <c r="I95" s="34">
        <v>6</v>
      </c>
      <c r="J95" s="35">
        <f t="shared" si="109"/>
        <v>0</v>
      </c>
      <c r="K95" s="124">
        <f>' INTERVALO POR DIVISI '!K95</f>
        <v>0</v>
      </c>
      <c r="L95" s="124">
        <f>' INTERVALO POR DIVISI '!L95</f>
        <v>0</v>
      </c>
      <c r="M95" s="34">
        <v>10</v>
      </c>
      <c r="N95" s="35">
        <f t="shared" si="110"/>
        <v>0</v>
      </c>
      <c r="O95" s="124">
        <f>' INTERVALO POR DIVISI '!O95</f>
        <v>0</v>
      </c>
      <c r="P95" s="124">
        <f>' INTERVALO POR DIVISI '!P95</f>
        <v>0</v>
      </c>
      <c r="Q95" s="34">
        <v>5</v>
      </c>
      <c r="R95" s="35">
        <f t="shared" si="111"/>
        <v>0</v>
      </c>
      <c r="T95" s="39">
        <f t="shared" si="105"/>
        <v>0</v>
      </c>
      <c r="U95" s="39">
        <f t="shared" si="106"/>
        <v>0</v>
      </c>
      <c r="V95" s="39">
        <f t="shared" si="107"/>
        <v>36</v>
      </c>
      <c r="W95" s="39">
        <f t="shared" si="108"/>
        <v>0</v>
      </c>
    </row>
    <row r="96" spans="2:23" x14ac:dyDescent="0.25">
      <c r="B96" t="s">
        <v>4</v>
      </c>
      <c r="C96" s="124">
        <f>' INTERVALO POR DIVISI '!C96</f>
        <v>0</v>
      </c>
      <c r="D96" s="124">
        <f>' INTERVALO POR DIVISI '!D96</f>
        <v>0</v>
      </c>
      <c r="E96" s="3">
        <v>3</v>
      </c>
      <c r="F96" s="35">
        <f t="shared" si="95"/>
        <v>0</v>
      </c>
      <c r="G96" s="124">
        <f>' INTERVALO POR DIVISI '!G96</f>
        <v>0</v>
      </c>
      <c r="H96" s="124">
        <f>' INTERVALO POR DIVISI '!H96</f>
        <v>0</v>
      </c>
      <c r="I96" s="34">
        <v>2</v>
      </c>
      <c r="J96" s="35">
        <f t="shared" si="109"/>
        <v>0</v>
      </c>
      <c r="K96" s="124">
        <f>' INTERVALO POR DIVISI '!K96</f>
        <v>0</v>
      </c>
      <c r="L96" s="124">
        <f>' INTERVALO POR DIVISI '!L96</f>
        <v>0</v>
      </c>
      <c r="M96" s="34">
        <v>5</v>
      </c>
      <c r="N96" s="35">
        <f t="shared" si="110"/>
        <v>0</v>
      </c>
      <c r="O96" s="124">
        <f>' INTERVALO POR DIVISI '!O96</f>
        <v>0</v>
      </c>
      <c r="P96" s="124">
        <f>' INTERVALO POR DIVISI '!P96</f>
        <v>0</v>
      </c>
      <c r="Q96" s="34">
        <v>1</v>
      </c>
      <c r="R96" s="35">
        <f t="shared" si="111"/>
        <v>0</v>
      </c>
      <c r="T96" s="39">
        <f t="shared" si="105"/>
        <v>0</v>
      </c>
      <c r="U96" s="39">
        <f t="shared" si="106"/>
        <v>0</v>
      </c>
      <c r="V96" s="39">
        <f t="shared" si="107"/>
        <v>11</v>
      </c>
      <c r="W96" s="39">
        <f t="shared" si="108"/>
        <v>0</v>
      </c>
    </row>
    <row r="97" spans="2:23" x14ac:dyDescent="0.25">
      <c r="B97" t="s">
        <v>5</v>
      </c>
      <c r="C97" s="124">
        <f>' INTERVALO POR DIVISI '!C97</f>
        <v>0</v>
      </c>
      <c r="D97" s="124">
        <f>' INTERVALO POR DIVISI '!D97</f>
        <v>0</v>
      </c>
      <c r="E97" s="3">
        <v>2</v>
      </c>
      <c r="F97" s="35">
        <f t="shared" si="95"/>
        <v>0</v>
      </c>
      <c r="G97" s="124">
        <f>' INTERVALO POR DIVISI '!G97</f>
        <v>0</v>
      </c>
      <c r="H97" s="124">
        <f>' INTERVALO POR DIVISI '!H97</f>
        <v>0</v>
      </c>
      <c r="I97" s="34">
        <v>2</v>
      </c>
      <c r="J97" s="35">
        <f t="shared" si="109"/>
        <v>0</v>
      </c>
      <c r="K97" s="124">
        <f>' INTERVALO POR DIVISI '!K97</f>
        <v>0</v>
      </c>
      <c r="L97" s="124">
        <f>' INTERVALO POR DIVISI '!L97</f>
        <v>0</v>
      </c>
      <c r="M97" s="34">
        <v>2</v>
      </c>
      <c r="N97" s="35">
        <f t="shared" si="110"/>
        <v>0</v>
      </c>
      <c r="O97" s="124">
        <f>' INTERVALO POR DIVISI '!O97</f>
        <v>0</v>
      </c>
      <c r="P97" s="124">
        <f>' INTERVALO POR DIVISI '!P97</f>
        <v>0</v>
      </c>
      <c r="Q97" s="34">
        <v>1</v>
      </c>
      <c r="R97" s="35">
        <f t="shared" si="111"/>
        <v>0</v>
      </c>
      <c r="T97" s="39">
        <f t="shared" si="105"/>
        <v>0</v>
      </c>
      <c r="U97" s="39">
        <f t="shared" si="106"/>
        <v>0</v>
      </c>
      <c r="V97" s="39">
        <f t="shared" si="107"/>
        <v>7</v>
      </c>
      <c r="W97" s="39">
        <f t="shared" si="108"/>
        <v>0</v>
      </c>
    </row>
    <row r="98" spans="2:23" x14ac:dyDescent="0.25">
      <c r="B98" t="s">
        <v>192</v>
      </c>
      <c r="C98" s="124">
        <f>' INTERVALO POR DIVISI '!C98</f>
        <v>0</v>
      </c>
      <c r="D98" s="124">
        <f>' INTERVALO POR DIVISI '!D98</f>
        <v>0</v>
      </c>
      <c r="E98" s="3">
        <v>42</v>
      </c>
      <c r="F98" s="3">
        <f t="shared" si="95"/>
        <v>0</v>
      </c>
      <c r="G98" s="124">
        <f>' INTERVALO POR DIVISI '!G98</f>
        <v>0</v>
      </c>
      <c r="H98" s="124">
        <f>' INTERVALO POR DIVISI '!H98</f>
        <v>0</v>
      </c>
      <c r="I98" s="3">
        <v>42</v>
      </c>
      <c r="J98" s="3">
        <f t="shared" si="109"/>
        <v>0</v>
      </c>
      <c r="K98" s="124">
        <f>' INTERVALO POR DIVISI '!K98</f>
        <v>0</v>
      </c>
      <c r="L98" s="124">
        <f>' INTERVALO POR DIVISI '!L98</f>
        <v>0</v>
      </c>
      <c r="M98" s="3">
        <v>59</v>
      </c>
      <c r="N98" s="3">
        <f t="shared" si="110"/>
        <v>0</v>
      </c>
      <c r="O98" s="124">
        <f>' INTERVALO POR DIVISI '!O98</f>
        <v>0</v>
      </c>
      <c r="P98" s="124">
        <f>' INTERVALO POR DIVISI '!P98</f>
        <v>0</v>
      </c>
      <c r="Q98" s="3">
        <v>24</v>
      </c>
      <c r="R98" s="3">
        <f t="shared" si="111"/>
        <v>0</v>
      </c>
      <c r="T98" s="39">
        <f t="shared" ref="T98" si="112">C98+G98+K98+O98</f>
        <v>0</v>
      </c>
      <c r="U98" s="39">
        <f t="shared" ref="U98" si="113">D98+H98+L98+P98</f>
        <v>0</v>
      </c>
      <c r="V98" s="39">
        <f t="shared" ref="V98" si="114">E98+I98+M98+Q98</f>
        <v>167</v>
      </c>
      <c r="W98" s="39">
        <f t="shared" ref="W98" si="115">U98/V98</f>
        <v>0</v>
      </c>
    </row>
    <row r="100" spans="2:23" x14ac:dyDescent="0.25">
      <c r="B100" s="250" t="s">
        <v>18</v>
      </c>
      <c r="C100" s="251"/>
      <c r="D100" s="251"/>
      <c r="E100" s="251"/>
      <c r="F100" s="251"/>
      <c r="G100" s="251"/>
      <c r="H100" s="251"/>
      <c r="I100" s="251"/>
      <c r="J100" s="251"/>
      <c r="K100" s="251"/>
      <c r="L100" s="251"/>
      <c r="M100" s="251"/>
      <c r="N100" s="251"/>
      <c r="O100" s="251"/>
      <c r="P100" s="251"/>
      <c r="Q100" s="251"/>
      <c r="R100" s="251"/>
      <c r="S100" s="254"/>
      <c r="T100" s="254"/>
      <c r="U100" s="254"/>
    </row>
    <row r="101" spans="2:23" x14ac:dyDescent="0.25">
      <c r="B101" s="250"/>
      <c r="C101" s="252" t="s">
        <v>27</v>
      </c>
      <c r="D101" s="252"/>
      <c r="E101" s="252"/>
      <c r="F101" s="252"/>
      <c r="G101" s="252" t="s">
        <v>28</v>
      </c>
      <c r="H101" s="252"/>
      <c r="I101" s="252"/>
      <c r="J101" s="252"/>
      <c r="K101" s="252" t="s">
        <v>29</v>
      </c>
      <c r="L101" s="252"/>
      <c r="M101" s="252"/>
      <c r="N101" s="252"/>
      <c r="O101" s="252" t="s">
        <v>30</v>
      </c>
      <c r="P101" s="252"/>
      <c r="Q101" s="252"/>
      <c r="R101" s="252"/>
    </row>
    <row r="102" spans="2:23" x14ac:dyDescent="0.25">
      <c r="C102" s="253"/>
      <c r="D102" s="253"/>
      <c r="E102" s="253"/>
      <c r="F102" s="253"/>
      <c r="G102" s="253"/>
      <c r="H102" s="253"/>
      <c r="I102" s="253"/>
      <c r="J102" s="253"/>
      <c r="K102" s="253"/>
      <c r="L102" s="253"/>
      <c r="M102" s="253"/>
      <c r="N102" s="253"/>
      <c r="O102" s="253"/>
      <c r="P102" s="253"/>
      <c r="Q102" s="253"/>
      <c r="R102" s="253"/>
      <c r="S102" s="1"/>
      <c r="T102" s="2"/>
      <c r="U102" s="1"/>
    </row>
    <row r="103" spans="2:23" ht="30" x14ac:dyDescent="0.25">
      <c r="B103" s="36" t="s">
        <v>9</v>
      </c>
      <c r="C103" s="1" t="s">
        <v>33</v>
      </c>
      <c r="D103" s="1" t="s">
        <v>32</v>
      </c>
      <c r="E103" s="1" t="s">
        <v>35</v>
      </c>
      <c r="F103" s="1"/>
      <c r="G103" s="1" t="s">
        <v>33</v>
      </c>
      <c r="H103" s="1" t="s">
        <v>32</v>
      </c>
      <c r="I103" s="1" t="s">
        <v>35</v>
      </c>
      <c r="J103" s="1"/>
      <c r="K103" s="1" t="s">
        <v>33</v>
      </c>
      <c r="L103" s="1" t="s">
        <v>32</v>
      </c>
      <c r="M103" s="1" t="s">
        <v>35</v>
      </c>
      <c r="N103" s="1"/>
      <c r="O103" s="1" t="s">
        <v>33</v>
      </c>
      <c r="P103" s="1" t="s">
        <v>32</v>
      </c>
      <c r="Q103" s="1" t="s">
        <v>35</v>
      </c>
      <c r="R103" s="1"/>
      <c r="S103" s="1"/>
      <c r="T103" s="36"/>
      <c r="U103" s="1"/>
    </row>
    <row r="104" spans="2:23" x14ac:dyDescent="0.25">
      <c r="B104" t="s">
        <v>0</v>
      </c>
      <c r="C104" s="124">
        <f t="shared" ref="C104:D104" si="116">SUM(C105:C110)</f>
        <v>0</v>
      </c>
      <c r="D104" s="124">
        <f t="shared" si="116"/>
        <v>0</v>
      </c>
      <c r="E104" s="3">
        <f t="shared" ref="E104" si="117">SUM(E105:E109)</f>
        <v>70</v>
      </c>
      <c r="F104" s="35">
        <f t="shared" ref="F104:F110" si="118">D104/E104</f>
        <v>0</v>
      </c>
      <c r="G104" s="124">
        <f t="shared" ref="G104:H104" si="119">SUM(G105:G110)</f>
        <v>0</v>
      </c>
      <c r="H104" s="124">
        <f t="shared" si="119"/>
        <v>0</v>
      </c>
      <c r="I104" s="3">
        <f t="shared" ref="I104" si="120">SUM(I105:I109)</f>
        <v>49</v>
      </c>
      <c r="J104" s="35">
        <f t="shared" ref="J104:J110" si="121">H104/I104</f>
        <v>0</v>
      </c>
      <c r="K104" s="124">
        <f t="shared" ref="K104:L104" si="122">SUM(K105:K110)</f>
        <v>0</v>
      </c>
      <c r="L104" s="124">
        <f t="shared" si="122"/>
        <v>0</v>
      </c>
      <c r="M104" s="3">
        <f t="shared" ref="M104" si="123">SUM(M105:M109)</f>
        <v>69</v>
      </c>
      <c r="N104" s="35">
        <f t="shared" ref="N104:N110" si="124">L104/M104</f>
        <v>0</v>
      </c>
      <c r="O104" s="124">
        <f t="shared" ref="O104:P104" si="125">SUM(O105:O110)</f>
        <v>0</v>
      </c>
      <c r="P104" s="124">
        <f t="shared" si="125"/>
        <v>0</v>
      </c>
      <c r="Q104" s="3">
        <f t="shared" ref="Q104" si="126">SUM(Q105:Q109)</f>
        <v>47</v>
      </c>
      <c r="R104" s="35">
        <f t="shared" ref="R104:R110" si="127">P104/Q104</f>
        <v>0</v>
      </c>
      <c r="T104" s="39">
        <f t="shared" ref="T104:T110" si="128">C104+G104+K104+O104</f>
        <v>0</v>
      </c>
      <c r="U104" s="39">
        <f t="shared" ref="U104:U110" si="129">D104+H104+L104+P104</f>
        <v>0</v>
      </c>
      <c r="V104" s="39">
        <f t="shared" ref="V104:V110" si="130">E104+I104+M104+Q104</f>
        <v>235</v>
      </c>
      <c r="W104" s="39">
        <f t="shared" ref="W104:W110" si="131">U104/V104</f>
        <v>0</v>
      </c>
    </row>
    <row r="105" spans="2:23" x14ac:dyDescent="0.25">
      <c r="B105" t="s">
        <v>1</v>
      </c>
      <c r="C105" s="124">
        <f>' INTERVALO POR DIVISI '!C105</f>
        <v>0</v>
      </c>
      <c r="D105" s="124">
        <f>' INTERVALO POR DIVISI '!D105</f>
        <v>0</v>
      </c>
      <c r="E105" s="3">
        <v>49</v>
      </c>
      <c r="F105" s="35">
        <f t="shared" si="118"/>
        <v>0</v>
      </c>
      <c r="G105" s="124">
        <f>' INTERVALO POR DIVISI '!G105</f>
        <v>0</v>
      </c>
      <c r="H105" s="124">
        <f>' INTERVALO POR DIVISI '!H105</f>
        <v>0</v>
      </c>
      <c r="I105" s="34">
        <v>37</v>
      </c>
      <c r="J105" s="35">
        <f t="shared" si="121"/>
        <v>0</v>
      </c>
      <c r="K105" s="124">
        <f>' INTERVALO POR DIVISI '!K105</f>
        <v>0</v>
      </c>
      <c r="L105" s="124">
        <f>' INTERVALO POR DIVISI '!L105</f>
        <v>0</v>
      </c>
      <c r="M105" s="34">
        <v>46</v>
      </c>
      <c r="N105" s="35">
        <f t="shared" si="124"/>
        <v>0</v>
      </c>
      <c r="O105" s="124">
        <f>' INTERVALO POR DIVISI '!O105</f>
        <v>0</v>
      </c>
      <c r="P105" s="124">
        <f>' INTERVALO POR DIVISI '!P105</f>
        <v>0</v>
      </c>
      <c r="Q105" s="34">
        <v>39</v>
      </c>
      <c r="R105" s="35">
        <f t="shared" si="127"/>
        <v>0</v>
      </c>
      <c r="T105" s="39">
        <f t="shared" si="128"/>
        <v>0</v>
      </c>
      <c r="U105" s="39">
        <f t="shared" si="129"/>
        <v>0</v>
      </c>
      <c r="V105" s="39">
        <f t="shared" si="130"/>
        <v>171</v>
      </c>
      <c r="W105" s="39">
        <f t="shared" si="131"/>
        <v>0</v>
      </c>
    </row>
    <row r="106" spans="2:23" x14ac:dyDescent="0.25">
      <c r="B106" t="s">
        <v>2</v>
      </c>
      <c r="C106" s="124">
        <f>' INTERVALO POR DIVISI '!C106</f>
        <v>0</v>
      </c>
      <c r="D106" s="124">
        <f>' INTERVALO POR DIVISI '!D106</f>
        <v>0</v>
      </c>
      <c r="E106" s="3">
        <v>1</v>
      </c>
      <c r="F106" s="35">
        <f t="shared" si="118"/>
        <v>0</v>
      </c>
      <c r="G106" s="124">
        <f>' INTERVALO POR DIVISI '!G106</f>
        <v>0</v>
      </c>
      <c r="H106" s="124">
        <f>' INTERVALO POR DIVISI '!H106</f>
        <v>0</v>
      </c>
      <c r="I106" s="34">
        <v>2</v>
      </c>
      <c r="J106" s="35">
        <f t="shared" si="121"/>
        <v>0</v>
      </c>
      <c r="K106" s="124">
        <f>' INTERVALO POR DIVISI '!K106</f>
        <v>0</v>
      </c>
      <c r="L106" s="124">
        <f>' INTERVALO POR DIVISI '!L106</f>
        <v>0</v>
      </c>
      <c r="M106" s="34">
        <v>6</v>
      </c>
      <c r="N106" s="35">
        <f t="shared" si="124"/>
        <v>0</v>
      </c>
      <c r="O106" s="124">
        <f>' INTERVALO POR DIVISI '!O106</f>
        <v>0</v>
      </c>
      <c r="P106" s="124">
        <f>' INTERVALO POR DIVISI '!P106</f>
        <v>0</v>
      </c>
      <c r="Q106" s="34">
        <v>1</v>
      </c>
      <c r="R106" s="35">
        <f t="shared" si="127"/>
        <v>0</v>
      </c>
      <c r="T106" s="39">
        <f t="shared" si="128"/>
        <v>0</v>
      </c>
      <c r="U106" s="39">
        <f t="shared" si="129"/>
        <v>0</v>
      </c>
      <c r="V106" s="39">
        <f t="shared" si="130"/>
        <v>10</v>
      </c>
      <c r="W106" s="39">
        <f t="shared" si="131"/>
        <v>0</v>
      </c>
    </row>
    <row r="107" spans="2:23" x14ac:dyDescent="0.25">
      <c r="B107" t="s">
        <v>3</v>
      </c>
      <c r="C107" s="124">
        <f>' INTERVALO POR DIVISI '!C107</f>
        <v>0</v>
      </c>
      <c r="D107" s="124">
        <f>' INTERVALO POR DIVISI '!D107</f>
        <v>0</v>
      </c>
      <c r="E107" s="3">
        <v>15</v>
      </c>
      <c r="F107" s="35">
        <f t="shared" si="118"/>
        <v>0</v>
      </c>
      <c r="G107" s="124">
        <f>' INTERVALO POR DIVISI '!G107</f>
        <v>0</v>
      </c>
      <c r="H107" s="124">
        <f>' INTERVALO POR DIVISI '!H107</f>
        <v>0</v>
      </c>
      <c r="I107" s="34">
        <v>6</v>
      </c>
      <c r="J107" s="35">
        <f t="shared" si="121"/>
        <v>0</v>
      </c>
      <c r="K107" s="124">
        <f>' INTERVALO POR DIVISI '!K107</f>
        <v>0</v>
      </c>
      <c r="L107" s="124">
        <f>' INTERVALO POR DIVISI '!L107</f>
        <v>0</v>
      </c>
      <c r="M107" s="34">
        <v>10</v>
      </c>
      <c r="N107" s="35">
        <f t="shared" si="124"/>
        <v>0</v>
      </c>
      <c r="O107" s="124">
        <f>' INTERVALO POR DIVISI '!O107</f>
        <v>0</v>
      </c>
      <c r="P107" s="124">
        <f>' INTERVALO POR DIVISI '!P107</f>
        <v>0</v>
      </c>
      <c r="Q107" s="34">
        <v>5</v>
      </c>
      <c r="R107" s="35">
        <f t="shared" si="127"/>
        <v>0</v>
      </c>
      <c r="T107" s="39">
        <f t="shared" si="128"/>
        <v>0</v>
      </c>
      <c r="U107" s="39">
        <f t="shared" si="129"/>
        <v>0</v>
      </c>
      <c r="V107" s="39">
        <f t="shared" si="130"/>
        <v>36</v>
      </c>
      <c r="W107" s="39">
        <f t="shared" si="131"/>
        <v>0</v>
      </c>
    </row>
    <row r="108" spans="2:23" x14ac:dyDescent="0.25">
      <c r="B108" t="s">
        <v>4</v>
      </c>
      <c r="C108" s="124">
        <f>' INTERVALO POR DIVISI '!C108</f>
        <v>0</v>
      </c>
      <c r="D108" s="124">
        <f>' INTERVALO POR DIVISI '!D108</f>
        <v>0</v>
      </c>
      <c r="E108" s="3">
        <v>3</v>
      </c>
      <c r="F108" s="35">
        <f t="shared" si="118"/>
        <v>0</v>
      </c>
      <c r="G108" s="124">
        <f>' INTERVALO POR DIVISI '!G108</f>
        <v>0</v>
      </c>
      <c r="H108" s="124">
        <f>' INTERVALO POR DIVISI '!H108</f>
        <v>0</v>
      </c>
      <c r="I108" s="34">
        <v>2</v>
      </c>
      <c r="J108" s="35">
        <f t="shared" si="121"/>
        <v>0</v>
      </c>
      <c r="K108" s="124">
        <f>' INTERVALO POR DIVISI '!K108</f>
        <v>0</v>
      </c>
      <c r="L108" s="124">
        <f>' INTERVALO POR DIVISI '!L108</f>
        <v>0</v>
      </c>
      <c r="M108" s="34">
        <v>5</v>
      </c>
      <c r="N108" s="35">
        <f t="shared" si="124"/>
        <v>0</v>
      </c>
      <c r="O108" s="124">
        <f>' INTERVALO POR DIVISI '!O108</f>
        <v>0</v>
      </c>
      <c r="P108" s="124">
        <f>' INTERVALO POR DIVISI '!P108</f>
        <v>0</v>
      </c>
      <c r="Q108" s="34">
        <v>1</v>
      </c>
      <c r="R108" s="35">
        <f t="shared" si="127"/>
        <v>0</v>
      </c>
      <c r="T108" s="39">
        <f t="shared" si="128"/>
        <v>0</v>
      </c>
      <c r="U108" s="39">
        <f t="shared" si="129"/>
        <v>0</v>
      </c>
      <c r="V108" s="39">
        <f t="shared" si="130"/>
        <v>11</v>
      </c>
      <c r="W108" s="39">
        <f t="shared" si="131"/>
        <v>0</v>
      </c>
    </row>
    <row r="109" spans="2:23" x14ac:dyDescent="0.25">
      <c r="B109" t="s">
        <v>5</v>
      </c>
      <c r="C109" s="124">
        <f>' INTERVALO POR DIVISI '!C109</f>
        <v>0</v>
      </c>
      <c r="D109" s="124">
        <f>' INTERVALO POR DIVISI '!D109</f>
        <v>0</v>
      </c>
      <c r="E109" s="3">
        <v>2</v>
      </c>
      <c r="F109" s="35">
        <f t="shared" si="118"/>
        <v>0</v>
      </c>
      <c r="G109" s="124">
        <f>' INTERVALO POR DIVISI '!G109</f>
        <v>0</v>
      </c>
      <c r="H109" s="124">
        <f>' INTERVALO POR DIVISI '!H109</f>
        <v>0</v>
      </c>
      <c r="I109" s="34">
        <v>2</v>
      </c>
      <c r="J109" s="35">
        <f t="shared" si="121"/>
        <v>0</v>
      </c>
      <c r="K109" s="124">
        <f>' INTERVALO POR DIVISI '!K109</f>
        <v>0</v>
      </c>
      <c r="L109" s="124">
        <f>' INTERVALO POR DIVISI '!L109</f>
        <v>0</v>
      </c>
      <c r="M109" s="34">
        <v>2</v>
      </c>
      <c r="N109" s="35">
        <f t="shared" si="124"/>
        <v>0</v>
      </c>
      <c r="O109" s="124">
        <f>' INTERVALO POR DIVISI '!O109</f>
        <v>0</v>
      </c>
      <c r="P109" s="124">
        <f>' INTERVALO POR DIVISI '!P109</f>
        <v>0</v>
      </c>
      <c r="Q109" s="34">
        <v>1</v>
      </c>
      <c r="R109" s="35">
        <f t="shared" si="127"/>
        <v>0</v>
      </c>
      <c r="T109" s="39">
        <f t="shared" si="128"/>
        <v>0</v>
      </c>
      <c r="U109" s="39">
        <f t="shared" si="129"/>
        <v>0</v>
      </c>
      <c r="V109" s="39">
        <f t="shared" si="130"/>
        <v>7</v>
      </c>
      <c r="W109" s="39">
        <f t="shared" si="131"/>
        <v>0</v>
      </c>
    </row>
    <row r="110" spans="2:23" x14ac:dyDescent="0.25">
      <c r="B110" t="s">
        <v>192</v>
      </c>
      <c r="C110" s="124">
        <f>' INTERVALO POR DIVISI '!C110</f>
        <v>0</v>
      </c>
      <c r="D110" s="124">
        <f>' INTERVALO POR DIVISI '!D110</f>
        <v>0</v>
      </c>
      <c r="E110" s="3">
        <v>42</v>
      </c>
      <c r="F110" s="35">
        <f t="shared" si="118"/>
        <v>0</v>
      </c>
      <c r="G110" s="124">
        <f>' INTERVALO POR DIVISI '!G110</f>
        <v>0</v>
      </c>
      <c r="H110" s="124">
        <f>' INTERVALO POR DIVISI '!H110</f>
        <v>0</v>
      </c>
      <c r="I110" s="3">
        <v>42</v>
      </c>
      <c r="J110" s="35">
        <f t="shared" si="121"/>
        <v>0</v>
      </c>
      <c r="K110" s="124">
        <f>' INTERVALO POR DIVISI '!K110</f>
        <v>0</v>
      </c>
      <c r="L110" s="124">
        <f>' INTERVALO POR DIVISI '!L110</f>
        <v>0</v>
      </c>
      <c r="M110" s="3">
        <v>59</v>
      </c>
      <c r="N110" s="35">
        <f t="shared" si="124"/>
        <v>0</v>
      </c>
      <c r="O110" s="124">
        <f>' INTERVALO POR DIVISI '!O110</f>
        <v>0</v>
      </c>
      <c r="P110" s="124">
        <f>' INTERVALO POR DIVISI '!P110</f>
        <v>0</v>
      </c>
      <c r="Q110" s="3">
        <v>24</v>
      </c>
      <c r="R110" s="35">
        <f t="shared" si="127"/>
        <v>0</v>
      </c>
      <c r="T110" s="39">
        <f t="shared" si="128"/>
        <v>0</v>
      </c>
      <c r="U110" s="39">
        <f t="shared" si="129"/>
        <v>0</v>
      </c>
      <c r="V110" s="39">
        <f t="shared" si="130"/>
        <v>167</v>
      </c>
      <c r="W110" s="39">
        <f t="shared" si="131"/>
        <v>0</v>
      </c>
    </row>
    <row r="112" spans="2:23" x14ac:dyDescent="0.25">
      <c r="B112" s="250" t="s">
        <v>19</v>
      </c>
      <c r="C112" s="251"/>
      <c r="D112" s="251"/>
      <c r="E112" s="251"/>
      <c r="F112" s="251"/>
      <c r="G112" s="251"/>
      <c r="H112" s="251"/>
      <c r="I112" s="251"/>
      <c r="J112" s="251"/>
      <c r="K112" s="251"/>
      <c r="L112" s="251"/>
      <c r="M112" s="251"/>
      <c r="N112" s="251"/>
      <c r="O112" s="251"/>
      <c r="P112" s="251"/>
      <c r="Q112" s="251"/>
      <c r="R112" s="251"/>
      <c r="S112" s="254"/>
      <c r="T112" s="254"/>
      <c r="U112" s="254"/>
    </row>
    <row r="113" spans="2:23" x14ac:dyDescent="0.25">
      <c r="B113" s="250"/>
      <c r="C113" s="252" t="s">
        <v>27</v>
      </c>
      <c r="D113" s="252"/>
      <c r="E113" s="252"/>
      <c r="F113" s="252"/>
      <c r="G113" s="252" t="s">
        <v>28</v>
      </c>
      <c r="H113" s="252"/>
      <c r="I113" s="252"/>
      <c r="J113" s="252"/>
      <c r="K113" s="252" t="s">
        <v>29</v>
      </c>
      <c r="L113" s="252"/>
      <c r="M113" s="252"/>
      <c r="N113" s="252"/>
      <c r="O113" s="252" t="s">
        <v>30</v>
      </c>
      <c r="P113" s="252"/>
      <c r="Q113" s="252"/>
      <c r="R113" s="252"/>
    </row>
    <row r="114" spans="2:23" x14ac:dyDescent="0.25">
      <c r="C114" s="253"/>
      <c r="D114" s="253"/>
      <c r="E114" s="253"/>
      <c r="F114" s="253"/>
      <c r="G114" s="253"/>
      <c r="H114" s="253"/>
      <c r="I114" s="253"/>
      <c r="J114" s="253"/>
      <c r="K114" s="253"/>
      <c r="L114" s="253"/>
      <c r="M114" s="253"/>
      <c r="N114" s="253"/>
      <c r="O114" s="253"/>
      <c r="P114" s="253"/>
      <c r="Q114" s="253"/>
      <c r="R114" s="253"/>
      <c r="S114" s="1"/>
      <c r="T114" s="2"/>
      <c r="U114" s="1"/>
    </row>
    <row r="115" spans="2:23" ht="30" x14ac:dyDescent="0.25">
      <c r="B115" s="36" t="s">
        <v>9</v>
      </c>
      <c r="C115" s="1" t="s">
        <v>33</v>
      </c>
      <c r="D115" s="1" t="s">
        <v>32</v>
      </c>
      <c r="E115" s="1" t="s">
        <v>35</v>
      </c>
      <c r="F115" s="1"/>
      <c r="G115" s="1" t="s">
        <v>33</v>
      </c>
      <c r="H115" s="1" t="s">
        <v>32</v>
      </c>
      <c r="I115" s="1" t="s">
        <v>35</v>
      </c>
      <c r="J115" s="1"/>
      <c r="K115" s="1" t="s">
        <v>33</v>
      </c>
      <c r="L115" s="1" t="s">
        <v>32</v>
      </c>
      <c r="M115" s="1" t="s">
        <v>35</v>
      </c>
      <c r="N115" s="1"/>
      <c r="O115" s="1" t="s">
        <v>33</v>
      </c>
      <c r="P115" s="1" t="s">
        <v>32</v>
      </c>
      <c r="Q115" s="1" t="s">
        <v>35</v>
      </c>
      <c r="R115" s="1"/>
      <c r="S115" s="1"/>
      <c r="T115" s="36"/>
      <c r="U115" s="1"/>
    </row>
    <row r="116" spans="2:23" x14ac:dyDescent="0.25">
      <c r="B116" t="s">
        <v>0</v>
      </c>
      <c r="C116" s="124">
        <f t="shared" ref="C116:D116" si="132">SUM(C117:C122)</f>
        <v>0</v>
      </c>
      <c r="D116" s="124">
        <f t="shared" si="132"/>
        <v>0</v>
      </c>
      <c r="E116" s="3">
        <f t="shared" ref="E116" si="133">SUM(E117:E121)</f>
        <v>70</v>
      </c>
      <c r="F116" s="35">
        <f t="shared" ref="F116:F122" si="134">D116/E116</f>
        <v>0</v>
      </c>
      <c r="G116" s="124">
        <f t="shared" ref="G116:H116" si="135">SUM(G117:G122)</f>
        <v>0</v>
      </c>
      <c r="H116" s="124">
        <f t="shared" si="135"/>
        <v>0</v>
      </c>
      <c r="I116" s="3">
        <f t="shared" ref="I116" si="136">SUM(I117:I121)</f>
        <v>49</v>
      </c>
      <c r="J116" s="35">
        <f t="shared" ref="J116:J122" si="137">H116/I116</f>
        <v>0</v>
      </c>
      <c r="K116" s="124">
        <f t="shared" ref="K116:L116" si="138">SUM(K117:K122)</f>
        <v>0</v>
      </c>
      <c r="L116" s="124">
        <f t="shared" si="138"/>
        <v>0</v>
      </c>
      <c r="M116" s="3">
        <f t="shared" ref="M116" si="139">SUM(M117:M121)</f>
        <v>69</v>
      </c>
      <c r="N116" s="35">
        <f t="shared" ref="N116:N122" si="140">L116/M116</f>
        <v>0</v>
      </c>
      <c r="O116" s="124">
        <f t="shared" ref="O116:P116" si="141">SUM(O117:O122)</f>
        <v>0</v>
      </c>
      <c r="P116" s="124">
        <f t="shared" si="141"/>
        <v>0</v>
      </c>
      <c r="Q116" s="3">
        <f t="shared" ref="Q116" si="142">SUM(Q117:Q121)</f>
        <v>47</v>
      </c>
      <c r="R116" s="35">
        <f t="shared" ref="R116:R122" si="143">P116/Q116</f>
        <v>0</v>
      </c>
      <c r="T116" s="39">
        <f t="shared" ref="T116:T121" si="144">C116+G116+K116+O116</f>
        <v>0</v>
      </c>
      <c r="U116" s="39">
        <f t="shared" ref="U116:U121" si="145">D116+H116+L116+P116</f>
        <v>0</v>
      </c>
      <c r="V116" s="39">
        <f t="shared" ref="V116:V121" si="146">E116+I116+M116+Q116</f>
        <v>235</v>
      </c>
      <c r="W116" s="39">
        <f t="shared" ref="W116:W121" si="147">U116/V116</f>
        <v>0</v>
      </c>
    </row>
    <row r="117" spans="2:23" x14ac:dyDescent="0.25">
      <c r="B117" t="s">
        <v>1</v>
      </c>
      <c r="C117" s="124">
        <f>' INTERVALO POR DIVISI '!C117</f>
        <v>0</v>
      </c>
      <c r="D117" s="124">
        <f>' INTERVALO POR DIVISI '!D117</f>
        <v>0</v>
      </c>
      <c r="E117" s="3">
        <v>49</v>
      </c>
      <c r="F117" s="35">
        <f t="shared" si="134"/>
        <v>0</v>
      </c>
      <c r="G117" s="124">
        <f>' INTERVALO POR DIVISI '!G117</f>
        <v>0</v>
      </c>
      <c r="H117" s="124">
        <f>' INTERVALO POR DIVISI '!H117</f>
        <v>0</v>
      </c>
      <c r="I117" s="34">
        <v>37</v>
      </c>
      <c r="J117" s="35">
        <f t="shared" si="137"/>
        <v>0</v>
      </c>
      <c r="K117" s="124">
        <f>' INTERVALO POR DIVISI '!K117</f>
        <v>0</v>
      </c>
      <c r="L117" s="124">
        <f>' INTERVALO POR DIVISI '!L117</f>
        <v>0</v>
      </c>
      <c r="M117" s="34">
        <v>46</v>
      </c>
      <c r="N117" s="35">
        <f t="shared" si="140"/>
        <v>0</v>
      </c>
      <c r="O117" s="124">
        <f>' INTERVALO POR DIVISI '!O117</f>
        <v>0</v>
      </c>
      <c r="P117" s="124">
        <f>' INTERVALO POR DIVISI '!P117</f>
        <v>0</v>
      </c>
      <c r="Q117" s="34">
        <v>39</v>
      </c>
      <c r="R117" s="35">
        <f t="shared" si="143"/>
        <v>0</v>
      </c>
      <c r="T117" s="39">
        <f t="shared" si="144"/>
        <v>0</v>
      </c>
      <c r="U117" s="39">
        <f t="shared" si="145"/>
        <v>0</v>
      </c>
      <c r="V117" s="39">
        <f t="shared" si="146"/>
        <v>171</v>
      </c>
      <c r="W117" s="39">
        <f t="shared" si="147"/>
        <v>0</v>
      </c>
    </row>
    <row r="118" spans="2:23" x14ac:dyDescent="0.25">
      <c r="B118" t="s">
        <v>2</v>
      </c>
      <c r="C118" s="124">
        <f>' INTERVALO POR DIVISI '!C118</f>
        <v>0</v>
      </c>
      <c r="D118" s="124">
        <f>' INTERVALO POR DIVISI '!D118</f>
        <v>0</v>
      </c>
      <c r="E118" s="3">
        <v>1</v>
      </c>
      <c r="F118" s="35">
        <f t="shared" si="134"/>
        <v>0</v>
      </c>
      <c r="G118" s="124">
        <f>' INTERVALO POR DIVISI '!G118</f>
        <v>0</v>
      </c>
      <c r="H118" s="124">
        <f>' INTERVALO POR DIVISI '!H118</f>
        <v>0</v>
      </c>
      <c r="I118" s="34">
        <v>2</v>
      </c>
      <c r="J118" s="35">
        <f t="shared" si="137"/>
        <v>0</v>
      </c>
      <c r="K118" s="124">
        <f>' INTERVALO POR DIVISI '!K118</f>
        <v>0</v>
      </c>
      <c r="L118" s="124">
        <f>' INTERVALO POR DIVISI '!L118</f>
        <v>0</v>
      </c>
      <c r="M118" s="34">
        <v>6</v>
      </c>
      <c r="N118" s="35">
        <f t="shared" si="140"/>
        <v>0</v>
      </c>
      <c r="O118" s="124">
        <f>' INTERVALO POR DIVISI '!O118</f>
        <v>0</v>
      </c>
      <c r="P118" s="124">
        <f>' INTERVALO POR DIVISI '!P118</f>
        <v>0</v>
      </c>
      <c r="Q118" s="34">
        <v>1</v>
      </c>
      <c r="R118" s="35">
        <f t="shared" si="143"/>
        <v>0</v>
      </c>
      <c r="T118" s="39">
        <f t="shared" si="144"/>
        <v>0</v>
      </c>
      <c r="U118" s="39">
        <f t="shared" si="145"/>
        <v>0</v>
      </c>
      <c r="V118" s="39">
        <f t="shared" si="146"/>
        <v>10</v>
      </c>
      <c r="W118" s="39">
        <f t="shared" si="147"/>
        <v>0</v>
      </c>
    </row>
    <row r="119" spans="2:23" x14ac:dyDescent="0.25">
      <c r="B119" t="s">
        <v>3</v>
      </c>
      <c r="C119" s="124">
        <f>' INTERVALO POR DIVISI '!C119</f>
        <v>0</v>
      </c>
      <c r="D119" s="124">
        <f>' INTERVALO POR DIVISI '!D119</f>
        <v>0</v>
      </c>
      <c r="E119" s="3">
        <v>15</v>
      </c>
      <c r="F119" s="35">
        <f t="shared" si="134"/>
        <v>0</v>
      </c>
      <c r="G119" s="124">
        <f>' INTERVALO POR DIVISI '!G119</f>
        <v>0</v>
      </c>
      <c r="H119" s="124">
        <f>' INTERVALO POR DIVISI '!H119</f>
        <v>0</v>
      </c>
      <c r="I119" s="34">
        <v>6</v>
      </c>
      <c r="J119" s="35">
        <f t="shared" si="137"/>
        <v>0</v>
      </c>
      <c r="K119" s="124">
        <f>' INTERVALO POR DIVISI '!K119</f>
        <v>0</v>
      </c>
      <c r="L119" s="124">
        <f>' INTERVALO POR DIVISI '!L119</f>
        <v>0</v>
      </c>
      <c r="M119" s="34">
        <v>10</v>
      </c>
      <c r="N119" s="35">
        <f t="shared" si="140"/>
        <v>0</v>
      </c>
      <c r="O119" s="124">
        <f>' INTERVALO POR DIVISI '!O119</f>
        <v>0</v>
      </c>
      <c r="P119" s="124">
        <f>' INTERVALO POR DIVISI '!P119</f>
        <v>0</v>
      </c>
      <c r="Q119" s="34">
        <v>5</v>
      </c>
      <c r="R119" s="35">
        <f t="shared" si="143"/>
        <v>0</v>
      </c>
      <c r="T119" s="39">
        <f t="shared" si="144"/>
        <v>0</v>
      </c>
      <c r="U119" s="39">
        <f t="shared" si="145"/>
        <v>0</v>
      </c>
      <c r="V119" s="39">
        <f t="shared" si="146"/>
        <v>36</v>
      </c>
      <c r="W119" s="39">
        <f t="shared" si="147"/>
        <v>0</v>
      </c>
    </row>
    <row r="120" spans="2:23" x14ac:dyDescent="0.25">
      <c r="B120" t="s">
        <v>4</v>
      </c>
      <c r="C120" s="124">
        <f>' INTERVALO POR DIVISI '!C120</f>
        <v>0</v>
      </c>
      <c r="D120" s="124">
        <f>' INTERVALO POR DIVISI '!D120</f>
        <v>0</v>
      </c>
      <c r="E120" s="3">
        <v>3</v>
      </c>
      <c r="F120" s="35">
        <f t="shared" si="134"/>
        <v>0</v>
      </c>
      <c r="G120" s="124">
        <f>' INTERVALO POR DIVISI '!G120</f>
        <v>0</v>
      </c>
      <c r="H120" s="124">
        <f>' INTERVALO POR DIVISI '!H120</f>
        <v>0</v>
      </c>
      <c r="I120" s="34">
        <v>2</v>
      </c>
      <c r="J120" s="35">
        <f t="shared" si="137"/>
        <v>0</v>
      </c>
      <c r="K120" s="124">
        <f>' INTERVALO POR DIVISI '!K120</f>
        <v>0</v>
      </c>
      <c r="L120" s="124">
        <f>' INTERVALO POR DIVISI '!L120</f>
        <v>0</v>
      </c>
      <c r="M120" s="34">
        <v>5</v>
      </c>
      <c r="N120" s="35">
        <f t="shared" si="140"/>
        <v>0</v>
      </c>
      <c r="O120" s="124">
        <f>' INTERVALO POR DIVISI '!O120</f>
        <v>0</v>
      </c>
      <c r="P120" s="124">
        <f>' INTERVALO POR DIVISI '!P120</f>
        <v>0</v>
      </c>
      <c r="Q120" s="34">
        <v>1</v>
      </c>
      <c r="R120" s="35">
        <f t="shared" si="143"/>
        <v>0</v>
      </c>
      <c r="T120" s="39">
        <f t="shared" si="144"/>
        <v>0</v>
      </c>
      <c r="U120" s="39">
        <f t="shared" si="145"/>
        <v>0</v>
      </c>
      <c r="V120" s="39">
        <f t="shared" si="146"/>
        <v>11</v>
      </c>
      <c r="W120" s="39">
        <f t="shared" si="147"/>
        <v>0</v>
      </c>
    </row>
    <row r="121" spans="2:23" x14ac:dyDescent="0.25">
      <c r="B121" t="s">
        <v>5</v>
      </c>
      <c r="C121" s="124">
        <f>' INTERVALO POR DIVISI '!C121</f>
        <v>0</v>
      </c>
      <c r="D121" s="124">
        <f>' INTERVALO POR DIVISI '!D121</f>
        <v>0</v>
      </c>
      <c r="E121" s="3">
        <v>2</v>
      </c>
      <c r="F121" s="35">
        <f t="shared" si="134"/>
        <v>0</v>
      </c>
      <c r="G121" s="124">
        <f>' INTERVALO POR DIVISI '!G121</f>
        <v>0</v>
      </c>
      <c r="H121" s="124">
        <f>' INTERVALO POR DIVISI '!H121</f>
        <v>0</v>
      </c>
      <c r="I121" s="34">
        <v>2</v>
      </c>
      <c r="J121" s="35">
        <f t="shared" si="137"/>
        <v>0</v>
      </c>
      <c r="K121" s="124">
        <f>' INTERVALO POR DIVISI '!K121</f>
        <v>0</v>
      </c>
      <c r="L121" s="124">
        <f>' INTERVALO POR DIVISI '!L121</f>
        <v>0</v>
      </c>
      <c r="M121" s="34">
        <v>2</v>
      </c>
      <c r="N121" s="35">
        <f t="shared" si="140"/>
        <v>0</v>
      </c>
      <c r="O121" s="124">
        <f>' INTERVALO POR DIVISI '!O121</f>
        <v>0</v>
      </c>
      <c r="P121" s="124">
        <f>' INTERVALO POR DIVISI '!P121</f>
        <v>0</v>
      </c>
      <c r="Q121" s="34">
        <v>1</v>
      </c>
      <c r="R121" s="35">
        <f t="shared" si="143"/>
        <v>0</v>
      </c>
      <c r="T121" s="39">
        <f t="shared" si="144"/>
        <v>0</v>
      </c>
      <c r="U121" s="39">
        <f t="shared" si="145"/>
        <v>0</v>
      </c>
      <c r="V121" s="39">
        <f t="shared" si="146"/>
        <v>7</v>
      </c>
      <c r="W121" s="39">
        <f t="shared" si="147"/>
        <v>0</v>
      </c>
    </row>
    <row r="122" spans="2:23" x14ac:dyDescent="0.25">
      <c r="B122" t="s">
        <v>192</v>
      </c>
      <c r="C122" s="124">
        <f>' INTERVALO POR DIVISI '!C122</f>
        <v>0</v>
      </c>
      <c r="D122" s="124">
        <f>' INTERVALO POR DIVISI '!D122</f>
        <v>0</v>
      </c>
      <c r="E122" s="3">
        <v>42</v>
      </c>
      <c r="F122" s="35">
        <f t="shared" si="134"/>
        <v>0</v>
      </c>
      <c r="G122" s="124">
        <f>' INTERVALO POR DIVISI '!G122</f>
        <v>0</v>
      </c>
      <c r="H122" s="124">
        <f>' INTERVALO POR DIVISI '!H122</f>
        <v>0</v>
      </c>
      <c r="I122" s="3">
        <v>42</v>
      </c>
      <c r="J122" s="35">
        <f t="shared" si="137"/>
        <v>0</v>
      </c>
      <c r="K122" s="124">
        <f>' INTERVALO POR DIVISI '!K122</f>
        <v>0</v>
      </c>
      <c r="L122" s="124">
        <f>' INTERVALO POR DIVISI '!L122</f>
        <v>0</v>
      </c>
      <c r="M122" s="3">
        <v>59</v>
      </c>
      <c r="N122" s="35">
        <f t="shared" si="140"/>
        <v>0</v>
      </c>
      <c r="O122" s="124">
        <f>' INTERVALO POR DIVISI '!O122</f>
        <v>0</v>
      </c>
      <c r="P122" s="124">
        <f>' INTERVALO POR DIVISI '!P122</f>
        <v>0</v>
      </c>
      <c r="Q122" s="3">
        <v>24</v>
      </c>
      <c r="R122" s="35">
        <f t="shared" si="143"/>
        <v>0</v>
      </c>
    </row>
    <row r="124" spans="2:23" x14ac:dyDescent="0.25">
      <c r="B124" s="250" t="s">
        <v>20</v>
      </c>
      <c r="C124" s="251"/>
      <c r="D124" s="251"/>
      <c r="E124" s="251"/>
      <c r="F124" s="251"/>
      <c r="G124" s="251"/>
      <c r="H124" s="251"/>
      <c r="I124" s="251"/>
      <c r="J124" s="251"/>
      <c r="K124" s="251"/>
      <c r="L124" s="251"/>
      <c r="M124" s="251"/>
      <c r="N124" s="251"/>
      <c r="O124" s="251"/>
      <c r="P124" s="251"/>
      <c r="Q124" s="251"/>
      <c r="R124" s="251"/>
      <c r="S124" s="254"/>
      <c r="T124" s="254"/>
      <c r="U124" s="254"/>
    </row>
    <row r="125" spans="2:23" x14ac:dyDescent="0.25">
      <c r="B125" s="250"/>
      <c r="C125" s="252" t="s">
        <v>27</v>
      </c>
      <c r="D125" s="252"/>
      <c r="E125" s="252"/>
      <c r="F125" s="252"/>
      <c r="G125" s="252" t="s">
        <v>28</v>
      </c>
      <c r="H125" s="252"/>
      <c r="I125" s="252"/>
      <c r="J125" s="252"/>
      <c r="K125" s="252" t="s">
        <v>29</v>
      </c>
      <c r="L125" s="252"/>
      <c r="M125" s="252"/>
      <c r="N125" s="252"/>
      <c r="O125" s="252" t="s">
        <v>30</v>
      </c>
      <c r="P125" s="252"/>
      <c r="Q125" s="252"/>
      <c r="R125" s="252"/>
    </row>
    <row r="126" spans="2:23" x14ac:dyDescent="0.25">
      <c r="C126" s="253"/>
      <c r="D126" s="253"/>
      <c r="E126" s="253"/>
      <c r="F126" s="253"/>
      <c r="G126" s="253"/>
      <c r="H126" s="253"/>
      <c r="I126" s="253"/>
      <c r="J126" s="253"/>
      <c r="K126" s="253"/>
      <c r="L126" s="253"/>
      <c r="M126" s="253"/>
      <c r="N126" s="253"/>
      <c r="O126" s="253"/>
      <c r="P126" s="253"/>
      <c r="Q126" s="253"/>
      <c r="R126" s="253"/>
      <c r="S126" s="1"/>
      <c r="T126" s="2"/>
      <c r="U126" s="1"/>
    </row>
    <row r="127" spans="2:23" ht="30" x14ac:dyDescent="0.25">
      <c r="B127" s="36" t="s">
        <v>9</v>
      </c>
      <c r="C127" s="1" t="s">
        <v>33</v>
      </c>
      <c r="D127" s="1" t="s">
        <v>32</v>
      </c>
      <c r="E127" s="1" t="s">
        <v>35</v>
      </c>
      <c r="F127" s="1"/>
      <c r="G127" s="1" t="s">
        <v>33</v>
      </c>
      <c r="H127" s="1" t="s">
        <v>32</v>
      </c>
      <c r="I127" s="1" t="s">
        <v>35</v>
      </c>
      <c r="J127" s="1"/>
      <c r="K127" s="1" t="s">
        <v>33</v>
      </c>
      <c r="L127" s="1" t="s">
        <v>32</v>
      </c>
      <c r="M127" s="1" t="s">
        <v>35</v>
      </c>
      <c r="N127" s="1"/>
      <c r="O127" s="1" t="s">
        <v>33</v>
      </c>
      <c r="P127" s="1" t="s">
        <v>32</v>
      </c>
      <c r="Q127" s="1" t="s">
        <v>35</v>
      </c>
      <c r="R127" s="1"/>
      <c r="S127" s="1"/>
      <c r="T127" s="36"/>
      <c r="U127" s="1"/>
    </row>
    <row r="128" spans="2:23" x14ac:dyDescent="0.25">
      <c r="B128" t="s">
        <v>0</v>
      </c>
      <c r="C128" s="124">
        <f t="shared" ref="C128:D128" si="148">SUM(C129:C134)</f>
        <v>0</v>
      </c>
      <c r="D128" s="124">
        <f t="shared" si="148"/>
        <v>0</v>
      </c>
      <c r="E128" s="3">
        <f t="shared" ref="E128" si="149">SUM(E129:E133)</f>
        <v>70</v>
      </c>
      <c r="F128" s="35">
        <f t="shared" ref="F128" si="150">D128/E128</f>
        <v>0</v>
      </c>
      <c r="G128" s="124">
        <f t="shared" ref="G128:H128" si="151">SUM(G129:G134)</f>
        <v>0</v>
      </c>
      <c r="H128" s="124">
        <f t="shared" si="151"/>
        <v>0</v>
      </c>
      <c r="I128" s="3">
        <f t="shared" ref="I128" si="152">SUM(I129:I133)</f>
        <v>49</v>
      </c>
      <c r="J128" s="35">
        <f t="shared" ref="J128" si="153">H128/I128</f>
        <v>0</v>
      </c>
      <c r="K128" s="124">
        <f t="shared" ref="K128:L128" si="154">SUM(K129:K134)</f>
        <v>0</v>
      </c>
      <c r="L128" s="124">
        <f t="shared" si="154"/>
        <v>0</v>
      </c>
      <c r="M128" s="3">
        <f t="shared" ref="M128" si="155">SUM(M129:M133)</f>
        <v>69</v>
      </c>
      <c r="N128" s="35">
        <f t="shared" ref="N128" si="156">L128/M128</f>
        <v>0</v>
      </c>
      <c r="O128" s="124">
        <f t="shared" ref="O128:P128" si="157">SUM(O129:O134)</f>
        <v>0</v>
      </c>
      <c r="P128" s="124">
        <f t="shared" si="157"/>
        <v>0</v>
      </c>
      <c r="Q128" s="3">
        <f t="shared" ref="Q128" si="158">SUM(Q129:Q133)</f>
        <v>47</v>
      </c>
      <c r="R128" s="35">
        <f t="shared" ref="R128" si="159">P128/Q128</f>
        <v>0</v>
      </c>
      <c r="T128" s="39">
        <f>C128+G128+K128+O128</f>
        <v>0</v>
      </c>
      <c r="U128" s="39">
        <f t="shared" ref="U128:U133" si="160">D128+H128+L128+P128</f>
        <v>0</v>
      </c>
      <c r="V128" s="39">
        <f t="shared" ref="V128:V133" si="161">E128+I128+M128+Q128</f>
        <v>235</v>
      </c>
      <c r="W128" s="39">
        <f t="shared" ref="W128:W133" si="162">U128/V128</f>
        <v>0</v>
      </c>
    </row>
    <row r="129" spans="2:23" x14ac:dyDescent="0.25">
      <c r="B129" t="s">
        <v>1</v>
      </c>
      <c r="C129" s="3">
        <f>'HOSP 06 DIAS DE ESTANCIA DIV'!C129</f>
        <v>0</v>
      </c>
      <c r="D129" s="3">
        <f>'HOSP 06 DIAS DE ESTANCIA DIV'!D129</f>
        <v>0</v>
      </c>
      <c r="E129" s="3">
        <v>49</v>
      </c>
      <c r="F129" s="35">
        <f t="shared" ref="F129:F134" si="163">D129/E129</f>
        <v>0</v>
      </c>
      <c r="G129" s="3">
        <f>'HOSP 06 DIAS DE ESTANCIA DIV'!F129</f>
        <v>0</v>
      </c>
      <c r="H129" s="3">
        <f>'HOSP 06 DIAS DE ESTANCIA DIV'!G129</f>
        <v>0</v>
      </c>
      <c r="I129" s="34">
        <v>37</v>
      </c>
      <c r="J129" s="35">
        <f t="shared" ref="J129:J134" si="164">H129/I129</f>
        <v>0</v>
      </c>
      <c r="K129" s="3">
        <f>'HOSP 06 DIAS DE ESTANCIA DIV'!I129</f>
        <v>0</v>
      </c>
      <c r="L129" s="3">
        <f>'HOSP 06 DIAS DE ESTANCIA DIV'!J129</f>
        <v>0</v>
      </c>
      <c r="M129" s="34">
        <v>46</v>
      </c>
      <c r="N129" s="35">
        <f t="shared" ref="N129:N134" si="165">L129/M129</f>
        <v>0</v>
      </c>
      <c r="O129" s="3">
        <f>'HOSP 06 DIAS DE ESTANCIA DIV'!L129</f>
        <v>0</v>
      </c>
      <c r="P129" s="3">
        <f>'HOSP 06 DIAS DE ESTANCIA DIV'!M129</f>
        <v>0</v>
      </c>
      <c r="Q129" s="34">
        <v>39</v>
      </c>
      <c r="R129" s="35">
        <f t="shared" ref="R129:R134" si="166">P129/Q129</f>
        <v>0</v>
      </c>
      <c r="T129" s="39">
        <f t="shared" ref="T129:T133" si="167">C129+G129+K129+O129</f>
        <v>0</v>
      </c>
      <c r="U129" s="39">
        <f t="shared" si="160"/>
        <v>0</v>
      </c>
      <c r="V129" s="39">
        <f t="shared" si="161"/>
        <v>171</v>
      </c>
      <c r="W129" s="39">
        <f t="shared" si="162"/>
        <v>0</v>
      </c>
    </row>
    <row r="130" spans="2:23" x14ac:dyDescent="0.25">
      <c r="B130" t="s">
        <v>2</v>
      </c>
      <c r="C130" s="3">
        <f>'HOSP 06 DIAS DE ESTANCIA DIV'!C130</f>
        <v>0</v>
      </c>
      <c r="D130" s="3">
        <f>'HOSP 06 DIAS DE ESTANCIA DIV'!D130</f>
        <v>0</v>
      </c>
      <c r="E130" s="3">
        <v>1</v>
      </c>
      <c r="F130" s="35">
        <f t="shared" si="163"/>
        <v>0</v>
      </c>
      <c r="G130" s="3">
        <f>'HOSP 06 DIAS DE ESTANCIA DIV'!F130</f>
        <v>0</v>
      </c>
      <c r="H130" s="3">
        <f>'HOSP 06 DIAS DE ESTANCIA DIV'!G130</f>
        <v>0</v>
      </c>
      <c r="I130" s="34">
        <v>2</v>
      </c>
      <c r="J130" s="35">
        <f t="shared" si="164"/>
        <v>0</v>
      </c>
      <c r="K130" s="3">
        <f>'HOSP 06 DIAS DE ESTANCIA DIV'!I130</f>
        <v>0</v>
      </c>
      <c r="L130" s="3">
        <f>'HOSP 06 DIAS DE ESTANCIA DIV'!J130</f>
        <v>0</v>
      </c>
      <c r="M130" s="34">
        <v>6</v>
      </c>
      <c r="N130" s="35">
        <f t="shared" si="165"/>
        <v>0</v>
      </c>
      <c r="O130" s="3">
        <f>'HOSP 06 DIAS DE ESTANCIA DIV'!L130</f>
        <v>0</v>
      </c>
      <c r="P130" s="3">
        <f>'HOSP 06 DIAS DE ESTANCIA DIV'!M130</f>
        <v>0</v>
      </c>
      <c r="Q130" s="34">
        <v>1</v>
      </c>
      <c r="R130" s="35">
        <f t="shared" si="166"/>
        <v>0</v>
      </c>
      <c r="T130" s="39">
        <f t="shared" si="167"/>
        <v>0</v>
      </c>
      <c r="U130" s="39">
        <f t="shared" si="160"/>
        <v>0</v>
      </c>
      <c r="V130" s="39">
        <f t="shared" si="161"/>
        <v>10</v>
      </c>
      <c r="W130" s="39">
        <f t="shared" si="162"/>
        <v>0</v>
      </c>
    </row>
    <row r="131" spans="2:23" x14ac:dyDescent="0.25">
      <c r="B131" t="s">
        <v>3</v>
      </c>
      <c r="C131" s="3">
        <f>'HOSP 06 DIAS DE ESTANCIA DIV'!C131</f>
        <v>0</v>
      </c>
      <c r="D131" s="3">
        <f>'HOSP 06 DIAS DE ESTANCIA DIV'!D131</f>
        <v>0</v>
      </c>
      <c r="E131" s="3">
        <v>15</v>
      </c>
      <c r="F131" s="35">
        <f t="shared" si="163"/>
        <v>0</v>
      </c>
      <c r="G131" s="3">
        <f>'HOSP 06 DIAS DE ESTANCIA DIV'!F131</f>
        <v>0</v>
      </c>
      <c r="H131" s="3">
        <f>'HOSP 06 DIAS DE ESTANCIA DIV'!G131</f>
        <v>0</v>
      </c>
      <c r="I131" s="34">
        <v>6</v>
      </c>
      <c r="J131" s="35">
        <f t="shared" si="164"/>
        <v>0</v>
      </c>
      <c r="K131" s="3">
        <f>'HOSP 06 DIAS DE ESTANCIA DIV'!I131</f>
        <v>0</v>
      </c>
      <c r="L131" s="3">
        <f>'HOSP 06 DIAS DE ESTANCIA DIV'!J131</f>
        <v>0</v>
      </c>
      <c r="M131" s="34">
        <v>10</v>
      </c>
      <c r="N131" s="35">
        <f t="shared" si="165"/>
        <v>0</v>
      </c>
      <c r="O131" s="3">
        <f>'HOSP 06 DIAS DE ESTANCIA DIV'!L131</f>
        <v>0</v>
      </c>
      <c r="P131" s="3">
        <f>'HOSP 06 DIAS DE ESTANCIA DIV'!M131</f>
        <v>0</v>
      </c>
      <c r="Q131" s="34">
        <v>5</v>
      </c>
      <c r="R131" s="35">
        <f t="shared" si="166"/>
        <v>0</v>
      </c>
      <c r="T131" s="39">
        <f t="shared" si="167"/>
        <v>0</v>
      </c>
      <c r="U131" s="39">
        <f t="shared" si="160"/>
        <v>0</v>
      </c>
      <c r="V131" s="39">
        <f t="shared" si="161"/>
        <v>36</v>
      </c>
      <c r="W131" s="39">
        <f t="shared" si="162"/>
        <v>0</v>
      </c>
    </row>
    <row r="132" spans="2:23" x14ac:dyDescent="0.25">
      <c r="B132" t="s">
        <v>4</v>
      </c>
      <c r="C132" s="3">
        <f>'HOSP 06 DIAS DE ESTANCIA DIV'!C132</f>
        <v>0</v>
      </c>
      <c r="D132" s="3">
        <f>'HOSP 06 DIAS DE ESTANCIA DIV'!D132</f>
        <v>0</v>
      </c>
      <c r="E132" s="3">
        <v>3</v>
      </c>
      <c r="F132" s="35">
        <f t="shared" si="163"/>
        <v>0</v>
      </c>
      <c r="G132" s="3">
        <f>'HOSP 06 DIAS DE ESTANCIA DIV'!F132</f>
        <v>0</v>
      </c>
      <c r="H132" s="3">
        <f>'HOSP 06 DIAS DE ESTANCIA DIV'!G132</f>
        <v>0</v>
      </c>
      <c r="I132" s="34">
        <v>2</v>
      </c>
      <c r="J132" s="35">
        <f t="shared" si="164"/>
        <v>0</v>
      </c>
      <c r="K132" s="3">
        <f>'HOSP 06 DIAS DE ESTANCIA DIV'!I132</f>
        <v>0</v>
      </c>
      <c r="L132" s="3">
        <f>'HOSP 06 DIAS DE ESTANCIA DIV'!J132</f>
        <v>0</v>
      </c>
      <c r="M132" s="34">
        <v>5</v>
      </c>
      <c r="N132" s="35">
        <f t="shared" si="165"/>
        <v>0</v>
      </c>
      <c r="O132" s="3">
        <f>'HOSP 06 DIAS DE ESTANCIA DIV'!L132</f>
        <v>0</v>
      </c>
      <c r="P132" s="3">
        <f>'HOSP 06 DIAS DE ESTANCIA DIV'!M132</f>
        <v>0</v>
      </c>
      <c r="Q132" s="34">
        <v>1</v>
      </c>
      <c r="R132" s="35">
        <f t="shared" si="166"/>
        <v>0</v>
      </c>
      <c r="T132" s="39">
        <f t="shared" si="167"/>
        <v>0</v>
      </c>
      <c r="U132" s="39">
        <f t="shared" si="160"/>
        <v>0</v>
      </c>
      <c r="V132" s="39">
        <f t="shared" si="161"/>
        <v>11</v>
      </c>
      <c r="W132" s="39">
        <f t="shared" si="162"/>
        <v>0</v>
      </c>
    </row>
    <row r="133" spans="2:23" x14ac:dyDescent="0.25">
      <c r="B133" t="s">
        <v>5</v>
      </c>
      <c r="C133" s="3">
        <f>'HOSP 06 DIAS DE ESTANCIA DIV'!C133</f>
        <v>0</v>
      </c>
      <c r="D133" s="3">
        <f>'HOSP 06 DIAS DE ESTANCIA DIV'!D133</f>
        <v>0</v>
      </c>
      <c r="E133" s="3">
        <v>2</v>
      </c>
      <c r="F133" s="35">
        <f t="shared" si="163"/>
        <v>0</v>
      </c>
      <c r="G133" s="3">
        <f>'HOSP 06 DIAS DE ESTANCIA DIV'!F133</f>
        <v>0</v>
      </c>
      <c r="H133" s="3">
        <f>'HOSP 06 DIAS DE ESTANCIA DIV'!G133</f>
        <v>0</v>
      </c>
      <c r="I133" s="34">
        <v>2</v>
      </c>
      <c r="J133" s="35">
        <f t="shared" si="164"/>
        <v>0</v>
      </c>
      <c r="K133" s="3">
        <f>'HOSP 06 DIAS DE ESTANCIA DIV'!I133</f>
        <v>0</v>
      </c>
      <c r="L133" s="3">
        <f>'HOSP 06 DIAS DE ESTANCIA DIV'!J133</f>
        <v>0</v>
      </c>
      <c r="M133" s="34">
        <v>2</v>
      </c>
      <c r="N133" s="35">
        <f t="shared" si="165"/>
        <v>0</v>
      </c>
      <c r="O133" s="3">
        <f>'HOSP 06 DIAS DE ESTANCIA DIV'!L133</f>
        <v>0</v>
      </c>
      <c r="P133" s="3">
        <f>'HOSP 06 DIAS DE ESTANCIA DIV'!M133</f>
        <v>0</v>
      </c>
      <c r="Q133" s="34">
        <v>1</v>
      </c>
      <c r="R133" s="35">
        <f t="shared" si="166"/>
        <v>0</v>
      </c>
      <c r="T133" s="39">
        <f t="shared" si="167"/>
        <v>0</v>
      </c>
      <c r="U133" s="39">
        <f t="shared" si="160"/>
        <v>0</v>
      </c>
      <c r="V133" s="39">
        <f t="shared" si="161"/>
        <v>7</v>
      </c>
      <c r="W133" s="39">
        <f t="shared" si="162"/>
        <v>0</v>
      </c>
    </row>
    <row r="134" spans="2:23" x14ac:dyDescent="0.25">
      <c r="B134" t="s">
        <v>192</v>
      </c>
      <c r="C134" s="3">
        <f>'HOSP 06 DIAS DE ESTANCIA DIV'!C134</f>
        <v>0</v>
      </c>
      <c r="D134" s="3">
        <f>'HOSP 06 DIAS DE ESTANCIA DIV'!D134</f>
        <v>0</v>
      </c>
      <c r="E134" s="3">
        <v>42</v>
      </c>
      <c r="F134" s="35">
        <f t="shared" si="163"/>
        <v>0</v>
      </c>
      <c r="G134" s="3">
        <f>'HOSP 06 DIAS DE ESTANCIA DIV'!F134</f>
        <v>0</v>
      </c>
      <c r="H134" s="3">
        <f>'HOSP 06 DIAS DE ESTANCIA DIV'!G134</f>
        <v>0</v>
      </c>
      <c r="I134" s="3">
        <v>42</v>
      </c>
      <c r="J134" s="35">
        <f t="shared" si="164"/>
        <v>0</v>
      </c>
      <c r="K134" s="3">
        <f>'HOSP 06 DIAS DE ESTANCIA DIV'!I134</f>
        <v>0</v>
      </c>
      <c r="L134" s="3">
        <f>'HOSP 06 DIAS DE ESTANCIA DIV'!J134</f>
        <v>0</v>
      </c>
      <c r="M134" s="3">
        <v>59</v>
      </c>
      <c r="N134" s="35">
        <f t="shared" si="165"/>
        <v>0</v>
      </c>
      <c r="O134" s="3">
        <f>'HOSP 06 DIAS DE ESTANCIA DIV'!L134</f>
        <v>0</v>
      </c>
      <c r="P134" s="3">
        <f>'HOSP 06 DIAS DE ESTANCIA DIV'!M134</f>
        <v>0</v>
      </c>
      <c r="Q134" s="3">
        <v>24</v>
      </c>
      <c r="R134" s="35">
        <f t="shared" si="166"/>
        <v>0</v>
      </c>
      <c r="T134" s="39">
        <f t="shared" ref="T134" si="168">C134+G134+K134+O134</f>
        <v>0</v>
      </c>
      <c r="U134" s="39">
        <f t="shared" ref="U134" si="169">D134+H134+L134+P134</f>
        <v>0</v>
      </c>
      <c r="V134" s="39">
        <f t="shared" ref="V134" si="170">E134+I134+M134+Q134</f>
        <v>167</v>
      </c>
      <c r="W134" s="39">
        <f t="shared" ref="W134" si="171">U134/V134</f>
        <v>0</v>
      </c>
    </row>
    <row r="136" spans="2:23" x14ac:dyDescent="0.25">
      <c r="B136" s="250" t="s">
        <v>21</v>
      </c>
      <c r="C136" s="251"/>
      <c r="D136" s="251"/>
      <c r="E136" s="251"/>
      <c r="F136" s="251"/>
      <c r="G136" s="251"/>
      <c r="H136" s="251"/>
      <c r="I136" s="251"/>
      <c r="J136" s="251"/>
      <c r="K136" s="251"/>
      <c r="L136" s="251"/>
      <c r="M136" s="251"/>
      <c r="N136" s="251"/>
      <c r="O136" s="251"/>
      <c r="P136" s="251"/>
      <c r="Q136" s="251"/>
      <c r="R136" s="251"/>
      <c r="S136" s="254"/>
      <c r="T136" s="254"/>
      <c r="U136" s="254"/>
    </row>
    <row r="137" spans="2:23" x14ac:dyDescent="0.25">
      <c r="B137" s="250"/>
      <c r="C137" s="252" t="s">
        <v>27</v>
      </c>
      <c r="D137" s="252"/>
      <c r="E137" s="252"/>
      <c r="F137" s="252"/>
      <c r="G137" s="252" t="s">
        <v>28</v>
      </c>
      <c r="H137" s="252"/>
      <c r="I137" s="252"/>
      <c r="J137" s="252"/>
      <c r="K137" s="252" t="s">
        <v>29</v>
      </c>
      <c r="L137" s="252"/>
      <c r="M137" s="252"/>
      <c r="N137" s="252"/>
      <c r="O137" s="252" t="s">
        <v>30</v>
      </c>
      <c r="P137" s="252"/>
      <c r="Q137" s="252"/>
      <c r="R137" s="252"/>
    </row>
    <row r="138" spans="2:23" x14ac:dyDescent="0.25">
      <c r="C138" s="253"/>
      <c r="D138" s="253"/>
      <c r="E138" s="253"/>
      <c r="F138" s="253"/>
      <c r="G138" s="253"/>
      <c r="H138" s="253"/>
      <c r="I138" s="253"/>
      <c r="J138" s="253"/>
      <c r="K138" s="253"/>
      <c r="L138" s="253"/>
      <c r="M138" s="253"/>
      <c r="N138" s="253"/>
      <c r="O138" s="253"/>
      <c r="P138" s="253"/>
      <c r="Q138" s="253"/>
      <c r="R138" s="253"/>
      <c r="S138" s="1"/>
      <c r="T138" s="2"/>
      <c r="U138" s="1"/>
    </row>
    <row r="139" spans="2:23" ht="30" x14ac:dyDescent="0.25">
      <c r="B139" s="36" t="s">
        <v>9</v>
      </c>
      <c r="C139" s="1" t="s">
        <v>33</v>
      </c>
      <c r="D139" s="1" t="s">
        <v>32</v>
      </c>
      <c r="E139" s="1" t="s">
        <v>35</v>
      </c>
      <c r="F139" s="1"/>
      <c r="G139" s="1" t="s">
        <v>33</v>
      </c>
      <c r="H139" s="1" t="s">
        <v>32</v>
      </c>
      <c r="I139" s="1" t="s">
        <v>35</v>
      </c>
      <c r="J139" s="1"/>
      <c r="K139" s="1" t="s">
        <v>33</v>
      </c>
      <c r="L139" s="1" t="s">
        <v>32</v>
      </c>
      <c r="M139" s="1" t="s">
        <v>35</v>
      </c>
      <c r="N139" s="1"/>
      <c r="O139" s="1" t="s">
        <v>33</v>
      </c>
      <c r="P139" s="1" t="s">
        <v>32</v>
      </c>
      <c r="Q139" s="1" t="s">
        <v>35</v>
      </c>
      <c r="R139" s="1"/>
      <c r="S139" s="1"/>
      <c r="T139" s="36"/>
      <c r="U139" s="1"/>
    </row>
    <row r="140" spans="2:23" x14ac:dyDescent="0.25">
      <c r="B140" t="s">
        <v>0</v>
      </c>
      <c r="C140" s="124">
        <f t="shared" ref="C140:D140" si="172">SUM(C141:C146)</f>
        <v>0</v>
      </c>
      <c r="D140" s="124">
        <f t="shared" si="172"/>
        <v>0</v>
      </c>
      <c r="E140" s="3">
        <f t="shared" ref="E140" si="173">SUM(E141:E145)</f>
        <v>70</v>
      </c>
      <c r="F140" s="35">
        <f t="shared" ref="F140:F146" si="174">D140/E140</f>
        <v>0</v>
      </c>
      <c r="G140" s="124">
        <f t="shared" ref="G140:H140" si="175">SUM(G141:G146)</f>
        <v>0</v>
      </c>
      <c r="H140" s="124">
        <f t="shared" si="175"/>
        <v>2262</v>
      </c>
      <c r="I140" s="3">
        <f t="shared" ref="I140" si="176">SUM(I141:I145)</f>
        <v>49</v>
      </c>
      <c r="J140" s="35">
        <f t="shared" ref="J140:J146" si="177">H140/I140</f>
        <v>46.163265306122447</v>
      </c>
      <c r="K140" s="124">
        <f t="shared" ref="K140:L140" si="178">SUM(K141:K146)</f>
        <v>0</v>
      </c>
      <c r="L140" s="124">
        <f t="shared" si="178"/>
        <v>0</v>
      </c>
      <c r="M140" s="3">
        <f t="shared" ref="M140" si="179">SUM(M141:M145)</f>
        <v>69</v>
      </c>
      <c r="N140" s="35">
        <f t="shared" ref="N140:N146" si="180">L140/M140</f>
        <v>0</v>
      </c>
      <c r="O140" s="124">
        <f t="shared" ref="O140:P140" si="181">SUM(O141:O146)</f>
        <v>0</v>
      </c>
      <c r="P140" s="124">
        <f t="shared" si="181"/>
        <v>0</v>
      </c>
      <c r="Q140" s="3">
        <f t="shared" ref="Q140" si="182">SUM(Q141:Q145)</f>
        <v>47</v>
      </c>
      <c r="R140" s="35">
        <f t="shared" ref="R140:R146" si="183">P140/Q140</f>
        <v>0</v>
      </c>
      <c r="T140" s="39">
        <f>C140+G140+K140+O140</f>
        <v>0</v>
      </c>
      <c r="U140" s="39">
        <f t="shared" ref="U140:U146" si="184">D140+H140+L140+P140</f>
        <v>2262</v>
      </c>
      <c r="V140" s="39">
        <f t="shared" ref="V140:V146" si="185">E140+I140+M140+Q140</f>
        <v>235</v>
      </c>
      <c r="W140" s="39">
        <f t="shared" ref="W140:W146" si="186">U140/V140</f>
        <v>9.6255319148936174</v>
      </c>
    </row>
    <row r="141" spans="2:23" x14ac:dyDescent="0.25">
      <c r="B141" t="s">
        <v>1</v>
      </c>
      <c r="C141" s="3">
        <f>' INTERVALO POR DIVISI '!C129</f>
        <v>0</v>
      </c>
      <c r="D141" s="3">
        <f>' INTERVALO POR DIVISI '!D129</f>
        <v>0</v>
      </c>
      <c r="E141" s="3">
        <v>49</v>
      </c>
      <c r="F141" s="35">
        <f t="shared" si="174"/>
        <v>0</v>
      </c>
      <c r="G141" s="3">
        <f>' INTERVALO POR DIVISI '!H129</f>
        <v>0</v>
      </c>
      <c r="H141" s="3">
        <f>' INTERVALO POR DIVISI '!I129</f>
        <v>1110</v>
      </c>
      <c r="I141" s="34">
        <v>37</v>
      </c>
      <c r="J141" s="35">
        <f t="shared" si="177"/>
        <v>30</v>
      </c>
      <c r="K141" s="3">
        <f>' INTERVALO POR DIVISI '!K129</f>
        <v>0</v>
      </c>
      <c r="L141" s="3">
        <f>' INTERVALO POR DIVISI '!L129</f>
        <v>0</v>
      </c>
      <c r="M141" s="34">
        <v>46</v>
      </c>
      <c r="N141" s="35">
        <f t="shared" si="180"/>
        <v>0</v>
      </c>
      <c r="O141" s="3">
        <f>' INTERVALO POR DIVISI '!O129</f>
        <v>0</v>
      </c>
      <c r="P141" s="3">
        <f>' INTERVALO POR DIVISI '!P129</f>
        <v>0</v>
      </c>
      <c r="Q141" s="34">
        <v>39</v>
      </c>
      <c r="R141" s="35">
        <f t="shared" si="183"/>
        <v>0</v>
      </c>
      <c r="T141" s="39">
        <f t="shared" ref="T141:T146" si="187">C141+G141+K141+O141</f>
        <v>0</v>
      </c>
      <c r="U141" s="39">
        <f t="shared" si="184"/>
        <v>1110</v>
      </c>
      <c r="V141" s="39">
        <f t="shared" si="185"/>
        <v>171</v>
      </c>
      <c r="W141" s="39">
        <f t="shared" si="186"/>
        <v>6.4912280701754383</v>
      </c>
    </row>
    <row r="142" spans="2:23" x14ac:dyDescent="0.25">
      <c r="B142" t="s">
        <v>2</v>
      </c>
      <c r="C142" s="3">
        <f>' INTERVALO POR DIVISI '!C130</f>
        <v>0</v>
      </c>
      <c r="D142" s="3">
        <f>' INTERVALO POR DIVISI '!D130</f>
        <v>0</v>
      </c>
      <c r="E142" s="3">
        <v>1</v>
      </c>
      <c r="F142" s="35">
        <f t="shared" si="174"/>
        <v>0</v>
      </c>
      <c r="G142" s="3">
        <f>' INTERVALO POR DIVISI '!H130</f>
        <v>0</v>
      </c>
      <c r="H142" s="3">
        <f>' INTERVALO POR DIVISI '!I130</f>
        <v>62</v>
      </c>
      <c r="I142" s="34">
        <v>2</v>
      </c>
      <c r="J142" s="35">
        <f t="shared" si="177"/>
        <v>31</v>
      </c>
      <c r="K142" s="3">
        <f>' INTERVALO POR DIVISI '!K130</f>
        <v>0</v>
      </c>
      <c r="L142" s="3">
        <f>' INTERVALO POR DIVISI '!L130</f>
        <v>0</v>
      </c>
      <c r="M142" s="34">
        <v>6</v>
      </c>
      <c r="N142" s="35">
        <f t="shared" si="180"/>
        <v>0</v>
      </c>
      <c r="O142" s="3">
        <f>' INTERVALO POR DIVISI '!O130</f>
        <v>0</v>
      </c>
      <c r="P142" s="3">
        <f>' INTERVALO POR DIVISI '!P130</f>
        <v>0</v>
      </c>
      <c r="Q142" s="34">
        <v>1</v>
      </c>
      <c r="R142" s="35">
        <f t="shared" si="183"/>
        <v>0</v>
      </c>
      <c r="T142" s="39">
        <f t="shared" si="187"/>
        <v>0</v>
      </c>
      <c r="U142" s="39">
        <f t="shared" si="184"/>
        <v>62</v>
      </c>
      <c r="V142" s="39">
        <f t="shared" si="185"/>
        <v>10</v>
      </c>
      <c r="W142" s="39">
        <f t="shared" si="186"/>
        <v>6.2</v>
      </c>
    </row>
    <row r="143" spans="2:23" x14ac:dyDescent="0.25">
      <c r="B143" t="s">
        <v>3</v>
      </c>
      <c r="C143" s="3">
        <f>' INTERVALO POR DIVISI '!C131</f>
        <v>0</v>
      </c>
      <c r="D143" s="3">
        <f>' INTERVALO POR DIVISI '!D131</f>
        <v>0</v>
      </c>
      <c r="E143" s="3">
        <v>15</v>
      </c>
      <c r="F143" s="35">
        <f t="shared" si="174"/>
        <v>0</v>
      </c>
      <c r="G143" s="3">
        <f>' INTERVALO POR DIVISI '!H131</f>
        <v>0</v>
      </c>
      <c r="H143" s="3">
        <f>' INTERVALO POR DIVISI '!I131</f>
        <v>186</v>
      </c>
      <c r="I143" s="34">
        <v>6</v>
      </c>
      <c r="J143" s="35">
        <f t="shared" si="177"/>
        <v>31</v>
      </c>
      <c r="K143" s="3">
        <f>' INTERVALO POR DIVISI '!K131</f>
        <v>0</v>
      </c>
      <c r="L143" s="3">
        <f>' INTERVALO POR DIVISI '!L131</f>
        <v>0</v>
      </c>
      <c r="M143" s="34">
        <v>10</v>
      </c>
      <c r="N143" s="35">
        <f t="shared" si="180"/>
        <v>0</v>
      </c>
      <c r="O143" s="3">
        <f>' INTERVALO POR DIVISI '!O131</f>
        <v>0</v>
      </c>
      <c r="P143" s="3">
        <f>' INTERVALO POR DIVISI '!P131</f>
        <v>0</v>
      </c>
      <c r="Q143" s="34">
        <v>5</v>
      </c>
      <c r="R143" s="35">
        <f t="shared" si="183"/>
        <v>0</v>
      </c>
      <c r="T143" s="39">
        <f t="shared" si="187"/>
        <v>0</v>
      </c>
      <c r="U143" s="39">
        <f t="shared" si="184"/>
        <v>186</v>
      </c>
      <c r="V143" s="39">
        <f t="shared" si="185"/>
        <v>36</v>
      </c>
      <c r="W143" s="39">
        <f t="shared" si="186"/>
        <v>5.166666666666667</v>
      </c>
    </row>
    <row r="144" spans="2:23" x14ac:dyDescent="0.25">
      <c r="B144" t="s">
        <v>4</v>
      </c>
      <c r="C144" s="3">
        <f>' INTERVALO POR DIVISI '!C132</f>
        <v>0</v>
      </c>
      <c r="D144" s="3">
        <f>' INTERVALO POR DIVISI '!D132</f>
        <v>0</v>
      </c>
      <c r="E144" s="3">
        <v>3</v>
      </c>
      <c r="F144" s="35">
        <f t="shared" si="174"/>
        <v>0</v>
      </c>
      <c r="G144" s="3">
        <f>' INTERVALO POR DIVISI '!H132</f>
        <v>0</v>
      </c>
      <c r="H144" s="3">
        <f>' INTERVALO POR DIVISI '!I132</f>
        <v>62</v>
      </c>
      <c r="I144" s="34">
        <v>2</v>
      </c>
      <c r="J144" s="35">
        <f t="shared" si="177"/>
        <v>31</v>
      </c>
      <c r="K144" s="3">
        <f>' INTERVALO POR DIVISI '!K132</f>
        <v>0</v>
      </c>
      <c r="L144" s="3">
        <f>' INTERVALO POR DIVISI '!L132</f>
        <v>0</v>
      </c>
      <c r="M144" s="34">
        <v>5</v>
      </c>
      <c r="N144" s="35">
        <f t="shared" si="180"/>
        <v>0</v>
      </c>
      <c r="O144" s="3">
        <f>' INTERVALO POR DIVISI '!O132</f>
        <v>0</v>
      </c>
      <c r="P144" s="3">
        <f>' INTERVALO POR DIVISI '!P132</f>
        <v>0</v>
      </c>
      <c r="Q144" s="34">
        <v>1</v>
      </c>
      <c r="R144" s="35">
        <f t="shared" si="183"/>
        <v>0</v>
      </c>
      <c r="T144" s="39">
        <f t="shared" si="187"/>
        <v>0</v>
      </c>
      <c r="U144" s="39">
        <f t="shared" si="184"/>
        <v>62</v>
      </c>
      <c r="V144" s="39">
        <f t="shared" si="185"/>
        <v>11</v>
      </c>
      <c r="W144" s="39">
        <f t="shared" si="186"/>
        <v>5.6363636363636367</v>
      </c>
    </row>
    <row r="145" spans="2:23" x14ac:dyDescent="0.25">
      <c r="B145" t="s">
        <v>5</v>
      </c>
      <c r="C145" s="3">
        <f>' INTERVALO POR DIVISI '!C133</f>
        <v>0</v>
      </c>
      <c r="D145" s="3">
        <f>' INTERVALO POR DIVISI '!D133</f>
        <v>0</v>
      </c>
      <c r="E145" s="3">
        <v>2</v>
      </c>
      <c r="F145" s="35">
        <f t="shared" si="174"/>
        <v>0</v>
      </c>
      <c r="G145" s="3">
        <f>' INTERVALO POR DIVISI '!H133</f>
        <v>0</v>
      </c>
      <c r="H145" s="3">
        <f>' INTERVALO POR DIVISI '!I133</f>
        <v>62</v>
      </c>
      <c r="I145" s="34">
        <v>2</v>
      </c>
      <c r="J145" s="35">
        <f t="shared" si="177"/>
        <v>31</v>
      </c>
      <c r="K145" s="3">
        <f>' INTERVALO POR DIVISI '!K133</f>
        <v>0</v>
      </c>
      <c r="L145" s="3">
        <f>' INTERVALO POR DIVISI '!L133</f>
        <v>0</v>
      </c>
      <c r="M145" s="34">
        <v>2</v>
      </c>
      <c r="N145" s="35">
        <f t="shared" si="180"/>
        <v>0</v>
      </c>
      <c r="O145" s="3">
        <f>' INTERVALO POR DIVISI '!O133</f>
        <v>0</v>
      </c>
      <c r="P145" s="3">
        <f>' INTERVALO POR DIVISI '!P133</f>
        <v>0</v>
      </c>
      <c r="Q145" s="34">
        <v>1</v>
      </c>
      <c r="R145" s="35">
        <f t="shared" si="183"/>
        <v>0</v>
      </c>
      <c r="T145" s="39">
        <f t="shared" si="187"/>
        <v>0</v>
      </c>
      <c r="U145" s="39">
        <f t="shared" si="184"/>
        <v>62</v>
      </c>
      <c r="V145" s="39">
        <f t="shared" si="185"/>
        <v>7</v>
      </c>
      <c r="W145" s="39">
        <f t="shared" si="186"/>
        <v>8.8571428571428577</v>
      </c>
    </row>
    <row r="146" spans="2:23" x14ac:dyDescent="0.25">
      <c r="B146" t="s">
        <v>192</v>
      </c>
      <c r="C146" s="3">
        <f>' INTERVALO POR DIVISI '!C134</f>
        <v>0</v>
      </c>
      <c r="D146" s="3">
        <f>' INTERVALO POR DIVISI '!D134</f>
        <v>0</v>
      </c>
      <c r="E146" s="3">
        <v>42</v>
      </c>
      <c r="F146" s="3">
        <f t="shared" si="174"/>
        <v>0</v>
      </c>
      <c r="G146" s="3">
        <f>' INTERVALO POR DIVISI '!H134</f>
        <v>0</v>
      </c>
      <c r="H146" s="3">
        <f>' INTERVALO POR DIVISI '!I134</f>
        <v>780</v>
      </c>
      <c r="I146" s="3">
        <v>42</v>
      </c>
      <c r="J146" s="3">
        <f t="shared" si="177"/>
        <v>18.571428571428573</v>
      </c>
      <c r="K146" s="3">
        <f>' INTERVALO POR DIVISI '!K134</f>
        <v>0</v>
      </c>
      <c r="L146" s="3">
        <f>' INTERVALO POR DIVISI '!L134</f>
        <v>0</v>
      </c>
      <c r="M146" s="3">
        <v>59</v>
      </c>
      <c r="N146" s="3">
        <f t="shared" si="180"/>
        <v>0</v>
      </c>
      <c r="O146" s="3">
        <f>' INTERVALO POR DIVISI '!O134</f>
        <v>0</v>
      </c>
      <c r="P146" s="3">
        <f>' INTERVALO POR DIVISI '!P134</f>
        <v>0</v>
      </c>
      <c r="Q146" s="3">
        <v>24</v>
      </c>
      <c r="R146" s="3">
        <f t="shared" si="183"/>
        <v>0</v>
      </c>
      <c r="T146" s="39">
        <f t="shared" si="187"/>
        <v>0</v>
      </c>
      <c r="U146" s="39">
        <f t="shared" si="184"/>
        <v>780</v>
      </c>
      <c r="V146" s="39">
        <f t="shared" si="185"/>
        <v>167</v>
      </c>
      <c r="W146" s="39">
        <f t="shared" si="186"/>
        <v>4.6706586826347305</v>
      </c>
    </row>
    <row r="148" spans="2:23" x14ac:dyDescent="0.25">
      <c r="B148" s="250" t="s">
        <v>21</v>
      </c>
      <c r="C148" s="251"/>
      <c r="D148" s="251"/>
      <c r="E148" s="251"/>
      <c r="F148" s="251"/>
      <c r="G148" s="251"/>
      <c r="H148" s="251"/>
      <c r="I148" s="251"/>
      <c r="J148" s="251"/>
      <c r="K148" s="251"/>
      <c r="L148" s="251"/>
      <c r="M148" s="251"/>
      <c r="N148" s="251"/>
      <c r="O148" s="251"/>
      <c r="P148" s="251"/>
      <c r="Q148" s="251"/>
      <c r="R148" s="251"/>
      <c r="S148" s="254"/>
      <c r="T148" s="254"/>
      <c r="U148" s="254"/>
    </row>
    <row r="149" spans="2:23" x14ac:dyDescent="0.25">
      <c r="B149" s="250"/>
      <c r="C149" s="252" t="s">
        <v>27</v>
      </c>
      <c r="D149" s="252"/>
      <c r="E149" s="252"/>
      <c r="F149" s="252"/>
      <c r="G149" s="252" t="s">
        <v>28</v>
      </c>
      <c r="H149" s="252"/>
      <c r="I149" s="252"/>
      <c r="J149" s="252"/>
      <c r="K149" s="252" t="s">
        <v>29</v>
      </c>
      <c r="L149" s="252"/>
      <c r="M149" s="252"/>
      <c r="N149" s="252"/>
      <c r="O149" s="252" t="s">
        <v>30</v>
      </c>
      <c r="P149" s="252"/>
      <c r="Q149" s="252"/>
      <c r="R149" s="252"/>
    </row>
    <row r="150" spans="2:23" x14ac:dyDescent="0.25">
      <c r="C150" s="253"/>
      <c r="D150" s="253"/>
      <c r="E150" s="253"/>
      <c r="F150" s="253"/>
      <c r="G150" s="253"/>
      <c r="H150" s="253"/>
      <c r="I150" s="253"/>
      <c r="J150" s="253"/>
      <c r="K150" s="253"/>
      <c r="L150" s="253"/>
      <c r="M150" s="253"/>
      <c r="N150" s="253"/>
      <c r="O150" s="253"/>
      <c r="P150" s="253"/>
      <c r="Q150" s="253"/>
      <c r="R150" s="253"/>
      <c r="S150" s="1"/>
      <c r="T150" s="2"/>
      <c r="U150" s="1"/>
    </row>
    <row r="151" spans="2:23" ht="30" x14ac:dyDescent="0.25">
      <c r="B151" s="36" t="s">
        <v>9</v>
      </c>
      <c r="C151" s="1" t="s">
        <v>33</v>
      </c>
      <c r="D151" s="1" t="s">
        <v>32</v>
      </c>
      <c r="E151" s="1" t="s">
        <v>35</v>
      </c>
      <c r="F151" s="1"/>
      <c r="G151" s="1" t="s">
        <v>33</v>
      </c>
      <c r="H151" s="1" t="s">
        <v>32</v>
      </c>
      <c r="I151" s="1" t="s">
        <v>35</v>
      </c>
      <c r="J151" s="1"/>
      <c r="K151" s="1" t="s">
        <v>33</v>
      </c>
      <c r="L151" s="1" t="s">
        <v>32</v>
      </c>
      <c r="M151" s="1" t="s">
        <v>35</v>
      </c>
      <c r="N151" s="1"/>
      <c r="O151" s="1" t="s">
        <v>33</v>
      </c>
      <c r="P151" s="1" t="s">
        <v>32</v>
      </c>
      <c r="Q151" s="1" t="s">
        <v>35</v>
      </c>
      <c r="R151" s="1"/>
      <c r="S151" s="1"/>
      <c r="T151" s="36"/>
      <c r="U151" s="1"/>
    </row>
    <row r="152" spans="2:23" x14ac:dyDescent="0.25">
      <c r="B152" t="s">
        <v>0</v>
      </c>
      <c r="C152" s="124">
        <f t="shared" ref="C152:D152" si="188">SUM(C153:C158)</f>
        <v>0</v>
      </c>
      <c r="D152" s="124">
        <f t="shared" si="188"/>
        <v>0</v>
      </c>
      <c r="E152" s="3">
        <f>SUM(E153:E157)</f>
        <v>70</v>
      </c>
      <c r="F152" s="35">
        <f t="shared" ref="F152:F158" si="189">D152/E152</f>
        <v>0</v>
      </c>
      <c r="G152" s="124">
        <f t="shared" ref="G152:H152" si="190">SUM(G153:G158)</f>
        <v>0</v>
      </c>
      <c r="H152" s="124">
        <f t="shared" si="190"/>
        <v>2299</v>
      </c>
      <c r="I152" s="34">
        <f>SUM(I153:I157)</f>
        <v>49</v>
      </c>
      <c r="J152" s="35">
        <f t="shared" ref="J152:J158" si="191">H152/I152</f>
        <v>46.918367346938773</v>
      </c>
      <c r="K152" s="124">
        <f t="shared" ref="K152:L152" si="192">SUM(K153:K158)</f>
        <v>0</v>
      </c>
      <c r="L152" s="124">
        <f t="shared" si="192"/>
        <v>0</v>
      </c>
      <c r="M152" s="34">
        <f>SUM(M153:M157)</f>
        <v>69</v>
      </c>
      <c r="N152" s="35">
        <f t="shared" ref="N152:N158" si="193">L152/M152</f>
        <v>0</v>
      </c>
      <c r="O152" s="124">
        <f t="shared" ref="O152:P152" si="194">SUM(O153:O158)</f>
        <v>0</v>
      </c>
      <c r="P152" s="124">
        <f t="shared" si="194"/>
        <v>0</v>
      </c>
      <c r="Q152" s="34">
        <f>SUM(Q153:Q157)</f>
        <v>47</v>
      </c>
      <c r="R152" s="35">
        <f t="shared" ref="R152:R158" si="195">P152/Q152</f>
        <v>0</v>
      </c>
      <c r="T152" s="39">
        <f>C152+G152+K152+O152</f>
        <v>0</v>
      </c>
      <c r="U152" s="39">
        <f t="shared" ref="U152:U158" si="196">D152+H152+L152+P152</f>
        <v>2299</v>
      </c>
      <c r="V152" s="39">
        <f t="shared" ref="V152:V158" si="197">E152+I152+M152+Q152</f>
        <v>235</v>
      </c>
      <c r="W152" s="39">
        <f t="shared" ref="W152:W158" si="198">U152/V152</f>
        <v>9.7829787234042556</v>
      </c>
    </row>
    <row r="153" spans="2:23" x14ac:dyDescent="0.25">
      <c r="B153" t="s">
        <v>1</v>
      </c>
      <c r="C153" s="3">
        <f>' INTERVALO POR DIVISI '!C141</f>
        <v>0</v>
      </c>
      <c r="D153" s="3">
        <f>' INTERVALO POR DIVISI '!D141</f>
        <v>0</v>
      </c>
      <c r="E153" s="3">
        <v>49</v>
      </c>
      <c r="F153" s="35">
        <f t="shared" si="189"/>
        <v>0</v>
      </c>
      <c r="G153" s="3">
        <f>' INTERVALO POR DIVISI '!H141</f>
        <v>0</v>
      </c>
      <c r="H153" s="3">
        <f>' INTERVALO POR DIVISI '!I141</f>
        <v>1147</v>
      </c>
      <c r="I153" s="34">
        <v>37</v>
      </c>
      <c r="J153" s="35">
        <f t="shared" si="191"/>
        <v>31</v>
      </c>
      <c r="K153" s="3">
        <f>' INTERVALO POR DIVISI '!K141</f>
        <v>0</v>
      </c>
      <c r="L153" s="3">
        <f>' INTERVALO POR DIVISI '!L141</f>
        <v>0</v>
      </c>
      <c r="M153" s="34">
        <v>46</v>
      </c>
      <c r="N153" s="35">
        <f t="shared" si="193"/>
        <v>0</v>
      </c>
      <c r="O153" s="3">
        <f>' INTERVALO POR DIVISI '!O141</f>
        <v>0</v>
      </c>
      <c r="P153" s="3">
        <f>' INTERVALO POR DIVISI '!P141</f>
        <v>0</v>
      </c>
      <c r="Q153" s="34">
        <v>39</v>
      </c>
      <c r="R153" s="35">
        <f t="shared" si="195"/>
        <v>0</v>
      </c>
      <c r="T153" s="39">
        <f t="shared" ref="T153:T158" si="199">C153+G153+K153+O153</f>
        <v>0</v>
      </c>
      <c r="U153" s="39">
        <f t="shared" si="196"/>
        <v>1147</v>
      </c>
      <c r="V153" s="39">
        <f t="shared" si="197"/>
        <v>171</v>
      </c>
      <c r="W153" s="39">
        <f t="shared" si="198"/>
        <v>6.7076023391812862</v>
      </c>
    </row>
    <row r="154" spans="2:23" x14ac:dyDescent="0.25">
      <c r="B154" t="s">
        <v>2</v>
      </c>
      <c r="C154" s="3">
        <f>' INTERVALO POR DIVISI '!C142</f>
        <v>0</v>
      </c>
      <c r="D154" s="3">
        <f>' INTERVALO POR DIVISI '!D142</f>
        <v>0</v>
      </c>
      <c r="E154" s="3">
        <v>1</v>
      </c>
      <c r="F154" s="35">
        <f t="shared" si="189"/>
        <v>0</v>
      </c>
      <c r="G154" s="3">
        <f>' INTERVALO POR DIVISI '!H142</f>
        <v>0</v>
      </c>
      <c r="H154" s="3">
        <f>' INTERVALO POR DIVISI '!I142</f>
        <v>62</v>
      </c>
      <c r="I154" s="34">
        <v>2</v>
      </c>
      <c r="J154" s="35">
        <f t="shared" si="191"/>
        <v>31</v>
      </c>
      <c r="K154" s="3">
        <f>' INTERVALO POR DIVISI '!K142</f>
        <v>0</v>
      </c>
      <c r="L154" s="3">
        <f>' INTERVALO POR DIVISI '!L142</f>
        <v>0</v>
      </c>
      <c r="M154" s="34">
        <v>6</v>
      </c>
      <c r="N154" s="35">
        <f t="shared" si="193"/>
        <v>0</v>
      </c>
      <c r="O154" s="3">
        <f>' INTERVALO POR DIVISI '!O142</f>
        <v>0</v>
      </c>
      <c r="P154" s="3">
        <f>' INTERVALO POR DIVISI '!P142</f>
        <v>0</v>
      </c>
      <c r="Q154" s="34">
        <v>1</v>
      </c>
      <c r="R154" s="35">
        <f t="shared" si="195"/>
        <v>0</v>
      </c>
      <c r="T154" s="39">
        <f t="shared" si="199"/>
        <v>0</v>
      </c>
      <c r="U154" s="39">
        <f t="shared" si="196"/>
        <v>62</v>
      </c>
      <c r="V154" s="39">
        <f t="shared" si="197"/>
        <v>10</v>
      </c>
      <c r="W154" s="39">
        <f t="shared" si="198"/>
        <v>6.2</v>
      </c>
    </row>
    <row r="155" spans="2:23" x14ac:dyDescent="0.25">
      <c r="B155" t="s">
        <v>3</v>
      </c>
      <c r="C155" s="3">
        <f>' INTERVALO POR DIVISI '!C143</f>
        <v>0</v>
      </c>
      <c r="D155" s="3">
        <f>' INTERVALO POR DIVISI '!D143</f>
        <v>0</v>
      </c>
      <c r="E155" s="3">
        <v>15</v>
      </c>
      <c r="F155" s="35">
        <f t="shared" si="189"/>
        <v>0</v>
      </c>
      <c r="G155" s="3">
        <f>' INTERVALO POR DIVISI '!H143</f>
        <v>0</v>
      </c>
      <c r="H155" s="3">
        <f>' INTERVALO POR DIVISI '!I143</f>
        <v>186</v>
      </c>
      <c r="I155" s="34">
        <v>6</v>
      </c>
      <c r="J155" s="35">
        <f t="shared" si="191"/>
        <v>31</v>
      </c>
      <c r="K155" s="3">
        <f>' INTERVALO POR DIVISI '!K143</f>
        <v>0</v>
      </c>
      <c r="L155" s="3">
        <f>' INTERVALO POR DIVISI '!L143</f>
        <v>0</v>
      </c>
      <c r="M155" s="34">
        <v>10</v>
      </c>
      <c r="N155" s="35">
        <f t="shared" si="193"/>
        <v>0</v>
      </c>
      <c r="O155" s="3">
        <f>' INTERVALO POR DIVISI '!O143</f>
        <v>0</v>
      </c>
      <c r="P155" s="3">
        <f>' INTERVALO POR DIVISI '!P143</f>
        <v>0</v>
      </c>
      <c r="Q155" s="34">
        <v>5</v>
      </c>
      <c r="R155" s="35">
        <f t="shared" si="195"/>
        <v>0</v>
      </c>
      <c r="T155" s="39">
        <f t="shared" si="199"/>
        <v>0</v>
      </c>
      <c r="U155" s="39">
        <f t="shared" si="196"/>
        <v>186</v>
      </c>
      <c r="V155" s="39">
        <f t="shared" si="197"/>
        <v>36</v>
      </c>
      <c r="W155" s="39">
        <f t="shared" si="198"/>
        <v>5.166666666666667</v>
      </c>
    </row>
    <row r="156" spans="2:23" x14ac:dyDescent="0.25">
      <c r="B156" t="s">
        <v>4</v>
      </c>
      <c r="C156" s="3">
        <f>' INTERVALO POR DIVISI '!C144</f>
        <v>0</v>
      </c>
      <c r="D156" s="3">
        <f>' INTERVALO POR DIVISI '!D144</f>
        <v>0</v>
      </c>
      <c r="E156" s="3">
        <v>3</v>
      </c>
      <c r="F156" s="35">
        <f t="shared" si="189"/>
        <v>0</v>
      </c>
      <c r="G156" s="3">
        <f>' INTERVALO POR DIVISI '!H144</f>
        <v>0</v>
      </c>
      <c r="H156" s="3">
        <f>' INTERVALO POR DIVISI '!I144</f>
        <v>62</v>
      </c>
      <c r="I156" s="34">
        <v>2</v>
      </c>
      <c r="J156" s="35">
        <f t="shared" si="191"/>
        <v>31</v>
      </c>
      <c r="K156" s="3">
        <f>' INTERVALO POR DIVISI '!K144</f>
        <v>0</v>
      </c>
      <c r="L156" s="3">
        <f>' INTERVALO POR DIVISI '!L144</f>
        <v>0</v>
      </c>
      <c r="M156" s="34">
        <v>5</v>
      </c>
      <c r="N156" s="35">
        <f t="shared" si="193"/>
        <v>0</v>
      </c>
      <c r="O156" s="3">
        <f>' INTERVALO POR DIVISI '!O144</f>
        <v>0</v>
      </c>
      <c r="P156" s="3">
        <f>' INTERVALO POR DIVISI '!P144</f>
        <v>0</v>
      </c>
      <c r="Q156" s="34">
        <v>1</v>
      </c>
      <c r="R156" s="35">
        <f t="shared" si="195"/>
        <v>0</v>
      </c>
      <c r="T156" s="39">
        <f t="shared" si="199"/>
        <v>0</v>
      </c>
      <c r="U156" s="39">
        <f t="shared" si="196"/>
        <v>62</v>
      </c>
      <c r="V156" s="39">
        <f t="shared" si="197"/>
        <v>11</v>
      </c>
      <c r="W156" s="39">
        <f t="shared" si="198"/>
        <v>5.6363636363636367</v>
      </c>
    </row>
    <row r="157" spans="2:23" x14ac:dyDescent="0.25">
      <c r="B157" t="s">
        <v>5</v>
      </c>
      <c r="C157" s="3">
        <f>' INTERVALO POR DIVISI '!C145</f>
        <v>0</v>
      </c>
      <c r="D157" s="3">
        <f>' INTERVALO POR DIVISI '!D145</f>
        <v>0</v>
      </c>
      <c r="E157" s="3">
        <v>2</v>
      </c>
      <c r="F157" s="35">
        <f t="shared" si="189"/>
        <v>0</v>
      </c>
      <c r="G157" s="3">
        <f>' INTERVALO POR DIVISI '!H145</f>
        <v>0</v>
      </c>
      <c r="H157" s="3">
        <f>' INTERVALO POR DIVISI '!I145</f>
        <v>62</v>
      </c>
      <c r="I157" s="34">
        <v>2</v>
      </c>
      <c r="J157" s="35">
        <f t="shared" si="191"/>
        <v>31</v>
      </c>
      <c r="K157" s="3">
        <f>' INTERVALO POR DIVISI '!K145</f>
        <v>0</v>
      </c>
      <c r="L157" s="3">
        <f>' INTERVALO POR DIVISI '!L145</f>
        <v>0</v>
      </c>
      <c r="M157" s="34">
        <v>2</v>
      </c>
      <c r="N157" s="35">
        <f t="shared" si="193"/>
        <v>0</v>
      </c>
      <c r="O157" s="3">
        <f>' INTERVALO POR DIVISI '!O145</f>
        <v>0</v>
      </c>
      <c r="P157" s="3">
        <f>' INTERVALO POR DIVISI '!P145</f>
        <v>0</v>
      </c>
      <c r="Q157" s="34">
        <v>1</v>
      </c>
      <c r="R157" s="35">
        <f t="shared" si="195"/>
        <v>0</v>
      </c>
      <c r="T157" s="39">
        <f t="shared" si="199"/>
        <v>0</v>
      </c>
      <c r="U157" s="39">
        <f t="shared" si="196"/>
        <v>62</v>
      </c>
      <c r="V157" s="39">
        <f t="shared" si="197"/>
        <v>7</v>
      </c>
      <c r="W157" s="39">
        <f t="shared" si="198"/>
        <v>8.8571428571428577</v>
      </c>
    </row>
    <row r="158" spans="2:23" x14ac:dyDescent="0.25">
      <c r="B158" t="s">
        <v>192</v>
      </c>
      <c r="C158" s="3">
        <f>' INTERVALO POR DIVISI '!C146</f>
        <v>0</v>
      </c>
      <c r="D158" s="3">
        <f>' INTERVALO POR DIVISI '!D146</f>
        <v>0</v>
      </c>
      <c r="E158" s="3">
        <v>42</v>
      </c>
      <c r="F158" s="3">
        <f t="shared" si="189"/>
        <v>0</v>
      </c>
      <c r="G158" s="3">
        <f>' INTERVALO POR DIVISI '!H146</f>
        <v>0</v>
      </c>
      <c r="H158" s="3">
        <f>' INTERVALO POR DIVISI '!I146</f>
        <v>780</v>
      </c>
      <c r="I158" s="3">
        <v>42</v>
      </c>
      <c r="J158" s="3">
        <f t="shared" si="191"/>
        <v>18.571428571428573</v>
      </c>
      <c r="K158" s="3">
        <f>' INTERVALO POR DIVISI '!K146</f>
        <v>0</v>
      </c>
      <c r="L158" s="3">
        <f>' INTERVALO POR DIVISI '!L146</f>
        <v>0</v>
      </c>
      <c r="M158" s="3">
        <v>59</v>
      </c>
      <c r="N158" s="3">
        <f t="shared" si="193"/>
        <v>0</v>
      </c>
      <c r="O158" s="3">
        <f>' INTERVALO POR DIVISI '!O146</f>
        <v>0</v>
      </c>
      <c r="P158" s="3">
        <f>' INTERVALO POR DIVISI '!P146</f>
        <v>0</v>
      </c>
      <c r="Q158" s="3">
        <v>24</v>
      </c>
      <c r="R158" s="3">
        <f t="shared" si="195"/>
        <v>0</v>
      </c>
      <c r="T158" s="39">
        <f t="shared" si="199"/>
        <v>0</v>
      </c>
      <c r="U158" s="39">
        <f t="shared" si="196"/>
        <v>780</v>
      </c>
      <c r="V158" s="39">
        <f t="shared" si="197"/>
        <v>167</v>
      </c>
      <c r="W158" s="39">
        <f t="shared" si="198"/>
        <v>4.6706586826347305</v>
      </c>
    </row>
  </sheetData>
  <mergeCells count="131">
    <mergeCell ref="O76:R76"/>
    <mergeCell ref="S76:U76"/>
    <mergeCell ref="C77:F78"/>
    <mergeCell ref="G77:J78"/>
    <mergeCell ref="K77:N78"/>
    <mergeCell ref="O77:R78"/>
    <mergeCell ref="B2:E2"/>
    <mergeCell ref="B4:B5"/>
    <mergeCell ref="C4:F4"/>
    <mergeCell ref="G4:J4"/>
    <mergeCell ref="K4:N4"/>
    <mergeCell ref="B76:B77"/>
    <mergeCell ref="C76:F76"/>
    <mergeCell ref="G76:J76"/>
    <mergeCell ref="K76:N76"/>
    <mergeCell ref="S4:U4"/>
    <mergeCell ref="C5:F6"/>
    <mergeCell ref="G5:J6"/>
    <mergeCell ref="K5:N6"/>
    <mergeCell ref="O5:R6"/>
    <mergeCell ref="O4:R4"/>
    <mergeCell ref="B16:B17"/>
    <mergeCell ref="C16:F16"/>
    <mergeCell ref="G16:J16"/>
    <mergeCell ref="B64:B65"/>
    <mergeCell ref="C64:F64"/>
    <mergeCell ref="G64:J64"/>
    <mergeCell ref="K64:N64"/>
    <mergeCell ref="O64:R64"/>
    <mergeCell ref="K16:N16"/>
    <mergeCell ref="O16:R16"/>
    <mergeCell ref="S16:U16"/>
    <mergeCell ref="C17:F18"/>
    <mergeCell ref="G17:J18"/>
    <mergeCell ref="K17:N18"/>
    <mergeCell ref="O17:R18"/>
    <mergeCell ref="B28:B29"/>
    <mergeCell ref="C28:F28"/>
    <mergeCell ref="G28:J28"/>
    <mergeCell ref="K28:N28"/>
    <mergeCell ref="O28:R28"/>
    <mergeCell ref="S28:U28"/>
    <mergeCell ref="C29:F30"/>
    <mergeCell ref="G29:J30"/>
    <mergeCell ref="K29:N30"/>
    <mergeCell ref="O29:R30"/>
    <mergeCell ref="S40:U40"/>
    <mergeCell ref="C41:F42"/>
    <mergeCell ref="G41:J42"/>
    <mergeCell ref="K41:N42"/>
    <mergeCell ref="O41:R42"/>
    <mergeCell ref="B52:B53"/>
    <mergeCell ref="C52:F52"/>
    <mergeCell ref="G52:J52"/>
    <mergeCell ref="K52:N52"/>
    <mergeCell ref="O52:R52"/>
    <mergeCell ref="B40:B41"/>
    <mergeCell ref="C40:F40"/>
    <mergeCell ref="G40:J40"/>
    <mergeCell ref="K40:N40"/>
    <mergeCell ref="O40:R40"/>
    <mergeCell ref="S64:U64"/>
    <mergeCell ref="C65:F66"/>
    <mergeCell ref="G65:J66"/>
    <mergeCell ref="K65:N66"/>
    <mergeCell ref="O65:R66"/>
    <mergeCell ref="S52:U52"/>
    <mergeCell ref="C53:F54"/>
    <mergeCell ref="G53:J54"/>
    <mergeCell ref="K53:N54"/>
    <mergeCell ref="O53:R54"/>
    <mergeCell ref="S88:U88"/>
    <mergeCell ref="C89:F90"/>
    <mergeCell ref="G89:J90"/>
    <mergeCell ref="K89:N90"/>
    <mergeCell ref="O89:R90"/>
    <mergeCell ref="B88:B89"/>
    <mergeCell ref="C88:F88"/>
    <mergeCell ref="G88:J88"/>
    <mergeCell ref="K88:N88"/>
    <mergeCell ref="O88:R88"/>
    <mergeCell ref="S100:U100"/>
    <mergeCell ref="C101:F102"/>
    <mergeCell ref="G101:J102"/>
    <mergeCell ref="K101:N102"/>
    <mergeCell ref="O101:R102"/>
    <mergeCell ref="B100:B101"/>
    <mergeCell ref="C100:F100"/>
    <mergeCell ref="G100:J100"/>
    <mergeCell ref="K100:N100"/>
    <mergeCell ref="O100:R100"/>
    <mergeCell ref="S112:U112"/>
    <mergeCell ref="C113:F114"/>
    <mergeCell ref="G113:J114"/>
    <mergeCell ref="K113:N114"/>
    <mergeCell ref="O113:R114"/>
    <mergeCell ref="B112:B113"/>
    <mergeCell ref="C112:F112"/>
    <mergeCell ref="G112:J112"/>
    <mergeCell ref="K112:N112"/>
    <mergeCell ref="O112:R112"/>
    <mergeCell ref="S124:U124"/>
    <mergeCell ref="C125:F126"/>
    <mergeCell ref="G125:J126"/>
    <mergeCell ref="K125:N126"/>
    <mergeCell ref="O125:R126"/>
    <mergeCell ref="B124:B125"/>
    <mergeCell ref="C124:F124"/>
    <mergeCell ref="G124:J124"/>
    <mergeCell ref="K124:N124"/>
    <mergeCell ref="O124:R124"/>
    <mergeCell ref="S136:U136"/>
    <mergeCell ref="C137:F138"/>
    <mergeCell ref="G137:J138"/>
    <mergeCell ref="K137:N138"/>
    <mergeCell ref="O137:R138"/>
    <mergeCell ref="B136:B137"/>
    <mergeCell ref="C136:F136"/>
    <mergeCell ref="G136:J136"/>
    <mergeCell ref="K136:N136"/>
    <mergeCell ref="O136:R136"/>
    <mergeCell ref="S148:U148"/>
    <mergeCell ref="C149:F150"/>
    <mergeCell ref="G149:J150"/>
    <mergeCell ref="K149:N150"/>
    <mergeCell ref="O149:R150"/>
    <mergeCell ref="B148:B149"/>
    <mergeCell ref="C148:F148"/>
    <mergeCell ref="G148:J148"/>
    <mergeCell ref="K148:N148"/>
    <mergeCell ref="O148:R148"/>
  </mergeCells>
  <pageMargins left="0.7" right="0.7" top="0.75" bottom="0.75" header="0.3" footer="0.3"/>
  <pageSetup orientation="portrait" horizontalDpi="4294967294" verticalDpi="429496729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dimension ref="B1:U146"/>
  <sheetViews>
    <sheetView zoomScale="85" zoomScaleNormal="85" workbookViewId="0">
      <selection activeCell="V23" sqref="V23"/>
    </sheetView>
  </sheetViews>
  <sheetFormatPr baseColWidth="10" defaultRowHeight="15" x14ac:dyDescent="0.25"/>
  <cols>
    <col min="1" max="1" width="3.85546875" customWidth="1"/>
    <col min="2" max="2" width="28.7109375" customWidth="1"/>
    <col min="3" max="11" width="11.140625" style="3" customWidth="1"/>
    <col min="12" max="12" width="11.7109375" style="3" customWidth="1"/>
    <col min="13" max="14" width="11.140625" style="3" customWidth="1"/>
    <col min="15" max="15" width="3.5703125" bestFit="1" customWidth="1"/>
    <col min="19" max="19" width="12.7109375" bestFit="1" customWidth="1"/>
  </cols>
  <sheetData>
    <row r="1" spans="2:21" x14ac:dyDescent="0.25">
      <c r="B1" t="s">
        <v>45</v>
      </c>
    </row>
    <row r="2" spans="2:21" x14ac:dyDescent="0.25">
      <c r="B2" s="279" t="s">
        <v>31</v>
      </c>
      <c r="C2" s="279"/>
      <c r="D2" s="279"/>
    </row>
    <row r="4" spans="2:21" x14ac:dyDescent="0.25">
      <c r="B4" s="255" t="s">
        <v>8</v>
      </c>
      <c r="C4" s="253"/>
      <c r="D4" s="253"/>
      <c r="E4" s="253"/>
      <c r="F4" s="253"/>
      <c r="G4" s="253"/>
      <c r="H4" s="253"/>
      <c r="I4" s="253"/>
      <c r="J4" s="253"/>
      <c r="K4" s="253"/>
      <c r="L4" s="253"/>
      <c r="M4" s="253"/>
      <c r="N4" s="253"/>
      <c r="O4" s="256"/>
      <c r="P4" s="256"/>
      <c r="Q4" s="256"/>
    </row>
    <row r="5" spans="2:21" x14ac:dyDescent="0.25">
      <c r="B5" s="255"/>
      <c r="C5" s="253" t="s">
        <v>27</v>
      </c>
      <c r="D5" s="253"/>
      <c r="E5" s="253"/>
      <c r="F5" s="253" t="s">
        <v>28</v>
      </c>
      <c r="G5" s="253"/>
      <c r="H5" s="253"/>
      <c r="I5" s="253" t="s">
        <v>29</v>
      </c>
      <c r="J5" s="253"/>
      <c r="K5" s="253"/>
      <c r="L5" s="253" t="s">
        <v>30</v>
      </c>
      <c r="M5" s="253"/>
      <c r="N5" s="253"/>
    </row>
    <row r="6" spans="2:21" x14ac:dyDescent="0.25">
      <c r="C6" s="253"/>
      <c r="D6" s="253"/>
      <c r="E6" s="253"/>
      <c r="F6" s="253"/>
      <c r="G6" s="253"/>
      <c r="H6" s="253"/>
      <c r="I6" s="253"/>
      <c r="J6" s="253"/>
      <c r="K6" s="253"/>
      <c r="L6" s="253"/>
      <c r="M6" s="253"/>
      <c r="N6" s="253"/>
      <c r="O6" s="1"/>
      <c r="P6" s="2"/>
      <c r="Q6" s="1"/>
      <c r="R6" s="1"/>
      <c r="S6" s="2"/>
    </row>
    <row r="7" spans="2:21" s="37" customFormat="1" ht="30" x14ac:dyDescent="0.25">
      <c r="B7" s="36" t="s">
        <v>9</v>
      </c>
      <c r="C7" s="1" t="s">
        <v>33</v>
      </c>
      <c r="D7" s="1" t="s">
        <v>34</v>
      </c>
      <c r="E7" s="1"/>
      <c r="F7" s="1" t="s">
        <v>33</v>
      </c>
      <c r="G7" s="1" t="s">
        <v>34</v>
      </c>
      <c r="H7" s="1"/>
      <c r="I7" s="1" t="s">
        <v>33</v>
      </c>
      <c r="J7" s="1" t="s">
        <v>34</v>
      </c>
      <c r="K7" s="1"/>
      <c r="L7" s="1" t="s">
        <v>33</v>
      </c>
      <c r="M7" s="1" t="s">
        <v>34</v>
      </c>
      <c r="N7" s="1"/>
      <c r="O7" s="1"/>
      <c r="P7" s="36"/>
      <c r="Q7" s="1"/>
      <c r="R7" s="1"/>
      <c r="S7" s="36"/>
      <c r="U7" s="37">
        <v>3.8</v>
      </c>
    </row>
    <row r="8" spans="2:21" x14ac:dyDescent="0.25">
      <c r="B8" t="s">
        <v>0</v>
      </c>
      <c r="C8" s="3">
        <f>SUM(C9:C14)</f>
        <v>3541</v>
      </c>
      <c r="D8" s="3">
        <f>SUM(D9:D14)</f>
        <v>3472</v>
      </c>
      <c r="E8" s="35">
        <f>C8/D8</f>
        <v>1.019873271889401</v>
      </c>
      <c r="F8" s="3">
        <f>SUM(F9:F14)</f>
        <v>1177</v>
      </c>
      <c r="G8" s="34">
        <f>SUM(G9:G14)</f>
        <v>2294</v>
      </c>
      <c r="H8" s="35">
        <f>F8/G8</f>
        <v>0.51307759372275497</v>
      </c>
      <c r="I8" s="3">
        <f>SUM(I9:I14)</f>
        <v>4051</v>
      </c>
      <c r="J8" s="34">
        <f>SUM(J9:J14)</f>
        <v>3968</v>
      </c>
      <c r="K8" s="35">
        <f>I8/J8</f>
        <v>1.0209173387096775</v>
      </c>
      <c r="L8" s="3">
        <f>SUM(L9:L14)</f>
        <v>1871</v>
      </c>
      <c r="M8" s="34">
        <f>SUM(M9:M14)</f>
        <v>2201</v>
      </c>
      <c r="N8" s="35">
        <f>L8/M8</f>
        <v>0.850068150840527</v>
      </c>
      <c r="P8" s="32">
        <f>C8+F8+I8+L8</f>
        <v>10640</v>
      </c>
      <c r="Q8" s="32">
        <f>D8+G8+J8+M8</f>
        <v>11935</v>
      </c>
      <c r="R8" s="32">
        <f>D8+G8+J8+M8</f>
        <v>11935</v>
      </c>
      <c r="S8" s="32">
        <f>(R8-P8)/Q8</f>
        <v>0.10850439882697947</v>
      </c>
      <c r="U8">
        <v>3.9</v>
      </c>
    </row>
    <row r="9" spans="2:21" x14ac:dyDescent="0.25">
      <c r="B9" t="s">
        <v>1</v>
      </c>
      <c r="C9" s="3">
        <f>'HOSP 06 DIAS DE ESTANCIA DIV'!C9</f>
        <v>1509</v>
      </c>
      <c r="D9" s="3">
        <f>49*31</f>
        <v>1519</v>
      </c>
      <c r="E9" s="35">
        <f t="shared" ref="E9:E14" si="0">C9/D9</f>
        <v>0.99341672152732063</v>
      </c>
      <c r="F9" s="3">
        <f>'HOSP 06 DIAS DE ESTANCIA DIV'!F9</f>
        <v>554</v>
      </c>
      <c r="G9" s="34">
        <f>37*31</f>
        <v>1147</v>
      </c>
      <c r="H9" s="35">
        <f t="shared" ref="H9:H14" si="1">F9/G9</f>
        <v>0.48299912816041846</v>
      </c>
      <c r="I9" s="3">
        <f>'HOSP 06 DIAS DE ESTANCIA DIV'!I9</f>
        <v>2140</v>
      </c>
      <c r="J9" s="34">
        <f>46*31</f>
        <v>1426</v>
      </c>
      <c r="K9" s="35">
        <f t="shared" ref="K9:K14" si="2">I9/J9</f>
        <v>1.5007012622720897</v>
      </c>
      <c r="L9" s="3">
        <f>'HOSP 06 DIAS DE ESTANCIA DIV'!L9</f>
        <v>1156</v>
      </c>
      <c r="M9" s="34">
        <f>39*31</f>
        <v>1209</v>
      </c>
      <c r="N9" s="35">
        <f t="shared" ref="N9:N13" si="3">L9/M9</f>
        <v>0.95616211745244006</v>
      </c>
      <c r="P9" s="32">
        <f t="shared" ref="P9:P14" si="4">C9+F9+I9+L9</f>
        <v>5359</v>
      </c>
      <c r="Q9" s="32">
        <f t="shared" ref="Q9:Q14" si="5">D9+G9+J9+M9</f>
        <v>5301</v>
      </c>
      <c r="R9" s="32">
        <f t="shared" ref="R9:R14" si="6">D9+G9+J9+M9</f>
        <v>5301</v>
      </c>
      <c r="S9" s="32">
        <f t="shared" ref="S9:S13" si="7">(R9-P9)/Q9</f>
        <v>-1.0941331824184115E-2</v>
      </c>
      <c r="U9">
        <v>2.6</v>
      </c>
    </row>
    <row r="10" spans="2:21" x14ac:dyDescent="0.25">
      <c r="B10" t="s">
        <v>2</v>
      </c>
      <c r="C10" s="3">
        <f>'HOSP 06 DIAS DE ESTANCIA DIV'!C10</f>
        <v>33</v>
      </c>
      <c r="D10" s="3">
        <f>1*31</f>
        <v>31</v>
      </c>
      <c r="E10" s="35">
        <f t="shared" si="0"/>
        <v>1.064516129032258</v>
      </c>
      <c r="F10" s="3">
        <f>'HOSP 06 DIAS DE ESTANCIA DIV'!F10</f>
        <v>3</v>
      </c>
      <c r="G10" s="34">
        <f>2*31</f>
        <v>62</v>
      </c>
      <c r="H10" s="35">
        <f t="shared" si="1"/>
        <v>4.8387096774193547E-2</v>
      </c>
      <c r="I10" s="3">
        <f>'HOSP 06 DIAS DE ESTANCIA DIV'!I10</f>
        <v>69</v>
      </c>
      <c r="J10" s="34">
        <f>6*31</f>
        <v>186</v>
      </c>
      <c r="K10" s="35">
        <f t="shared" si="2"/>
        <v>0.37096774193548387</v>
      </c>
      <c r="L10" s="3">
        <f>'HOSP 06 DIAS DE ESTANCIA DIV'!L10</f>
        <v>0</v>
      </c>
      <c r="M10" s="34">
        <f>1*31</f>
        <v>31</v>
      </c>
      <c r="N10" s="35">
        <f t="shared" si="3"/>
        <v>0</v>
      </c>
      <c r="P10" s="32">
        <f t="shared" si="4"/>
        <v>105</v>
      </c>
      <c r="Q10" s="32">
        <f t="shared" si="5"/>
        <v>310</v>
      </c>
      <c r="R10" s="32">
        <f t="shared" si="6"/>
        <v>310</v>
      </c>
      <c r="S10" s="32">
        <f t="shared" si="7"/>
        <v>0.66129032258064513</v>
      </c>
      <c r="U10">
        <v>0.2</v>
      </c>
    </row>
    <row r="11" spans="2:21" x14ac:dyDescent="0.25">
      <c r="B11" t="s">
        <v>3</v>
      </c>
      <c r="C11" s="3">
        <f>'HOSP 06 DIAS DE ESTANCIA DIV'!C11</f>
        <v>389</v>
      </c>
      <c r="D11" s="3">
        <f>15*31</f>
        <v>465</v>
      </c>
      <c r="E11" s="35">
        <f t="shared" si="0"/>
        <v>0.83655913978494623</v>
      </c>
      <c r="F11" s="3">
        <f>'HOSP 06 DIAS DE ESTANCIA DIV'!F11</f>
        <v>83</v>
      </c>
      <c r="G11" s="34">
        <f>6*31</f>
        <v>186</v>
      </c>
      <c r="H11" s="35">
        <f t="shared" si="1"/>
        <v>0.44623655913978494</v>
      </c>
      <c r="I11" s="3">
        <f>'HOSP 06 DIAS DE ESTANCIA DIV'!I11</f>
        <v>584</v>
      </c>
      <c r="J11" s="34">
        <f>10*31</f>
        <v>310</v>
      </c>
      <c r="K11" s="35">
        <f t="shared" si="2"/>
        <v>1.8838709677419354</v>
      </c>
      <c r="L11" s="3">
        <f>'HOSP 06 DIAS DE ESTANCIA DIV'!L11</f>
        <v>66</v>
      </c>
      <c r="M11" s="34">
        <f>5*31</f>
        <v>155</v>
      </c>
      <c r="N11" s="35">
        <f t="shared" si="3"/>
        <v>0.4258064516129032</v>
      </c>
      <c r="P11" s="32">
        <f t="shared" si="4"/>
        <v>1122</v>
      </c>
      <c r="Q11" s="32">
        <f t="shared" si="5"/>
        <v>1116</v>
      </c>
      <c r="R11" s="32">
        <f t="shared" si="6"/>
        <v>1116</v>
      </c>
      <c r="S11" s="32">
        <f t="shared" si="7"/>
        <v>-5.3763440860215058E-3</v>
      </c>
      <c r="U11">
        <v>8.8000000000000007</v>
      </c>
    </row>
    <row r="12" spans="2:21" x14ac:dyDescent="0.25">
      <c r="B12" t="s">
        <v>4</v>
      </c>
      <c r="C12" s="3">
        <f>'HOSP 06 DIAS DE ESTANCIA DIV'!C12</f>
        <v>41</v>
      </c>
      <c r="D12" s="3">
        <f>3*31</f>
        <v>93</v>
      </c>
      <c r="E12" s="35">
        <f t="shared" si="0"/>
        <v>0.44086021505376344</v>
      </c>
      <c r="F12" s="3">
        <f>'HOSP 06 DIAS DE ESTANCIA DIV'!F12</f>
        <v>4</v>
      </c>
      <c r="G12" s="34">
        <f>2*31</f>
        <v>62</v>
      </c>
      <c r="H12" s="35">
        <f t="shared" si="1"/>
        <v>6.4516129032258063E-2</v>
      </c>
      <c r="I12" s="3">
        <f>'HOSP 06 DIAS DE ESTANCIA DIV'!I12</f>
        <v>49</v>
      </c>
      <c r="J12" s="34">
        <f>5*31</f>
        <v>155</v>
      </c>
      <c r="K12" s="35">
        <f t="shared" si="2"/>
        <v>0.31612903225806449</v>
      </c>
      <c r="L12" s="3">
        <f>'HOSP 06 DIAS DE ESTANCIA DIV'!L12</f>
        <v>3</v>
      </c>
      <c r="M12" s="34">
        <f>1*31</f>
        <v>31</v>
      </c>
      <c r="N12" s="35">
        <f t="shared" si="3"/>
        <v>9.6774193548387094E-2</v>
      </c>
      <c r="P12" s="32">
        <f t="shared" si="4"/>
        <v>97</v>
      </c>
      <c r="Q12" s="32">
        <f t="shared" si="5"/>
        <v>341</v>
      </c>
      <c r="R12" s="32">
        <f t="shared" si="6"/>
        <v>341</v>
      </c>
      <c r="S12" s="32">
        <f t="shared" si="7"/>
        <v>0.71554252199413493</v>
      </c>
    </row>
    <row r="13" spans="2:21" x14ac:dyDescent="0.25">
      <c r="B13" t="s">
        <v>5</v>
      </c>
      <c r="C13" s="3">
        <f>'HOSP 06 DIAS DE ESTANCIA DIV'!C13</f>
        <v>14</v>
      </c>
      <c r="D13" s="3">
        <f>2*31</f>
        <v>62</v>
      </c>
      <c r="E13" s="35">
        <f t="shared" si="0"/>
        <v>0.22580645161290322</v>
      </c>
      <c r="F13" s="3">
        <f>'HOSP 06 DIAS DE ESTANCIA DIV'!F13</f>
        <v>0</v>
      </c>
      <c r="G13" s="34">
        <f>2*31</f>
        <v>62</v>
      </c>
      <c r="H13" s="35">
        <f t="shared" si="1"/>
        <v>0</v>
      </c>
      <c r="I13" s="3">
        <f>'HOSP 06 DIAS DE ESTANCIA DIV'!I13</f>
        <v>8</v>
      </c>
      <c r="J13" s="34">
        <f>2*31</f>
        <v>62</v>
      </c>
      <c r="K13" s="35">
        <f t="shared" si="2"/>
        <v>0.12903225806451613</v>
      </c>
      <c r="L13" s="3">
        <f>'HOSP 06 DIAS DE ESTANCIA DIV'!L13</f>
        <v>10</v>
      </c>
      <c r="M13" s="34">
        <f>1*31</f>
        <v>31</v>
      </c>
      <c r="N13" s="35">
        <f t="shared" si="3"/>
        <v>0.32258064516129031</v>
      </c>
      <c r="P13" s="32">
        <f t="shared" si="4"/>
        <v>32</v>
      </c>
      <c r="Q13" s="32">
        <f t="shared" si="5"/>
        <v>217</v>
      </c>
      <c r="R13" s="32">
        <f t="shared" si="6"/>
        <v>217</v>
      </c>
      <c r="S13" s="32">
        <f t="shared" si="7"/>
        <v>0.85253456221198154</v>
      </c>
    </row>
    <row r="14" spans="2:21" x14ac:dyDescent="0.25">
      <c r="B14" t="s">
        <v>192</v>
      </c>
      <c r="C14" s="3">
        <f>'HOSP 06 DIAS DE ESTANCIA DIV'!C14</f>
        <v>1555</v>
      </c>
      <c r="D14" s="3">
        <f>42*31</f>
        <v>1302</v>
      </c>
      <c r="E14" s="35">
        <f t="shared" si="0"/>
        <v>1.1943164362519201</v>
      </c>
      <c r="F14" s="3">
        <f>'HOSP 06 DIAS DE ESTANCIA DIV'!F14</f>
        <v>533</v>
      </c>
      <c r="G14" s="34">
        <f>25*31</f>
        <v>775</v>
      </c>
      <c r="H14" s="35">
        <f t="shared" si="1"/>
        <v>0.68774193548387097</v>
      </c>
      <c r="I14" s="3">
        <f>'HOSP 06 DIAS DE ESTANCIA DIV'!I14</f>
        <v>1201</v>
      </c>
      <c r="J14" s="34">
        <f>59*31</f>
        <v>1829</v>
      </c>
      <c r="K14" s="35">
        <f t="shared" si="2"/>
        <v>0.65664297430289775</v>
      </c>
      <c r="L14" s="3">
        <f>'HOSP 06 DIAS DE ESTANCIA DIV'!L14</f>
        <v>636</v>
      </c>
      <c r="M14" s="34">
        <f>24*31</f>
        <v>744</v>
      </c>
      <c r="N14" s="35">
        <f t="shared" ref="N14" si="8">L14/M14</f>
        <v>0.85483870967741937</v>
      </c>
      <c r="P14" s="32">
        <f t="shared" si="4"/>
        <v>3925</v>
      </c>
      <c r="Q14" s="32">
        <f t="shared" si="5"/>
        <v>4650</v>
      </c>
      <c r="R14" s="32">
        <f t="shared" si="6"/>
        <v>4650</v>
      </c>
    </row>
    <row r="16" spans="2:21" x14ac:dyDescent="0.25">
      <c r="B16" s="255" t="s">
        <v>11</v>
      </c>
      <c r="C16" s="251"/>
      <c r="D16" s="251"/>
      <c r="E16" s="251"/>
      <c r="F16" s="251"/>
      <c r="G16" s="251"/>
      <c r="H16" s="251"/>
      <c r="I16" s="251"/>
      <c r="J16" s="251"/>
      <c r="K16" s="251"/>
      <c r="L16" s="251"/>
      <c r="M16" s="251"/>
      <c r="N16" s="251"/>
      <c r="O16" s="254"/>
      <c r="P16" s="254"/>
      <c r="Q16" s="254"/>
    </row>
    <row r="17" spans="2:19" x14ac:dyDescent="0.25">
      <c r="B17" s="255"/>
      <c r="C17" s="252" t="s">
        <v>27</v>
      </c>
      <c r="D17" s="252"/>
      <c r="E17" s="252"/>
      <c r="F17" s="252" t="s">
        <v>28</v>
      </c>
      <c r="G17" s="252"/>
      <c r="H17" s="252"/>
      <c r="I17" s="252" t="s">
        <v>29</v>
      </c>
      <c r="J17" s="252"/>
      <c r="K17" s="252"/>
      <c r="L17" s="252" t="s">
        <v>30</v>
      </c>
      <c r="M17" s="252"/>
      <c r="N17" s="252"/>
    </row>
    <row r="18" spans="2:19" x14ac:dyDescent="0.25">
      <c r="C18" s="253"/>
      <c r="D18" s="253"/>
      <c r="E18" s="253"/>
      <c r="F18" s="253"/>
      <c r="G18" s="253"/>
      <c r="H18" s="253"/>
      <c r="I18" s="253"/>
      <c r="J18" s="253"/>
      <c r="K18" s="253"/>
      <c r="L18" s="253"/>
      <c r="M18" s="253"/>
      <c r="N18" s="253"/>
      <c r="O18" s="1"/>
      <c r="P18" s="2"/>
      <c r="Q18" s="1"/>
      <c r="R18" s="1"/>
      <c r="S18" s="2"/>
    </row>
    <row r="19" spans="2:19" s="37" customFormat="1" ht="30" x14ac:dyDescent="0.25">
      <c r="B19" s="2" t="s">
        <v>9</v>
      </c>
      <c r="C19" s="1" t="s">
        <v>33</v>
      </c>
      <c r="D19" s="1" t="s">
        <v>34</v>
      </c>
      <c r="E19" s="1"/>
      <c r="F19" s="1" t="s">
        <v>33</v>
      </c>
      <c r="G19" s="1" t="s">
        <v>34</v>
      </c>
      <c r="H19" s="1"/>
      <c r="I19" s="1" t="s">
        <v>33</v>
      </c>
      <c r="J19" s="1" t="s">
        <v>34</v>
      </c>
      <c r="K19" s="1"/>
      <c r="L19" s="1" t="s">
        <v>33</v>
      </c>
      <c r="M19" s="1" t="s">
        <v>34</v>
      </c>
      <c r="N19" s="1"/>
      <c r="O19" s="1"/>
      <c r="P19" s="36"/>
      <c r="Q19" s="1"/>
      <c r="R19" s="1"/>
      <c r="S19" s="36"/>
    </row>
    <row r="20" spans="2:19" x14ac:dyDescent="0.25">
      <c r="B20" t="s">
        <v>0</v>
      </c>
      <c r="C20" s="3">
        <f>SUM(C21:C26)</f>
        <v>3578</v>
      </c>
      <c r="D20" s="34">
        <f>SUM(D21:D26)</f>
        <v>3374</v>
      </c>
      <c r="E20" s="35">
        <f>C20/D20</f>
        <v>1.0604623592175459</v>
      </c>
      <c r="F20" s="3">
        <f>SUM(F21:F26)</f>
        <v>1332</v>
      </c>
      <c r="G20" s="34">
        <f>SUM(G21:G26)</f>
        <v>2220</v>
      </c>
      <c r="H20" s="35">
        <f>F20/G20</f>
        <v>0.6</v>
      </c>
      <c r="I20" s="3">
        <f>SUM(I21:I26)</f>
        <v>4477</v>
      </c>
      <c r="J20" s="34">
        <f>SUM(J21:J26)</f>
        <v>3876</v>
      </c>
      <c r="K20" s="35">
        <f>I20/J20</f>
        <v>1.1550567595459236</v>
      </c>
      <c r="L20" s="3">
        <f>SUM(L21:L26)</f>
        <v>1665</v>
      </c>
      <c r="M20" s="34">
        <f>SUM(M21:M26)</f>
        <v>2123</v>
      </c>
      <c r="N20" s="35">
        <f>L20/M20</f>
        <v>0.78426754592557701</v>
      </c>
      <c r="P20" s="32">
        <f t="shared" ref="P20:P26" si="9">C20+F20+I20+L20</f>
        <v>11052</v>
      </c>
      <c r="Q20" s="32">
        <f>D20+G20+J20+M20</f>
        <v>11593</v>
      </c>
      <c r="R20" s="32">
        <f t="shared" ref="R20:R26" si="10">D20+G20+J20+M20</f>
        <v>11593</v>
      </c>
      <c r="S20" s="32">
        <f>(R20-P20)/Q20</f>
        <v>4.6666091607004224E-2</v>
      </c>
    </row>
    <row r="21" spans="2:19" x14ac:dyDescent="0.25">
      <c r="B21" t="s">
        <v>1</v>
      </c>
      <c r="C21" s="3">
        <f>'HOSP 06 DIAS DE ESTANCIA DIV'!C21</f>
        <v>1610</v>
      </c>
      <c r="D21" s="3">
        <f>49*29</f>
        <v>1421</v>
      </c>
      <c r="E21" s="35">
        <f t="shared" ref="E21:E26" si="11">C21/D21</f>
        <v>1.1330049261083743</v>
      </c>
      <c r="F21" s="3">
        <f>'HOSP 06 DIAS DE ESTANCIA DIV'!F21</f>
        <v>675</v>
      </c>
      <c r="G21" s="34">
        <f>37*29</f>
        <v>1073</v>
      </c>
      <c r="H21" s="35">
        <f t="shared" ref="H21:H26" si="12">F21/G21</f>
        <v>0.62907735321528424</v>
      </c>
      <c r="I21" s="3">
        <f>'HOSP 06 DIAS DE ESTANCIA DIV'!I21</f>
        <v>2317</v>
      </c>
      <c r="J21" s="34">
        <f>46*29</f>
        <v>1334</v>
      </c>
      <c r="K21" s="35">
        <f t="shared" ref="K21:K26" si="13">I21/J21</f>
        <v>1.7368815592203899</v>
      </c>
      <c r="L21" s="34">
        <f>'HOSP 06 DIAS DE ESTANCIA DIV'!L21</f>
        <v>987</v>
      </c>
      <c r="M21" s="34">
        <f>39*29</f>
        <v>1131</v>
      </c>
      <c r="N21" s="35">
        <f t="shared" ref="N21:N26" si="14">L21/M21</f>
        <v>0.87267904509283822</v>
      </c>
      <c r="P21" s="32">
        <f t="shared" si="9"/>
        <v>5589</v>
      </c>
      <c r="Q21" s="32">
        <f t="shared" ref="Q21:Q26" si="15">D21+G21+J21+M21</f>
        <v>4959</v>
      </c>
      <c r="R21" s="32">
        <f t="shared" si="10"/>
        <v>4959</v>
      </c>
      <c r="S21" s="32">
        <f t="shared" ref="S21:S26" si="16">(R21-P21)/Q21</f>
        <v>-0.12704174228675136</v>
      </c>
    </row>
    <row r="22" spans="2:19" x14ac:dyDescent="0.25">
      <c r="B22" t="s">
        <v>2</v>
      </c>
      <c r="C22" s="3">
        <f>'HOSP 06 DIAS DE ESTANCIA DIV'!C22</f>
        <v>33</v>
      </c>
      <c r="D22" s="3">
        <f>1*31</f>
        <v>31</v>
      </c>
      <c r="E22" s="35">
        <f t="shared" si="11"/>
        <v>1.064516129032258</v>
      </c>
      <c r="F22" s="3">
        <f>'HOSP 06 DIAS DE ESTANCIA DIV'!F22</f>
        <v>1</v>
      </c>
      <c r="G22" s="34">
        <f>2*31</f>
        <v>62</v>
      </c>
      <c r="H22" s="35">
        <f t="shared" si="12"/>
        <v>1.6129032258064516E-2</v>
      </c>
      <c r="I22" s="3">
        <f>'HOSP 06 DIAS DE ESTANCIA DIV'!I22</f>
        <v>82</v>
      </c>
      <c r="J22" s="34">
        <f>6*31</f>
        <v>186</v>
      </c>
      <c r="K22" s="35">
        <f t="shared" si="13"/>
        <v>0.44086021505376344</v>
      </c>
      <c r="L22" s="34">
        <f>'HOSP 06 DIAS DE ESTANCIA DIV'!L22</f>
        <v>0</v>
      </c>
      <c r="M22" s="34">
        <f>1*31</f>
        <v>31</v>
      </c>
      <c r="N22" s="35">
        <f t="shared" si="14"/>
        <v>0</v>
      </c>
      <c r="P22" s="32">
        <f t="shared" si="9"/>
        <v>116</v>
      </c>
      <c r="Q22" s="32">
        <f t="shared" si="15"/>
        <v>310</v>
      </c>
      <c r="R22" s="32">
        <f t="shared" si="10"/>
        <v>310</v>
      </c>
      <c r="S22" s="32">
        <f t="shared" si="16"/>
        <v>0.62580645161290327</v>
      </c>
    </row>
    <row r="23" spans="2:19" x14ac:dyDescent="0.25">
      <c r="B23" t="s">
        <v>3</v>
      </c>
      <c r="C23" s="3">
        <f>'HOSP 06 DIAS DE ESTANCIA DIV'!C23</f>
        <v>436</v>
      </c>
      <c r="D23" s="3">
        <f>15*31</f>
        <v>465</v>
      </c>
      <c r="E23" s="35">
        <f t="shared" si="11"/>
        <v>0.93763440860215053</v>
      </c>
      <c r="F23" s="3">
        <f>'HOSP 06 DIAS DE ESTANCIA DIV'!F23</f>
        <v>100</v>
      </c>
      <c r="G23" s="34">
        <f>6*31</f>
        <v>186</v>
      </c>
      <c r="H23" s="35">
        <f t="shared" si="12"/>
        <v>0.5376344086021505</v>
      </c>
      <c r="I23" s="3">
        <f>'HOSP 06 DIAS DE ESTANCIA DIV'!I23</f>
        <v>572</v>
      </c>
      <c r="J23" s="34">
        <f>10*31</f>
        <v>310</v>
      </c>
      <c r="K23" s="35">
        <f t="shared" si="13"/>
        <v>1.8451612903225807</v>
      </c>
      <c r="L23" s="34">
        <f>'HOSP 06 DIAS DE ESTANCIA DIV'!L23</f>
        <v>88</v>
      </c>
      <c r="M23" s="34">
        <f>5*31</f>
        <v>155</v>
      </c>
      <c r="N23" s="35">
        <f t="shared" si="14"/>
        <v>0.56774193548387097</v>
      </c>
      <c r="P23" s="32">
        <f t="shared" si="9"/>
        <v>1196</v>
      </c>
      <c r="Q23" s="32">
        <f t="shared" si="15"/>
        <v>1116</v>
      </c>
      <c r="R23" s="32">
        <f t="shared" si="10"/>
        <v>1116</v>
      </c>
      <c r="S23" s="32">
        <f t="shared" si="16"/>
        <v>-7.1684587813620068E-2</v>
      </c>
    </row>
    <row r="24" spans="2:19" x14ac:dyDescent="0.25">
      <c r="B24" t="s">
        <v>4</v>
      </c>
      <c r="C24" s="3">
        <f>'HOSP 06 DIAS DE ESTANCIA DIV'!C24</f>
        <v>59</v>
      </c>
      <c r="D24" s="3">
        <f>3*31</f>
        <v>93</v>
      </c>
      <c r="E24" s="35">
        <f t="shared" si="11"/>
        <v>0.63440860215053763</v>
      </c>
      <c r="F24" s="3">
        <f>'HOSP 06 DIAS DE ESTANCIA DIV'!F24</f>
        <v>4</v>
      </c>
      <c r="G24" s="34">
        <f>2*31</f>
        <v>62</v>
      </c>
      <c r="H24" s="35">
        <f t="shared" si="12"/>
        <v>6.4516129032258063E-2</v>
      </c>
      <c r="I24" s="3">
        <f>'HOSP 06 DIAS DE ESTANCIA DIV'!I24</f>
        <v>102</v>
      </c>
      <c r="J24" s="34">
        <f>5*31</f>
        <v>155</v>
      </c>
      <c r="K24" s="35">
        <f t="shared" si="13"/>
        <v>0.65806451612903227</v>
      </c>
      <c r="L24" s="34">
        <f>'HOSP 06 DIAS DE ESTANCIA DIV'!L24</f>
        <v>7</v>
      </c>
      <c r="M24" s="34">
        <f>1*31</f>
        <v>31</v>
      </c>
      <c r="N24" s="35">
        <f t="shared" si="14"/>
        <v>0.22580645161290322</v>
      </c>
      <c r="P24" s="32">
        <f t="shared" si="9"/>
        <v>172</v>
      </c>
      <c r="Q24" s="32">
        <f t="shared" si="15"/>
        <v>341</v>
      </c>
      <c r="R24" s="32">
        <f t="shared" si="10"/>
        <v>341</v>
      </c>
      <c r="S24" s="32">
        <f t="shared" si="16"/>
        <v>0.49560117302052786</v>
      </c>
    </row>
    <row r="25" spans="2:19" x14ac:dyDescent="0.25">
      <c r="B25" t="s">
        <v>5</v>
      </c>
      <c r="C25" s="3">
        <f>'HOSP 06 DIAS DE ESTANCIA DIV'!C25</f>
        <v>29</v>
      </c>
      <c r="D25" s="3">
        <f>2*31</f>
        <v>62</v>
      </c>
      <c r="E25" s="35">
        <f t="shared" si="11"/>
        <v>0.46774193548387094</v>
      </c>
      <c r="F25" s="3">
        <f>'HOSP 06 DIAS DE ESTANCIA DIV'!F25</f>
        <v>5</v>
      </c>
      <c r="G25" s="34">
        <f>2*31</f>
        <v>62</v>
      </c>
      <c r="H25" s="35">
        <f t="shared" si="12"/>
        <v>8.0645161290322578E-2</v>
      </c>
      <c r="I25" s="3">
        <f>'HOSP 06 DIAS DE ESTANCIA DIV'!I25</f>
        <v>21</v>
      </c>
      <c r="J25" s="34">
        <f>2*31</f>
        <v>62</v>
      </c>
      <c r="K25" s="35">
        <f t="shared" si="13"/>
        <v>0.33870967741935482</v>
      </c>
      <c r="L25" s="34">
        <f>'HOSP 06 DIAS DE ESTANCIA DIV'!L25</f>
        <v>1</v>
      </c>
      <c r="M25" s="34">
        <f>1*31</f>
        <v>31</v>
      </c>
      <c r="N25" s="35">
        <f t="shared" si="14"/>
        <v>3.2258064516129031E-2</v>
      </c>
      <c r="P25" s="32">
        <f t="shared" si="9"/>
        <v>56</v>
      </c>
      <c r="Q25" s="32">
        <f t="shared" si="15"/>
        <v>217</v>
      </c>
      <c r="R25" s="32">
        <f t="shared" si="10"/>
        <v>217</v>
      </c>
      <c r="S25" s="32">
        <f t="shared" si="16"/>
        <v>0.74193548387096775</v>
      </c>
    </row>
    <row r="26" spans="2:19" x14ac:dyDescent="0.25">
      <c r="B26" t="s">
        <v>192</v>
      </c>
      <c r="C26" s="3">
        <f>'HOSP 06 DIAS DE ESTANCIA DIV'!C26</f>
        <v>1411</v>
      </c>
      <c r="D26" s="3">
        <f>42*31</f>
        <v>1302</v>
      </c>
      <c r="E26" s="35">
        <f t="shared" si="11"/>
        <v>1.0837173579109063</v>
      </c>
      <c r="F26" s="3">
        <f>'HOSP 06 DIAS DE ESTANCIA DIV'!F26</f>
        <v>547</v>
      </c>
      <c r="G26" s="3">
        <f>25*31</f>
        <v>775</v>
      </c>
      <c r="H26" s="35">
        <f t="shared" si="12"/>
        <v>0.70580645161290323</v>
      </c>
      <c r="I26" s="3">
        <f>'HOSP 06 DIAS DE ESTANCIA DIV'!I26</f>
        <v>1383</v>
      </c>
      <c r="J26" s="3">
        <f>59*31</f>
        <v>1829</v>
      </c>
      <c r="K26" s="35">
        <f t="shared" si="13"/>
        <v>0.75615090213231273</v>
      </c>
      <c r="L26" s="34">
        <f>'HOSP 06 DIAS DE ESTANCIA DIV'!L26</f>
        <v>582</v>
      </c>
      <c r="M26" s="3">
        <f>24*31</f>
        <v>744</v>
      </c>
      <c r="N26" s="35">
        <f t="shared" si="14"/>
        <v>0.782258064516129</v>
      </c>
      <c r="P26" s="32">
        <f t="shared" si="9"/>
        <v>3923</v>
      </c>
      <c r="Q26" s="32">
        <f t="shared" si="15"/>
        <v>4650</v>
      </c>
      <c r="R26" s="32">
        <f t="shared" si="10"/>
        <v>4650</v>
      </c>
      <c r="S26" s="32">
        <f t="shared" si="16"/>
        <v>0.15634408602150537</v>
      </c>
    </row>
    <row r="28" spans="2:19" x14ac:dyDescent="0.25">
      <c r="B28" s="255" t="s">
        <v>12</v>
      </c>
      <c r="C28" s="251"/>
      <c r="D28" s="251"/>
      <c r="E28" s="251"/>
      <c r="F28" s="251"/>
      <c r="G28" s="251"/>
      <c r="H28" s="251"/>
      <c r="I28" s="251"/>
      <c r="J28" s="251"/>
      <c r="K28" s="251"/>
      <c r="L28" s="251"/>
      <c r="M28" s="251"/>
      <c r="N28" s="251"/>
      <c r="O28" s="254"/>
      <c r="P28" s="254"/>
      <c r="Q28" s="254"/>
    </row>
    <row r="29" spans="2:19" x14ac:dyDescent="0.25">
      <c r="B29" s="255"/>
      <c r="C29" s="252" t="s">
        <v>27</v>
      </c>
      <c r="D29" s="252"/>
      <c r="E29" s="252"/>
      <c r="F29" s="252" t="s">
        <v>28</v>
      </c>
      <c r="G29" s="252"/>
      <c r="H29" s="252"/>
      <c r="I29" s="252" t="s">
        <v>29</v>
      </c>
      <c r="J29" s="252"/>
      <c r="K29" s="252"/>
      <c r="L29" s="252" t="s">
        <v>30</v>
      </c>
      <c r="M29" s="252"/>
      <c r="N29" s="252"/>
    </row>
    <row r="30" spans="2:19" x14ac:dyDescent="0.25">
      <c r="C30" s="253"/>
      <c r="D30" s="253"/>
      <c r="E30" s="253"/>
      <c r="F30" s="253"/>
      <c r="G30" s="253"/>
      <c r="H30" s="253"/>
      <c r="I30" s="253"/>
      <c r="J30" s="253"/>
      <c r="K30" s="253"/>
      <c r="L30" s="253"/>
      <c r="M30" s="253"/>
      <c r="N30" s="253"/>
      <c r="O30" s="1"/>
      <c r="P30" s="2"/>
      <c r="Q30" s="1"/>
      <c r="R30" s="1"/>
      <c r="S30" s="2"/>
    </row>
    <row r="31" spans="2:19" s="37" customFormat="1" ht="30" x14ac:dyDescent="0.25">
      <c r="B31" s="2" t="s">
        <v>9</v>
      </c>
      <c r="C31" s="1" t="s">
        <v>33</v>
      </c>
      <c r="D31" s="1" t="s">
        <v>34</v>
      </c>
      <c r="E31" s="1"/>
      <c r="F31" s="1" t="s">
        <v>33</v>
      </c>
      <c r="G31" s="1" t="s">
        <v>34</v>
      </c>
      <c r="H31" s="1"/>
      <c r="I31" s="1" t="s">
        <v>33</v>
      </c>
      <c r="J31" s="1" t="s">
        <v>34</v>
      </c>
      <c r="K31" s="1"/>
      <c r="L31" s="1" t="s">
        <v>33</v>
      </c>
      <c r="M31" s="1" t="s">
        <v>34</v>
      </c>
      <c r="N31" s="1"/>
      <c r="O31" s="1"/>
      <c r="P31" s="36"/>
      <c r="Q31" s="1"/>
      <c r="R31" s="1"/>
      <c r="S31" s="36"/>
    </row>
    <row r="32" spans="2:19" x14ac:dyDescent="0.25">
      <c r="B32" t="s">
        <v>0</v>
      </c>
      <c r="C32" s="3">
        <f>SUM(C33:C38)</f>
        <v>0</v>
      </c>
      <c r="D32" s="34">
        <f>SUM(D33:D38)</f>
        <v>3472</v>
      </c>
      <c r="E32" s="35">
        <f>C32/D32</f>
        <v>0</v>
      </c>
      <c r="F32" s="3">
        <f>SUM(F33:F38)</f>
        <v>0</v>
      </c>
      <c r="G32" s="34">
        <f>SUM(G33:G38)</f>
        <v>2294</v>
      </c>
      <c r="H32" s="35">
        <f>F32/G32</f>
        <v>0</v>
      </c>
      <c r="I32" s="35">
        <f>SUM(I33:I38)</f>
        <v>0</v>
      </c>
      <c r="J32" s="34">
        <f>SUM(J33:J38)</f>
        <v>3968</v>
      </c>
      <c r="K32" s="35">
        <f>I32/J32</f>
        <v>0</v>
      </c>
      <c r="L32" s="3">
        <f>SUM(L33:L38)</f>
        <v>0</v>
      </c>
      <c r="M32" s="34">
        <f>SUM(M33:M38)</f>
        <v>2201</v>
      </c>
      <c r="N32" s="35">
        <f>L32/M32</f>
        <v>0</v>
      </c>
      <c r="P32" s="32">
        <f t="shared" ref="P32:P38" si="17">C32+F32+I32+L32</f>
        <v>0</v>
      </c>
      <c r="Q32" s="32">
        <f>D32+G32+J32+M32</f>
        <v>11935</v>
      </c>
      <c r="R32" s="32">
        <f t="shared" ref="R32:R38" si="18">D32+G32+J32+M32</f>
        <v>11935</v>
      </c>
      <c r="S32" s="32">
        <f>(R32-P32)/Q32</f>
        <v>1</v>
      </c>
    </row>
    <row r="33" spans="2:19" x14ac:dyDescent="0.25">
      <c r="B33" t="s">
        <v>1</v>
      </c>
      <c r="C33" s="3">
        <f>'HOSP 06 DIAS DE ESTANCIA DIV'!C33</f>
        <v>0</v>
      </c>
      <c r="D33" s="3">
        <f>49*31</f>
        <v>1519</v>
      </c>
      <c r="E33" s="35">
        <f t="shared" ref="E33:E38" si="19">C33/D33</f>
        <v>0</v>
      </c>
      <c r="F33" s="3">
        <f>'HOSP 06 DIAS DE ESTANCIA DIV'!F33</f>
        <v>0</v>
      </c>
      <c r="G33" s="34">
        <f>37*31</f>
        <v>1147</v>
      </c>
      <c r="H33" s="35">
        <f t="shared" ref="H33:H38" si="20">F33/G33</f>
        <v>0</v>
      </c>
      <c r="I33" s="3">
        <f>'HOSP 06 DIAS DE ESTANCIA DIV'!I33</f>
        <v>0</v>
      </c>
      <c r="J33" s="34">
        <f>46*31</f>
        <v>1426</v>
      </c>
      <c r="K33" s="35">
        <f t="shared" ref="K33:K38" si="21">I33/J33</f>
        <v>0</v>
      </c>
      <c r="L33" s="3">
        <f>'HOSP 06 DIAS DE ESTANCIA DIV'!L33</f>
        <v>0</v>
      </c>
      <c r="M33" s="34">
        <f>39*31</f>
        <v>1209</v>
      </c>
      <c r="N33" s="35">
        <f t="shared" ref="N33:N38" si="22">L33/M33</f>
        <v>0</v>
      </c>
      <c r="P33" s="32">
        <f t="shared" si="17"/>
        <v>0</v>
      </c>
      <c r="Q33" s="32">
        <f t="shared" ref="Q33:Q38" si="23">D33+G33+J33+M33</f>
        <v>5301</v>
      </c>
      <c r="R33" s="32">
        <f t="shared" si="18"/>
        <v>5301</v>
      </c>
      <c r="S33" s="32">
        <f t="shared" ref="S33:S37" si="24">(R33-P33)/Q33</f>
        <v>1</v>
      </c>
    </row>
    <row r="34" spans="2:19" x14ac:dyDescent="0.25">
      <c r="B34" t="s">
        <v>2</v>
      </c>
      <c r="C34" s="3">
        <f>'HOSP 06 DIAS DE ESTANCIA DIV'!C34</f>
        <v>0</v>
      </c>
      <c r="D34" s="3">
        <f>1*31</f>
        <v>31</v>
      </c>
      <c r="E34" s="35">
        <f t="shared" si="19"/>
        <v>0</v>
      </c>
      <c r="F34" s="3">
        <f>'HOSP 06 DIAS DE ESTANCIA DIV'!F34</f>
        <v>0</v>
      </c>
      <c r="G34" s="34">
        <f>2*31</f>
        <v>62</v>
      </c>
      <c r="H34" s="35">
        <f t="shared" si="20"/>
        <v>0</v>
      </c>
      <c r="I34" s="3">
        <f>'HOSP 06 DIAS DE ESTANCIA DIV'!I34</f>
        <v>0</v>
      </c>
      <c r="J34" s="34">
        <f>6*31</f>
        <v>186</v>
      </c>
      <c r="K34" s="35">
        <f t="shared" si="21"/>
        <v>0</v>
      </c>
      <c r="L34" s="3">
        <f>'HOSP 06 DIAS DE ESTANCIA DIV'!L34</f>
        <v>0</v>
      </c>
      <c r="M34" s="34">
        <f>1*31</f>
        <v>31</v>
      </c>
      <c r="N34" s="35">
        <f t="shared" si="22"/>
        <v>0</v>
      </c>
      <c r="P34" s="32">
        <f t="shared" si="17"/>
        <v>0</v>
      </c>
      <c r="Q34" s="32">
        <f t="shared" si="23"/>
        <v>310</v>
      </c>
      <c r="R34" s="32">
        <f t="shared" si="18"/>
        <v>310</v>
      </c>
      <c r="S34" s="32">
        <f t="shared" si="24"/>
        <v>1</v>
      </c>
    </row>
    <row r="35" spans="2:19" x14ac:dyDescent="0.25">
      <c r="B35" t="s">
        <v>3</v>
      </c>
      <c r="C35" s="3">
        <f>'HOSP 06 DIAS DE ESTANCIA DIV'!C35</f>
        <v>0</v>
      </c>
      <c r="D35" s="3">
        <f>15*31</f>
        <v>465</v>
      </c>
      <c r="E35" s="35">
        <f t="shared" si="19"/>
        <v>0</v>
      </c>
      <c r="F35" s="3">
        <f>'HOSP 06 DIAS DE ESTANCIA DIV'!F35</f>
        <v>0</v>
      </c>
      <c r="G35" s="34">
        <f>6*31</f>
        <v>186</v>
      </c>
      <c r="H35" s="35">
        <f t="shared" si="20"/>
        <v>0</v>
      </c>
      <c r="I35" s="3">
        <f>'HOSP 06 DIAS DE ESTANCIA DIV'!I35</f>
        <v>0</v>
      </c>
      <c r="J35" s="34">
        <f>10*31</f>
        <v>310</v>
      </c>
      <c r="K35" s="35">
        <f t="shared" si="21"/>
        <v>0</v>
      </c>
      <c r="L35" s="3">
        <f>'HOSP 06 DIAS DE ESTANCIA DIV'!L35</f>
        <v>0</v>
      </c>
      <c r="M35" s="34">
        <f>5*31</f>
        <v>155</v>
      </c>
      <c r="N35" s="35">
        <f t="shared" si="22"/>
        <v>0</v>
      </c>
      <c r="P35" s="32">
        <f t="shared" si="17"/>
        <v>0</v>
      </c>
      <c r="Q35" s="32">
        <f t="shared" si="23"/>
        <v>1116</v>
      </c>
      <c r="R35" s="32">
        <f t="shared" si="18"/>
        <v>1116</v>
      </c>
      <c r="S35" s="32">
        <f t="shared" si="24"/>
        <v>1</v>
      </c>
    </row>
    <row r="36" spans="2:19" x14ac:dyDescent="0.25">
      <c r="B36" t="s">
        <v>4</v>
      </c>
      <c r="C36" s="3">
        <f>'HOSP 06 DIAS DE ESTANCIA DIV'!C36</f>
        <v>0</v>
      </c>
      <c r="D36" s="3">
        <f>3*31</f>
        <v>93</v>
      </c>
      <c r="E36" s="35">
        <f t="shared" si="19"/>
        <v>0</v>
      </c>
      <c r="F36" s="3">
        <f>'HOSP 06 DIAS DE ESTANCIA DIV'!F36</f>
        <v>0</v>
      </c>
      <c r="G36" s="34">
        <f>2*31</f>
        <v>62</v>
      </c>
      <c r="H36" s="35">
        <f t="shared" si="20"/>
        <v>0</v>
      </c>
      <c r="I36" s="3">
        <f>'HOSP 06 DIAS DE ESTANCIA DIV'!I36</f>
        <v>0</v>
      </c>
      <c r="J36" s="34">
        <f>5*31</f>
        <v>155</v>
      </c>
      <c r="K36" s="35">
        <f t="shared" si="21"/>
        <v>0</v>
      </c>
      <c r="L36" s="3">
        <f>'HOSP 06 DIAS DE ESTANCIA DIV'!L36</f>
        <v>0</v>
      </c>
      <c r="M36" s="34">
        <f>1*31</f>
        <v>31</v>
      </c>
      <c r="N36" s="35">
        <f t="shared" si="22"/>
        <v>0</v>
      </c>
      <c r="P36" s="32">
        <f t="shared" si="17"/>
        <v>0</v>
      </c>
      <c r="Q36" s="32">
        <f t="shared" si="23"/>
        <v>341</v>
      </c>
      <c r="R36" s="32">
        <f t="shared" si="18"/>
        <v>341</v>
      </c>
      <c r="S36" s="32">
        <f t="shared" si="24"/>
        <v>1</v>
      </c>
    </row>
    <row r="37" spans="2:19" x14ac:dyDescent="0.25">
      <c r="B37" t="s">
        <v>5</v>
      </c>
      <c r="C37" s="3">
        <f>'HOSP 06 DIAS DE ESTANCIA DIV'!C37</f>
        <v>0</v>
      </c>
      <c r="D37" s="3">
        <f>2*31</f>
        <v>62</v>
      </c>
      <c r="E37" s="35">
        <f t="shared" si="19"/>
        <v>0</v>
      </c>
      <c r="F37" s="3">
        <f>'HOSP 06 DIAS DE ESTANCIA DIV'!F37</f>
        <v>0</v>
      </c>
      <c r="G37" s="34">
        <f>2*31</f>
        <v>62</v>
      </c>
      <c r="H37" s="35">
        <f t="shared" si="20"/>
        <v>0</v>
      </c>
      <c r="I37" s="3">
        <f>'HOSP 06 DIAS DE ESTANCIA DIV'!I37</f>
        <v>0</v>
      </c>
      <c r="J37" s="34">
        <f>2*31</f>
        <v>62</v>
      </c>
      <c r="K37" s="35">
        <f t="shared" si="21"/>
        <v>0</v>
      </c>
      <c r="L37" s="3">
        <f>'HOSP 06 DIAS DE ESTANCIA DIV'!L37</f>
        <v>0</v>
      </c>
      <c r="M37" s="34">
        <f>1*31</f>
        <v>31</v>
      </c>
      <c r="N37" s="35">
        <f t="shared" si="22"/>
        <v>0</v>
      </c>
      <c r="P37" s="32">
        <f t="shared" si="17"/>
        <v>0</v>
      </c>
      <c r="Q37" s="32">
        <f t="shared" si="23"/>
        <v>217</v>
      </c>
      <c r="R37" s="32">
        <f t="shared" si="18"/>
        <v>217</v>
      </c>
      <c r="S37" s="32">
        <f t="shared" si="24"/>
        <v>1</v>
      </c>
    </row>
    <row r="38" spans="2:19" x14ac:dyDescent="0.25">
      <c r="B38" t="s">
        <v>192</v>
      </c>
      <c r="C38" s="3">
        <f>'HOSP 06 DIAS DE ESTANCIA DIV'!C38</f>
        <v>0</v>
      </c>
      <c r="D38" s="3">
        <f>42*31</f>
        <v>1302</v>
      </c>
      <c r="E38" s="35">
        <f t="shared" si="19"/>
        <v>0</v>
      </c>
      <c r="F38" s="3">
        <f>'HOSP 06 DIAS DE ESTANCIA DIV'!F38</f>
        <v>0</v>
      </c>
      <c r="G38" s="34">
        <f>25*31</f>
        <v>775</v>
      </c>
      <c r="H38" s="35">
        <f t="shared" si="20"/>
        <v>0</v>
      </c>
      <c r="I38" s="3">
        <f>'HOSP 06 DIAS DE ESTANCIA DIV'!I38</f>
        <v>0</v>
      </c>
      <c r="J38" s="34">
        <f>59*31</f>
        <v>1829</v>
      </c>
      <c r="K38" s="35">
        <f t="shared" si="21"/>
        <v>0</v>
      </c>
      <c r="L38" s="3">
        <f>'HOSP 06 DIAS DE ESTANCIA DIV'!L38</f>
        <v>0</v>
      </c>
      <c r="M38" s="34">
        <f>24*31</f>
        <v>744</v>
      </c>
      <c r="N38" s="35">
        <f t="shared" si="22"/>
        <v>0</v>
      </c>
      <c r="P38" s="32">
        <f t="shared" si="17"/>
        <v>0</v>
      </c>
      <c r="Q38" s="32">
        <f t="shared" si="23"/>
        <v>4650</v>
      </c>
      <c r="R38" s="32">
        <f t="shared" si="18"/>
        <v>4650</v>
      </c>
    </row>
    <row r="40" spans="2:19" x14ac:dyDescent="0.25">
      <c r="B40" s="255" t="s">
        <v>13</v>
      </c>
      <c r="C40" s="251"/>
      <c r="D40" s="251"/>
      <c r="E40" s="251"/>
      <c r="F40" s="251"/>
      <c r="G40" s="251"/>
      <c r="H40" s="251"/>
      <c r="I40" s="251"/>
      <c r="J40" s="251"/>
      <c r="K40" s="251"/>
      <c r="L40" s="251"/>
      <c r="M40" s="251"/>
      <c r="N40" s="251"/>
      <c r="O40" s="254"/>
      <c r="P40" s="254"/>
      <c r="Q40" s="254"/>
    </row>
    <row r="41" spans="2:19" x14ac:dyDescent="0.25">
      <c r="B41" s="255"/>
      <c r="C41" s="252" t="s">
        <v>27</v>
      </c>
      <c r="D41" s="252"/>
      <c r="E41" s="252"/>
      <c r="F41" s="252" t="s">
        <v>28</v>
      </c>
      <c r="G41" s="252"/>
      <c r="H41" s="252"/>
      <c r="I41" s="252" t="s">
        <v>29</v>
      </c>
      <c r="J41" s="252"/>
      <c r="K41" s="252"/>
      <c r="L41" s="252" t="s">
        <v>30</v>
      </c>
      <c r="M41" s="252"/>
      <c r="N41" s="252"/>
    </row>
    <row r="42" spans="2:19" ht="18" customHeight="1" x14ac:dyDescent="0.25">
      <c r="C42" s="253"/>
      <c r="D42" s="253"/>
      <c r="E42" s="253"/>
      <c r="F42" s="253"/>
      <c r="G42" s="253"/>
      <c r="H42" s="253"/>
      <c r="I42" s="253"/>
      <c r="J42" s="253"/>
      <c r="K42" s="253"/>
      <c r="L42" s="253"/>
      <c r="M42" s="253"/>
      <c r="N42" s="253"/>
      <c r="O42" s="1"/>
      <c r="P42" s="2"/>
      <c r="Q42" s="1"/>
      <c r="R42" s="1"/>
      <c r="S42" s="2"/>
    </row>
    <row r="43" spans="2:19" s="37" customFormat="1" ht="30" x14ac:dyDescent="0.25">
      <c r="B43" s="2" t="s">
        <v>9</v>
      </c>
      <c r="C43" s="1" t="s">
        <v>33</v>
      </c>
      <c r="D43" s="1" t="s">
        <v>34</v>
      </c>
      <c r="E43" s="1"/>
      <c r="F43" s="1" t="s">
        <v>33</v>
      </c>
      <c r="G43" s="1" t="s">
        <v>34</v>
      </c>
      <c r="H43" s="1"/>
      <c r="I43" s="1" t="s">
        <v>33</v>
      </c>
      <c r="J43" s="1" t="s">
        <v>34</v>
      </c>
      <c r="K43" s="1"/>
      <c r="L43" s="1" t="s">
        <v>33</v>
      </c>
      <c r="M43" s="1" t="s">
        <v>34</v>
      </c>
      <c r="N43" s="1"/>
      <c r="O43" s="1"/>
      <c r="P43" s="36"/>
      <c r="Q43" s="1"/>
      <c r="R43" s="1"/>
      <c r="S43" s="36"/>
    </row>
    <row r="44" spans="2:19" x14ac:dyDescent="0.25">
      <c r="B44" t="s">
        <v>0</v>
      </c>
      <c r="C44" s="3">
        <f>SUM(C45:C50)</f>
        <v>0</v>
      </c>
      <c r="D44" s="34">
        <f>SUM(D45:D50)</f>
        <v>3472</v>
      </c>
      <c r="E44" s="35">
        <f>C44/D44</f>
        <v>0</v>
      </c>
      <c r="F44" s="3" t="e">
        <f t="shared" ref="F44:G44" si="25">SUM(F45:F50)</f>
        <v>#DIV/0!</v>
      </c>
      <c r="G44" s="34">
        <f t="shared" si="25"/>
        <v>2294</v>
      </c>
      <c r="H44" s="35" t="e">
        <f>F44/G44</f>
        <v>#DIV/0!</v>
      </c>
      <c r="I44" s="3">
        <f t="shared" ref="I44:J44" si="26">SUM(I45:I50)</f>
        <v>0</v>
      </c>
      <c r="J44" s="34">
        <f t="shared" si="26"/>
        <v>3968</v>
      </c>
      <c r="K44" s="35">
        <f>I44/J44</f>
        <v>0</v>
      </c>
      <c r="L44" s="3">
        <f t="shared" ref="L44:M44" si="27">SUM(L45:L50)</f>
        <v>0</v>
      </c>
      <c r="M44" s="34">
        <f t="shared" si="27"/>
        <v>2201</v>
      </c>
      <c r="N44" s="35">
        <f>L44/M44</f>
        <v>0</v>
      </c>
      <c r="P44" s="32" t="e">
        <f t="shared" ref="P44:P50" si="28">C44+F44+I44+L44</f>
        <v>#DIV/0!</v>
      </c>
      <c r="Q44" s="32">
        <f>D44+G44+J44+M44</f>
        <v>11935</v>
      </c>
      <c r="R44" s="32">
        <f t="shared" ref="R44:R50" si="29">D44+G44+J44+M44</f>
        <v>11935</v>
      </c>
      <c r="S44" s="32" t="e">
        <f>(R44-P44)/Q44</f>
        <v>#DIV/0!</v>
      </c>
    </row>
    <row r="45" spans="2:19" x14ac:dyDescent="0.25">
      <c r="B45" t="s">
        <v>1</v>
      </c>
      <c r="C45" s="3">
        <f>'HOSP 06 DIAS DE ESTANCIA DIV'!C45</f>
        <v>0</v>
      </c>
      <c r="D45" s="3">
        <f>49*31</f>
        <v>1519</v>
      </c>
      <c r="E45" s="35">
        <f t="shared" ref="E45:E50" si="30">C45/D45</f>
        <v>0</v>
      </c>
      <c r="F45" s="111" t="e">
        <f>'HOSP 06 DIAS DE ESTANCIA DIV'!E45</f>
        <v>#DIV/0!</v>
      </c>
      <c r="G45" s="34">
        <f>37*31</f>
        <v>1147</v>
      </c>
      <c r="H45" s="35" t="e">
        <f t="shared" ref="H45:H50" si="31">F45/G45</f>
        <v>#DIV/0!</v>
      </c>
      <c r="I45" s="3">
        <f>'HOSP 06 DIAS DE ESTANCIA DIV'!G45</f>
        <v>0</v>
      </c>
      <c r="J45" s="34">
        <f>46*31</f>
        <v>1426</v>
      </c>
      <c r="K45" s="35">
        <f t="shared" ref="K45:K50" si="32">I45/J45</f>
        <v>0</v>
      </c>
      <c r="L45" s="3">
        <f>'HOSP 06 DIAS DE ESTANCIA DIV'!I45</f>
        <v>0</v>
      </c>
      <c r="M45" s="34">
        <f>39*31</f>
        <v>1209</v>
      </c>
      <c r="N45" s="35">
        <f t="shared" ref="N45:N50" si="33">L45/M45</f>
        <v>0</v>
      </c>
      <c r="P45" s="32" t="e">
        <f t="shared" si="28"/>
        <v>#DIV/0!</v>
      </c>
      <c r="Q45" s="32">
        <f t="shared" ref="Q45:Q50" si="34">D45+G45+J45+M45</f>
        <v>5301</v>
      </c>
      <c r="R45" s="32">
        <f t="shared" si="29"/>
        <v>5301</v>
      </c>
      <c r="S45" s="32" t="e">
        <f t="shared" ref="S45:S50" si="35">(R45-P45)/Q45</f>
        <v>#DIV/0!</v>
      </c>
    </row>
    <row r="46" spans="2:19" x14ac:dyDescent="0.25">
      <c r="B46" t="s">
        <v>2</v>
      </c>
      <c r="C46" s="3">
        <f>'HOSP 06 DIAS DE ESTANCIA DIV'!C46</f>
        <v>0</v>
      </c>
      <c r="D46" s="3">
        <f>1*31</f>
        <v>31</v>
      </c>
      <c r="E46" s="35">
        <f t="shared" si="30"/>
        <v>0</v>
      </c>
      <c r="F46" s="111" t="e">
        <f>'HOSP 06 DIAS DE ESTANCIA DIV'!E46</f>
        <v>#DIV/0!</v>
      </c>
      <c r="G46" s="34">
        <f>2*31</f>
        <v>62</v>
      </c>
      <c r="H46" s="35" t="e">
        <f t="shared" si="31"/>
        <v>#DIV/0!</v>
      </c>
      <c r="I46" s="3">
        <f>'HOSP 06 DIAS DE ESTANCIA DIV'!G46</f>
        <v>0</v>
      </c>
      <c r="J46" s="34">
        <f>6*31</f>
        <v>186</v>
      </c>
      <c r="K46" s="35">
        <f t="shared" si="32"/>
        <v>0</v>
      </c>
      <c r="L46" s="3">
        <f>'HOSP 06 DIAS DE ESTANCIA DIV'!I46</f>
        <v>0</v>
      </c>
      <c r="M46" s="34">
        <f>1*31</f>
        <v>31</v>
      </c>
      <c r="N46" s="35">
        <f t="shared" si="33"/>
        <v>0</v>
      </c>
      <c r="P46" s="32" t="e">
        <f t="shared" si="28"/>
        <v>#DIV/0!</v>
      </c>
      <c r="Q46" s="32">
        <f t="shared" si="34"/>
        <v>310</v>
      </c>
      <c r="R46" s="32">
        <f t="shared" si="29"/>
        <v>310</v>
      </c>
      <c r="S46" s="32" t="e">
        <f t="shared" si="35"/>
        <v>#DIV/0!</v>
      </c>
    </row>
    <row r="47" spans="2:19" x14ac:dyDescent="0.25">
      <c r="B47" t="s">
        <v>3</v>
      </c>
      <c r="C47" s="3">
        <f>'HOSP 06 DIAS DE ESTANCIA DIV'!C47</f>
        <v>0</v>
      </c>
      <c r="D47" s="3">
        <f>15*31</f>
        <v>465</v>
      </c>
      <c r="E47" s="35">
        <f t="shared" si="30"/>
        <v>0</v>
      </c>
      <c r="F47" s="111" t="e">
        <f>'HOSP 06 DIAS DE ESTANCIA DIV'!E47</f>
        <v>#DIV/0!</v>
      </c>
      <c r="G47" s="34">
        <f>6*31</f>
        <v>186</v>
      </c>
      <c r="H47" s="35" t="e">
        <f t="shared" si="31"/>
        <v>#DIV/0!</v>
      </c>
      <c r="I47" s="3">
        <f>'HOSP 06 DIAS DE ESTANCIA DIV'!G47</f>
        <v>0</v>
      </c>
      <c r="J47" s="34">
        <f>10*31</f>
        <v>310</v>
      </c>
      <c r="K47" s="35">
        <f t="shared" si="32"/>
        <v>0</v>
      </c>
      <c r="L47" s="3">
        <f>'HOSP 06 DIAS DE ESTANCIA DIV'!I47</f>
        <v>0</v>
      </c>
      <c r="M47" s="34">
        <f>5*31</f>
        <v>155</v>
      </c>
      <c r="N47" s="35">
        <f t="shared" si="33"/>
        <v>0</v>
      </c>
      <c r="P47" s="32" t="e">
        <f t="shared" si="28"/>
        <v>#DIV/0!</v>
      </c>
      <c r="Q47" s="32">
        <f t="shared" si="34"/>
        <v>1116</v>
      </c>
      <c r="R47" s="32">
        <f t="shared" si="29"/>
        <v>1116</v>
      </c>
      <c r="S47" s="32" t="e">
        <f t="shared" si="35"/>
        <v>#DIV/0!</v>
      </c>
    </row>
    <row r="48" spans="2:19" x14ac:dyDescent="0.25">
      <c r="B48" t="s">
        <v>4</v>
      </c>
      <c r="C48" s="3">
        <f>'HOSP 06 DIAS DE ESTANCIA DIV'!C48</f>
        <v>0</v>
      </c>
      <c r="D48" s="3">
        <f>3*31</f>
        <v>93</v>
      </c>
      <c r="E48" s="35">
        <f t="shared" si="30"/>
        <v>0</v>
      </c>
      <c r="F48" s="111" t="e">
        <f>'HOSP 06 DIAS DE ESTANCIA DIV'!E48</f>
        <v>#DIV/0!</v>
      </c>
      <c r="G48" s="34">
        <f>2*31</f>
        <v>62</v>
      </c>
      <c r="H48" s="35" t="e">
        <f t="shared" si="31"/>
        <v>#DIV/0!</v>
      </c>
      <c r="I48" s="3">
        <f>'HOSP 06 DIAS DE ESTANCIA DIV'!G48</f>
        <v>0</v>
      </c>
      <c r="J48" s="34">
        <f>5*31</f>
        <v>155</v>
      </c>
      <c r="K48" s="35">
        <f t="shared" si="32"/>
        <v>0</v>
      </c>
      <c r="L48" s="3">
        <f>'HOSP 06 DIAS DE ESTANCIA DIV'!I48</f>
        <v>0</v>
      </c>
      <c r="M48" s="34">
        <f>1*31</f>
        <v>31</v>
      </c>
      <c r="N48" s="35">
        <f t="shared" si="33"/>
        <v>0</v>
      </c>
      <c r="P48" s="32" t="e">
        <f t="shared" si="28"/>
        <v>#DIV/0!</v>
      </c>
      <c r="Q48" s="32">
        <f t="shared" si="34"/>
        <v>341</v>
      </c>
      <c r="R48" s="32">
        <f t="shared" si="29"/>
        <v>341</v>
      </c>
      <c r="S48" s="32" t="e">
        <f t="shared" si="35"/>
        <v>#DIV/0!</v>
      </c>
    </row>
    <row r="49" spans="2:19" x14ac:dyDescent="0.25">
      <c r="B49" t="s">
        <v>5</v>
      </c>
      <c r="C49" s="3">
        <f>'HOSP 06 DIAS DE ESTANCIA DIV'!C49</f>
        <v>0</v>
      </c>
      <c r="D49" s="3">
        <f>2*31</f>
        <v>62</v>
      </c>
      <c r="E49" s="35">
        <f t="shared" si="30"/>
        <v>0</v>
      </c>
      <c r="F49" s="111" t="e">
        <f>'HOSP 06 DIAS DE ESTANCIA DIV'!E49</f>
        <v>#DIV/0!</v>
      </c>
      <c r="G49" s="34">
        <f>2*31</f>
        <v>62</v>
      </c>
      <c r="H49" s="35" t="e">
        <f t="shared" si="31"/>
        <v>#DIV/0!</v>
      </c>
      <c r="I49" s="3">
        <f>'HOSP 06 DIAS DE ESTANCIA DIV'!G49</f>
        <v>0</v>
      </c>
      <c r="J49" s="34">
        <f>2*31</f>
        <v>62</v>
      </c>
      <c r="K49" s="35">
        <f t="shared" si="32"/>
        <v>0</v>
      </c>
      <c r="L49" s="3">
        <f>'HOSP 06 DIAS DE ESTANCIA DIV'!I49</f>
        <v>0</v>
      </c>
      <c r="M49" s="34">
        <f>1*31</f>
        <v>31</v>
      </c>
      <c r="N49" s="35">
        <f t="shared" si="33"/>
        <v>0</v>
      </c>
      <c r="P49" s="32" t="e">
        <f t="shared" si="28"/>
        <v>#DIV/0!</v>
      </c>
      <c r="Q49" s="32">
        <f t="shared" si="34"/>
        <v>217</v>
      </c>
      <c r="R49" s="32">
        <f t="shared" si="29"/>
        <v>217</v>
      </c>
      <c r="S49" s="32" t="e">
        <f t="shared" si="35"/>
        <v>#DIV/0!</v>
      </c>
    </row>
    <row r="50" spans="2:19" x14ac:dyDescent="0.25">
      <c r="B50" t="s">
        <v>192</v>
      </c>
      <c r="C50" s="3">
        <f>'HOSP 06 DIAS DE ESTANCIA DIV'!C50</f>
        <v>0</v>
      </c>
      <c r="D50" s="3">
        <f>42*31</f>
        <v>1302</v>
      </c>
      <c r="E50" s="35">
        <f t="shared" si="30"/>
        <v>0</v>
      </c>
      <c r="F50" s="111" t="e">
        <f>'HOSP 06 DIAS DE ESTANCIA DIV'!E50</f>
        <v>#DIV/0!</v>
      </c>
      <c r="G50" s="34">
        <f>25*31</f>
        <v>775</v>
      </c>
      <c r="H50" s="35" t="e">
        <f t="shared" si="31"/>
        <v>#DIV/0!</v>
      </c>
      <c r="I50" s="3">
        <f>'HOSP 06 DIAS DE ESTANCIA DIV'!G50</f>
        <v>0</v>
      </c>
      <c r="J50" s="34">
        <f>59*31</f>
        <v>1829</v>
      </c>
      <c r="K50" s="35">
        <f t="shared" si="32"/>
        <v>0</v>
      </c>
      <c r="L50" s="3">
        <f>'HOSP 06 DIAS DE ESTANCIA DIV'!I50</f>
        <v>0</v>
      </c>
      <c r="M50" s="34">
        <f>24*31</f>
        <v>744</v>
      </c>
      <c r="N50" s="35">
        <f t="shared" si="33"/>
        <v>0</v>
      </c>
      <c r="P50" s="32" t="e">
        <f t="shared" si="28"/>
        <v>#DIV/0!</v>
      </c>
      <c r="Q50" s="32">
        <f t="shared" si="34"/>
        <v>4650</v>
      </c>
      <c r="R50" s="32">
        <f t="shared" si="29"/>
        <v>4650</v>
      </c>
      <c r="S50" s="32" t="e">
        <f t="shared" si="35"/>
        <v>#DIV/0!</v>
      </c>
    </row>
    <row r="52" spans="2:19" x14ac:dyDescent="0.25">
      <c r="B52" s="255" t="s">
        <v>14</v>
      </c>
      <c r="C52" s="251"/>
      <c r="D52" s="251"/>
      <c r="E52" s="251"/>
      <c r="F52" s="251"/>
      <c r="G52" s="251"/>
      <c r="H52" s="251"/>
      <c r="I52" s="251"/>
      <c r="J52" s="251"/>
      <c r="K52" s="251"/>
      <c r="L52" s="251"/>
      <c r="M52" s="251"/>
      <c r="N52" s="251"/>
      <c r="O52" s="254"/>
      <c r="P52" s="254"/>
      <c r="Q52" s="254"/>
    </row>
    <row r="53" spans="2:19" x14ac:dyDescent="0.25">
      <c r="B53" s="255"/>
      <c r="C53" s="252" t="s">
        <v>27</v>
      </c>
      <c r="D53" s="252"/>
      <c r="E53" s="252"/>
      <c r="F53" s="252" t="s">
        <v>28</v>
      </c>
      <c r="G53" s="252"/>
      <c r="H53" s="252"/>
      <c r="I53" s="252" t="s">
        <v>29</v>
      </c>
      <c r="J53" s="252"/>
      <c r="K53" s="252"/>
      <c r="L53" s="252" t="s">
        <v>30</v>
      </c>
      <c r="M53" s="252"/>
      <c r="N53" s="252"/>
    </row>
    <row r="54" spans="2:19" x14ac:dyDescent="0.25">
      <c r="C54" s="253"/>
      <c r="D54" s="253"/>
      <c r="E54" s="253"/>
      <c r="F54" s="253"/>
      <c r="G54" s="253"/>
      <c r="H54" s="253"/>
      <c r="I54" s="253"/>
      <c r="J54" s="253"/>
      <c r="K54" s="253"/>
      <c r="L54" s="253"/>
      <c r="M54" s="253"/>
      <c r="N54" s="253"/>
      <c r="O54" s="1"/>
      <c r="P54" s="2"/>
      <c r="Q54" s="1"/>
      <c r="R54" s="1"/>
      <c r="S54" s="2"/>
    </row>
    <row r="55" spans="2:19" s="37" customFormat="1" ht="30" x14ac:dyDescent="0.25">
      <c r="B55" s="2" t="s">
        <v>9</v>
      </c>
      <c r="C55" s="1" t="s">
        <v>33</v>
      </c>
      <c r="D55" s="1" t="s">
        <v>34</v>
      </c>
      <c r="E55" s="1"/>
      <c r="F55" s="1" t="s">
        <v>33</v>
      </c>
      <c r="G55" s="1" t="s">
        <v>34</v>
      </c>
      <c r="H55" s="1"/>
      <c r="I55" s="1" t="s">
        <v>33</v>
      </c>
      <c r="J55" s="1" t="s">
        <v>34</v>
      </c>
      <c r="K55" s="1"/>
      <c r="L55" s="1" t="s">
        <v>33</v>
      </c>
      <c r="M55" s="1" t="s">
        <v>34</v>
      </c>
      <c r="N55" s="1"/>
      <c r="O55" s="1"/>
      <c r="P55" s="36"/>
      <c r="Q55" s="1"/>
      <c r="R55" s="1"/>
      <c r="S55" s="36"/>
    </row>
    <row r="56" spans="2:19" x14ac:dyDescent="0.25">
      <c r="B56" t="s">
        <v>0</v>
      </c>
      <c r="C56" s="3">
        <f>SUM(C57:C62)</f>
        <v>0</v>
      </c>
      <c r="D56" s="34">
        <f>SUM(D57:D62)</f>
        <v>3472</v>
      </c>
      <c r="E56" s="35">
        <f>C56/D56</f>
        <v>0</v>
      </c>
      <c r="F56" s="3">
        <f t="shared" ref="F56:G56" si="36">SUM(F57:F62)</f>
        <v>0</v>
      </c>
      <c r="G56" s="34">
        <f t="shared" si="36"/>
        <v>2294</v>
      </c>
      <c r="H56" s="35">
        <f>F56/G56</f>
        <v>0</v>
      </c>
      <c r="I56" s="3">
        <f t="shared" ref="I56:J56" si="37">SUM(I57:I62)</f>
        <v>0</v>
      </c>
      <c r="J56" s="34">
        <f t="shared" si="37"/>
        <v>3968</v>
      </c>
      <c r="K56" s="35">
        <f>I56/J56</f>
        <v>0</v>
      </c>
      <c r="L56" s="3">
        <f t="shared" ref="L56:M56" si="38">SUM(L57:L62)</f>
        <v>0</v>
      </c>
      <c r="M56" s="34">
        <f t="shared" si="38"/>
        <v>2201</v>
      </c>
      <c r="N56" s="35">
        <f>L56/M56</f>
        <v>0</v>
      </c>
      <c r="P56" s="32">
        <f t="shared" ref="P56:P62" si="39">C56+F56+I56+L56</f>
        <v>0</v>
      </c>
      <c r="Q56" s="32">
        <f>D56+G56+J56+M56</f>
        <v>11935</v>
      </c>
      <c r="R56" s="32">
        <f t="shared" ref="R56:R62" si="40">D56+G56+J56+M56</f>
        <v>11935</v>
      </c>
      <c r="S56" s="32">
        <f>(R56-P56)/Q56</f>
        <v>1</v>
      </c>
    </row>
    <row r="57" spans="2:19" x14ac:dyDescent="0.25">
      <c r="B57" t="s">
        <v>1</v>
      </c>
      <c r="C57" s="3">
        <f>'HOSP 06 DIAS DE ESTANCIA DIV'!C57</f>
        <v>0</v>
      </c>
      <c r="D57" s="3">
        <f>49*31</f>
        <v>1519</v>
      </c>
      <c r="E57" s="35">
        <f t="shared" ref="E57:E62" si="41">C57/D57</f>
        <v>0</v>
      </c>
      <c r="F57" s="3">
        <f>'HOSP 06 DIAS DE ESTANCIA DIV'!F57</f>
        <v>0</v>
      </c>
      <c r="G57" s="34">
        <f>37*31</f>
        <v>1147</v>
      </c>
      <c r="H57" s="35">
        <f t="shared" ref="H57:H62" si="42">F57/G57</f>
        <v>0</v>
      </c>
      <c r="I57" s="3">
        <f>'HOSP 06 DIAS DE ESTANCIA DIV'!I57</f>
        <v>0</v>
      </c>
      <c r="J57" s="34">
        <f>46*31</f>
        <v>1426</v>
      </c>
      <c r="K57" s="35">
        <f t="shared" ref="K57:K62" si="43">I57/J57</f>
        <v>0</v>
      </c>
      <c r="L57" s="3">
        <f>'HOSP 06 DIAS DE ESTANCIA DIV'!L57</f>
        <v>0</v>
      </c>
      <c r="M57" s="34">
        <f>39*31</f>
        <v>1209</v>
      </c>
      <c r="N57" s="35">
        <f t="shared" ref="N57:N62" si="44">L57/M57</f>
        <v>0</v>
      </c>
      <c r="P57" s="32">
        <f t="shared" si="39"/>
        <v>0</v>
      </c>
      <c r="Q57" s="32">
        <f t="shared" ref="Q57:Q62" si="45">D57+G57+J57+M57</f>
        <v>5301</v>
      </c>
      <c r="R57" s="32">
        <f t="shared" si="40"/>
        <v>5301</v>
      </c>
      <c r="S57" s="32">
        <f t="shared" ref="S57:S62" si="46">(R57-P57)/Q57</f>
        <v>1</v>
      </c>
    </row>
    <row r="58" spans="2:19" x14ac:dyDescent="0.25">
      <c r="B58" t="s">
        <v>2</v>
      </c>
      <c r="C58" s="3">
        <f>'HOSP 06 DIAS DE ESTANCIA DIV'!C58</f>
        <v>0</v>
      </c>
      <c r="D58" s="3">
        <f>1*31</f>
        <v>31</v>
      </c>
      <c r="E58" s="35">
        <f t="shared" si="41"/>
        <v>0</v>
      </c>
      <c r="F58" s="3">
        <f>'HOSP 06 DIAS DE ESTANCIA DIV'!F58</f>
        <v>0</v>
      </c>
      <c r="G58" s="34">
        <f>2*31</f>
        <v>62</v>
      </c>
      <c r="H58" s="35">
        <f t="shared" si="42"/>
        <v>0</v>
      </c>
      <c r="I58" s="3">
        <f>'HOSP 06 DIAS DE ESTANCIA DIV'!I58</f>
        <v>0</v>
      </c>
      <c r="J58" s="34">
        <f>6*31</f>
        <v>186</v>
      </c>
      <c r="K58" s="35">
        <f t="shared" si="43"/>
        <v>0</v>
      </c>
      <c r="L58" s="3">
        <f>'HOSP 06 DIAS DE ESTANCIA DIV'!L58</f>
        <v>0</v>
      </c>
      <c r="M58" s="34">
        <f>1*31</f>
        <v>31</v>
      </c>
      <c r="N58" s="35">
        <f t="shared" si="44"/>
        <v>0</v>
      </c>
      <c r="P58" s="32">
        <f t="shared" si="39"/>
        <v>0</v>
      </c>
      <c r="Q58" s="32">
        <f t="shared" si="45"/>
        <v>310</v>
      </c>
      <c r="R58" s="32">
        <f t="shared" si="40"/>
        <v>310</v>
      </c>
      <c r="S58" s="32">
        <f t="shared" si="46"/>
        <v>1</v>
      </c>
    </row>
    <row r="59" spans="2:19" x14ac:dyDescent="0.25">
      <c r="B59" t="s">
        <v>3</v>
      </c>
      <c r="C59" s="3">
        <f>'HOSP 06 DIAS DE ESTANCIA DIV'!C59</f>
        <v>0</v>
      </c>
      <c r="D59" s="3">
        <f>15*31</f>
        <v>465</v>
      </c>
      <c r="E59" s="35">
        <f t="shared" si="41"/>
        <v>0</v>
      </c>
      <c r="F59" s="3">
        <f>'HOSP 06 DIAS DE ESTANCIA DIV'!F59</f>
        <v>0</v>
      </c>
      <c r="G59" s="34">
        <f>6*31</f>
        <v>186</v>
      </c>
      <c r="H59" s="35">
        <f t="shared" si="42"/>
        <v>0</v>
      </c>
      <c r="I59" s="3">
        <f>'HOSP 06 DIAS DE ESTANCIA DIV'!I59</f>
        <v>0</v>
      </c>
      <c r="J59" s="34">
        <f>10*31</f>
        <v>310</v>
      </c>
      <c r="K59" s="35">
        <f t="shared" si="43"/>
        <v>0</v>
      </c>
      <c r="L59" s="3">
        <f>'HOSP 06 DIAS DE ESTANCIA DIV'!L59</f>
        <v>0</v>
      </c>
      <c r="M59" s="34">
        <f>5*31</f>
        <v>155</v>
      </c>
      <c r="N59" s="35">
        <f t="shared" si="44"/>
        <v>0</v>
      </c>
      <c r="P59" s="32">
        <f t="shared" si="39"/>
        <v>0</v>
      </c>
      <c r="Q59" s="32">
        <f t="shared" si="45"/>
        <v>1116</v>
      </c>
      <c r="R59" s="32">
        <f t="shared" si="40"/>
        <v>1116</v>
      </c>
      <c r="S59" s="32">
        <f t="shared" si="46"/>
        <v>1</v>
      </c>
    </row>
    <row r="60" spans="2:19" x14ac:dyDescent="0.25">
      <c r="B60" t="s">
        <v>4</v>
      </c>
      <c r="C60" s="3">
        <f>'HOSP 06 DIAS DE ESTANCIA DIV'!C60</f>
        <v>0</v>
      </c>
      <c r="D60" s="3">
        <f>3*31</f>
        <v>93</v>
      </c>
      <c r="E60" s="35">
        <f t="shared" si="41"/>
        <v>0</v>
      </c>
      <c r="F60" s="3">
        <f>'HOSP 06 DIAS DE ESTANCIA DIV'!F60</f>
        <v>0</v>
      </c>
      <c r="G60" s="34">
        <f>2*31</f>
        <v>62</v>
      </c>
      <c r="H60" s="35">
        <f t="shared" si="42"/>
        <v>0</v>
      </c>
      <c r="I60" s="3">
        <f>'HOSP 06 DIAS DE ESTANCIA DIV'!I60</f>
        <v>0</v>
      </c>
      <c r="J60" s="34">
        <f>5*31</f>
        <v>155</v>
      </c>
      <c r="K60" s="35">
        <f t="shared" si="43"/>
        <v>0</v>
      </c>
      <c r="L60" s="3">
        <f>'HOSP 06 DIAS DE ESTANCIA DIV'!L60</f>
        <v>0</v>
      </c>
      <c r="M60" s="34">
        <f>1*31</f>
        <v>31</v>
      </c>
      <c r="N60" s="35">
        <f t="shared" si="44"/>
        <v>0</v>
      </c>
      <c r="P60" s="32">
        <f t="shared" si="39"/>
        <v>0</v>
      </c>
      <c r="Q60" s="32">
        <f t="shared" si="45"/>
        <v>341</v>
      </c>
      <c r="R60" s="32">
        <f t="shared" si="40"/>
        <v>341</v>
      </c>
      <c r="S60" s="32">
        <f t="shared" si="46"/>
        <v>1</v>
      </c>
    </row>
    <row r="61" spans="2:19" x14ac:dyDescent="0.25">
      <c r="B61" t="s">
        <v>5</v>
      </c>
      <c r="C61" s="3">
        <f>'HOSP 06 DIAS DE ESTANCIA DIV'!C61</f>
        <v>0</v>
      </c>
      <c r="D61" s="3">
        <f>2*31</f>
        <v>62</v>
      </c>
      <c r="E61" s="35">
        <f t="shared" si="41"/>
        <v>0</v>
      </c>
      <c r="F61" s="3">
        <f>'HOSP 06 DIAS DE ESTANCIA DIV'!F61</f>
        <v>0</v>
      </c>
      <c r="G61" s="34">
        <f>2*31</f>
        <v>62</v>
      </c>
      <c r="H61" s="35">
        <f t="shared" si="42"/>
        <v>0</v>
      </c>
      <c r="I61" s="3">
        <f>'HOSP 06 DIAS DE ESTANCIA DIV'!I61</f>
        <v>0</v>
      </c>
      <c r="J61" s="34">
        <f>2*31</f>
        <v>62</v>
      </c>
      <c r="K61" s="35">
        <f t="shared" si="43"/>
        <v>0</v>
      </c>
      <c r="L61" s="3">
        <f>'HOSP 06 DIAS DE ESTANCIA DIV'!L61</f>
        <v>0</v>
      </c>
      <c r="M61" s="34">
        <f>1*31</f>
        <v>31</v>
      </c>
      <c r="N61" s="35">
        <f t="shared" si="44"/>
        <v>0</v>
      </c>
      <c r="P61" s="32">
        <f t="shared" si="39"/>
        <v>0</v>
      </c>
      <c r="Q61" s="32">
        <f t="shared" si="45"/>
        <v>217</v>
      </c>
      <c r="R61" s="32">
        <f t="shared" si="40"/>
        <v>217</v>
      </c>
      <c r="S61" s="32">
        <f t="shared" si="46"/>
        <v>1</v>
      </c>
    </row>
    <row r="62" spans="2:19" x14ac:dyDescent="0.25">
      <c r="B62" t="s">
        <v>192</v>
      </c>
      <c r="C62" s="3">
        <f>'HOSP 06 DIAS DE ESTANCIA DIV'!C62</f>
        <v>0</v>
      </c>
      <c r="D62" s="3">
        <f>42*31</f>
        <v>1302</v>
      </c>
      <c r="E62" s="35">
        <f t="shared" si="41"/>
        <v>0</v>
      </c>
      <c r="F62" s="3">
        <f>'HOSP 06 DIAS DE ESTANCIA DIV'!F62</f>
        <v>0</v>
      </c>
      <c r="G62" s="3">
        <f>25*31</f>
        <v>775</v>
      </c>
      <c r="H62" s="35">
        <f t="shared" si="42"/>
        <v>0</v>
      </c>
      <c r="I62" s="3">
        <f>'HOSP 06 DIAS DE ESTANCIA DIV'!I62</f>
        <v>0</v>
      </c>
      <c r="J62" s="3">
        <f>59*31</f>
        <v>1829</v>
      </c>
      <c r="K62" s="35">
        <f t="shared" si="43"/>
        <v>0</v>
      </c>
      <c r="L62" s="3">
        <f>'HOSP 06 DIAS DE ESTANCIA DIV'!L62</f>
        <v>0</v>
      </c>
      <c r="M62" s="3">
        <f>24*31</f>
        <v>744</v>
      </c>
      <c r="N62" s="35">
        <f t="shared" si="44"/>
        <v>0</v>
      </c>
      <c r="P62" s="32">
        <f t="shared" si="39"/>
        <v>0</v>
      </c>
      <c r="Q62" s="32">
        <f t="shared" si="45"/>
        <v>4650</v>
      </c>
      <c r="R62" s="32">
        <f t="shared" si="40"/>
        <v>4650</v>
      </c>
      <c r="S62" s="32">
        <f t="shared" si="46"/>
        <v>1</v>
      </c>
    </row>
    <row r="64" spans="2:19" x14ac:dyDescent="0.25">
      <c r="B64" s="255" t="s">
        <v>15</v>
      </c>
      <c r="C64" s="251"/>
      <c r="D64" s="251"/>
      <c r="E64" s="251"/>
      <c r="F64" s="251"/>
      <c r="G64" s="251"/>
      <c r="H64" s="251"/>
      <c r="I64" s="251"/>
      <c r="J64" s="251"/>
      <c r="K64" s="251"/>
      <c r="L64" s="251"/>
      <c r="M64" s="251"/>
      <c r="N64" s="251"/>
      <c r="O64" s="254"/>
      <c r="P64" s="254"/>
      <c r="Q64" s="254"/>
    </row>
    <row r="65" spans="2:19" x14ac:dyDescent="0.25">
      <c r="B65" s="255"/>
      <c r="C65" s="252" t="s">
        <v>27</v>
      </c>
      <c r="D65" s="252"/>
      <c r="E65" s="252"/>
      <c r="F65" s="252" t="s">
        <v>28</v>
      </c>
      <c r="G65" s="252"/>
      <c r="H65" s="252"/>
      <c r="I65" s="252" t="s">
        <v>29</v>
      </c>
      <c r="J65" s="252"/>
      <c r="K65" s="252"/>
      <c r="L65" s="252" t="s">
        <v>30</v>
      </c>
      <c r="M65" s="252"/>
      <c r="N65" s="252"/>
    </row>
    <row r="66" spans="2:19" x14ac:dyDescent="0.25">
      <c r="C66" s="253"/>
      <c r="D66" s="253"/>
      <c r="E66" s="253"/>
      <c r="F66" s="253"/>
      <c r="G66" s="253"/>
      <c r="H66" s="253"/>
      <c r="I66" s="253"/>
      <c r="J66" s="253"/>
      <c r="K66" s="253"/>
      <c r="L66" s="253"/>
      <c r="M66" s="253"/>
      <c r="N66" s="253"/>
      <c r="O66" s="1"/>
      <c r="P66" s="2"/>
      <c r="Q66" s="1"/>
      <c r="R66" s="1"/>
      <c r="S66" s="2"/>
    </row>
    <row r="67" spans="2:19" s="37" customFormat="1" ht="30" x14ac:dyDescent="0.25">
      <c r="B67" s="2" t="s">
        <v>9</v>
      </c>
      <c r="C67" s="1" t="s">
        <v>33</v>
      </c>
      <c r="D67" s="1" t="s">
        <v>34</v>
      </c>
      <c r="E67" s="1"/>
      <c r="F67" s="1" t="s">
        <v>33</v>
      </c>
      <c r="G67" s="1" t="s">
        <v>34</v>
      </c>
      <c r="H67" s="1"/>
      <c r="I67" s="1" t="s">
        <v>33</v>
      </c>
      <c r="J67" s="1" t="s">
        <v>34</v>
      </c>
      <c r="K67" s="1"/>
      <c r="L67" s="1" t="s">
        <v>33</v>
      </c>
      <c r="M67" s="1" t="s">
        <v>34</v>
      </c>
      <c r="N67" s="1"/>
      <c r="O67" s="1"/>
      <c r="P67" s="36"/>
      <c r="Q67" s="1"/>
      <c r="R67" s="1"/>
      <c r="S67" s="36"/>
    </row>
    <row r="68" spans="2:19" x14ac:dyDescent="0.25">
      <c r="B68" t="s">
        <v>0</v>
      </c>
      <c r="C68" s="3">
        <f>SUM(C69:C74)</f>
        <v>0</v>
      </c>
      <c r="D68" s="34">
        <f>SUM(D69:D74)</f>
        <v>3472</v>
      </c>
      <c r="E68" s="35">
        <f>C68/D68</f>
        <v>0</v>
      </c>
      <c r="F68" s="3">
        <f t="shared" ref="F68:G68" si="47">SUM(F69:F74)</f>
        <v>0</v>
      </c>
      <c r="G68" s="34">
        <f t="shared" si="47"/>
        <v>2294</v>
      </c>
      <c r="H68" s="35">
        <f t="shared" ref="H68:H74" si="48">F68/G68</f>
        <v>0</v>
      </c>
      <c r="I68" s="3">
        <f t="shared" ref="I68:J68" si="49">SUM(I69:I74)</f>
        <v>0</v>
      </c>
      <c r="J68" s="34">
        <f t="shared" si="49"/>
        <v>3968</v>
      </c>
      <c r="K68" s="35">
        <f t="shared" ref="K68:K74" si="50">I68/J68</f>
        <v>0</v>
      </c>
      <c r="L68" s="3">
        <f t="shared" ref="L68:M68" si="51">SUM(L69:L74)</f>
        <v>0</v>
      </c>
      <c r="M68" s="34">
        <f t="shared" si="51"/>
        <v>2201</v>
      </c>
      <c r="N68" s="35">
        <f t="shared" ref="N68:N74" si="52">L68/M68</f>
        <v>0</v>
      </c>
      <c r="P68" s="32">
        <f t="shared" ref="P68:P73" si="53">C68+F68+I68+L68</f>
        <v>0</v>
      </c>
      <c r="Q68" s="32">
        <f>D68+G68+J68+M68</f>
        <v>11935</v>
      </c>
      <c r="R68" s="32">
        <f t="shared" ref="R68:R73" si="54">D68+G68+J68+M68</f>
        <v>11935</v>
      </c>
      <c r="S68" s="32">
        <f>(R68-P68)/Q68</f>
        <v>1</v>
      </c>
    </row>
    <row r="69" spans="2:19" x14ac:dyDescent="0.25">
      <c r="B69" t="s">
        <v>1</v>
      </c>
      <c r="C69" s="3">
        <f>' INDICE ROTACI POR DIVI'!C69</f>
        <v>0</v>
      </c>
      <c r="D69" s="3">
        <f>49*31</f>
        <v>1519</v>
      </c>
      <c r="E69" s="35">
        <f t="shared" ref="E69:E74" si="55">C69/D69</f>
        <v>0</v>
      </c>
      <c r="F69" s="3">
        <f>' INDICE ROTACI POR DIVI'!G69</f>
        <v>0</v>
      </c>
      <c r="G69" s="34">
        <f>37*31</f>
        <v>1147</v>
      </c>
      <c r="H69" s="35">
        <f t="shared" si="48"/>
        <v>0</v>
      </c>
      <c r="I69" s="3">
        <f>' INDICE ROTACI POR DIVI'!K57</f>
        <v>0</v>
      </c>
      <c r="J69" s="34">
        <f>46*31</f>
        <v>1426</v>
      </c>
      <c r="K69" s="35">
        <f t="shared" si="50"/>
        <v>0</v>
      </c>
      <c r="L69" s="3">
        <f>' INDICE ROTACI POR DIVI'!O69</f>
        <v>0</v>
      </c>
      <c r="M69" s="34">
        <f>39*31</f>
        <v>1209</v>
      </c>
      <c r="N69" s="35">
        <f t="shared" si="52"/>
        <v>0</v>
      </c>
      <c r="P69" s="32">
        <f t="shared" si="53"/>
        <v>0</v>
      </c>
      <c r="Q69" s="32">
        <f t="shared" ref="Q69:Q73" si="56">D69+G69+J69+M69</f>
        <v>5301</v>
      </c>
      <c r="R69" s="32">
        <f t="shared" si="54"/>
        <v>5301</v>
      </c>
      <c r="S69" s="32">
        <f t="shared" ref="S69:S73" si="57">(R69-P69)/Q69</f>
        <v>1</v>
      </c>
    </row>
    <row r="70" spans="2:19" x14ac:dyDescent="0.25">
      <c r="B70" t="s">
        <v>2</v>
      </c>
      <c r="C70" s="3">
        <f>' INDICE ROTACI POR DIVI'!C70</f>
        <v>0</v>
      </c>
      <c r="D70" s="3">
        <f>1*31</f>
        <v>31</v>
      </c>
      <c r="E70" s="35">
        <f t="shared" si="55"/>
        <v>0</v>
      </c>
      <c r="F70" s="3">
        <f>' INDICE ROTACI POR DIVI'!G70</f>
        <v>0</v>
      </c>
      <c r="G70" s="34">
        <f>2*31</f>
        <v>62</v>
      </c>
      <c r="H70" s="35">
        <f t="shared" si="48"/>
        <v>0</v>
      </c>
      <c r="I70" s="3">
        <f>' INDICE ROTACI POR DIVI'!K58</f>
        <v>0</v>
      </c>
      <c r="J70" s="34">
        <f>6*31</f>
        <v>186</v>
      </c>
      <c r="K70" s="35">
        <f t="shared" si="50"/>
        <v>0</v>
      </c>
      <c r="L70" s="3">
        <f>' INDICE ROTACI POR DIVI'!O70</f>
        <v>0</v>
      </c>
      <c r="M70" s="34">
        <f>1*31</f>
        <v>31</v>
      </c>
      <c r="N70" s="35">
        <f t="shared" si="52"/>
        <v>0</v>
      </c>
      <c r="P70" s="32">
        <f t="shared" si="53"/>
        <v>0</v>
      </c>
      <c r="Q70" s="32">
        <f t="shared" si="56"/>
        <v>310</v>
      </c>
      <c r="R70" s="32">
        <f t="shared" si="54"/>
        <v>310</v>
      </c>
      <c r="S70" s="32">
        <f t="shared" si="57"/>
        <v>1</v>
      </c>
    </row>
    <row r="71" spans="2:19" x14ac:dyDescent="0.25">
      <c r="B71" t="s">
        <v>3</v>
      </c>
      <c r="C71" s="3">
        <f>' INDICE ROTACI POR DIVI'!C71</f>
        <v>0</v>
      </c>
      <c r="D71" s="3">
        <f>15*31</f>
        <v>465</v>
      </c>
      <c r="E71" s="35">
        <f t="shared" si="55"/>
        <v>0</v>
      </c>
      <c r="F71" s="3">
        <f>' INDICE ROTACI POR DIVI'!G71</f>
        <v>0</v>
      </c>
      <c r="G71" s="34">
        <f>6*31</f>
        <v>186</v>
      </c>
      <c r="H71" s="35">
        <f t="shared" si="48"/>
        <v>0</v>
      </c>
      <c r="I71" s="3">
        <f>' INDICE ROTACI POR DIVI'!K59</f>
        <v>0</v>
      </c>
      <c r="J71" s="34">
        <f>10*31</f>
        <v>310</v>
      </c>
      <c r="K71" s="35">
        <f t="shared" si="50"/>
        <v>0</v>
      </c>
      <c r="L71" s="3">
        <f>' INDICE ROTACI POR DIVI'!O71</f>
        <v>0</v>
      </c>
      <c r="M71" s="34">
        <f>5*31</f>
        <v>155</v>
      </c>
      <c r="N71" s="35">
        <f t="shared" si="52"/>
        <v>0</v>
      </c>
      <c r="P71" s="32">
        <f t="shared" si="53"/>
        <v>0</v>
      </c>
      <c r="Q71" s="32">
        <f t="shared" si="56"/>
        <v>1116</v>
      </c>
      <c r="R71" s="32">
        <f t="shared" si="54"/>
        <v>1116</v>
      </c>
      <c r="S71" s="32">
        <f t="shared" si="57"/>
        <v>1</v>
      </c>
    </row>
    <row r="72" spans="2:19" x14ac:dyDescent="0.25">
      <c r="B72" t="s">
        <v>4</v>
      </c>
      <c r="C72" s="3">
        <f>' INDICE ROTACI POR DIVI'!C72</f>
        <v>0</v>
      </c>
      <c r="D72" s="3">
        <f>3*31</f>
        <v>93</v>
      </c>
      <c r="E72" s="35">
        <f t="shared" si="55"/>
        <v>0</v>
      </c>
      <c r="F72" s="3">
        <f>' INDICE ROTACI POR DIVI'!G72</f>
        <v>0</v>
      </c>
      <c r="G72" s="34">
        <f>2*31</f>
        <v>62</v>
      </c>
      <c r="H72" s="35">
        <f t="shared" si="48"/>
        <v>0</v>
      </c>
      <c r="I72" s="3">
        <f>' INDICE ROTACI POR DIVI'!K60</f>
        <v>0</v>
      </c>
      <c r="J72" s="34">
        <f>5*31</f>
        <v>155</v>
      </c>
      <c r="K72" s="35">
        <f t="shared" si="50"/>
        <v>0</v>
      </c>
      <c r="L72" s="3">
        <f>' INDICE ROTACI POR DIVI'!O72</f>
        <v>0</v>
      </c>
      <c r="M72" s="34">
        <f>1*31</f>
        <v>31</v>
      </c>
      <c r="N72" s="35">
        <f t="shared" si="52"/>
        <v>0</v>
      </c>
      <c r="P72" s="32">
        <f t="shared" si="53"/>
        <v>0</v>
      </c>
      <c r="Q72" s="32">
        <f t="shared" si="56"/>
        <v>341</v>
      </c>
      <c r="R72" s="32">
        <f t="shared" si="54"/>
        <v>341</v>
      </c>
      <c r="S72" s="32">
        <f t="shared" si="57"/>
        <v>1</v>
      </c>
    </row>
    <row r="73" spans="2:19" x14ac:dyDescent="0.25">
      <c r="B73" t="s">
        <v>5</v>
      </c>
      <c r="C73" s="3">
        <f>' INDICE ROTACI POR DIVI'!C73</f>
        <v>0</v>
      </c>
      <c r="D73" s="3">
        <f>2*31</f>
        <v>62</v>
      </c>
      <c r="E73" s="35">
        <f t="shared" si="55"/>
        <v>0</v>
      </c>
      <c r="F73" s="3">
        <f>' INDICE ROTACI POR DIVI'!G73</f>
        <v>0</v>
      </c>
      <c r="G73" s="34">
        <f>2*31</f>
        <v>62</v>
      </c>
      <c r="H73" s="35">
        <f t="shared" si="48"/>
        <v>0</v>
      </c>
      <c r="I73" s="3">
        <f>' INDICE ROTACI POR DIVI'!K61</f>
        <v>0</v>
      </c>
      <c r="J73" s="34">
        <f>2*31</f>
        <v>62</v>
      </c>
      <c r="K73" s="35">
        <f t="shared" si="50"/>
        <v>0</v>
      </c>
      <c r="L73" s="3">
        <f>' INDICE ROTACI POR DIVI'!O73</f>
        <v>0</v>
      </c>
      <c r="M73" s="34">
        <f>1*31</f>
        <v>31</v>
      </c>
      <c r="N73" s="35">
        <f t="shared" si="52"/>
        <v>0</v>
      </c>
      <c r="P73" s="32">
        <f t="shared" si="53"/>
        <v>0</v>
      </c>
      <c r="Q73" s="32">
        <f t="shared" si="56"/>
        <v>217</v>
      </c>
      <c r="R73" s="32">
        <f t="shared" si="54"/>
        <v>217</v>
      </c>
      <c r="S73" s="32">
        <f t="shared" si="57"/>
        <v>1</v>
      </c>
    </row>
    <row r="74" spans="2:19" x14ac:dyDescent="0.25">
      <c r="B74" t="s">
        <v>192</v>
      </c>
      <c r="C74" s="3">
        <f>' INDICE ROTACI POR DIVI'!C74</f>
        <v>0</v>
      </c>
      <c r="D74" s="3">
        <f>42*31</f>
        <v>1302</v>
      </c>
      <c r="E74" s="35">
        <f t="shared" si="55"/>
        <v>0</v>
      </c>
      <c r="F74" s="3">
        <f>' INDICE ROTACI POR DIVI'!G74</f>
        <v>0</v>
      </c>
      <c r="G74" s="3">
        <f>25*31</f>
        <v>775</v>
      </c>
      <c r="H74" s="35">
        <f t="shared" si="48"/>
        <v>0</v>
      </c>
      <c r="I74" s="3">
        <f>' INDICE ROTACI POR DIVI'!K62</f>
        <v>0</v>
      </c>
      <c r="J74" s="3">
        <f>59*31</f>
        <v>1829</v>
      </c>
      <c r="K74" s="35">
        <f t="shared" si="50"/>
        <v>0</v>
      </c>
      <c r="L74" s="3">
        <f>' INDICE ROTACI POR DIVI'!O74</f>
        <v>0</v>
      </c>
      <c r="M74" s="3">
        <f>24*31</f>
        <v>744</v>
      </c>
      <c r="N74" s="35">
        <f t="shared" si="52"/>
        <v>0</v>
      </c>
    </row>
    <row r="77" spans="2:19" x14ac:dyDescent="0.25">
      <c r="B77" s="250" t="s">
        <v>16</v>
      </c>
      <c r="C77" s="253" t="s">
        <v>27</v>
      </c>
      <c r="D77" s="253"/>
      <c r="E77" s="253"/>
      <c r="F77" s="253" t="s">
        <v>28</v>
      </c>
      <c r="G77" s="253"/>
      <c r="H77" s="253"/>
      <c r="I77" s="253" t="s">
        <v>29</v>
      </c>
      <c r="J77" s="253"/>
      <c r="K77" s="253"/>
      <c r="L77" s="253" t="s">
        <v>30</v>
      </c>
      <c r="M77" s="253"/>
      <c r="N77" s="253"/>
      <c r="O77" s="3"/>
      <c r="P77" s="3"/>
      <c r="Q77" s="3"/>
    </row>
    <row r="78" spans="2:19" x14ac:dyDescent="0.25">
      <c r="B78" s="250"/>
      <c r="C78" s="253"/>
      <c r="D78" s="253"/>
      <c r="E78" s="253"/>
      <c r="F78" s="253"/>
      <c r="G78" s="253"/>
      <c r="H78" s="253"/>
      <c r="I78" s="253"/>
      <c r="J78" s="253"/>
      <c r="K78" s="253"/>
      <c r="L78" s="253"/>
      <c r="M78" s="253"/>
      <c r="N78" s="253"/>
      <c r="O78" s="3"/>
      <c r="P78" s="3"/>
      <c r="Q78" s="3"/>
    </row>
    <row r="79" spans="2:19" ht="30" x14ac:dyDescent="0.25">
      <c r="B79" s="3" t="s">
        <v>9</v>
      </c>
      <c r="C79" s="1" t="s">
        <v>33</v>
      </c>
      <c r="D79" s="1" t="s">
        <v>34</v>
      </c>
      <c r="E79" s="1"/>
      <c r="F79" s="1" t="s">
        <v>33</v>
      </c>
      <c r="G79" s="1" t="s">
        <v>34</v>
      </c>
      <c r="H79" s="1"/>
      <c r="I79" s="1" t="s">
        <v>33</v>
      </c>
      <c r="J79" s="1" t="s">
        <v>34</v>
      </c>
      <c r="K79" s="1"/>
      <c r="L79" s="1" t="s">
        <v>33</v>
      </c>
      <c r="M79" s="1" t="s">
        <v>34</v>
      </c>
      <c r="N79" s="1"/>
      <c r="O79" s="3"/>
      <c r="P79" s="3"/>
      <c r="Q79" s="3"/>
    </row>
    <row r="80" spans="2:19" x14ac:dyDescent="0.25">
      <c r="B80" t="s">
        <v>0</v>
      </c>
      <c r="C80" s="3">
        <f>SUM(C81:C86)</f>
        <v>0</v>
      </c>
      <c r="D80" s="3">
        <f>SUM(D81:D86)</f>
        <v>3360</v>
      </c>
      <c r="E80" s="33">
        <f>C80/D80</f>
        <v>0</v>
      </c>
      <c r="F80" s="3">
        <f t="shared" ref="F80:G80" si="58">SUM(F81:F86)</f>
        <v>0</v>
      </c>
      <c r="G80" s="3">
        <f t="shared" si="58"/>
        <v>2076</v>
      </c>
      <c r="H80" s="33">
        <f t="shared" ref="H80:H86" si="59">F80/G80</f>
        <v>0</v>
      </c>
      <c r="I80" s="3">
        <f t="shared" ref="I80:J80" si="60">SUM(I81:I86)</f>
        <v>0</v>
      </c>
      <c r="J80" s="3">
        <f t="shared" si="60"/>
        <v>3840</v>
      </c>
      <c r="K80" s="33">
        <f t="shared" ref="K80:K86" si="61">I80/J80</f>
        <v>0</v>
      </c>
      <c r="L80" s="3">
        <f t="shared" ref="L80:M80" si="62">SUM(L81:L86)</f>
        <v>0</v>
      </c>
      <c r="M80" s="3">
        <f t="shared" si="62"/>
        <v>2130</v>
      </c>
      <c r="N80" s="33">
        <f t="shared" ref="N80:N86" si="63">L80/M80</f>
        <v>0</v>
      </c>
      <c r="O80" s="3"/>
      <c r="P80" s="33">
        <f t="shared" ref="P80:P86" si="64">C80+F80+I80+L80</f>
        <v>0</v>
      </c>
      <c r="Q80" s="33">
        <f>D80+G80+J80+M80</f>
        <v>11406</v>
      </c>
      <c r="R80" s="33">
        <f t="shared" ref="R80:R86" si="65">D80+G80+J80+M80</f>
        <v>11406</v>
      </c>
      <c r="S80" s="32">
        <f>(R80-P80)/Q80</f>
        <v>1</v>
      </c>
    </row>
    <row r="81" spans="2:19" x14ac:dyDescent="0.25">
      <c r="B81" t="s">
        <v>1</v>
      </c>
      <c r="C81" s="124">
        <f>'HOSP 06 DIAS DE ESTANCIA DIV'!C81</f>
        <v>0</v>
      </c>
      <c r="D81" s="3">
        <f>49*30</f>
        <v>1470</v>
      </c>
      <c r="E81" s="33">
        <f t="shared" ref="E81:E86" si="66">C81/D81</f>
        <v>0</v>
      </c>
      <c r="F81" s="124">
        <f>'HOSP 06 DIAS DE ESTANCIA DIV'!F81</f>
        <v>0</v>
      </c>
      <c r="G81" s="34">
        <f>37*30</f>
        <v>1110</v>
      </c>
      <c r="H81" s="33">
        <f t="shared" si="59"/>
        <v>0</v>
      </c>
      <c r="I81" s="3">
        <f>'HOSP 06 DIAS DE ESTANCIA DIV'!I81</f>
        <v>0</v>
      </c>
      <c r="J81" s="34">
        <f>46*30</f>
        <v>1380</v>
      </c>
      <c r="K81" s="33">
        <f t="shared" si="61"/>
        <v>0</v>
      </c>
      <c r="L81" s="124">
        <f>'HOSP 06 DIAS DE ESTANCIA DIV'!L81</f>
        <v>0</v>
      </c>
      <c r="M81" s="34">
        <f>39*30</f>
        <v>1170</v>
      </c>
      <c r="N81" s="33">
        <f t="shared" si="63"/>
        <v>0</v>
      </c>
      <c r="O81" s="3"/>
      <c r="P81" s="33">
        <f t="shared" si="64"/>
        <v>0</v>
      </c>
      <c r="Q81" s="33">
        <f t="shared" ref="Q81:Q86" si="67">D81+G81+J81+M81</f>
        <v>5130</v>
      </c>
      <c r="R81" s="33">
        <f t="shared" si="65"/>
        <v>5130</v>
      </c>
      <c r="S81" s="32">
        <f t="shared" ref="S81:S86" si="68">(R81-P81)/Q81</f>
        <v>1</v>
      </c>
    </row>
    <row r="82" spans="2:19" x14ac:dyDescent="0.25">
      <c r="B82" t="s">
        <v>2</v>
      </c>
      <c r="C82" s="124">
        <f>'HOSP 06 DIAS DE ESTANCIA DIV'!C82</f>
        <v>0</v>
      </c>
      <c r="D82" s="3">
        <f>1*30</f>
        <v>30</v>
      </c>
      <c r="E82" s="33">
        <f t="shared" si="66"/>
        <v>0</v>
      </c>
      <c r="F82" s="124">
        <f>'HOSP 06 DIAS DE ESTANCIA DIV'!F82</f>
        <v>0</v>
      </c>
      <c r="G82" s="34">
        <f>2*30</f>
        <v>60</v>
      </c>
      <c r="H82" s="33">
        <f t="shared" si="59"/>
        <v>0</v>
      </c>
      <c r="I82" s="3">
        <f>'HOSP 06 DIAS DE ESTANCIA DIV'!I82</f>
        <v>0</v>
      </c>
      <c r="J82" s="34">
        <f>6*30</f>
        <v>180</v>
      </c>
      <c r="K82" s="33">
        <f t="shared" si="61"/>
        <v>0</v>
      </c>
      <c r="L82" s="124">
        <f>'HOSP 06 DIAS DE ESTANCIA DIV'!L82</f>
        <v>0</v>
      </c>
      <c r="M82" s="34">
        <f>1*30</f>
        <v>30</v>
      </c>
      <c r="N82" s="33">
        <f t="shared" si="63"/>
        <v>0</v>
      </c>
      <c r="O82" s="3"/>
      <c r="P82" s="33">
        <f t="shared" si="64"/>
        <v>0</v>
      </c>
      <c r="Q82" s="33">
        <f t="shared" si="67"/>
        <v>300</v>
      </c>
      <c r="R82" s="33">
        <f t="shared" si="65"/>
        <v>300</v>
      </c>
      <c r="S82" s="32">
        <f t="shared" si="68"/>
        <v>1</v>
      </c>
    </row>
    <row r="83" spans="2:19" x14ac:dyDescent="0.25">
      <c r="B83" t="s">
        <v>3</v>
      </c>
      <c r="C83" s="124">
        <f>'HOSP 06 DIAS DE ESTANCIA DIV'!C83</f>
        <v>0</v>
      </c>
      <c r="D83" s="3">
        <f>15*30</f>
        <v>450</v>
      </c>
      <c r="E83" s="33">
        <f t="shared" si="66"/>
        <v>0</v>
      </c>
      <c r="F83" s="124">
        <f>'HOSP 06 DIAS DE ESTANCIA DIV'!F83</f>
        <v>0</v>
      </c>
      <c r="G83" s="34">
        <f>6*30</f>
        <v>180</v>
      </c>
      <c r="H83" s="33">
        <f t="shared" si="59"/>
        <v>0</v>
      </c>
      <c r="I83" s="3">
        <f>'HOSP 06 DIAS DE ESTANCIA DIV'!I83</f>
        <v>0</v>
      </c>
      <c r="J83" s="34">
        <f>10*30</f>
        <v>300</v>
      </c>
      <c r="K83" s="33">
        <f t="shared" si="61"/>
        <v>0</v>
      </c>
      <c r="L83" s="124">
        <f>'HOSP 06 DIAS DE ESTANCIA DIV'!L83</f>
        <v>0</v>
      </c>
      <c r="M83" s="34">
        <f>5*30</f>
        <v>150</v>
      </c>
      <c r="N83" s="33">
        <f t="shared" si="63"/>
        <v>0</v>
      </c>
      <c r="O83" s="3"/>
      <c r="P83" s="33">
        <f t="shared" si="64"/>
        <v>0</v>
      </c>
      <c r="Q83" s="33">
        <f t="shared" si="67"/>
        <v>1080</v>
      </c>
      <c r="R83" s="33">
        <f t="shared" si="65"/>
        <v>1080</v>
      </c>
      <c r="S83" s="32">
        <f t="shared" si="68"/>
        <v>1</v>
      </c>
    </row>
    <row r="84" spans="2:19" x14ac:dyDescent="0.25">
      <c r="B84" t="s">
        <v>4</v>
      </c>
      <c r="C84" s="124">
        <f>'HOSP 06 DIAS DE ESTANCIA DIV'!C84</f>
        <v>0</v>
      </c>
      <c r="D84" s="3">
        <f>3*30</f>
        <v>90</v>
      </c>
      <c r="E84" s="33">
        <f t="shared" si="66"/>
        <v>0</v>
      </c>
      <c r="F84" s="124">
        <f>'HOSP 06 DIAS DE ESTANCIA DIV'!F84</f>
        <v>0</v>
      </c>
      <c r="G84" s="34">
        <f>2*3</f>
        <v>6</v>
      </c>
      <c r="H84" s="33">
        <f t="shared" si="59"/>
        <v>0</v>
      </c>
      <c r="I84" s="3">
        <f>'HOSP 06 DIAS DE ESTANCIA DIV'!I84</f>
        <v>0</v>
      </c>
      <c r="J84" s="34">
        <f>5*30</f>
        <v>150</v>
      </c>
      <c r="K84" s="33">
        <f t="shared" si="61"/>
        <v>0</v>
      </c>
      <c r="L84" s="124">
        <f>'HOSP 06 DIAS DE ESTANCIA DIV'!L84</f>
        <v>0</v>
      </c>
      <c r="M84" s="34">
        <f>1*30</f>
        <v>30</v>
      </c>
      <c r="N84" s="33">
        <f t="shared" si="63"/>
        <v>0</v>
      </c>
      <c r="O84" s="3"/>
      <c r="P84" s="33">
        <f t="shared" si="64"/>
        <v>0</v>
      </c>
      <c r="Q84" s="33">
        <f t="shared" si="67"/>
        <v>276</v>
      </c>
      <c r="R84" s="33">
        <f t="shared" si="65"/>
        <v>276</v>
      </c>
      <c r="S84" s="32">
        <f t="shared" si="68"/>
        <v>1</v>
      </c>
    </row>
    <row r="85" spans="2:19" x14ac:dyDescent="0.25">
      <c r="B85" t="s">
        <v>5</v>
      </c>
      <c r="C85" s="124">
        <f>'HOSP 06 DIAS DE ESTANCIA DIV'!C85</f>
        <v>0</v>
      </c>
      <c r="D85" s="3">
        <f>2*30</f>
        <v>60</v>
      </c>
      <c r="E85" s="33">
        <f t="shared" si="66"/>
        <v>0</v>
      </c>
      <c r="F85" s="124">
        <f>'HOSP 06 DIAS DE ESTANCIA DIV'!F85</f>
        <v>0</v>
      </c>
      <c r="G85" s="34">
        <f>2*30</f>
        <v>60</v>
      </c>
      <c r="H85" s="33">
        <f t="shared" si="59"/>
        <v>0</v>
      </c>
      <c r="I85" s="3">
        <f>'HOSP 06 DIAS DE ESTANCIA DIV'!I85</f>
        <v>0</v>
      </c>
      <c r="J85" s="34">
        <f>2*30</f>
        <v>60</v>
      </c>
      <c r="K85" s="33">
        <f t="shared" si="61"/>
        <v>0</v>
      </c>
      <c r="L85" s="124">
        <f>'HOSP 06 DIAS DE ESTANCIA DIV'!L85</f>
        <v>0</v>
      </c>
      <c r="M85" s="34">
        <f>1*30</f>
        <v>30</v>
      </c>
      <c r="N85" s="33">
        <f t="shared" si="63"/>
        <v>0</v>
      </c>
      <c r="O85" s="3"/>
      <c r="P85" s="33">
        <f t="shared" si="64"/>
        <v>0</v>
      </c>
      <c r="Q85" s="33">
        <f t="shared" si="67"/>
        <v>210</v>
      </c>
      <c r="R85" s="33">
        <f t="shared" si="65"/>
        <v>210</v>
      </c>
      <c r="S85" s="32">
        <f t="shared" si="68"/>
        <v>1</v>
      </c>
    </row>
    <row r="86" spans="2:19" x14ac:dyDescent="0.25">
      <c r="B86" t="s">
        <v>192</v>
      </c>
      <c r="C86" s="124">
        <f>'HOSP 06 DIAS DE ESTANCIA DIV'!C86</f>
        <v>0</v>
      </c>
      <c r="D86" s="3">
        <f>42*30</f>
        <v>1260</v>
      </c>
      <c r="E86" s="33">
        <f t="shared" si="66"/>
        <v>0</v>
      </c>
      <c r="F86" s="124">
        <f>'HOSP 06 DIAS DE ESTANCIA DIV'!F86</f>
        <v>0</v>
      </c>
      <c r="G86" s="3">
        <f>22*30</f>
        <v>660</v>
      </c>
      <c r="H86" s="33">
        <f t="shared" si="59"/>
        <v>0</v>
      </c>
      <c r="I86" s="3">
        <f>'HOSP 06 DIAS DE ESTANCIA DIV'!I86</f>
        <v>0</v>
      </c>
      <c r="J86" s="3">
        <f>59*30</f>
        <v>1770</v>
      </c>
      <c r="K86" s="33">
        <f t="shared" si="61"/>
        <v>0</v>
      </c>
      <c r="L86" s="124">
        <f>'HOSP 06 DIAS DE ESTANCIA DIV'!L86</f>
        <v>0</v>
      </c>
      <c r="M86" s="34">
        <f>24*30</f>
        <v>720</v>
      </c>
      <c r="N86" s="33">
        <f t="shared" si="63"/>
        <v>0</v>
      </c>
      <c r="P86" s="33">
        <f t="shared" si="64"/>
        <v>0</v>
      </c>
      <c r="Q86" s="33">
        <f t="shared" si="67"/>
        <v>4410</v>
      </c>
      <c r="R86" s="33">
        <f t="shared" si="65"/>
        <v>4410</v>
      </c>
      <c r="S86" s="32">
        <f t="shared" si="68"/>
        <v>1</v>
      </c>
    </row>
    <row r="89" spans="2:19" x14ac:dyDescent="0.25">
      <c r="B89" s="250" t="s">
        <v>49</v>
      </c>
      <c r="C89" s="253" t="s">
        <v>27</v>
      </c>
      <c r="D89" s="253"/>
      <c r="E89" s="253"/>
      <c r="F89" s="253" t="s">
        <v>28</v>
      </c>
      <c r="G89" s="253"/>
      <c r="H89" s="253"/>
      <c r="I89" s="253" t="s">
        <v>29</v>
      </c>
      <c r="J89" s="253"/>
      <c r="K89" s="253"/>
      <c r="L89" s="253" t="s">
        <v>30</v>
      </c>
      <c r="M89" s="253"/>
      <c r="N89" s="253"/>
    </row>
    <row r="90" spans="2:19" x14ac:dyDescent="0.25">
      <c r="B90" s="250"/>
      <c r="C90" s="253"/>
      <c r="D90" s="253"/>
      <c r="E90" s="253"/>
      <c r="F90" s="253"/>
      <c r="G90" s="253"/>
      <c r="H90" s="253"/>
      <c r="I90" s="253"/>
      <c r="J90" s="253"/>
      <c r="K90" s="253"/>
      <c r="L90" s="253"/>
      <c r="M90" s="253"/>
      <c r="N90" s="253"/>
    </row>
    <row r="91" spans="2:19" ht="30" x14ac:dyDescent="0.25">
      <c r="B91" s="3" t="s">
        <v>9</v>
      </c>
      <c r="C91" s="1" t="s">
        <v>33</v>
      </c>
      <c r="D91" s="1" t="s">
        <v>34</v>
      </c>
      <c r="E91" s="1"/>
      <c r="F91" s="1" t="s">
        <v>33</v>
      </c>
      <c r="G91" s="1" t="s">
        <v>34</v>
      </c>
      <c r="H91" s="1"/>
      <c r="I91" s="1" t="s">
        <v>33</v>
      </c>
      <c r="J91" s="1" t="s">
        <v>34</v>
      </c>
      <c r="K91" s="1"/>
      <c r="L91" s="1" t="s">
        <v>33</v>
      </c>
      <c r="M91" s="1" t="s">
        <v>34</v>
      </c>
      <c r="N91" s="1"/>
    </row>
    <row r="92" spans="2:19" x14ac:dyDescent="0.25">
      <c r="B92" t="s">
        <v>0</v>
      </c>
      <c r="C92" s="3">
        <f>SUM(C93:C97)</f>
        <v>0</v>
      </c>
      <c r="D92" s="3">
        <f>SUM(D93:D97)</f>
        <v>2170</v>
      </c>
      <c r="E92" s="33">
        <f>C92/D92</f>
        <v>0</v>
      </c>
      <c r="F92" s="3">
        <f t="shared" ref="F92:G92" si="69">SUM(F93:F97)</f>
        <v>0</v>
      </c>
      <c r="G92" s="3">
        <f t="shared" si="69"/>
        <v>1519</v>
      </c>
      <c r="H92" s="33">
        <f t="shared" ref="H92:H98" si="70">F92/G92</f>
        <v>0</v>
      </c>
      <c r="I92" s="3">
        <f t="shared" ref="I92:J92" si="71">SUM(I93:I97)</f>
        <v>0</v>
      </c>
      <c r="J92" s="3">
        <f t="shared" si="71"/>
        <v>2139</v>
      </c>
      <c r="K92" s="33">
        <f t="shared" ref="K92:K98" si="72">I92/J92</f>
        <v>0</v>
      </c>
      <c r="L92" s="3">
        <f t="shared" ref="L92:M92" si="73">SUM(L93:L97)</f>
        <v>0</v>
      </c>
      <c r="M92" s="3">
        <f t="shared" si="73"/>
        <v>1457</v>
      </c>
      <c r="N92" s="33">
        <f t="shared" ref="N92:N98" si="74">L92/M92</f>
        <v>0</v>
      </c>
      <c r="P92" s="33">
        <f t="shared" ref="P92:P98" si="75">C92+F92+I92+L92</f>
        <v>0</v>
      </c>
      <c r="Q92" s="33">
        <f>D92+G92+J92+M92</f>
        <v>7285</v>
      </c>
      <c r="R92" s="33">
        <f t="shared" ref="R92:R98" si="76">D92+G92+J92+M92</f>
        <v>7285</v>
      </c>
      <c r="S92" s="32">
        <f>(R92-P92)/Q92</f>
        <v>1</v>
      </c>
    </row>
    <row r="93" spans="2:19" x14ac:dyDescent="0.25">
      <c r="B93" t="s">
        <v>1</v>
      </c>
      <c r="C93" s="124">
        <f>' INDICE ROTACI POR DIVI'!C93</f>
        <v>0</v>
      </c>
      <c r="D93" s="3">
        <f>49*31</f>
        <v>1519</v>
      </c>
      <c r="E93" s="33">
        <f t="shared" ref="E93:E98" si="77">C93/D93</f>
        <v>0</v>
      </c>
      <c r="F93" s="124">
        <f>' INDICE ROTACI POR DIVI'!G93</f>
        <v>0</v>
      </c>
      <c r="G93" s="34">
        <f>37*31</f>
        <v>1147</v>
      </c>
      <c r="H93" s="33">
        <f t="shared" si="70"/>
        <v>0</v>
      </c>
      <c r="I93" s="124">
        <f>' INDICE ROTACI POR DIVI'!K93</f>
        <v>0</v>
      </c>
      <c r="J93" s="34">
        <f>46*31</f>
        <v>1426</v>
      </c>
      <c r="K93" s="33">
        <f t="shared" si="72"/>
        <v>0</v>
      </c>
      <c r="L93" s="124">
        <f>' INDICE ROTACI POR DIVI'!O93</f>
        <v>0</v>
      </c>
      <c r="M93" s="34">
        <f>39*31</f>
        <v>1209</v>
      </c>
      <c r="N93" s="33">
        <f t="shared" si="74"/>
        <v>0</v>
      </c>
      <c r="P93" s="33">
        <f t="shared" si="75"/>
        <v>0</v>
      </c>
      <c r="Q93" s="33">
        <f t="shared" ref="Q93:Q98" si="78">D93+G93+J93+M93</f>
        <v>5301</v>
      </c>
      <c r="R93" s="33">
        <f t="shared" si="76"/>
        <v>5301</v>
      </c>
      <c r="S93" s="32">
        <f t="shared" ref="S93:S98" si="79">(R93-P93)/Q93</f>
        <v>1</v>
      </c>
    </row>
    <row r="94" spans="2:19" x14ac:dyDescent="0.25">
      <c r="B94" t="s">
        <v>2</v>
      </c>
      <c r="C94" s="124">
        <f>' INDICE ROTACI POR DIVI'!C94</f>
        <v>0</v>
      </c>
      <c r="D94" s="3">
        <f>1*31</f>
        <v>31</v>
      </c>
      <c r="E94" s="33">
        <f t="shared" si="77"/>
        <v>0</v>
      </c>
      <c r="F94" s="124">
        <f>' INDICE ROTACI POR DIVI'!G94</f>
        <v>0</v>
      </c>
      <c r="G94" s="34">
        <f>2*31</f>
        <v>62</v>
      </c>
      <c r="H94" s="33">
        <f t="shared" si="70"/>
        <v>0</v>
      </c>
      <c r="I94" s="124">
        <f>' INDICE ROTACI POR DIVI'!K94</f>
        <v>0</v>
      </c>
      <c r="J94" s="34">
        <f>6*31</f>
        <v>186</v>
      </c>
      <c r="K94" s="33">
        <f t="shared" si="72"/>
        <v>0</v>
      </c>
      <c r="L94" s="124">
        <f>' INDICE ROTACI POR DIVI'!O94</f>
        <v>0</v>
      </c>
      <c r="M94" s="34">
        <f>1*31</f>
        <v>31</v>
      </c>
      <c r="N94" s="33">
        <f t="shared" si="74"/>
        <v>0</v>
      </c>
      <c r="P94" s="33">
        <f t="shared" si="75"/>
        <v>0</v>
      </c>
      <c r="Q94" s="33">
        <f t="shared" si="78"/>
        <v>310</v>
      </c>
      <c r="R94" s="33">
        <f t="shared" si="76"/>
        <v>310</v>
      </c>
      <c r="S94" s="32">
        <f t="shared" si="79"/>
        <v>1</v>
      </c>
    </row>
    <row r="95" spans="2:19" x14ac:dyDescent="0.25">
      <c r="B95" t="s">
        <v>3</v>
      </c>
      <c r="C95" s="124">
        <f>' INDICE ROTACI POR DIVI'!C95</f>
        <v>0</v>
      </c>
      <c r="D95" s="3">
        <f>15*31</f>
        <v>465</v>
      </c>
      <c r="E95" s="33">
        <f t="shared" si="77"/>
        <v>0</v>
      </c>
      <c r="F95" s="124">
        <f>' INDICE ROTACI POR DIVI'!G95</f>
        <v>0</v>
      </c>
      <c r="G95" s="34">
        <f>6*31</f>
        <v>186</v>
      </c>
      <c r="H95" s="33">
        <f t="shared" si="70"/>
        <v>0</v>
      </c>
      <c r="I95" s="124">
        <f>' INDICE ROTACI POR DIVI'!K95</f>
        <v>0</v>
      </c>
      <c r="J95" s="34">
        <f>10*31</f>
        <v>310</v>
      </c>
      <c r="K95" s="33">
        <f t="shared" si="72"/>
        <v>0</v>
      </c>
      <c r="L95" s="124">
        <f>' INDICE ROTACI POR DIVI'!O95</f>
        <v>0</v>
      </c>
      <c r="M95" s="34">
        <f>5*31</f>
        <v>155</v>
      </c>
      <c r="N95" s="33">
        <f t="shared" si="74"/>
        <v>0</v>
      </c>
      <c r="P95" s="33">
        <f t="shared" si="75"/>
        <v>0</v>
      </c>
      <c r="Q95" s="33">
        <f t="shared" si="78"/>
        <v>1116</v>
      </c>
      <c r="R95" s="33">
        <f t="shared" si="76"/>
        <v>1116</v>
      </c>
      <c r="S95" s="32">
        <f t="shared" si="79"/>
        <v>1</v>
      </c>
    </row>
    <row r="96" spans="2:19" x14ac:dyDescent="0.25">
      <c r="B96" t="s">
        <v>4</v>
      </c>
      <c r="C96" s="124">
        <f>' INDICE ROTACI POR DIVI'!C96</f>
        <v>0</v>
      </c>
      <c r="D96" s="3">
        <f>3*31</f>
        <v>93</v>
      </c>
      <c r="E96" s="33">
        <f t="shared" si="77"/>
        <v>0</v>
      </c>
      <c r="F96" s="124">
        <f>' INDICE ROTACI POR DIVI'!G96</f>
        <v>0</v>
      </c>
      <c r="G96" s="34">
        <f>2*31</f>
        <v>62</v>
      </c>
      <c r="H96" s="33">
        <f t="shared" si="70"/>
        <v>0</v>
      </c>
      <c r="I96" s="124">
        <f>' INDICE ROTACI POR DIVI'!K96</f>
        <v>0</v>
      </c>
      <c r="J96" s="34">
        <f>5*31</f>
        <v>155</v>
      </c>
      <c r="K96" s="33">
        <f t="shared" si="72"/>
        <v>0</v>
      </c>
      <c r="L96" s="124">
        <f>' INDICE ROTACI POR DIVI'!O96</f>
        <v>0</v>
      </c>
      <c r="M96" s="34">
        <f>1*31</f>
        <v>31</v>
      </c>
      <c r="N96" s="33">
        <f t="shared" si="74"/>
        <v>0</v>
      </c>
      <c r="P96" s="33">
        <f t="shared" si="75"/>
        <v>0</v>
      </c>
      <c r="Q96" s="33">
        <f t="shared" si="78"/>
        <v>341</v>
      </c>
      <c r="R96" s="33">
        <f t="shared" si="76"/>
        <v>341</v>
      </c>
      <c r="S96" s="32">
        <f t="shared" si="79"/>
        <v>1</v>
      </c>
    </row>
    <row r="97" spans="2:19" x14ac:dyDescent="0.25">
      <c r="B97" t="s">
        <v>5</v>
      </c>
      <c r="C97" s="124">
        <f>' INDICE ROTACI POR DIVI'!C97</f>
        <v>0</v>
      </c>
      <c r="D97" s="3">
        <f>2*31</f>
        <v>62</v>
      </c>
      <c r="E97" s="33">
        <f t="shared" si="77"/>
        <v>0</v>
      </c>
      <c r="F97" s="124">
        <f>' INDICE ROTACI POR DIVI'!G97</f>
        <v>0</v>
      </c>
      <c r="G97" s="34">
        <f>2*31</f>
        <v>62</v>
      </c>
      <c r="H97" s="33">
        <f t="shared" si="70"/>
        <v>0</v>
      </c>
      <c r="I97" s="124">
        <f>' INDICE ROTACI POR DIVI'!K97</f>
        <v>0</v>
      </c>
      <c r="J97" s="34">
        <f>2*31</f>
        <v>62</v>
      </c>
      <c r="K97" s="33">
        <f t="shared" si="72"/>
        <v>0</v>
      </c>
      <c r="L97" s="124">
        <f>' INDICE ROTACI POR DIVI'!O97</f>
        <v>0</v>
      </c>
      <c r="M97" s="34">
        <f>1*31</f>
        <v>31</v>
      </c>
      <c r="N97" s="33">
        <f t="shared" si="74"/>
        <v>0</v>
      </c>
      <c r="P97" s="33">
        <f t="shared" si="75"/>
        <v>0</v>
      </c>
      <c r="Q97" s="33">
        <f t="shared" si="78"/>
        <v>217</v>
      </c>
      <c r="R97" s="33">
        <f t="shared" si="76"/>
        <v>217</v>
      </c>
      <c r="S97" s="32">
        <f t="shared" si="79"/>
        <v>1</v>
      </c>
    </row>
    <row r="98" spans="2:19" x14ac:dyDescent="0.25">
      <c r="B98" t="s">
        <v>192</v>
      </c>
      <c r="C98" s="124">
        <f>' INDICE ROTACI POR DIVI'!C98</f>
        <v>0</v>
      </c>
      <c r="D98" s="3">
        <f>42*31</f>
        <v>1302</v>
      </c>
      <c r="E98" s="33">
        <f t="shared" si="77"/>
        <v>0</v>
      </c>
      <c r="F98" s="124">
        <f>' INDICE ROTACI POR DIVI'!G98</f>
        <v>0</v>
      </c>
      <c r="G98" s="3">
        <f>22*31</f>
        <v>682</v>
      </c>
      <c r="H98" s="33">
        <f t="shared" si="70"/>
        <v>0</v>
      </c>
      <c r="I98" s="124">
        <f>' INDICE ROTACI POR DIVI'!K98</f>
        <v>0</v>
      </c>
      <c r="J98" s="3">
        <f>59*31</f>
        <v>1829</v>
      </c>
      <c r="K98" s="33">
        <f t="shared" si="72"/>
        <v>0</v>
      </c>
      <c r="L98" s="124">
        <f>' INDICE ROTACI POR DIVI'!O98</f>
        <v>0</v>
      </c>
      <c r="M98" s="3">
        <f>24*31</f>
        <v>744</v>
      </c>
      <c r="N98" s="33">
        <f t="shared" si="74"/>
        <v>0</v>
      </c>
      <c r="P98" s="33">
        <f t="shared" si="75"/>
        <v>0</v>
      </c>
      <c r="Q98" s="33">
        <f t="shared" si="78"/>
        <v>4557</v>
      </c>
      <c r="R98" s="33">
        <f t="shared" si="76"/>
        <v>4557</v>
      </c>
      <c r="S98" s="32">
        <f t="shared" si="79"/>
        <v>1</v>
      </c>
    </row>
    <row r="101" spans="2:19" x14ac:dyDescent="0.25">
      <c r="B101" s="250" t="s">
        <v>18</v>
      </c>
      <c r="C101" s="253" t="s">
        <v>27</v>
      </c>
      <c r="D101" s="253"/>
      <c r="E101" s="253"/>
      <c r="F101" s="253" t="s">
        <v>28</v>
      </c>
      <c r="G101" s="253"/>
      <c r="H101" s="253"/>
      <c r="I101" s="253" t="s">
        <v>29</v>
      </c>
      <c r="J101" s="253"/>
      <c r="K101" s="253"/>
      <c r="L101" s="253" t="s">
        <v>30</v>
      </c>
      <c r="M101" s="253"/>
      <c r="N101" s="253"/>
    </row>
    <row r="102" spans="2:19" x14ac:dyDescent="0.25">
      <c r="B102" s="250"/>
      <c r="C102" s="253"/>
      <c r="D102" s="253"/>
      <c r="E102" s="253"/>
      <c r="F102" s="253"/>
      <c r="G102" s="253"/>
      <c r="H102" s="253"/>
      <c r="I102" s="253"/>
      <c r="J102" s="253"/>
      <c r="K102" s="253"/>
      <c r="L102" s="253"/>
      <c r="M102" s="253"/>
      <c r="N102" s="253"/>
    </row>
    <row r="103" spans="2:19" ht="30" x14ac:dyDescent="0.25">
      <c r="B103" s="3" t="s">
        <v>9</v>
      </c>
      <c r="C103" s="1" t="s">
        <v>33</v>
      </c>
      <c r="D103" s="1" t="s">
        <v>34</v>
      </c>
      <c r="E103" s="1"/>
      <c r="F103" s="1" t="s">
        <v>33</v>
      </c>
      <c r="G103" s="1" t="s">
        <v>34</v>
      </c>
      <c r="H103" s="1"/>
      <c r="I103" s="1" t="s">
        <v>33</v>
      </c>
      <c r="J103" s="1" t="s">
        <v>34</v>
      </c>
      <c r="K103" s="1"/>
      <c r="L103" s="1" t="s">
        <v>33</v>
      </c>
      <c r="M103" s="1" t="s">
        <v>34</v>
      </c>
      <c r="N103" s="1"/>
    </row>
    <row r="104" spans="2:19" x14ac:dyDescent="0.25">
      <c r="B104" t="s">
        <v>0</v>
      </c>
      <c r="C104" s="3">
        <f>SUM(C105:C109)</f>
        <v>0</v>
      </c>
      <c r="D104" s="3">
        <f>SUM(D105:D109)</f>
        <v>2170</v>
      </c>
      <c r="E104" s="33">
        <f>C104/D104</f>
        <v>0</v>
      </c>
      <c r="F104" s="3">
        <f>SUM(F105:F109)</f>
        <v>0</v>
      </c>
      <c r="G104" s="3">
        <f>SUM(G105:G109)</f>
        <v>1519</v>
      </c>
      <c r="H104" s="33">
        <f>F104/G104</f>
        <v>0</v>
      </c>
      <c r="I104" s="3">
        <f>SUM(I105:I109)</f>
        <v>0</v>
      </c>
      <c r="J104" s="3">
        <f>SUM(J105:J109)</f>
        <v>2139</v>
      </c>
      <c r="K104" s="33">
        <f>I104/J104</f>
        <v>0</v>
      </c>
      <c r="L104" s="3">
        <f>SUM(L105:L109)</f>
        <v>0</v>
      </c>
      <c r="M104" s="3">
        <f>SUM(M105:M109)</f>
        <v>1457</v>
      </c>
      <c r="N104" s="33">
        <f>L104/M104</f>
        <v>0</v>
      </c>
      <c r="P104" s="33">
        <f t="shared" ref="P104:P110" si="80">C104+F104+I104+L104</f>
        <v>0</v>
      </c>
      <c r="Q104" s="33">
        <f>D104+G104+J104+M104</f>
        <v>7285</v>
      </c>
      <c r="R104" s="33">
        <f t="shared" ref="R104:R110" si="81">D104+G104+J104+M104</f>
        <v>7285</v>
      </c>
      <c r="S104" s="32">
        <f>(R104-P104)/Q104</f>
        <v>1</v>
      </c>
    </row>
    <row r="105" spans="2:19" x14ac:dyDescent="0.25">
      <c r="B105" t="s">
        <v>1</v>
      </c>
      <c r="C105" s="124">
        <f>' INDICE ROTACI POR DIVI'!C105</f>
        <v>0</v>
      </c>
      <c r="D105" s="3">
        <f>49*31</f>
        <v>1519</v>
      </c>
      <c r="E105" s="33">
        <f t="shared" ref="E105:E110" si="82">C105/D105</f>
        <v>0</v>
      </c>
      <c r="F105" s="124">
        <f>' INDICE ROTACI POR DIVI'!G105</f>
        <v>0</v>
      </c>
      <c r="G105" s="34">
        <f>37*31</f>
        <v>1147</v>
      </c>
      <c r="H105" s="33">
        <f t="shared" ref="H105:H110" si="83">F105/G105</f>
        <v>0</v>
      </c>
      <c r="I105" s="124">
        <f>' INDICE ROTACI POR DIVI'!K105</f>
        <v>0</v>
      </c>
      <c r="J105" s="34">
        <f>46*31</f>
        <v>1426</v>
      </c>
      <c r="K105" s="33">
        <f t="shared" ref="K105:K110" si="84">I105/J105</f>
        <v>0</v>
      </c>
      <c r="L105" s="124">
        <f>' INDICE ROTACI POR DIVI'!O105</f>
        <v>0</v>
      </c>
      <c r="M105" s="34">
        <f>39*31</f>
        <v>1209</v>
      </c>
      <c r="N105" s="33">
        <f t="shared" ref="N105:N110" si="85">L105/M105</f>
        <v>0</v>
      </c>
      <c r="P105" s="33">
        <f t="shared" si="80"/>
        <v>0</v>
      </c>
      <c r="Q105" s="33">
        <f t="shared" ref="Q105:Q110" si="86">D105+G105+J105+M105</f>
        <v>5301</v>
      </c>
      <c r="R105" s="33">
        <f t="shared" si="81"/>
        <v>5301</v>
      </c>
      <c r="S105" s="32">
        <f t="shared" ref="S105:S110" si="87">(R105-P105)/Q105</f>
        <v>1</v>
      </c>
    </row>
    <row r="106" spans="2:19" x14ac:dyDescent="0.25">
      <c r="B106" t="s">
        <v>2</v>
      </c>
      <c r="C106" s="124">
        <f>' INDICE ROTACI POR DIVI'!C106</f>
        <v>0</v>
      </c>
      <c r="D106" s="3">
        <f>1*31</f>
        <v>31</v>
      </c>
      <c r="E106" s="33">
        <f t="shared" si="82"/>
        <v>0</v>
      </c>
      <c r="F106" s="124">
        <f>' INDICE ROTACI POR DIVI'!G106</f>
        <v>0</v>
      </c>
      <c r="G106" s="34">
        <f>2*31</f>
        <v>62</v>
      </c>
      <c r="H106" s="33">
        <f t="shared" si="83"/>
        <v>0</v>
      </c>
      <c r="I106" s="124">
        <f>' INDICE ROTACI POR DIVI'!K106</f>
        <v>0</v>
      </c>
      <c r="J106" s="34">
        <f>6*31</f>
        <v>186</v>
      </c>
      <c r="K106" s="33">
        <f t="shared" si="84"/>
        <v>0</v>
      </c>
      <c r="L106" s="124">
        <f>' INDICE ROTACI POR DIVI'!O106</f>
        <v>0</v>
      </c>
      <c r="M106" s="34">
        <f>1*31</f>
        <v>31</v>
      </c>
      <c r="N106" s="33">
        <f t="shared" si="85"/>
        <v>0</v>
      </c>
      <c r="P106" s="33">
        <f t="shared" si="80"/>
        <v>0</v>
      </c>
      <c r="Q106" s="33">
        <f t="shared" si="86"/>
        <v>310</v>
      </c>
      <c r="R106" s="33">
        <f t="shared" si="81"/>
        <v>310</v>
      </c>
      <c r="S106" s="32">
        <f t="shared" si="87"/>
        <v>1</v>
      </c>
    </row>
    <row r="107" spans="2:19" x14ac:dyDescent="0.25">
      <c r="B107" t="s">
        <v>3</v>
      </c>
      <c r="C107" s="124">
        <f>' INDICE ROTACI POR DIVI'!C107</f>
        <v>0</v>
      </c>
      <c r="D107" s="3">
        <f>15*31</f>
        <v>465</v>
      </c>
      <c r="E107" s="33">
        <f t="shared" si="82"/>
        <v>0</v>
      </c>
      <c r="F107" s="124">
        <f>' INDICE ROTACI POR DIVI'!G107</f>
        <v>0</v>
      </c>
      <c r="G107" s="34">
        <f>6*31</f>
        <v>186</v>
      </c>
      <c r="H107" s="33">
        <f t="shared" si="83"/>
        <v>0</v>
      </c>
      <c r="I107" s="124">
        <f>' INDICE ROTACI POR DIVI'!K107</f>
        <v>0</v>
      </c>
      <c r="J107" s="34">
        <f>10*31</f>
        <v>310</v>
      </c>
      <c r="K107" s="33">
        <f t="shared" si="84"/>
        <v>0</v>
      </c>
      <c r="L107" s="124">
        <f>' INDICE ROTACI POR DIVI'!O107</f>
        <v>0</v>
      </c>
      <c r="M107" s="34">
        <f>5*31</f>
        <v>155</v>
      </c>
      <c r="N107" s="33">
        <f t="shared" si="85"/>
        <v>0</v>
      </c>
      <c r="P107" s="33">
        <f t="shared" si="80"/>
        <v>0</v>
      </c>
      <c r="Q107" s="33">
        <f t="shared" si="86"/>
        <v>1116</v>
      </c>
      <c r="R107" s="33">
        <f t="shared" si="81"/>
        <v>1116</v>
      </c>
      <c r="S107" s="32">
        <f t="shared" si="87"/>
        <v>1</v>
      </c>
    </row>
    <row r="108" spans="2:19" x14ac:dyDescent="0.25">
      <c r="B108" t="s">
        <v>4</v>
      </c>
      <c r="C108" s="124">
        <f>' INDICE ROTACI POR DIVI'!C108</f>
        <v>0</v>
      </c>
      <c r="D108" s="3">
        <f>3*31</f>
        <v>93</v>
      </c>
      <c r="E108" s="33">
        <f t="shared" si="82"/>
        <v>0</v>
      </c>
      <c r="F108" s="124">
        <f>' INDICE ROTACI POR DIVI'!G108</f>
        <v>0</v>
      </c>
      <c r="G108" s="34">
        <f>2*31</f>
        <v>62</v>
      </c>
      <c r="H108" s="33">
        <f t="shared" si="83"/>
        <v>0</v>
      </c>
      <c r="I108" s="124">
        <f>' INDICE ROTACI POR DIVI'!K108</f>
        <v>0</v>
      </c>
      <c r="J108" s="34">
        <f>5*31</f>
        <v>155</v>
      </c>
      <c r="K108" s="33">
        <f t="shared" si="84"/>
        <v>0</v>
      </c>
      <c r="L108" s="124">
        <f>' INDICE ROTACI POR DIVI'!O108</f>
        <v>0</v>
      </c>
      <c r="M108" s="34">
        <f>1*31</f>
        <v>31</v>
      </c>
      <c r="N108" s="33">
        <f t="shared" si="85"/>
        <v>0</v>
      </c>
      <c r="P108" s="33">
        <f t="shared" si="80"/>
        <v>0</v>
      </c>
      <c r="Q108" s="33">
        <f t="shared" si="86"/>
        <v>341</v>
      </c>
      <c r="R108" s="33">
        <f t="shared" si="81"/>
        <v>341</v>
      </c>
      <c r="S108" s="32">
        <f t="shared" si="87"/>
        <v>1</v>
      </c>
    </row>
    <row r="109" spans="2:19" x14ac:dyDescent="0.25">
      <c r="B109" t="s">
        <v>5</v>
      </c>
      <c r="C109" s="124">
        <f>' INDICE ROTACI POR DIVI'!C109</f>
        <v>0</v>
      </c>
      <c r="D109" s="3">
        <f>2*31</f>
        <v>62</v>
      </c>
      <c r="E109" s="33">
        <f t="shared" si="82"/>
        <v>0</v>
      </c>
      <c r="F109" s="124">
        <f>' INDICE ROTACI POR DIVI'!G109</f>
        <v>0</v>
      </c>
      <c r="G109" s="34">
        <f>2*31</f>
        <v>62</v>
      </c>
      <c r="H109" s="33">
        <f t="shared" si="83"/>
        <v>0</v>
      </c>
      <c r="I109" s="124">
        <f>' INDICE ROTACI POR DIVI'!K109</f>
        <v>0</v>
      </c>
      <c r="J109" s="34">
        <f>2*31</f>
        <v>62</v>
      </c>
      <c r="K109" s="33">
        <f t="shared" si="84"/>
        <v>0</v>
      </c>
      <c r="L109" s="124">
        <f>' INDICE ROTACI POR DIVI'!O109</f>
        <v>0</v>
      </c>
      <c r="M109" s="34">
        <f>1*31</f>
        <v>31</v>
      </c>
      <c r="N109" s="33">
        <f t="shared" si="85"/>
        <v>0</v>
      </c>
      <c r="P109" s="33">
        <f t="shared" si="80"/>
        <v>0</v>
      </c>
      <c r="Q109" s="33">
        <f t="shared" si="86"/>
        <v>217</v>
      </c>
      <c r="R109" s="33">
        <f t="shared" si="81"/>
        <v>217</v>
      </c>
      <c r="S109" s="32">
        <f t="shared" si="87"/>
        <v>1</v>
      </c>
    </row>
    <row r="110" spans="2:19" x14ac:dyDescent="0.25">
      <c r="B110" t="s">
        <v>192</v>
      </c>
      <c r="C110" s="124">
        <f>' INDICE ROTACI POR DIVI'!C110</f>
        <v>0</v>
      </c>
      <c r="D110" s="3">
        <f>42*31</f>
        <v>1302</v>
      </c>
      <c r="E110" s="33">
        <f t="shared" si="82"/>
        <v>0</v>
      </c>
      <c r="F110" s="124">
        <f>' INDICE ROTACI POR DIVI'!G110</f>
        <v>0</v>
      </c>
      <c r="G110" s="3">
        <f>22*31</f>
        <v>682</v>
      </c>
      <c r="H110" s="33">
        <f t="shared" si="83"/>
        <v>0</v>
      </c>
      <c r="I110" s="124">
        <f>' INDICE ROTACI POR DIVI'!K110</f>
        <v>0</v>
      </c>
      <c r="J110" s="3">
        <f>59*31</f>
        <v>1829</v>
      </c>
      <c r="K110" s="33">
        <f t="shared" si="84"/>
        <v>0</v>
      </c>
      <c r="L110" s="124">
        <f>' INDICE ROTACI POR DIVI'!O110</f>
        <v>0</v>
      </c>
      <c r="M110" s="3">
        <f>24*31</f>
        <v>744</v>
      </c>
      <c r="N110" s="33">
        <f t="shared" si="85"/>
        <v>0</v>
      </c>
      <c r="P110" s="33">
        <f t="shared" si="80"/>
        <v>0</v>
      </c>
      <c r="Q110" s="33">
        <f t="shared" si="86"/>
        <v>4557</v>
      </c>
      <c r="R110" s="33">
        <f t="shared" si="81"/>
        <v>4557</v>
      </c>
      <c r="S110" s="32">
        <f t="shared" si="87"/>
        <v>1</v>
      </c>
    </row>
    <row r="113" spans="2:19" x14ac:dyDescent="0.25">
      <c r="B113" s="250" t="s">
        <v>19</v>
      </c>
      <c r="C113" s="253" t="s">
        <v>27</v>
      </c>
      <c r="D113" s="253"/>
      <c r="E113" s="253"/>
      <c r="F113" s="253" t="s">
        <v>28</v>
      </c>
      <c r="G113" s="253"/>
      <c r="H113" s="253"/>
      <c r="I113" s="253" t="s">
        <v>29</v>
      </c>
      <c r="J113" s="253"/>
      <c r="K113" s="253"/>
      <c r="L113" s="253" t="s">
        <v>30</v>
      </c>
      <c r="M113" s="253"/>
      <c r="N113" s="253"/>
    </row>
    <row r="114" spans="2:19" x14ac:dyDescent="0.25">
      <c r="B114" s="250"/>
      <c r="C114" s="253"/>
      <c r="D114" s="253"/>
      <c r="E114" s="253"/>
      <c r="F114" s="253"/>
      <c r="G114" s="253"/>
      <c r="H114" s="253"/>
      <c r="I114" s="253"/>
      <c r="J114" s="253"/>
      <c r="K114" s="253"/>
      <c r="L114" s="253"/>
      <c r="M114" s="253"/>
      <c r="N114" s="253"/>
    </row>
    <row r="115" spans="2:19" ht="30" x14ac:dyDescent="0.25">
      <c r="B115" s="3" t="s">
        <v>9</v>
      </c>
      <c r="C115" s="1" t="s">
        <v>33</v>
      </c>
      <c r="D115" s="1" t="s">
        <v>34</v>
      </c>
      <c r="E115" s="1"/>
      <c r="F115" s="1" t="s">
        <v>33</v>
      </c>
      <c r="G115" s="1" t="s">
        <v>34</v>
      </c>
      <c r="H115" s="1"/>
      <c r="I115" s="1" t="s">
        <v>33</v>
      </c>
      <c r="J115" s="1" t="s">
        <v>34</v>
      </c>
      <c r="K115" s="1"/>
      <c r="L115" s="1" t="s">
        <v>33</v>
      </c>
      <c r="M115" s="1" t="s">
        <v>34</v>
      </c>
      <c r="N115" s="1"/>
    </row>
    <row r="116" spans="2:19" x14ac:dyDescent="0.25">
      <c r="B116" t="s">
        <v>0</v>
      </c>
      <c r="C116" s="3">
        <f>SUM(C117:C121)</f>
        <v>0</v>
      </c>
      <c r="D116" s="3">
        <f>SUM(D117:D121)</f>
        <v>2170</v>
      </c>
      <c r="E116" s="33">
        <f>C116/D116</f>
        <v>0</v>
      </c>
      <c r="F116" s="3">
        <f>SUM(F117:F121)</f>
        <v>0</v>
      </c>
      <c r="G116" s="3">
        <f>SUM(G117:G121)</f>
        <v>1519</v>
      </c>
      <c r="H116" s="33">
        <f>F116/G116</f>
        <v>0</v>
      </c>
      <c r="I116" s="3">
        <f>SUM(I117:I121)</f>
        <v>0</v>
      </c>
      <c r="J116" s="3">
        <f>SUM(J117:J121)</f>
        <v>2139</v>
      </c>
      <c r="K116" s="33">
        <f>I116/J116</f>
        <v>0</v>
      </c>
      <c r="L116" s="3">
        <f>SUM(L117:L121)</f>
        <v>0</v>
      </c>
      <c r="M116" s="3">
        <f>SUM(M117:M121)</f>
        <v>1457</v>
      </c>
      <c r="N116" s="33">
        <f>L116/M116</f>
        <v>0</v>
      </c>
      <c r="P116" s="33">
        <f t="shared" ref="P116:P122" si="88">C116+F116+I116+L116</f>
        <v>0</v>
      </c>
      <c r="Q116" s="33">
        <f>D116+G116+J116+M116</f>
        <v>7285</v>
      </c>
      <c r="R116" s="33">
        <f t="shared" ref="R116:R122" si="89">D116+G116+J116+M116</f>
        <v>7285</v>
      </c>
      <c r="S116" s="32">
        <f>(R116-P116)/Q116</f>
        <v>1</v>
      </c>
    </row>
    <row r="117" spans="2:19" x14ac:dyDescent="0.25">
      <c r="B117" t="s">
        <v>1</v>
      </c>
      <c r="C117" s="124">
        <f>' INDICE ROTACI POR DIVI'!C117</f>
        <v>0</v>
      </c>
      <c r="D117" s="3">
        <f>49*31</f>
        <v>1519</v>
      </c>
      <c r="E117" s="33">
        <f t="shared" ref="E117:E122" si="90">C117/D117</f>
        <v>0</v>
      </c>
      <c r="F117" s="124">
        <f>' INDICE ROTACI POR DIVI'!G117</f>
        <v>0</v>
      </c>
      <c r="G117" s="34">
        <f>37*31</f>
        <v>1147</v>
      </c>
      <c r="H117" s="33">
        <f t="shared" ref="H117:H122" si="91">F117/G117</f>
        <v>0</v>
      </c>
      <c r="I117" s="124">
        <f>' INDICE ROTACI POR DIVI'!K117</f>
        <v>0</v>
      </c>
      <c r="J117" s="34">
        <f>46*31</f>
        <v>1426</v>
      </c>
      <c r="K117" s="33">
        <f t="shared" ref="K117:K122" si="92">I117/J117</f>
        <v>0</v>
      </c>
      <c r="L117" s="124">
        <f>' INDICE ROTACI POR DIVI'!O117</f>
        <v>0</v>
      </c>
      <c r="M117" s="34">
        <f>39*31</f>
        <v>1209</v>
      </c>
      <c r="N117" s="33">
        <f t="shared" ref="N117:N122" si="93">L117/M117</f>
        <v>0</v>
      </c>
      <c r="P117" s="33">
        <f t="shared" si="88"/>
        <v>0</v>
      </c>
      <c r="Q117" s="33">
        <f t="shared" ref="Q117:Q122" si="94">D117+G117+J117+M117</f>
        <v>5301</v>
      </c>
      <c r="R117" s="33">
        <f t="shared" si="89"/>
        <v>5301</v>
      </c>
      <c r="S117" s="32">
        <f t="shared" ref="S117:S122" si="95">(R117-P117)/Q117</f>
        <v>1</v>
      </c>
    </row>
    <row r="118" spans="2:19" x14ac:dyDescent="0.25">
      <c r="B118" t="s">
        <v>2</v>
      </c>
      <c r="C118" s="124">
        <f>' INDICE ROTACI POR DIVI'!C118</f>
        <v>0</v>
      </c>
      <c r="D118" s="3">
        <f>1*31</f>
        <v>31</v>
      </c>
      <c r="E118" s="33">
        <f t="shared" si="90"/>
        <v>0</v>
      </c>
      <c r="F118" s="124">
        <f>' INDICE ROTACI POR DIVI'!G118</f>
        <v>0</v>
      </c>
      <c r="G118" s="34">
        <f>2*31</f>
        <v>62</v>
      </c>
      <c r="H118" s="33">
        <f t="shared" si="91"/>
        <v>0</v>
      </c>
      <c r="I118" s="124">
        <f>' INDICE ROTACI POR DIVI'!K118</f>
        <v>0</v>
      </c>
      <c r="J118" s="34">
        <f>6*31</f>
        <v>186</v>
      </c>
      <c r="K118" s="33">
        <f t="shared" si="92"/>
        <v>0</v>
      </c>
      <c r="L118" s="124">
        <f>' INDICE ROTACI POR DIVI'!O118</f>
        <v>0</v>
      </c>
      <c r="M118" s="34">
        <f>1*31</f>
        <v>31</v>
      </c>
      <c r="N118" s="33">
        <f t="shared" si="93"/>
        <v>0</v>
      </c>
      <c r="P118" s="33">
        <f t="shared" si="88"/>
        <v>0</v>
      </c>
      <c r="Q118" s="33">
        <f t="shared" si="94"/>
        <v>310</v>
      </c>
      <c r="R118" s="33">
        <f t="shared" si="89"/>
        <v>310</v>
      </c>
      <c r="S118" s="32">
        <f t="shared" si="95"/>
        <v>1</v>
      </c>
    </row>
    <row r="119" spans="2:19" x14ac:dyDescent="0.25">
      <c r="B119" t="s">
        <v>3</v>
      </c>
      <c r="C119" s="124">
        <f>' INDICE ROTACI POR DIVI'!C119</f>
        <v>0</v>
      </c>
      <c r="D119" s="3">
        <f>15*31</f>
        <v>465</v>
      </c>
      <c r="E119" s="33">
        <f t="shared" si="90"/>
        <v>0</v>
      </c>
      <c r="F119" s="124">
        <f>' INDICE ROTACI POR DIVI'!G119</f>
        <v>0</v>
      </c>
      <c r="G119" s="34">
        <f>6*31</f>
        <v>186</v>
      </c>
      <c r="H119" s="33">
        <f t="shared" si="91"/>
        <v>0</v>
      </c>
      <c r="I119" s="124">
        <f>' INDICE ROTACI POR DIVI'!K119</f>
        <v>0</v>
      </c>
      <c r="J119" s="34">
        <f>10*31</f>
        <v>310</v>
      </c>
      <c r="K119" s="33">
        <f t="shared" si="92"/>
        <v>0</v>
      </c>
      <c r="L119" s="124">
        <f>' INDICE ROTACI POR DIVI'!O119</f>
        <v>0</v>
      </c>
      <c r="M119" s="34">
        <f>5*31</f>
        <v>155</v>
      </c>
      <c r="N119" s="33">
        <f t="shared" si="93"/>
        <v>0</v>
      </c>
      <c r="P119" s="33">
        <f t="shared" si="88"/>
        <v>0</v>
      </c>
      <c r="Q119" s="33">
        <f t="shared" si="94"/>
        <v>1116</v>
      </c>
      <c r="R119" s="33">
        <f t="shared" si="89"/>
        <v>1116</v>
      </c>
      <c r="S119" s="32">
        <f t="shared" si="95"/>
        <v>1</v>
      </c>
    </row>
    <row r="120" spans="2:19" x14ac:dyDescent="0.25">
      <c r="B120" t="s">
        <v>4</v>
      </c>
      <c r="C120" s="124">
        <f>' INDICE ROTACI POR DIVI'!C120</f>
        <v>0</v>
      </c>
      <c r="D120" s="3">
        <f>3*31</f>
        <v>93</v>
      </c>
      <c r="E120" s="33">
        <f t="shared" si="90"/>
        <v>0</v>
      </c>
      <c r="F120" s="124">
        <f>' INDICE ROTACI POR DIVI'!G120</f>
        <v>0</v>
      </c>
      <c r="G120" s="34">
        <f>2*31</f>
        <v>62</v>
      </c>
      <c r="H120" s="33">
        <f t="shared" si="91"/>
        <v>0</v>
      </c>
      <c r="I120" s="124">
        <f>' INDICE ROTACI POR DIVI'!K120</f>
        <v>0</v>
      </c>
      <c r="J120" s="34">
        <f>5*31</f>
        <v>155</v>
      </c>
      <c r="K120" s="33">
        <f t="shared" si="92"/>
        <v>0</v>
      </c>
      <c r="L120" s="124">
        <f>' INDICE ROTACI POR DIVI'!O120</f>
        <v>0</v>
      </c>
      <c r="M120" s="34">
        <f>1*31</f>
        <v>31</v>
      </c>
      <c r="N120" s="33">
        <f t="shared" si="93"/>
        <v>0</v>
      </c>
      <c r="P120" s="33">
        <f t="shared" si="88"/>
        <v>0</v>
      </c>
      <c r="Q120" s="33">
        <f t="shared" si="94"/>
        <v>341</v>
      </c>
      <c r="R120" s="33">
        <f t="shared" si="89"/>
        <v>341</v>
      </c>
      <c r="S120" s="32">
        <f t="shared" si="95"/>
        <v>1</v>
      </c>
    </row>
    <row r="121" spans="2:19" x14ac:dyDescent="0.25">
      <c r="B121" t="s">
        <v>5</v>
      </c>
      <c r="C121" s="124">
        <f>' INDICE ROTACI POR DIVI'!C121</f>
        <v>0</v>
      </c>
      <c r="D121" s="3">
        <f>2*31</f>
        <v>62</v>
      </c>
      <c r="E121" s="33">
        <f t="shared" si="90"/>
        <v>0</v>
      </c>
      <c r="F121" s="124">
        <f>' INDICE ROTACI POR DIVI'!G121</f>
        <v>0</v>
      </c>
      <c r="G121" s="34">
        <f>2*31</f>
        <v>62</v>
      </c>
      <c r="H121" s="33">
        <f t="shared" si="91"/>
        <v>0</v>
      </c>
      <c r="I121" s="124">
        <f>' INDICE ROTACI POR DIVI'!K121</f>
        <v>0</v>
      </c>
      <c r="J121" s="34">
        <f>2*31</f>
        <v>62</v>
      </c>
      <c r="K121" s="33">
        <f t="shared" si="92"/>
        <v>0</v>
      </c>
      <c r="L121" s="124">
        <f>' INDICE ROTACI POR DIVI'!O121</f>
        <v>0</v>
      </c>
      <c r="M121" s="34">
        <f>1*31</f>
        <v>31</v>
      </c>
      <c r="N121" s="33">
        <f t="shared" si="93"/>
        <v>0</v>
      </c>
      <c r="P121" s="33">
        <f t="shared" si="88"/>
        <v>0</v>
      </c>
      <c r="Q121" s="33">
        <f t="shared" si="94"/>
        <v>217</v>
      </c>
      <c r="R121" s="33">
        <f t="shared" si="89"/>
        <v>217</v>
      </c>
      <c r="S121" s="32">
        <f t="shared" si="95"/>
        <v>1</v>
      </c>
    </row>
    <row r="122" spans="2:19" x14ac:dyDescent="0.25">
      <c r="B122" t="s">
        <v>192</v>
      </c>
      <c r="C122" s="124">
        <f>' INDICE ROTACI POR DIVI'!C122</f>
        <v>0</v>
      </c>
      <c r="D122" s="3">
        <f>42*31</f>
        <v>1302</v>
      </c>
      <c r="E122" s="33">
        <f t="shared" si="90"/>
        <v>0</v>
      </c>
      <c r="F122" s="124">
        <f>' INDICE ROTACI POR DIVI'!G122</f>
        <v>0</v>
      </c>
      <c r="G122" s="3">
        <f>22*31</f>
        <v>682</v>
      </c>
      <c r="H122" s="33">
        <f t="shared" si="91"/>
        <v>0</v>
      </c>
      <c r="I122" s="124">
        <f>' INDICE ROTACI POR DIVI'!K122</f>
        <v>0</v>
      </c>
      <c r="J122" s="3">
        <f>59*31</f>
        <v>1829</v>
      </c>
      <c r="K122" s="33">
        <f t="shared" si="92"/>
        <v>0</v>
      </c>
      <c r="L122" s="124">
        <f>' INDICE ROTACI POR DIVI'!O122</f>
        <v>0</v>
      </c>
      <c r="M122" s="3">
        <f>24*31</f>
        <v>744</v>
      </c>
      <c r="N122" s="33">
        <f t="shared" si="93"/>
        <v>0</v>
      </c>
      <c r="P122" s="33">
        <f t="shared" si="88"/>
        <v>0</v>
      </c>
      <c r="Q122" s="33">
        <f t="shared" si="94"/>
        <v>4557</v>
      </c>
      <c r="R122" s="33">
        <f t="shared" si="89"/>
        <v>4557</v>
      </c>
      <c r="S122" s="32">
        <f t="shared" si="95"/>
        <v>1</v>
      </c>
    </row>
    <row r="125" spans="2:19" x14ac:dyDescent="0.25">
      <c r="B125" s="250" t="s">
        <v>20</v>
      </c>
      <c r="C125" s="253" t="s">
        <v>27</v>
      </c>
      <c r="D125" s="253"/>
      <c r="E125" s="253"/>
      <c r="F125" s="253" t="s">
        <v>28</v>
      </c>
      <c r="G125" s="253"/>
      <c r="H125" s="253"/>
      <c r="I125" s="253" t="s">
        <v>29</v>
      </c>
      <c r="J125" s="253"/>
      <c r="K125" s="253"/>
      <c r="L125" s="253" t="s">
        <v>30</v>
      </c>
      <c r="M125" s="253"/>
      <c r="N125" s="253"/>
    </row>
    <row r="126" spans="2:19" x14ac:dyDescent="0.25">
      <c r="B126" s="250"/>
      <c r="C126" s="253"/>
      <c r="D126" s="253"/>
      <c r="E126" s="253"/>
      <c r="F126" s="253"/>
      <c r="G126" s="253"/>
      <c r="H126" s="253"/>
      <c r="I126" s="253"/>
      <c r="J126" s="253"/>
      <c r="K126" s="253"/>
      <c r="L126" s="253"/>
      <c r="M126" s="253"/>
      <c r="N126" s="253"/>
    </row>
    <row r="127" spans="2:19" ht="30" x14ac:dyDescent="0.25">
      <c r="B127" s="3" t="s">
        <v>9</v>
      </c>
      <c r="C127" s="1" t="s">
        <v>33</v>
      </c>
      <c r="D127" s="1" t="s">
        <v>34</v>
      </c>
      <c r="E127" s="1"/>
      <c r="F127" s="1" t="s">
        <v>33</v>
      </c>
      <c r="G127" s="1" t="s">
        <v>34</v>
      </c>
      <c r="H127" s="1"/>
      <c r="I127" s="1" t="s">
        <v>33</v>
      </c>
      <c r="J127" s="1" t="s">
        <v>34</v>
      </c>
      <c r="K127" s="1"/>
      <c r="L127" s="1" t="s">
        <v>33</v>
      </c>
      <c r="M127" s="1" t="s">
        <v>34</v>
      </c>
      <c r="N127" s="1"/>
    </row>
    <row r="128" spans="2:19" x14ac:dyDescent="0.25">
      <c r="B128" t="s">
        <v>0</v>
      </c>
      <c r="C128" s="3">
        <f>SUM(C129:C133)</f>
        <v>0</v>
      </c>
      <c r="D128" s="3">
        <f>SUM(D129:D133)</f>
        <v>2121</v>
      </c>
      <c r="E128" s="33">
        <f>C128/D128</f>
        <v>0</v>
      </c>
      <c r="F128" s="3">
        <f>SUM(F129:F133)</f>
        <v>0</v>
      </c>
      <c r="G128" s="3">
        <f>SUM(G129:G133)</f>
        <v>1482</v>
      </c>
      <c r="H128" s="33">
        <f>F128/G128</f>
        <v>0</v>
      </c>
      <c r="I128" s="3">
        <f>SUM(I129:I133)</f>
        <v>0</v>
      </c>
      <c r="J128" s="3">
        <f>SUM(J129:J133)</f>
        <v>2093</v>
      </c>
      <c r="K128" s="33">
        <f>I128/J128</f>
        <v>0</v>
      </c>
      <c r="L128" s="3">
        <f>SUM(L129:L133)</f>
        <v>0</v>
      </c>
      <c r="M128" s="3">
        <f>SUM(M129:M133)</f>
        <v>1418</v>
      </c>
      <c r="N128" s="33">
        <f>L128/M128</f>
        <v>0</v>
      </c>
      <c r="P128" s="33">
        <f t="shared" ref="P128:P134" si="96">C128+F128+I128+L128</f>
        <v>0</v>
      </c>
      <c r="Q128" s="33">
        <f>D128+G128+J128+M128</f>
        <v>7114</v>
      </c>
      <c r="R128" s="33">
        <f t="shared" ref="R128:R134" si="97">D128+G128+J128+M128</f>
        <v>7114</v>
      </c>
      <c r="S128" s="32">
        <f>(R128-P128)/Q128</f>
        <v>1</v>
      </c>
    </row>
    <row r="129" spans="2:21" x14ac:dyDescent="0.25">
      <c r="B129" t="s">
        <v>1</v>
      </c>
      <c r="C129" s="3">
        <f>'HOSP 06 DIAS DE ESTANCIA DIV'!C129</f>
        <v>0</v>
      </c>
      <c r="D129" s="3">
        <f>49*30</f>
        <v>1470</v>
      </c>
      <c r="E129" s="33">
        <f t="shared" ref="E129:E134" si="98">C129/D129</f>
        <v>0</v>
      </c>
      <c r="F129" s="3">
        <f>'HOSP 06 DIAS DE ESTANCIA DIV'!F129</f>
        <v>0</v>
      </c>
      <c r="G129" s="34">
        <f>37*30</f>
        <v>1110</v>
      </c>
      <c r="H129" s="33">
        <f t="shared" ref="H129:H134" si="99">F129/G129</f>
        <v>0</v>
      </c>
      <c r="I129" s="3">
        <f>'HOSP 06 DIAS DE ESTANCIA DIV'!I129</f>
        <v>0</v>
      </c>
      <c r="J129" s="34">
        <f>46*30</f>
        <v>1380</v>
      </c>
      <c r="K129" s="33">
        <f t="shared" ref="K129:K134" si="100">I129/J129</f>
        <v>0</v>
      </c>
      <c r="L129" s="3">
        <f>'HOSP 06 DIAS DE ESTANCIA DIV'!L129</f>
        <v>0</v>
      </c>
      <c r="M129" s="34">
        <f>39*30</f>
        <v>1170</v>
      </c>
      <c r="N129" s="33">
        <f t="shared" ref="N129:N134" si="101">L129/M129</f>
        <v>0</v>
      </c>
      <c r="P129" s="33">
        <f t="shared" si="96"/>
        <v>0</v>
      </c>
      <c r="Q129" s="33">
        <f t="shared" ref="Q129:Q134" si="102">D129+G129+J129+M129</f>
        <v>5130</v>
      </c>
      <c r="R129" s="33">
        <f t="shared" si="97"/>
        <v>5130</v>
      </c>
      <c r="S129" s="32">
        <f t="shared" ref="S129:S134" si="103">(R129-P129)/Q129</f>
        <v>1</v>
      </c>
      <c r="U129">
        <f>(S129-Q129)/R129</f>
        <v>-0.99980506822612081</v>
      </c>
    </row>
    <row r="130" spans="2:21" x14ac:dyDescent="0.25">
      <c r="B130" t="s">
        <v>2</v>
      </c>
      <c r="C130" s="3">
        <f>'HOSP 06 DIAS DE ESTANCIA DIV'!C130</f>
        <v>0</v>
      </c>
      <c r="D130" s="3">
        <f>1*31</f>
        <v>31</v>
      </c>
      <c r="E130" s="33">
        <f t="shared" si="98"/>
        <v>0</v>
      </c>
      <c r="F130" s="3">
        <f>'HOSP 06 DIAS DE ESTANCIA DIV'!F130</f>
        <v>0</v>
      </c>
      <c r="G130" s="34">
        <f>2*31</f>
        <v>62</v>
      </c>
      <c r="H130" s="33">
        <f t="shared" si="99"/>
        <v>0</v>
      </c>
      <c r="I130" s="3">
        <f>'HOSP 06 DIAS DE ESTANCIA DIV'!I130</f>
        <v>0</v>
      </c>
      <c r="J130" s="34">
        <f>6*31</f>
        <v>186</v>
      </c>
      <c r="K130" s="33">
        <f t="shared" si="100"/>
        <v>0</v>
      </c>
      <c r="L130" s="3">
        <f>'HOSP 06 DIAS DE ESTANCIA DIV'!L130</f>
        <v>0</v>
      </c>
      <c r="M130" s="34">
        <f>1*31</f>
        <v>31</v>
      </c>
      <c r="N130" s="33">
        <f t="shared" si="101"/>
        <v>0</v>
      </c>
      <c r="P130" s="33">
        <f t="shared" si="96"/>
        <v>0</v>
      </c>
      <c r="Q130" s="33">
        <f t="shared" si="102"/>
        <v>310</v>
      </c>
      <c r="R130" s="33">
        <f t="shared" si="97"/>
        <v>310</v>
      </c>
      <c r="S130" s="32">
        <f t="shared" si="103"/>
        <v>1</v>
      </c>
    </row>
    <row r="131" spans="2:21" x14ac:dyDescent="0.25">
      <c r="B131" t="s">
        <v>3</v>
      </c>
      <c r="C131" s="3">
        <f>'HOSP 06 DIAS DE ESTANCIA DIV'!C131</f>
        <v>0</v>
      </c>
      <c r="D131" s="3">
        <f>15*31</f>
        <v>465</v>
      </c>
      <c r="E131" s="33">
        <f t="shared" si="98"/>
        <v>0</v>
      </c>
      <c r="F131" s="3">
        <f>'HOSP 06 DIAS DE ESTANCIA DIV'!F131</f>
        <v>0</v>
      </c>
      <c r="G131" s="34">
        <f>6*31</f>
        <v>186</v>
      </c>
      <c r="H131" s="33">
        <f t="shared" si="99"/>
        <v>0</v>
      </c>
      <c r="I131" s="3">
        <f>'HOSP 06 DIAS DE ESTANCIA DIV'!I131</f>
        <v>0</v>
      </c>
      <c r="J131" s="34">
        <f>10*31</f>
        <v>310</v>
      </c>
      <c r="K131" s="33">
        <f t="shared" si="100"/>
        <v>0</v>
      </c>
      <c r="L131" s="3">
        <f>'HOSP 06 DIAS DE ESTANCIA DIV'!L131</f>
        <v>0</v>
      </c>
      <c r="M131" s="34">
        <f>5*31</f>
        <v>155</v>
      </c>
      <c r="N131" s="33">
        <f t="shared" si="101"/>
        <v>0</v>
      </c>
      <c r="P131" s="33">
        <f t="shared" si="96"/>
        <v>0</v>
      </c>
      <c r="Q131" s="33">
        <f t="shared" si="102"/>
        <v>1116</v>
      </c>
      <c r="R131" s="33">
        <f t="shared" si="97"/>
        <v>1116</v>
      </c>
      <c r="S131" s="32">
        <f t="shared" si="103"/>
        <v>1</v>
      </c>
    </row>
    <row r="132" spans="2:21" x14ac:dyDescent="0.25">
      <c r="B132" t="s">
        <v>4</v>
      </c>
      <c r="C132" s="3">
        <f>'HOSP 06 DIAS DE ESTANCIA DIV'!C132</f>
        <v>0</v>
      </c>
      <c r="D132" s="3">
        <f>3*31</f>
        <v>93</v>
      </c>
      <c r="E132" s="33">
        <f t="shared" si="98"/>
        <v>0</v>
      </c>
      <c r="F132" s="3">
        <f>'HOSP 06 DIAS DE ESTANCIA DIV'!F132</f>
        <v>0</v>
      </c>
      <c r="G132" s="34">
        <f>2*31</f>
        <v>62</v>
      </c>
      <c r="H132" s="33">
        <f t="shared" si="99"/>
        <v>0</v>
      </c>
      <c r="I132" s="3">
        <f>'HOSP 06 DIAS DE ESTANCIA DIV'!I132</f>
        <v>0</v>
      </c>
      <c r="J132" s="34">
        <f>5*31</f>
        <v>155</v>
      </c>
      <c r="K132" s="33">
        <f t="shared" si="100"/>
        <v>0</v>
      </c>
      <c r="L132" s="3">
        <f>'HOSP 06 DIAS DE ESTANCIA DIV'!L132</f>
        <v>0</v>
      </c>
      <c r="M132" s="34">
        <f>1*31</f>
        <v>31</v>
      </c>
      <c r="N132" s="33">
        <f t="shared" si="101"/>
        <v>0</v>
      </c>
      <c r="P132" s="33">
        <f t="shared" si="96"/>
        <v>0</v>
      </c>
      <c r="Q132" s="33">
        <f t="shared" si="102"/>
        <v>341</v>
      </c>
      <c r="R132" s="33">
        <f t="shared" si="97"/>
        <v>341</v>
      </c>
      <c r="S132" s="32">
        <f t="shared" si="103"/>
        <v>1</v>
      </c>
    </row>
    <row r="133" spans="2:21" x14ac:dyDescent="0.25">
      <c r="B133" t="s">
        <v>5</v>
      </c>
      <c r="C133" s="3">
        <f>'HOSP 06 DIAS DE ESTANCIA DIV'!C133</f>
        <v>0</v>
      </c>
      <c r="D133" s="3">
        <f>2*31</f>
        <v>62</v>
      </c>
      <c r="E133" s="33">
        <f t="shared" si="98"/>
        <v>0</v>
      </c>
      <c r="F133" s="3">
        <f>'HOSP 06 DIAS DE ESTANCIA DIV'!F133</f>
        <v>0</v>
      </c>
      <c r="G133" s="34">
        <f>2*31</f>
        <v>62</v>
      </c>
      <c r="H133" s="33">
        <f t="shared" si="99"/>
        <v>0</v>
      </c>
      <c r="I133" s="3">
        <f>'HOSP 06 DIAS DE ESTANCIA DIV'!I133</f>
        <v>0</v>
      </c>
      <c r="J133" s="34">
        <f>2*31</f>
        <v>62</v>
      </c>
      <c r="K133" s="33">
        <f t="shared" si="100"/>
        <v>0</v>
      </c>
      <c r="L133" s="3">
        <f>'HOSP 06 DIAS DE ESTANCIA DIV'!L133</f>
        <v>0</v>
      </c>
      <c r="M133" s="34">
        <f>1*31</f>
        <v>31</v>
      </c>
      <c r="N133" s="33">
        <f t="shared" si="101"/>
        <v>0</v>
      </c>
      <c r="P133" s="33">
        <f t="shared" si="96"/>
        <v>0</v>
      </c>
      <c r="Q133" s="33">
        <f t="shared" si="102"/>
        <v>217</v>
      </c>
      <c r="R133" s="33">
        <f t="shared" si="97"/>
        <v>217</v>
      </c>
      <c r="S133" s="32">
        <f t="shared" si="103"/>
        <v>1</v>
      </c>
    </row>
    <row r="134" spans="2:21" x14ac:dyDescent="0.25">
      <c r="B134" t="s">
        <v>192</v>
      </c>
      <c r="C134" s="3">
        <f>'HOSP 06 DIAS DE ESTANCIA DIV'!C134</f>
        <v>0</v>
      </c>
      <c r="D134" s="3">
        <f>42*30</f>
        <v>1260</v>
      </c>
      <c r="E134" s="33">
        <f t="shared" si="98"/>
        <v>0</v>
      </c>
      <c r="F134" s="3">
        <f>'HOSP 06 DIAS DE ESTANCIA DIV'!F134</f>
        <v>0</v>
      </c>
      <c r="G134" s="3">
        <f>22*30</f>
        <v>660</v>
      </c>
      <c r="H134" s="33">
        <f t="shared" si="99"/>
        <v>0</v>
      </c>
      <c r="I134" s="3">
        <f>'HOSP 06 DIAS DE ESTANCIA DIV'!I134</f>
        <v>0</v>
      </c>
      <c r="J134" s="3">
        <f>59*30</f>
        <v>1770</v>
      </c>
      <c r="K134" s="33">
        <f t="shared" si="100"/>
        <v>0</v>
      </c>
      <c r="L134" s="3">
        <f>'HOSP 06 DIAS DE ESTANCIA DIV'!L134</f>
        <v>0</v>
      </c>
      <c r="M134" s="3">
        <f>24*30</f>
        <v>720</v>
      </c>
      <c r="N134" s="33">
        <f t="shared" si="101"/>
        <v>0</v>
      </c>
      <c r="P134" s="33">
        <f t="shared" si="96"/>
        <v>0</v>
      </c>
      <c r="Q134" s="33">
        <f t="shared" si="102"/>
        <v>4410</v>
      </c>
      <c r="R134" s="33">
        <f t="shared" si="97"/>
        <v>4410</v>
      </c>
      <c r="S134" s="32">
        <f t="shared" si="103"/>
        <v>1</v>
      </c>
    </row>
    <row r="137" spans="2:21" x14ac:dyDescent="0.25">
      <c r="B137" s="250" t="s">
        <v>21</v>
      </c>
      <c r="C137" s="253" t="s">
        <v>27</v>
      </c>
      <c r="D137" s="253"/>
      <c r="E137" s="253"/>
      <c r="F137" s="253" t="s">
        <v>28</v>
      </c>
      <c r="G137" s="253"/>
      <c r="H137" s="253"/>
      <c r="I137" s="253" t="s">
        <v>29</v>
      </c>
      <c r="J137" s="253"/>
      <c r="K137" s="253"/>
      <c r="L137" s="253" t="s">
        <v>30</v>
      </c>
      <c r="M137" s="253"/>
      <c r="N137" s="253"/>
    </row>
    <row r="138" spans="2:21" x14ac:dyDescent="0.25">
      <c r="B138" s="250"/>
      <c r="C138" s="253"/>
      <c r="D138" s="253"/>
      <c r="E138" s="253"/>
      <c r="F138" s="253"/>
      <c r="G138" s="253"/>
      <c r="H138" s="253"/>
      <c r="I138" s="253"/>
      <c r="J138" s="253"/>
      <c r="K138" s="253"/>
      <c r="L138" s="253"/>
      <c r="M138" s="253"/>
      <c r="N138" s="253"/>
    </row>
    <row r="139" spans="2:21" ht="30" x14ac:dyDescent="0.25">
      <c r="B139" s="3" t="s">
        <v>9</v>
      </c>
      <c r="C139" s="1" t="s">
        <v>33</v>
      </c>
      <c r="D139" s="1" t="s">
        <v>34</v>
      </c>
      <c r="E139" s="1"/>
      <c r="F139" s="1" t="s">
        <v>33</v>
      </c>
      <c r="G139" s="1" t="s">
        <v>34</v>
      </c>
      <c r="H139" s="1"/>
      <c r="I139" s="1" t="s">
        <v>33</v>
      </c>
      <c r="J139" s="1" t="s">
        <v>34</v>
      </c>
      <c r="K139" s="1"/>
      <c r="L139" s="1" t="s">
        <v>33</v>
      </c>
      <c r="M139" s="1" t="s">
        <v>34</v>
      </c>
      <c r="N139" s="1"/>
    </row>
    <row r="140" spans="2:21" x14ac:dyDescent="0.25">
      <c r="B140" t="s">
        <v>0</v>
      </c>
      <c r="C140" s="3">
        <f>SUM(C141:C146)</f>
        <v>0</v>
      </c>
      <c r="D140" s="3">
        <f>SUM(D141:D145)</f>
        <v>2170</v>
      </c>
      <c r="E140" s="33">
        <f>C140/D140</f>
        <v>0</v>
      </c>
      <c r="F140" s="3">
        <f>SUM(F141:F146)</f>
        <v>0</v>
      </c>
      <c r="G140" s="3">
        <f>SUM(G141:G145)</f>
        <v>1519</v>
      </c>
      <c r="H140" s="33">
        <f>F140/G140</f>
        <v>0</v>
      </c>
      <c r="I140" s="3">
        <f>SUM(I141:I146)</f>
        <v>0</v>
      </c>
      <c r="J140" s="3">
        <f>SUM(J141:J145)</f>
        <v>2139</v>
      </c>
      <c r="K140" s="33">
        <f>I140/J140</f>
        <v>0</v>
      </c>
      <c r="L140" s="3">
        <f>SUM(L141:L146)</f>
        <v>0</v>
      </c>
      <c r="M140" s="3">
        <f>SUM(M141:M145)</f>
        <v>1457</v>
      </c>
      <c r="N140" s="33">
        <f>L140/M140</f>
        <v>0</v>
      </c>
      <c r="P140" s="33">
        <f t="shared" ref="P140:P146" si="104">C140+F140+I140+L140</f>
        <v>0</v>
      </c>
      <c r="Q140" s="33">
        <f>D140+G140+J140+M140</f>
        <v>7285</v>
      </c>
      <c r="R140" s="33">
        <f t="shared" ref="R140:R146" si="105">D140+G140+J140+M140</f>
        <v>7285</v>
      </c>
      <c r="S140" s="32">
        <f>(R140-P140)/Q140</f>
        <v>1</v>
      </c>
    </row>
    <row r="141" spans="2:21" x14ac:dyDescent="0.25">
      <c r="B141" t="s">
        <v>1</v>
      </c>
      <c r="C141" s="3">
        <f>' INDICE ROTACI POR DIVI'!C141</f>
        <v>0</v>
      </c>
      <c r="D141" s="3">
        <f>49*31</f>
        <v>1519</v>
      </c>
      <c r="E141" s="33">
        <f t="shared" ref="E141:E146" si="106">C141/D141</f>
        <v>0</v>
      </c>
      <c r="F141" s="3">
        <f>' INDICE ROTACI POR DIVI'!G141</f>
        <v>0</v>
      </c>
      <c r="G141" s="34">
        <f>37*31</f>
        <v>1147</v>
      </c>
      <c r="H141" s="33">
        <f t="shared" ref="H141:H146" si="107">F141/G141</f>
        <v>0</v>
      </c>
      <c r="I141" s="3">
        <f>' INDICE ROTACI POR DIVI'!K141</f>
        <v>0</v>
      </c>
      <c r="J141" s="34">
        <f>46*31</f>
        <v>1426</v>
      </c>
      <c r="K141" s="33">
        <f t="shared" ref="K141:K146" si="108">I141/J141</f>
        <v>0</v>
      </c>
      <c r="L141" s="3">
        <f>' INDICE ROTACI POR DIVI'!O141</f>
        <v>0</v>
      </c>
      <c r="M141" s="34">
        <f>39*31</f>
        <v>1209</v>
      </c>
      <c r="N141" s="33">
        <f t="shared" ref="N141:N146" si="109">L141/M141</f>
        <v>0</v>
      </c>
      <c r="P141" s="33">
        <f t="shared" si="104"/>
        <v>0</v>
      </c>
      <c r="Q141" s="33">
        <f t="shared" ref="Q141:Q146" si="110">D141+G141+J141+M141</f>
        <v>5301</v>
      </c>
      <c r="R141" s="33">
        <f t="shared" si="105"/>
        <v>5301</v>
      </c>
      <c r="S141" s="32">
        <f t="shared" ref="S141:S146" si="111">(R141-P141)/Q141</f>
        <v>1</v>
      </c>
    </row>
    <row r="142" spans="2:21" x14ac:dyDescent="0.25">
      <c r="B142" t="s">
        <v>2</v>
      </c>
      <c r="C142" s="3">
        <f>' INDICE ROTACI POR DIVI'!C142</f>
        <v>0</v>
      </c>
      <c r="D142" s="3">
        <f>1*31</f>
        <v>31</v>
      </c>
      <c r="E142" s="33">
        <f t="shared" si="106"/>
        <v>0</v>
      </c>
      <c r="F142" s="3">
        <f>' INDICE ROTACI POR DIVI'!G142</f>
        <v>0</v>
      </c>
      <c r="G142" s="34">
        <f>2*31</f>
        <v>62</v>
      </c>
      <c r="H142" s="33">
        <f t="shared" si="107"/>
        <v>0</v>
      </c>
      <c r="I142" s="3">
        <f>' INDICE ROTACI POR DIVI'!K142</f>
        <v>0</v>
      </c>
      <c r="J142" s="34">
        <f>6*31</f>
        <v>186</v>
      </c>
      <c r="K142" s="33">
        <f t="shared" si="108"/>
        <v>0</v>
      </c>
      <c r="L142" s="3">
        <f>' INDICE ROTACI POR DIVI'!O142</f>
        <v>0</v>
      </c>
      <c r="M142" s="34">
        <f>1*31</f>
        <v>31</v>
      </c>
      <c r="N142" s="33">
        <f t="shared" si="109"/>
        <v>0</v>
      </c>
      <c r="P142" s="33">
        <f t="shared" si="104"/>
        <v>0</v>
      </c>
      <c r="Q142" s="33">
        <f t="shared" si="110"/>
        <v>310</v>
      </c>
      <c r="R142" s="33">
        <f t="shared" si="105"/>
        <v>310</v>
      </c>
      <c r="S142" s="32">
        <f t="shared" si="111"/>
        <v>1</v>
      </c>
    </row>
    <row r="143" spans="2:21" x14ac:dyDescent="0.25">
      <c r="B143" t="s">
        <v>3</v>
      </c>
      <c r="C143" s="3">
        <f>' INDICE ROTACI POR DIVI'!C143</f>
        <v>0</v>
      </c>
      <c r="D143" s="3">
        <f>15*31</f>
        <v>465</v>
      </c>
      <c r="E143" s="33">
        <f t="shared" si="106"/>
        <v>0</v>
      </c>
      <c r="F143" s="3">
        <f>' INDICE ROTACI POR DIVI'!G143</f>
        <v>0</v>
      </c>
      <c r="G143" s="34">
        <f>6*31</f>
        <v>186</v>
      </c>
      <c r="H143" s="33">
        <f t="shared" si="107"/>
        <v>0</v>
      </c>
      <c r="I143" s="3">
        <f>' INDICE ROTACI POR DIVI'!K143</f>
        <v>0</v>
      </c>
      <c r="J143" s="34">
        <f>10*31</f>
        <v>310</v>
      </c>
      <c r="K143" s="33">
        <f t="shared" si="108"/>
        <v>0</v>
      </c>
      <c r="L143" s="3">
        <f>' INDICE ROTACI POR DIVI'!O143</f>
        <v>0</v>
      </c>
      <c r="M143" s="34">
        <f>5*31</f>
        <v>155</v>
      </c>
      <c r="N143" s="33">
        <f t="shared" si="109"/>
        <v>0</v>
      </c>
      <c r="P143" s="33">
        <f t="shared" si="104"/>
        <v>0</v>
      </c>
      <c r="Q143" s="33">
        <f t="shared" si="110"/>
        <v>1116</v>
      </c>
      <c r="R143" s="33">
        <f t="shared" si="105"/>
        <v>1116</v>
      </c>
      <c r="S143" s="32">
        <f t="shared" si="111"/>
        <v>1</v>
      </c>
    </row>
    <row r="144" spans="2:21" x14ac:dyDescent="0.25">
      <c r="B144" t="s">
        <v>4</v>
      </c>
      <c r="C144" s="3">
        <f>' INDICE ROTACI POR DIVI'!C144</f>
        <v>0</v>
      </c>
      <c r="D144" s="3">
        <f>3*31</f>
        <v>93</v>
      </c>
      <c r="E144" s="33">
        <f t="shared" si="106"/>
        <v>0</v>
      </c>
      <c r="F144" s="3">
        <f>' INDICE ROTACI POR DIVI'!G144</f>
        <v>0</v>
      </c>
      <c r="G144" s="34">
        <f>2*31</f>
        <v>62</v>
      </c>
      <c r="H144" s="33">
        <f t="shared" si="107"/>
        <v>0</v>
      </c>
      <c r="I144" s="3">
        <f>' INDICE ROTACI POR DIVI'!K144</f>
        <v>0</v>
      </c>
      <c r="J144" s="34">
        <f>5*31</f>
        <v>155</v>
      </c>
      <c r="K144" s="33">
        <f t="shared" si="108"/>
        <v>0</v>
      </c>
      <c r="L144" s="3">
        <f>' INDICE ROTACI POR DIVI'!O144</f>
        <v>0</v>
      </c>
      <c r="M144" s="34">
        <f>1*31</f>
        <v>31</v>
      </c>
      <c r="N144" s="33">
        <f t="shared" si="109"/>
        <v>0</v>
      </c>
      <c r="P144" s="33">
        <f t="shared" si="104"/>
        <v>0</v>
      </c>
      <c r="Q144" s="33">
        <f t="shared" si="110"/>
        <v>341</v>
      </c>
      <c r="R144" s="33">
        <f t="shared" si="105"/>
        <v>341</v>
      </c>
      <c r="S144" s="32">
        <f t="shared" si="111"/>
        <v>1</v>
      </c>
    </row>
    <row r="145" spans="2:19" x14ac:dyDescent="0.25">
      <c r="B145" t="s">
        <v>5</v>
      </c>
      <c r="C145" s="3">
        <f>' INDICE ROTACI POR DIVI'!C145</f>
        <v>0</v>
      </c>
      <c r="D145" s="3">
        <f>2*31</f>
        <v>62</v>
      </c>
      <c r="E145" s="33">
        <f t="shared" si="106"/>
        <v>0</v>
      </c>
      <c r="F145" s="3">
        <f>' INDICE ROTACI POR DIVI'!G145</f>
        <v>0</v>
      </c>
      <c r="G145" s="34">
        <f>2*31</f>
        <v>62</v>
      </c>
      <c r="H145" s="33">
        <f t="shared" si="107"/>
        <v>0</v>
      </c>
      <c r="I145" s="3">
        <f>' INDICE ROTACI POR DIVI'!K145</f>
        <v>0</v>
      </c>
      <c r="J145" s="34">
        <f>2*31</f>
        <v>62</v>
      </c>
      <c r="K145" s="33">
        <f t="shared" si="108"/>
        <v>0</v>
      </c>
      <c r="L145" s="3">
        <f>' INDICE ROTACI POR DIVI'!O145</f>
        <v>0</v>
      </c>
      <c r="M145" s="34">
        <f>1*31</f>
        <v>31</v>
      </c>
      <c r="N145" s="33">
        <f t="shared" si="109"/>
        <v>0</v>
      </c>
      <c r="P145" s="33">
        <f t="shared" si="104"/>
        <v>0</v>
      </c>
      <c r="Q145" s="33">
        <f t="shared" si="110"/>
        <v>217</v>
      </c>
      <c r="R145" s="33">
        <f t="shared" si="105"/>
        <v>217</v>
      </c>
      <c r="S145" s="32">
        <f t="shared" si="111"/>
        <v>1</v>
      </c>
    </row>
    <row r="146" spans="2:19" x14ac:dyDescent="0.25">
      <c r="B146" t="s">
        <v>192</v>
      </c>
      <c r="C146" s="3">
        <f>' INDICE ROTACI POR DIVI'!C146</f>
        <v>0</v>
      </c>
      <c r="D146" s="3">
        <f>42*30</f>
        <v>1260</v>
      </c>
      <c r="E146" s="33">
        <f t="shared" si="106"/>
        <v>0</v>
      </c>
      <c r="F146" s="3">
        <f>' INDICE ROTACI POR DIVI'!G146</f>
        <v>0</v>
      </c>
      <c r="G146" s="3">
        <f>22*30</f>
        <v>660</v>
      </c>
      <c r="H146" s="33">
        <f t="shared" si="107"/>
        <v>0</v>
      </c>
      <c r="I146" s="3">
        <f>' INDICE ROTACI POR DIVI'!K146</f>
        <v>0</v>
      </c>
      <c r="J146" s="3">
        <f>59*30</f>
        <v>1770</v>
      </c>
      <c r="K146" s="33">
        <f t="shared" si="108"/>
        <v>0</v>
      </c>
      <c r="L146" s="3">
        <f>' INDICE ROTACI POR DIVI'!O146</f>
        <v>0</v>
      </c>
      <c r="M146" s="3">
        <f>24*30</f>
        <v>720</v>
      </c>
      <c r="N146" s="33">
        <f t="shared" si="109"/>
        <v>0</v>
      </c>
      <c r="P146" s="33">
        <f t="shared" si="104"/>
        <v>0</v>
      </c>
      <c r="Q146" s="33">
        <f t="shared" si="110"/>
        <v>4410</v>
      </c>
      <c r="R146" s="33">
        <f t="shared" si="105"/>
        <v>4410</v>
      </c>
      <c r="S146" s="32">
        <f t="shared" si="111"/>
        <v>1</v>
      </c>
    </row>
  </sheetData>
  <mergeCells count="91">
    <mergeCell ref="B2:D2"/>
    <mergeCell ref="B4:B5"/>
    <mergeCell ref="C4:E4"/>
    <mergeCell ref="F4:H4"/>
    <mergeCell ref="I4:K4"/>
    <mergeCell ref="B16:B17"/>
    <mergeCell ref="C16:E16"/>
    <mergeCell ref="F16:H16"/>
    <mergeCell ref="I16:K16"/>
    <mergeCell ref="L16:N16"/>
    <mergeCell ref="O4:Q4"/>
    <mergeCell ref="C5:E6"/>
    <mergeCell ref="F5:H6"/>
    <mergeCell ref="I5:K6"/>
    <mergeCell ref="L5:N6"/>
    <mergeCell ref="L4:N4"/>
    <mergeCell ref="B28:B29"/>
    <mergeCell ref="C28:E28"/>
    <mergeCell ref="F28:H28"/>
    <mergeCell ref="I28:K28"/>
    <mergeCell ref="L28:N28"/>
    <mergeCell ref="O16:Q16"/>
    <mergeCell ref="C17:E18"/>
    <mergeCell ref="F17:H18"/>
    <mergeCell ref="I17:K18"/>
    <mergeCell ref="L17:N18"/>
    <mergeCell ref="B40:B41"/>
    <mergeCell ref="C40:E40"/>
    <mergeCell ref="F40:H40"/>
    <mergeCell ref="I40:K40"/>
    <mergeCell ref="L40:N40"/>
    <mergeCell ref="O28:Q28"/>
    <mergeCell ref="C29:E30"/>
    <mergeCell ref="F29:H30"/>
    <mergeCell ref="I29:K30"/>
    <mergeCell ref="L29:N30"/>
    <mergeCell ref="B52:B53"/>
    <mergeCell ref="C52:E52"/>
    <mergeCell ref="F52:H52"/>
    <mergeCell ref="I52:K52"/>
    <mergeCell ref="L52:N52"/>
    <mergeCell ref="O40:Q40"/>
    <mergeCell ref="C41:E42"/>
    <mergeCell ref="F41:H42"/>
    <mergeCell ref="I41:K42"/>
    <mergeCell ref="L41:N42"/>
    <mergeCell ref="B64:B65"/>
    <mergeCell ref="C64:E64"/>
    <mergeCell ref="F64:H64"/>
    <mergeCell ref="I64:K64"/>
    <mergeCell ref="L64:N64"/>
    <mergeCell ref="O52:Q52"/>
    <mergeCell ref="C53:E54"/>
    <mergeCell ref="F53:H54"/>
    <mergeCell ref="I53:K54"/>
    <mergeCell ref="L53:N54"/>
    <mergeCell ref="B77:B78"/>
    <mergeCell ref="C77:E78"/>
    <mergeCell ref="F77:H78"/>
    <mergeCell ref="I77:K78"/>
    <mergeCell ref="L77:N78"/>
    <mergeCell ref="O64:Q64"/>
    <mergeCell ref="C65:E66"/>
    <mergeCell ref="F65:H66"/>
    <mergeCell ref="I65:K66"/>
    <mergeCell ref="L65:N66"/>
    <mergeCell ref="B101:B102"/>
    <mergeCell ref="C101:E102"/>
    <mergeCell ref="F101:H102"/>
    <mergeCell ref="I101:K102"/>
    <mergeCell ref="L101:N102"/>
    <mergeCell ref="B89:B90"/>
    <mergeCell ref="C89:E90"/>
    <mergeCell ref="F89:H90"/>
    <mergeCell ref="I89:K90"/>
    <mergeCell ref="L89:N90"/>
    <mergeCell ref="B125:B126"/>
    <mergeCell ref="C125:E126"/>
    <mergeCell ref="F125:H126"/>
    <mergeCell ref="I125:K126"/>
    <mergeCell ref="L125:N126"/>
    <mergeCell ref="B113:B114"/>
    <mergeCell ref="C113:E114"/>
    <mergeCell ref="F113:H114"/>
    <mergeCell ref="I113:K114"/>
    <mergeCell ref="L113:N114"/>
    <mergeCell ref="B137:B138"/>
    <mergeCell ref="C137:E138"/>
    <mergeCell ref="F137:H138"/>
    <mergeCell ref="I137:K138"/>
    <mergeCell ref="L137:N138"/>
  </mergeCells>
  <pageMargins left="0.7" right="0.7" top="0.75" bottom="0.75" header="0.3" footer="0.3"/>
  <pageSetup orientation="portrait" horizontalDpi="4294967294" verticalDpi="429496729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rgb="FFFF0000"/>
  </sheetPr>
  <dimension ref="A1:AL12"/>
  <sheetViews>
    <sheetView workbookViewId="0">
      <selection activeCell="Q41" sqref="Q41"/>
    </sheetView>
  </sheetViews>
  <sheetFormatPr baseColWidth="10" defaultRowHeight="15" x14ac:dyDescent="0.25"/>
  <sheetData>
    <row r="1" spans="1:38" x14ac:dyDescent="0.25">
      <c r="B1" s="92" t="s">
        <v>139</v>
      </c>
      <c r="C1" s="91"/>
      <c r="D1" s="91"/>
      <c r="E1" s="91"/>
      <c r="F1" s="91"/>
      <c r="G1" s="91"/>
    </row>
    <row r="2" spans="1:38" x14ac:dyDescent="0.25">
      <c r="B2" s="92" t="s">
        <v>174</v>
      </c>
      <c r="C2" s="91"/>
      <c r="D2" s="91"/>
      <c r="E2" s="91"/>
      <c r="F2" s="91"/>
      <c r="G2" s="91"/>
    </row>
    <row r="3" spans="1:38" x14ac:dyDescent="0.25">
      <c r="B3" s="91"/>
      <c r="C3" s="91"/>
      <c r="D3" s="91"/>
      <c r="E3" s="91"/>
      <c r="F3" s="91"/>
      <c r="G3" s="91"/>
    </row>
    <row r="4" spans="1:38" x14ac:dyDescent="0.25">
      <c r="B4" s="91" t="s">
        <v>70</v>
      </c>
      <c r="C4" s="92" t="s">
        <v>175</v>
      </c>
      <c r="D4" s="91"/>
      <c r="E4" s="91"/>
      <c r="F4" s="91"/>
      <c r="G4" s="91"/>
    </row>
    <row r="5" spans="1:38" x14ac:dyDescent="0.25">
      <c r="B5" s="91" t="s">
        <v>72</v>
      </c>
      <c r="C5" s="92" t="s">
        <v>176</v>
      </c>
      <c r="D5" s="91"/>
      <c r="E5" s="91"/>
      <c r="F5" s="91"/>
      <c r="G5" s="91"/>
    </row>
    <row r="6" spans="1:38" x14ac:dyDescent="0.25">
      <c r="B6" s="91" t="s">
        <v>74</v>
      </c>
      <c r="C6" s="92" t="s">
        <v>177</v>
      </c>
      <c r="D6" s="91"/>
      <c r="E6" s="91"/>
      <c r="F6" s="91"/>
      <c r="G6" s="91"/>
    </row>
    <row r="7" spans="1:38" x14ac:dyDescent="0.25">
      <c r="B7" s="91"/>
      <c r="C7" s="91"/>
      <c r="D7" s="91"/>
      <c r="E7" s="91"/>
      <c r="F7" s="91"/>
      <c r="G7" s="91"/>
    </row>
    <row r="8" spans="1:38" x14ac:dyDescent="0.25">
      <c r="A8" s="91"/>
      <c r="B8" s="96" t="s">
        <v>144</v>
      </c>
      <c r="C8" s="91"/>
      <c r="D8" s="271" t="s">
        <v>178</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81" t="s">
        <v>82</v>
      </c>
      <c r="C10" s="282" t="s">
        <v>146</v>
      </c>
      <c r="D10" s="282"/>
      <c r="E10" s="282"/>
      <c r="F10" s="282" t="s">
        <v>147</v>
      </c>
      <c r="G10" s="282"/>
      <c r="H10" s="282"/>
      <c r="I10" s="282" t="s">
        <v>148</v>
      </c>
      <c r="J10" s="282"/>
      <c r="K10" s="282"/>
      <c r="L10" s="282" t="s">
        <v>149</v>
      </c>
      <c r="M10" s="282"/>
      <c r="N10" s="282"/>
      <c r="O10" s="282" t="s">
        <v>150</v>
      </c>
      <c r="P10" s="282"/>
      <c r="Q10" s="282"/>
      <c r="R10" s="282" t="s">
        <v>151</v>
      </c>
      <c r="S10" s="282"/>
      <c r="T10" s="282"/>
      <c r="U10" s="282" t="s">
        <v>152</v>
      </c>
      <c r="V10" s="282"/>
      <c r="W10" s="282"/>
      <c r="X10" s="282" t="s">
        <v>153</v>
      </c>
      <c r="Y10" s="282"/>
      <c r="Z10" s="282"/>
      <c r="AA10" s="282" t="s">
        <v>154</v>
      </c>
      <c r="AB10" s="282"/>
      <c r="AC10" s="282"/>
      <c r="AD10" s="282" t="s">
        <v>155</v>
      </c>
      <c r="AE10" s="282"/>
      <c r="AF10" s="282"/>
      <c r="AG10" s="282" t="s">
        <v>156</v>
      </c>
      <c r="AH10" s="282"/>
      <c r="AI10" s="282"/>
      <c r="AJ10" s="280" t="s">
        <v>157</v>
      </c>
      <c r="AK10" s="280"/>
      <c r="AL10" s="280"/>
    </row>
    <row r="11" spans="1:38" x14ac:dyDescent="0.25">
      <c r="A11" s="91"/>
      <c r="B11" s="281"/>
      <c r="C11" s="105" t="s">
        <v>64</v>
      </c>
      <c r="D11" s="105" t="s">
        <v>83</v>
      </c>
      <c r="E11" s="105" t="s">
        <v>84</v>
      </c>
      <c r="F11" s="105" t="s">
        <v>64</v>
      </c>
      <c r="G11" s="105" t="s">
        <v>83</v>
      </c>
      <c r="H11" s="105" t="s">
        <v>84</v>
      </c>
      <c r="I11" s="105" t="s">
        <v>64</v>
      </c>
      <c r="J11" s="105" t="s">
        <v>83</v>
      </c>
      <c r="K11" s="105" t="s">
        <v>84</v>
      </c>
      <c r="L11" s="105" t="s">
        <v>64</v>
      </c>
      <c r="M11" s="105" t="s">
        <v>83</v>
      </c>
      <c r="N11" s="105" t="s">
        <v>84</v>
      </c>
      <c r="O11" s="105" t="s">
        <v>64</v>
      </c>
      <c r="P11" s="105" t="s">
        <v>83</v>
      </c>
      <c r="Q11" s="105" t="s">
        <v>84</v>
      </c>
      <c r="R11" s="105" t="s">
        <v>64</v>
      </c>
      <c r="S11" s="105" t="s">
        <v>83</v>
      </c>
      <c r="T11" s="105" t="s">
        <v>84</v>
      </c>
      <c r="U11" s="105" t="s">
        <v>64</v>
      </c>
      <c r="V11" s="105" t="s">
        <v>83</v>
      </c>
      <c r="W11" s="105" t="s">
        <v>84</v>
      </c>
      <c r="X11" s="105" t="s">
        <v>64</v>
      </c>
      <c r="Y11" s="105" t="s">
        <v>83</v>
      </c>
      <c r="Z11" s="105" t="s">
        <v>84</v>
      </c>
      <c r="AA11" s="105" t="s">
        <v>64</v>
      </c>
      <c r="AB11" s="105" t="s">
        <v>83</v>
      </c>
      <c r="AC11" s="105" t="s">
        <v>84</v>
      </c>
      <c r="AD11" s="105" t="s">
        <v>64</v>
      </c>
      <c r="AE11" s="105" t="s">
        <v>83</v>
      </c>
      <c r="AF11" s="105" t="s">
        <v>84</v>
      </c>
      <c r="AG11" s="105" t="s">
        <v>64</v>
      </c>
      <c r="AH11" s="105" t="s">
        <v>83</v>
      </c>
      <c r="AI11" s="105" t="s">
        <v>84</v>
      </c>
      <c r="AJ11" s="105" t="s">
        <v>64</v>
      </c>
      <c r="AK11" s="105" t="s">
        <v>83</v>
      </c>
      <c r="AL11" s="105" t="s">
        <v>84</v>
      </c>
    </row>
    <row r="12" spans="1:38" x14ac:dyDescent="0.25">
      <c r="A12" s="95" t="s">
        <v>163</v>
      </c>
      <c r="B12" s="104" t="s">
        <v>99</v>
      </c>
      <c r="C12" s="97"/>
      <c r="D12" s="99"/>
      <c r="E12" s="106"/>
      <c r="F12" s="97"/>
      <c r="G12" s="99"/>
      <c r="H12" s="98"/>
      <c r="I12" s="102"/>
      <c r="J12" s="99"/>
      <c r="K12" s="103"/>
      <c r="L12" s="102"/>
      <c r="M12" s="99"/>
      <c r="N12" s="106"/>
      <c r="O12" s="102"/>
      <c r="P12" s="99"/>
      <c r="Q12" s="106"/>
      <c r="R12" s="102"/>
      <c r="S12" s="99"/>
      <c r="T12" s="106"/>
      <c r="U12" s="102"/>
      <c r="V12" s="102"/>
      <c r="W12" s="103"/>
      <c r="X12" s="102"/>
      <c r="Y12" s="102"/>
      <c r="Z12" s="103"/>
      <c r="AA12" s="102"/>
      <c r="AB12" s="102"/>
      <c r="AC12" s="103"/>
      <c r="AD12" s="102"/>
      <c r="AE12" s="102"/>
      <c r="AF12" s="103"/>
      <c r="AG12" s="102"/>
      <c r="AH12" s="102"/>
      <c r="AI12" s="103"/>
      <c r="AJ12" s="102"/>
      <c r="AK12" s="102"/>
      <c r="AL12" s="103"/>
    </row>
  </sheetData>
  <mergeCells count="14">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A1:S29"/>
  <sheetViews>
    <sheetView workbookViewId="0">
      <selection activeCell="B14" sqref="B14:G14"/>
    </sheetView>
  </sheetViews>
  <sheetFormatPr baseColWidth="10" defaultRowHeight="15" x14ac:dyDescent="0.25"/>
  <cols>
    <col min="1" max="1" width="23" customWidth="1"/>
    <col min="2" max="19" width="12" customWidth="1"/>
  </cols>
  <sheetData>
    <row r="1" spans="1:19" s="11" customFormat="1" x14ac:dyDescent="0.25">
      <c r="A1" s="10" t="s">
        <v>36</v>
      </c>
    </row>
    <row r="2" spans="1:19" s="11" customFormat="1" x14ac:dyDescent="0.25"/>
    <row r="3" spans="1:19" s="12" customFormat="1" ht="46.5" customHeight="1" x14ac:dyDescent="0.25">
      <c r="A3" s="214" t="s">
        <v>25</v>
      </c>
      <c r="B3" s="215" t="s">
        <v>37</v>
      </c>
      <c r="C3" s="215"/>
      <c r="D3" s="215"/>
      <c r="E3" s="215"/>
      <c r="F3" s="215"/>
      <c r="G3" s="215"/>
      <c r="H3" s="214" t="s">
        <v>24</v>
      </c>
      <c r="I3" s="214">
        <v>100</v>
      </c>
    </row>
    <row r="4" spans="1:19" s="12" customFormat="1" ht="46.5" customHeight="1" x14ac:dyDescent="0.25">
      <c r="A4" s="214"/>
      <c r="B4" s="214" t="s">
        <v>38</v>
      </c>
      <c r="C4" s="214"/>
      <c r="D4" s="214"/>
      <c r="E4" s="214"/>
      <c r="F4" s="214"/>
      <c r="G4" s="214"/>
      <c r="H4" s="214"/>
      <c r="I4" s="214"/>
      <c r="Q4" s="20" t="s">
        <v>26</v>
      </c>
    </row>
    <row r="6" spans="1:19"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row>
    <row r="7" spans="1:19"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row>
    <row r="8" spans="1:19" x14ac:dyDescent="0.25">
      <c r="A8" s="6" t="s">
        <v>0</v>
      </c>
      <c r="B8" s="9">
        <f>SUM(B9:B13)</f>
        <v>0</v>
      </c>
      <c r="C8" s="9">
        <f>SUM(C9:C13)</f>
        <v>53568</v>
      </c>
      <c r="D8" s="8">
        <f t="shared" ref="D8:D13" si="0">B8/C8*100</f>
        <v>0</v>
      </c>
      <c r="E8" s="9">
        <f>SUM(E9:E13)</f>
        <v>0</v>
      </c>
      <c r="F8" s="9">
        <f>SUM(F9:F13)</f>
        <v>53568</v>
      </c>
      <c r="G8" s="8">
        <f t="shared" ref="G8:G13" si="1">E8/F8*100</f>
        <v>0</v>
      </c>
      <c r="H8" s="9">
        <f>SUM(H9:H13)</f>
        <v>0</v>
      </c>
      <c r="I8" s="9">
        <f>SUM(I9:I13)</f>
        <v>46656</v>
      </c>
      <c r="J8" s="7">
        <f t="shared" ref="J8:J13" si="2">H8/I8*100</f>
        <v>0</v>
      </c>
      <c r="K8" s="6">
        <f>SUM(K9:K13)</f>
        <v>0</v>
      </c>
      <c r="L8" s="6">
        <f>SUM(L9:L13)</f>
        <v>53568</v>
      </c>
      <c r="M8" s="7">
        <f t="shared" ref="M8:M13" si="3">K8/L8*100</f>
        <v>0</v>
      </c>
      <c r="N8" s="6">
        <f>SUM(N9:N13)</f>
        <v>0</v>
      </c>
      <c r="O8" s="6">
        <f>SUM(O9:O13)</f>
        <v>51840</v>
      </c>
      <c r="P8" s="7">
        <f t="shared" ref="P8:P13" si="4">N8/O8*100</f>
        <v>0</v>
      </c>
      <c r="Q8" s="6">
        <f>SUM(Q9:Q13)</f>
        <v>0</v>
      </c>
      <c r="R8" s="6">
        <f>SUM(R9:R13)</f>
        <v>53568</v>
      </c>
      <c r="S8" s="7">
        <f t="shared" ref="S8:S13" si="5">Q8/R8*100</f>
        <v>0</v>
      </c>
    </row>
    <row r="9" spans="1:19" x14ac:dyDescent="0.25">
      <c r="A9" s="6" t="s">
        <v>1</v>
      </c>
      <c r="B9" s="9"/>
      <c r="C9" s="9">
        <f>B17*$B$24*24</f>
        <v>43896</v>
      </c>
      <c r="D9" s="8">
        <f t="shared" si="0"/>
        <v>0</v>
      </c>
      <c r="E9" s="9"/>
      <c r="F9" s="9">
        <f>B17*$B$25*24</f>
        <v>43896</v>
      </c>
      <c r="G9" s="8">
        <f>E9/F9*100</f>
        <v>0</v>
      </c>
      <c r="H9" s="9"/>
      <c r="I9" s="9">
        <f>B17*$B$26*24</f>
        <v>38232</v>
      </c>
      <c r="J9" s="7">
        <f t="shared" si="2"/>
        <v>0</v>
      </c>
      <c r="K9" s="6"/>
      <c r="L9" s="6">
        <f>B17*$B$27*24</f>
        <v>43896</v>
      </c>
      <c r="M9" s="7">
        <f>K9/L9*100</f>
        <v>0</v>
      </c>
      <c r="N9" s="6"/>
      <c r="O9" s="6">
        <f>B17*$B$28*24</f>
        <v>42480</v>
      </c>
      <c r="P9" s="7">
        <f t="shared" si="4"/>
        <v>0</v>
      </c>
      <c r="Q9" s="6"/>
      <c r="R9" s="6">
        <f>B17*$B$29*24</f>
        <v>43896</v>
      </c>
      <c r="S9" s="7">
        <f t="shared" si="5"/>
        <v>0</v>
      </c>
    </row>
    <row r="10" spans="1:19" x14ac:dyDescent="0.25">
      <c r="A10" s="6" t="s">
        <v>2</v>
      </c>
      <c r="B10" s="9"/>
      <c r="C10" s="9">
        <f>B18*$B$24*24</f>
        <v>2232</v>
      </c>
      <c r="D10" s="8">
        <f t="shared" si="0"/>
        <v>0</v>
      </c>
      <c r="E10" s="9"/>
      <c r="F10" s="9">
        <f>B18*$B$25*24</f>
        <v>2232</v>
      </c>
      <c r="G10" s="8">
        <f t="shared" si="1"/>
        <v>0</v>
      </c>
      <c r="H10" s="9"/>
      <c r="I10" s="9">
        <f>B18*$B$26*24</f>
        <v>1944</v>
      </c>
      <c r="J10" s="7">
        <f t="shared" si="2"/>
        <v>0</v>
      </c>
      <c r="K10" s="6"/>
      <c r="L10" s="6">
        <f>B18*$B$27*24</f>
        <v>2232</v>
      </c>
      <c r="M10" s="7">
        <f t="shared" si="3"/>
        <v>0</v>
      </c>
      <c r="N10" s="6"/>
      <c r="O10" s="6">
        <f>B18*$B$28*24</f>
        <v>2160</v>
      </c>
      <c r="P10" s="7">
        <f t="shared" si="4"/>
        <v>0</v>
      </c>
      <c r="Q10" s="6"/>
      <c r="R10" s="6">
        <f>B18*$B$29*24</f>
        <v>2232</v>
      </c>
      <c r="S10" s="7">
        <f t="shared" si="5"/>
        <v>0</v>
      </c>
    </row>
    <row r="11" spans="1:19" x14ac:dyDescent="0.25">
      <c r="A11" s="6" t="s">
        <v>3</v>
      </c>
      <c r="B11" s="9"/>
      <c r="C11" s="9">
        <f>B19*$B$24*24</f>
        <v>5208</v>
      </c>
      <c r="D11" s="8">
        <f t="shared" si="0"/>
        <v>0</v>
      </c>
      <c r="E11" s="9"/>
      <c r="F11" s="9">
        <f>B19*$B$25*24</f>
        <v>5208</v>
      </c>
      <c r="G11" s="8">
        <f t="shared" si="1"/>
        <v>0</v>
      </c>
      <c r="H11" s="9"/>
      <c r="I11" s="9">
        <f>B19*$B$26*24</f>
        <v>4536</v>
      </c>
      <c r="J11" s="7">
        <f t="shared" si="2"/>
        <v>0</v>
      </c>
      <c r="K11" s="6"/>
      <c r="L11" s="6">
        <f>B19*$B$27*24</f>
        <v>5208</v>
      </c>
      <c r="M11" s="7">
        <f t="shared" si="3"/>
        <v>0</v>
      </c>
      <c r="N11" s="6"/>
      <c r="O11" s="6">
        <f>B19*$B$28*24</f>
        <v>5040</v>
      </c>
      <c r="P11" s="7">
        <f t="shared" si="4"/>
        <v>0</v>
      </c>
      <c r="Q11" s="6"/>
      <c r="R11" s="6">
        <f>B19*$B$29*24</f>
        <v>5208</v>
      </c>
      <c r="S11" s="7">
        <f t="shared" si="5"/>
        <v>0</v>
      </c>
    </row>
    <row r="12" spans="1:19" x14ac:dyDescent="0.25">
      <c r="A12" s="6" t="s">
        <v>4</v>
      </c>
      <c r="B12" s="9"/>
      <c r="C12" s="9">
        <f>B20*$B$24*24</f>
        <v>744</v>
      </c>
      <c r="D12" s="8">
        <f t="shared" si="0"/>
        <v>0</v>
      </c>
      <c r="E12" s="9"/>
      <c r="F12" s="9">
        <f>B20*$B$25*24</f>
        <v>744</v>
      </c>
      <c r="G12" s="8">
        <f t="shared" si="1"/>
        <v>0</v>
      </c>
      <c r="H12" s="9"/>
      <c r="I12" s="9">
        <f>B20*$B$26*24</f>
        <v>648</v>
      </c>
      <c r="J12" s="7">
        <f t="shared" si="2"/>
        <v>0</v>
      </c>
      <c r="K12" s="6"/>
      <c r="L12" s="6">
        <f>B20*$B$27*24</f>
        <v>744</v>
      </c>
      <c r="M12" s="7">
        <f t="shared" si="3"/>
        <v>0</v>
      </c>
      <c r="N12" s="6"/>
      <c r="O12" s="6">
        <f>B20*$B$28*24</f>
        <v>720</v>
      </c>
      <c r="P12" s="7">
        <f t="shared" si="4"/>
        <v>0</v>
      </c>
      <c r="Q12" s="6"/>
      <c r="R12" s="6">
        <f>B20*$B$29*24</f>
        <v>744</v>
      </c>
      <c r="S12" s="7">
        <f t="shared" si="5"/>
        <v>0</v>
      </c>
    </row>
    <row r="13" spans="1:19" x14ac:dyDescent="0.25">
      <c r="A13" s="6" t="s">
        <v>5</v>
      </c>
      <c r="B13" s="9"/>
      <c r="C13" s="9">
        <f>B21*$B$24*24</f>
        <v>1488</v>
      </c>
      <c r="D13" s="8">
        <f t="shared" si="0"/>
        <v>0</v>
      </c>
      <c r="E13" s="9"/>
      <c r="F13" s="9">
        <f>B21*$B$25*24</f>
        <v>1488</v>
      </c>
      <c r="G13" s="8">
        <f t="shared" si="1"/>
        <v>0</v>
      </c>
      <c r="H13" s="9"/>
      <c r="I13" s="9">
        <f>B21*$B$26*24</f>
        <v>1296</v>
      </c>
      <c r="J13" s="7">
        <f t="shared" si="2"/>
        <v>0</v>
      </c>
      <c r="K13" s="6"/>
      <c r="L13" s="6">
        <f>B21*$B$27*24</f>
        <v>1488</v>
      </c>
      <c r="M13" s="7">
        <f t="shared" si="3"/>
        <v>0</v>
      </c>
      <c r="N13" s="6"/>
      <c r="O13" s="6">
        <f>B21*$B$28*24</f>
        <v>1440</v>
      </c>
      <c r="P13" s="7">
        <f t="shared" si="4"/>
        <v>0</v>
      </c>
      <c r="Q13" s="6"/>
      <c r="R13" s="6">
        <f>B21*$B$29*24</f>
        <v>1488</v>
      </c>
      <c r="S13" s="7">
        <f t="shared" si="5"/>
        <v>0</v>
      </c>
    </row>
    <row r="14" spans="1:19" x14ac:dyDescent="0.25">
      <c r="A14" s="6" t="s">
        <v>192</v>
      </c>
    </row>
    <row r="16" spans="1:19" x14ac:dyDescent="0.25">
      <c r="A16" t="s">
        <v>41</v>
      </c>
    </row>
    <row r="17" spans="1:2" x14ac:dyDescent="0.25">
      <c r="A17" s="6" t="s">
        <v>1</v>
      </c>
      <c r="B17" s="6">
        <v>59</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3" spans="1:2" x14ac:dyDescent="0.25">
      <c r="A23" t="s">
        <v>42</v>
      </c>
    </row>
    <row r="24" spans="1:2" x14ac:dyDescent="0.25">
      <c r="A24" s="6" t="s">
        <v>8</v>
      </c>
      <c r="B24" s="6">
        <v>31</v>
      </c>
    </row>
    <row r="25" spans="1:2" x14ac:dyDescent="0.25">
      <c r="A25" s="6" t="s">
        <v>11</v>
      </c>
      <c r="B25" s="6">
        <v>31</v>
      </c>
    </row>
    <row r="26" spans="1:2" x14ac:dyDescent="0.25">
      <c r="A26" s="6" t="s">
        <v>12</v>
      </c>
      <c r="B26" s="6">
        <v>27</v>
      </c>
    </row>
    <row r="27" spans="1:2" x14ac:dyDescent="0.25">
      <c r="A27" s="6" t="s">
        <v>13</v>
      </c>
      <c r="B27" s="6">
        <v>31</v>
      </c>
    </row>
    <row r="28" spans="1:2" x14ac:dyDescent="0.25">
      <c r="A28" s="6" t="s">
        <v>14</v>
      </c>
      <c r="B28" s="6">
        <v>30</v>
      </c>
    </row>
    <row r="29" spans="1:2" x14ac:dyDescent="0.25">
      <c r="A29" s="6" t="s">
        <v>15</v>
      </c>
      <c r="B29" s="6">
        <v>31</v>
      </c>
    </row>
  </sheetData>
  <mergeCells count="12">
    <mergeCell ref="K6:M6"/>
    <mergeCell ref="N6:P6"/>
    <mergeCell ref="Q6:S6"/>
    <mergeCell ref="A3:A4"/>
    <mergeCell ref="B3:G3"/>
    <mergeCell ref="H3:H4"/>
    <mergeCell ref="I3:I4"/>
    <mergeCell ref="B4:G4"/>
    <mergeCell ref="A6:A7"/>
    <mergeCell ref="B6:D6"/>
    <mergeCell ref="E6:G6"/>
    <mergeCell ref="H6:J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K20"/>
  <sheetViews>
    <sheetView zoomScale="120" zoomScaleNormal="120" workbookViewId="0">
      <pane xSplit="1" ySplit="6" topLeftCell="B7" activePane="bottomRight" state="frozen"/>
      <selection pane="topRight" activeCell="B1" sqref="B1"/>
      <selection pane="bottomLeft" activeCell="A7" sqref="A7"/>
      <selection pane="bottomRight" activeCell="F13" sqref="F13"/>
    </sheetView>
  </sheetViews>
  <sheetFormatPr baseColWidth="10" defaultRowHeight="15" x14ac:dyDescent="0.25"/>
  <cols>
    <col min="1" max="1" width="23.28515625" style="11" customWidth="1"/>
    <col min="2" max="7" width="11.42578125" style="11"/>
    <col min="8" max="9" width="11.42578125" style="11" customWidth="1"/>
    <col min="10" max="12" width="11.42578125" style="11"/>
    <col min="13" max="13" width="10.140625" style="11" customWidth="1"/>
    <col min="14" max="19" width="11.42578125" style="11"/>
    <col min="20" max="20" width="12" style="11" customWidth="1"/>
    <col min="21" max="16384" width="11.42578125" style="11"/>
  </cols>
  <sheetData>
    <row r="1" spans="1:37" x14ac:dyDescent="0.25">
      <c r="A1" s="10" t="s">
        <v>245</v>
      </c>
    </row>
    <row r="3" spans="1:37" s="12" customFormat="1" ht="46.5" customHeight="1" x14ac:dyDescent="0.25">
      <c r="A3" s="214" t="s">
        <v>25</v>
      </c>
      <c r="B3" s="215" t="s">
        <v>22</v>
      </c>
      <c r="C3" s="215"/>
      <c r="D3" s="215"/>
      <c r="E3" s="215"/>
      <c r="F3" s="215"/>
      <c r="G3" s="215"/>
      <c r="H3" s="214" t="s">
        <v>24</v>
      </c>
      <c r="I3" s="214">
        <v>100</v>
      </c>
      <c r="J3" s="12">
        <v>1317</v>
      </c>
      <c r="T3" s="222" t="s">
        <v>25</v>
      </c>
      <c r="U3" s="215" t="s">
        <v>22</v>
      </c>
      <c r="V3" s="215"/>
      <c r="W3" s="215"/>
      <c r="X3" s="215"/>
      <c r="Y3" s="215"/>
      <c r="Z3" s="215"/>
      <c r="AA3" s="214" t="s">
        <v>24</v>
      </c>
      <c r="AB3" s="214">
        <v>100</v>
      </c>
    </row>
    <row r="4" spans="1:37" s="12" customFormat="1" ht="46.5" customHeight="1" x14ac:dyDescent="0.25">
      <c r="A4" s="214"/>
      <c r="B4" s="214" t="s">
        <v>23</v>
      </c>
      <c r="C4" s="214"/>
      <c r="D4" s="214"/>
      <c r="E4" s="214"/>
      <c r="F4" s="214"/>
      <c r="G4" s="214"/>
      <c r="H4" s="214"/>
      <c r="I4" s="214"/>
      <c r="J4" s="12">
        <v>1677</v>
      </c>
      <c r="T4" s="222"/>
      <c r="U4" s="214" t="s">
        <v>23</v>
      </c>
      <c r="V4" s="214"/>
      <c r="W4" s="214"/>
      <c r="X4" s="214"/>
      <c r="Y4" s="214"/>
      <c r="Z4" s="214"/>
      <c r="AA4" s="214"/>
      <c r="AB4" s="214"/>
    </row>
    <row r="5" spans="1:37"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customFormat="1" x14ac:dyDescent="0.25">
      <c r="A6" s="21" t="s">
        <v>0</v>
      </c>
      <c r="B6" s="122">
        <f>SUM(B7+B8+B9+B10+B11+B12)</f>
        <v>416</v>
      </c>
      <c r="C6" s="122">
        <f>SUM(C7+C8+C9+C10+C11+C12)</f>
        <v>1200</v>
      </c>
      <c r="D6" s="23">
        <f t="shared" ref="D6:D12" si="0">B6/C6*100</f>
        <v>34.666666666666671</v>
      </c>
      <c r="E6" s="122">
        <f>SUM(E7+E8+E9+E10+E11+E12)</f>
        <v>582</v>
      </c>
      <c r="F6" s="122">
        <f>SUM(F7+F8+F9+F10+F11+F12)</f>
        <v>1371</v>
      </c>
      <c r="G6" s="23">
        <f t="shared" ref="G6" si="1">E6/F6*100</f>
        <v>42.450765864332602</v>
      </c>
      <c r="H6" s="122">
        <f>SUM(H7+H8+H9+H10+H11+H12)</f>
        <v>0</v>
      </c>
      <c r="I6" s="122">
        <f>SUM(I7+I8+I9+I10+I11+I12)</f>
        <v>0</v>
      </c>
      <c r="J6" s="23" t="e">
        <f t="shared" ref="J6" si="2">H6/I6*100</f>
        <v>#DIV/0!</v>
      </c>
      <c r="K6" s="122">
        <f>SUM(K7+K8+K9+K10+K11+K12)</f>
        <v>0</v>
      </c>
      <c r="L6" s="122">
        <f>SUM(L7+L8+L9+L10+L11+L12)</f>
        <v>0</v>
      </c>
      <c r="M6" s="24" t="e">
        <f t="shared" ref="M6" si="3">K6/L6*100</f>
        <v>#DIV/0!</v>
      </c>
      <c r="N6" s="122">
        <f>SUM(N7:N12)</f>
        <v>0</v>
      </c>
      <c r="O6" s="122">
        <f>SUM(O7:O12)</f>
        <v>0</v>
      </c>
      <c r="P6" s="25" t="e">
        <f>N6/O6*100</f>
        <v>#DIV/0!</v>
      </c>
      <c r="Q6" s="122">
        <f>SUM(Q7+Q8+Q9+Q10+Q11+Q12)</f>
        <v>0</v>
      </c>
      <c r="R6" s="122">
        <f>SUM(R7:R12)</f>
        <v>0</v>
      </c>
      <c r="S6" s="25" t="e">
        <f>Q6/R6*100</f>
        <v>#DIV/0!</v>
      </c>
      <c r="T6" s="122">
        <f>SUM(T7+T8+T9+T10+T11+T12)</f>
        <v>0</v>
      </c>
      <c r="U6" s="122">
        <f>SUM(U7:U12)</f>
        <v>0</v>
      </c>
      <c r="V6" s="25" t="e">
        <f>T6/U6*100</f>
        <v>#DIV/0!</v>
      </c>
      <c r="W6" s="122">
        <f>SUM(W7+W8+W9+W10+W11+W12)</f>
        <v>0</v>
      </c>
      <c r="X6" s="122">
        <f>SUM(X7+X8+X9+X10+X11+X12)</f>
        <v>0</v>
      </c>
      <c r="Y6" s="23" t="e">
        <f>W6/X6*100</f>
        <v>#DIV/0!</v>
      </c>
      <c r="Z6" s="122">
        <f>SUM(Z7+Z8+Z9+Z10+Z11+Z12)</f>
        <v>0</v>
      </c>
      <c r="AA6" s="122">
        <f>SUM(AA7+AA8+AA9+AA10+AA11+AA12)</f>
        <v>0</v>
      </c>
      <c r="AB6" s="23" t="e">
        <f>Z6/AA6*100</f>
        <v>#DIV/0!</v>
      </c>
      <c r="AC6" s="122">
        <f>SUM(AC7+AC8+AC9+AC10+AC11+AC12)</f>
        <v>0</v>
      </c>
      <c r="AD6" s="122">
        <f>SUM(AD7+AD8+AD9+AD10+AD11+AD12)</f>
        <v>0</v>
      </c>
      <c r="AE6" s="23" t="e">
        <f>AC6/AD6*100</f>
        <v>#DIV/0!</v>
      </c>
      <c r="AF6" s="22">
        <f>SUM(AF7+AF8+AF9+AF10+AF11)</f>
        <v>0</v>
      </c>
      <c r="AG6" s="22">
        <f>SUM(AG7+AG8+AG9+AG10+AG11)</f>
        <v>0</v>
      </c>
      <c r="AH6" s="23" t="e">
        <f>AF6/AG6*100</f>
        <v>#DIV/0!</v>
      </c>
      <c r="AI6" s="26">
        <f>SUM(AI7+AI8+AI9+AI10+AI11)</f>
        <v>0</v>
      </c>
      <c r="AJ6" s="26">
        <f>SUM(AJ7+AJ8+AJ9+AJ10+AJ11)</f>
        <v>0</v>
      </c>
      <c r="AK6" s="132" t="e">
        <f>AI6/AJ6*100</f>
        <v>#DIV/0!</v>
      </c>
    </row>
    <row r="7" spans="1:37" x14ac:dyDescent="0.25">
      <c r="A7" s="13" t="s">
        <v>1</v>
      </c>
      <c r="B7" s="120">
        <v>214</v>
      </c>
      <c r="C7" s="120">
        <v>278</v>
      </c>
      <c r="D7" s="23">
        <f t="shared" si="0"/>
        <v>76.978417266187051</v>
      </c>
      <c r="E7" s="120">
        <v>394</v>
      </c>
      <c r="F7" s="120">
        <v>537</v>
      </c>
      <c r="G7" s="23">
        <v>76.097560975609795</v>
      </c>
      <c r="H7" s="120"/>
      <c r="I7" s="120"/>
      <c r="J7" s="23">
        <v>80.350877192982495</v>
      </c>
      <c r="K7" s="120"/>
      <c r="L7" s="120"/>
      <c r="M7" s="24">
        <v>81.203007518796994</v>
      </c>
      <c r="N7" s="120"/>
      <c r="O7" s="120"/>
      <c r="P7" s="25">
        <v>83.586626139817596</v>
      </c>
      <c r="Q7" s="14"/>
      <c r="R7" s="14"/>
      <c r="S7" s="25">
        <v>69.230769230769198</v>
      </c>
      <c r="T7" s="121"/>
      <c r="U7" s="121"/>
      <c r="V7" s="24" t="e">
        <f t="shared" ref="V7:V12" si="4">T7/U7*100</f>
        <v>#DIV/0!</v>
      </c>
      <c r="W7" s="120"/>
      <c r="X7" s="120"/>
      <c r="Y7" s="23" t="e">
        <f t="shared" ref="Y7:Y12" si="5">W7/X7*100</f>
        <v>#DIV/0!</v>
      </c>
      <c r="Z7" s="120"/>
      <c r="AA7" s="120"/>
      <c r="AB7" s="23" t="e">
        <f t="shared" ref="AB7:AB12" si="6">Z7/AA7*100</f>
        <v>#DIV/0!</v>
      </c>
      <c r="AC7" s="120"/>
      <c r="AD7" s="120"/>
      <c r="AE7" s="23" t="e">
        <f t="shared" ref="AE7:AE12" si="7">AC7/AD7*100</f>
        <v>#DIV/0!</v>
      </c>
      <c r="AF7" s="14"/>
      <c r="AG7" s="14"/>
      <c r="AH7" s="23" t="e">
        <f t="shared" ref="AH7:AH12" si="8">AF7/AG7*100</f>
        <v>#DIV/0!</v>
      </c>
      <c r="AI7" s="14"/>
      <c r="AJ7" s="14"/>
      <c r="AK7" s="132" t="e">
        <f t="shared" ref="AK7:AK12" si="9">AI7/AJ7*100</f>
        <v>#DIV/0!</v>
      </c>
    </row>
    <row r="8" spans="1:37" x14ac:dyDescent="0.25">
      <c r="A8" s="16" t="s">
        <v>2</v>
      </c>
      <c r="B8" s="14">
        <v>9</v>
      </c>
      <c r="C8" s="14">
        <v>115</v>
      </c>
      <c r="D8" s="23">
        <f t="shared" si="0"/>
        <v>7.8260869565217401</v>
      </c>
      <c r="E8" s="14">
        <v>5</v>
      </c>
      <c r="F8" s="14">
        <v>100</v>
      </c>
      <c r="G8" s="23">
        <v>4.4117647058823497</v>
      </c>
      <c r="H8" s="14"/>
      <c r="I8" s="14"/>
      <c r="J8" s="23">
        <v>7.0175438596491198</v>
      </c>
      <c r="K8" s="14"/>
      <c r="L8" s="14"/>
      <c r="M8" s="24">
        <v>12</v>
      </c>
      <c r="N8" s="14"/>
      <c r="O8" s="14"/>
      <c r="P8" s="25">
        <v>10.975609756097599</v>
      </c>
      <c r="Q8" s="14"/>
      <c r="R8" s="14"/>
      <c r="S8" s="25">
        <v>5.5900621118012399</v>
      </c>
      <c r="T8" s="27"/>
      <c r="U8" s="121"/>
      <c r="V8" s="24" t="e">
        <f t="shared" si="4"/>
        <v>#DIV/0!</v>
      </c>
      <c r="W8" s="14"/>
      <c r="X8" s="120"/>
      <c r="Y8" s="23" t="e">
        <f t="shared" si="5"/>
        <v>#DIV/0!</v>
      </c>
      <c r="Z8" s="14"/>
      <c r="AA8" s="120"/>
      <c r="AB8" s="23" t="e">
        <f t="shared" si="6"/>
        <v>#DIV/0!</v>
      </c>
      <c r="AC8" s="14"/>
      <c r="AD8" s="120"/>
      <c r="AE8" s="23" t="e">
        <f t="shared" si="7"/>
        <v>#DIV/0!</v>
      </c>
      <c r="AF8" s="14"/>
      <c r="AG8" s="14"/>
      <c r="AH8" s="23" t="e">
        <f t="shared" si="8"/>
        <v>#DIV/0!</v>
      </c>
      <c r="AI8" s="14"/>
      <c r="AJ8" s="14"/>
      <c r="AK8" s="132" t="e">
        <f t="shared" si="9"/>
        <v>#DIV/0!</v>
      </c>
    </row>
    <row r="9" spans="1:37" x14ac:dyDescent="0.25">
      <c r="A9" s="16" t="s">
        <v>3</v>
      </c>
      <c r="B9" s="14">
        <v>112</v>
      </c>
      <c r="C9" s="14">
        <v>489</v>
      </c>
      <c r="D9" s="23">
        <f t="shared" si="0"/>
        <v>22.903885480572598</v>
      </c>
      <c r="E9" s="14">
        <v>95</v>
      </c>
      <c r="F9" s="14">
        <v>264</v>
      </c>
      <c r="G9" s="23">
        <v>100</v>
      </c>
      <c r="H9" s="14"/>
      <c r="I9" s="120"/>
      <c r="J9" s="23">
        <v>36.363636363636402</v>
      </c>
      <c r="K9" s="14"/>
      <c r="L9" s="120"/>
      <c r="M9" s="24">
        <v>85.714285714285694</v>
      </c>
      <c r="N9" s="120"/>
      <c r="O9" s="14"/>
      <c r="P9" s="25">
        <v>29.192546583850898</v>
      </c>
      <c r="Q9" s="14"/>
      <c r="R9" s="14"/>
      <c r="S9" s="25">
        <v>59.322033898305101</v>
      </c>
      <c r="T9" s="121"/>
      <c r="U9" s="121"/>
      <c r="V9" s="24" t="e">
        <f t="shared" si="4"/>
        <v>#DIV/0!</v>
      </c>
      <c r="W9" s="120"/>
      <c r="X9" s="120"/>
      <c r="Y9" s="23" t="e">
        <f t="shared" si="5"/>
        <v>#DIV/0!</v>
      </c>
      <c r="Z9" s="120"/>
      <c r="AA9" s="120"/>
      <c r="AB9" s="23" t="e">
        <f t="shared" si="6"/>
        <v>#DIV/0!</v>
      </c>
      <c r="AC9" s="120"/>
      <c r="AD9" s="120"/>
      <c r="AE9" s="23" t="e">
        <f t="shared" si="7"/>
        <v>#DIV/0!</v>
      </c>
      <c r="AF9" s="14"/>
      <c r="AG9" s="14"/>
      <c r="AH9" s="23" t="e">
        <f t="shared" si="8"/>
        <v>#DIV/0!</v>
      </c>
      <c r="AI9" s="14"/>
      <c r="AJ9" s="14"/>
      <c r="AK9" s="132" t="e">
        <f t="shared" si="9"/>
        <v>#DIV/0!</v>
      </c>
    </row>
    <row r="10" spans="1:37" x14ac:dyDescent="0.25">
      <c r="A10" s="16" t="s">
        <v>4</v>
      </c>
      <c r="B10" s="14">
        <v>0</v>
      </c>
      <c r="C10" s="14">
        <v>59</v>
      </c>
      <c r="D10" s="23">
        <f t="shared" si="0"/>
        <v>0</v>
      </c>
      <c r="E10" s="14">
        <v>0</v>
      </c>
      <c r="F10" s="14">
        <v>86</v>
      </c>
      <c r="G10" s="23">
        <v>0</v>
      </c>
      <c r="H10" s="14"/>
      <c r="I10" s="14"/>
      <c r="J10" s="23">
        <v>0</v>
      </c>
      <c r="K10" s="14"/>
      <c r="L10" s="14"/>
      <c r="M10" s="24">
        <v>4.1237113402061896</v>
      </c>
      <c r="N10" s="14"/>
      <c r="O10" s="14"/>
      <c r="P10" s="25">
        <v>0</v>
      </c>
      <c r="Q10" s="14"/>
      <c r="R10" s="14"/>
      <c r="S10" s="25">
        <v>0</v>
      </c>
      <c r="T10" s="27"/>
      <c r="U10" s="27"/>
      <c r="V10" s="24" t="e">
        <f t="shared" si="4"/>
        <v>#DIV/0!</v>
      </c>
      <c r="W10" s="14"/>
      <c r="X10" s="14"/>
      <c r="Y10" s="23" t="e">
        <f t="shared" si="5"/>
        <v>#DIV/0!</v>
      </c>
      <c r="Z10" s="14"/>
      <c r="AA10" s="14"/>
      <c r="AB10" s="23" t="e">
        <f t="shared" si="6"/>
        <v>#DIV/0!</v>
      </c>
      <c r="AC10" s="14"/>
      <c r="AD10" s="14"/>
      <c r="AE10" s="23" t="e">
        <f t="shared" si="7"/>
        <v>#DIV/0!</v>
      </c>
      <c r="AF10" s="14"/>
      <c r="AG10" s="14"/>
      <c r="AH10" s="23" t="e">
        <f t="shared" si="8"/>
        <v>#DIV/0!</v>
      </c>
      <c r="AI10" s="14"/>
      <c r="AJ10" s="14"/>
      <c r="AK10" s="132" t="e">
        <f t="shared" si="9"/>
        <v>#DIV/0!</v>
      </c>
    </row>
    <row r="11" spans="1:37" s="31" customFormat="1" x14ac:dyDescent="0.25">
      <c r="A11" s="30" t="s">
        <v>5</v>
      </c>
      <c r="B11" s="27">
        <v>1</v>
      </c>
      <c r="C11" s="27">
        <v>82</v>
      </c>
      <c r="D11" s="23">
        <f t="shared" si="0"/>
        <v>1.2195121951219512</v>
      </c>
      <c r="E11" s="27">
        <v>3</v>
      </c>
      <c r="F11" s="27">
        <v>109</v>
      </c>
      <c r="G11" s="23">
        <v>2.5316455696202498</v>
      </c>
      <c r="H11" s="27"/>
      <c r="I11" s="27"/>
      <c r="J11" s="23">
        <v>1.35135135135135</v>
      </c>
      <c r="K11" s="27"/>
      <c r="L11" s="27"/>
      <c r="M11" s="24">
        <v>0</v>
      </c>
      <c r="N11" s="27"/>
      <c r="O11" s="27"/>
      <c r="P11" s="25">
        <v>7.7777777777777803</v>
      </c>
      <c r="Q11" s="14"/>
      <c r="R11" s="14"/>
      <c r="S11" s="25">
        <v>2.4390243902439002</v>
      </c>
      <c r="T11" s="27"/>
      <c r="U11" s="27"/>
      <c r="V11" s="24" t="e">
        <f t="shared" si="4"/>
        <v>#DIV/0!</v>
      </c>
      <c r="W11" s="27"/>
      <c r="X11" s="27"/>
      <c r="Y11" s="23" t="e">
        <f t="shared" si="5"/>
        <v>#DIV/0!</v>
      </c>
      <c r="Z11" s="27"/>
      <c r="AA11" s="27"/>
      <c r="AB11" s="23" t="e">
        <f t="shared" si="6"/>
        <v>#DIV/0!</v>
      </c>
      <c r="AC11" s="27"/>
      <c r="AD11" s="27"/>
      <c r="AE11" s="23" t="e">
        <f t="shared" si="7"/>
        <v>#DIV/0!</v>
      </c>
      <c r="AF11" s="27"/>
      <c r="AG11" s="27"/>
      <c r="AH11" s="23" t="e">
        <f t="shared" si="8"/>
        <v>#DIV/0!</v>
      </c>
      <c r="AI11" s="14"/>
      <c r="AJ11" s="14"/>
      <c r="AK11" s="132" t="e">
        <f t="shared" si="9"/>
        <v>#DIV/0!</v>
      </c>
    </row>
    <row r="12" spans="1:37" x14ac:dyDescent="0.25">
      <c r="A12" s="27" t="s">
        <v>187</v>
      </c>
      <c r="B12" s="27">
        <v>80</v>
      </c>
      <c r="C12" s="27">
        <v>177</v>
      </c>
      <c r="D12" s="23">
        <f t="shared" si="0"/>
        <v>45.197740112994353</v>
      </c>
      <c r="E12" s="27">
        <v>85</v>
      </c>
      <c r="F12" s="27">
        <v>275</v>
      </c>
      <c r="G12" s="23">
        <v>64.126394052044603</v>
      </c>
      <c r="H12" s="27"/>
      <c r="I12" s="27"/>
      <c r="J12" s="23">
        <v>70.952380952380906</v>
      </c>
      <c r="K12" s="27"/>
      <c r="L12" s="27"/>
      <c r="M12" s="24">
        <v>56.331877729257599</v>
      </c>
      <c r="N12" s="27"/>
      <c r="O12" s="121"/>
      <c r="P12" s="25">
        <v>65.434782608695699</v>
      </c>
      <c r="Q12" s="14"/>
      <c r="R12" s="14"/>
      <c r="S12" s="25">
        <v>41.6666666666667</v>
      </c>
      <c r="T12" s="27"/>
      <c r="U12" s="27"/>
      <c r="V12" s="24" t="e">
        <f t="shared" si="4"/>
        <v>#DIV/0!</v>
      </c>
      <c r="W12" s="27"/>
      <c r="X12" s="27"/>
      <c r="Y12" s="23" t="e">
        <f t="shared" si="5"/>
        <v>#DIV/0!</v>
      </c>
      <c r="Z12" s="27"/>
      <c r="AA12" s="27"/>
      <c r="AB12" s="23" t="e">
        <f t="shared" si="6"/>
        <v>#DIV/0!</v>
      </c>
      <c r="AC12" s="27"/>
      <c r="AD12" s="27"/>
      <c r="AE12" s="23" t="e">
        <f t="shared" si="7"/>
        <v>#DIV/0!</v>
      </c>
      <c r="AF12" s="27"/>
      <c r="AG12" s="27"/>
      <c r="AH12" s="23" t="e">
        <f t="shared" si="8"/>
        <v>#DIV/0!</v>
      </c>
      <c r="AI12" s="14"/>
      <c r="AJ12" s="14"/>
      <c r="AK12" s="132" t="e">
        <f t="shared" si="9"/>
        <v>#DIV/0!</v>
      </c>
    </row>
    <row r="14" spans="1:37" customFormat="1" x14ac:dyDescent="0.25">
      <c r="A14" s="21" t="s">
        <v>0</v>
      </c>
      <c r="B14" s="22">
        <f>SUM(B15+B16+B17+B18+B19+B20)</f>
        <v>416</v>
      </c>
      <c r="C14" s="122">
        <f>SUM(C15+C16+C17+C18+C19+C20)</f>
        <v>1200</v>
      </c>
      <c r="D14" s="23">
        <f t="shared" ref="D14:D20" si="10">B14/C14*100</f>
        <v>34.666666666666671</v>
      </c>
      <c r="E14" s="122">
        <f>SUM(E15+E16+E17+E18+E19+E20)</f>
        <v>998</v>
      </c>
      <c r="F14" s="122">
        <f>SUM(F15+F16+F17+F18+F19+F20)</f>
        <v>2571</v>
      </c>
      <c r="G14" s="23">
        <f t="shared" ref="G14:G20" si="11">E14/F14*100</f>
        <v>38.817580707895758</v>
      </c>
      <c r="H14" s="122">
        <f>SUM(H15+H16+H17+H18+H19+H20)</f>
        <v>998</v>
      </c>
      <c r="I14" s="122">
        <f>SUM(I15+I16+I17+I18+I19+I20)</f>
        <v>2571</v>
      </c>
      <c r="J14" s="23">
        <f t="shared" ref="J14:J20" si="12">H14/I14*100</f>
        <v>38.817580707895758</v>
      </c>
      <c r="K14" s="122">
        <f>SUM(K15+K16+K17+K18+K19+K20)</f>
        <v>998</v>
      </c>
      <c r="L14" s="122">
        <f>SUM(L15+L16+L17+L18+L19+L20)</f>
        <v>2571</v>
      </c>
      <c r="M14" s="24">
        <f t="shared" ref="M14:M20" si="13">K14/L14*100</f>
        <v>38.817580707895758</v>
      </c>
      <c r="N14" s="122">
        <f>SUM(N15+N16+N17+N18+N19+N20)</f>
        <v>998</v>
      </c>
      <c r="O14" s="122">
        <f>SUM(O15+O16+O17+O18+O19+O20)</f>
        <v>2571</v>
      </c>
      <c r="P14" s="25">
        <f t="shared" ref="P14:P20" si="14">N14/O14*100</f>
        <v>38.817580707895758</v>
      </c>
      <c r="Q14" s="122">
        <f>SUM(Q15+Q16+Q17+Q18+Q19+Q20)</f>
        <v>998</v>
      </c>
      <c r="R14" s="122">
        <f>SUM(R15+R16+R17+R18+R19+R20)</f>
        <v>2571</v>
      </c>
      <c r="S14" s="24">
        <f t="shared" ref="S14:S20" si="15">Q14/R14*100</f>
        <v>38.817580707895758</v>
      </c>
      <c r="T14" s="22">
        <f>SUM(T15+T16+T17+T18+T19)</f>
        <v>833</v>
      </c>
      <c r="U14" s="122">
        <f>SUM(U15+U16+U17+U18+U19+U20)</f>
        <v>2571</v>
      </c>
      <c r="V14" s="24">
        <f>T14/U14*100</f>
        <v>32.399844418514192</v>
      </c>
      <c r="W14" s="122">
        <f>SUM(W15+W16+W17+W18+W19+W20)</f>
        <v>998</v>
      </c>
      <c r="X14" s="122">
        <f>SUM(X15+X16+X17+X18+X19+X20)</f>
        <v>2571</v>
      </c>
      <c r="Y14" s="23">
        <f>W14/X14*100</f>
        <v>38.817580707895758</v>
      </c>
      <c r="Z14" s="22">
        <f>SUM(Z15+Z16+Z17+Z18+Z19)</f>
        <v>833</v>
      </c>
      <c r="AA14" s="22">
        <f>SUM(AA15+AA16+AA17+AA18+AA19)</f>
        <v>2119</v>
      </c>
      <c r="AB14" s="23">
        <f>Z14/AA14*100</f>
        <v>39.310995752713545</v>
      </c>
      <c r="AC14" s="22">
        <f>SUM(AC15+AC16+AC17+AC18+AC19)</f>
        <v>833</v>
      </c>
      <c r="AD14" s="22">
        <f>SUM(AD15+AD16+AD17+AD18+AD19)</f>
        <v>2119</v>
      </c>
      <c r="AE14" s="23">
        <f>AC14/AD14*100</f>
        <v>39.310995752713545</v>
      </c>
      <c r="AF14" s="22">
        <f>SUM(AF15+AF16+AF17+AF18+AF19)</f>
        <v>833</v>
      </c>
      <c r="AG14" s="22">
        <f>SUM(AG15+AG16+AG17+AG18+AG19)</f>
        <v>2119</v>
      </c>
      <c r="AH14" s="23">
        <f>AF14/AG14*100</f>
        <v>39.310995752713545</v>
      </c>
      <c r="AI14" s="26">
        <f>SUM(AI15+AI16+AI17+AI18+AI19)</f>
        <v>833</v>
      </c>
      <c r="AJ14" s="26">
        <f>SUM(AJ15+AJ16+AJ17+AJ18+AJ19)</f>
        <v>2119</v>
      </c>
      <c r="AK14" s="26">
        <f>AI14/AJ14*100</f>
        <v>39.310995752713545</v>
      </c>
    </row>
    <row r="15" spans="1:37" x14ac:dyDescent="0.25">
      <c r="A15" s="13" t="s">
        <v>1</v>
      </c>
      <c r="B15" s="120">
        <f>B7</f>
        <v>214</v>
      </c>
      <c r="C15" s="120">
        <f>C7</f>
        <v>278</v>
      </c>
      <c r="D15" s="23">
        <f t="shared" si="10"/>
        <v>76.978417266187051</v>
      </c>
      <c r="E15" s="120">
        <f>B15+E7</f>
        <v>608</v>
      </c>
      <c r="F15" s="120">
        <f>C15+F7</f>
        <v>815</v>
      </c>
      <c r="G15" s="23">
        <f t="shared" si="11"/>
        <v>74.601226993865026</v>
      </c>
      <c r="H15" s="120">
        <f>E15+H7</f>
        <v>608</v>
      </c>
      <c r="I15" s="120">
        <f>F15+I7</f>
        <v>815</v>
      </c>
      <c r="J15" s="23">
        <f t="shared" si="12"/>
        <v>74.601226993865026</v>
      </c>
      <c r="K15" s="120">
        <f>H15+K7</f>
        <v>608</v>
      </c>
      <c r="L15" s="120">
        <f>I15+L7</f>
        <v>815</v>
      </c>
      <c r="M15" s="24">
        <f t="shared" si="13"/>
        <v>74.601226993865026</v>
      </c>
      <c r="N15" s="120">
        <f>K15+N7</f>
        <v>608</v>
      </c>
      <c r="O15" s="120">
        <f>L15+O7</f>
        <v>815</v>
      </c>
      <c r="P15" s="25">
        <f t="shared" si="14"/>
        <v>74.601226993865026</v>
      </c>
      <c r="Q15" s="120">
        <f>N15+Q7</f>
        <v>608</v>
      </c>
      <c r="R15" s="120">
        <f>O15+R7</f>
        <v>815</v>
      </c>
      <c r="S15" s="24">
        <f t="shared" si="15"/>
        <v>74.601226993865026</v>
      </c>
      <c r="T15" s="121">
        <f>Q15+T7</f>
        <v>608</v>
      </c>
      <c r="U15" s="121">
        <f>R15+U7</f>
        <v>815</v>
      </c>
      <c r="V15" s="24">
        <f t="shared" ref="V15:V20" si="16">T15/U15*100</f>
        <v>74.601226993865026</v>
      </c>
      <c r="W15" s="120">
        <f>T15+W7</f>
        <v>608</v>
      </c>
      <c r="X15" s="120">
        <f>U15+X7</f>
        <v>815</v>
      </c>
      <c r="Y15" s="23">
        <f t="shared" ref="Y15:Y20" si="17">W15/X15*100</f>
        <v>74.601226993865026</v>
      </c>
      <c r="Z15" s="120">
        <f>W15+Z7</f>
        <v>608</v>
      </c>
      <c r="AA15" s="120">
        <f>X15+AA7</f>
        <v>815</v>
      </c>
      <c r="AB15" s="23">
        <f t="shared" ref="AB15:AB20" si="18">Z15/AA15*100</f>
        <v>74.601226993865026</v>
      </c>
      <c r="AC15" s="120">
        <f>Z15+AC7</f>
        <v>608</v>
      </c>
      <c r="AD15" s="120">
        <f>AA15+AD7</f>
        <v>815</v>
      </c>
      <c r="AE15" s="23">
        <f t="shared" ref="AE15:AE20" si="19">AC15/AD15*100</f>
        <v>74.601226993865026</v>
      </c>
      <c r="AF15" s="120">
        <f>AC15+AF7</f>
        <v>608</v>
      </c>
      <c r="AG15" s="120">
        <f>AD15+AG7</f>
        <v>815</v>
      </c>
      <c r="AH15" s="23">
        <f t="shared" ref="AH15:AH20" si="20">AF15/AG15*100</f>
        <v>74.601226993865026</v>
      </c>
      <c r="AI15" s="120">
        <f>AF15+AI7</f>
        <v>608</v>
      </c>
      <c r="AJ15" s="120">
        <f>AG15+AJ7</f>
        <v>815</v>
      </c>
      <c r="AK15" s="26">
        <f t="shared" ref="AK15:AK20" si="21">AI15/AJ15*100</f>
        <v>74.601226993865026</v>
      </c>
    </row>
    <row r="16" spans="1:37" x14ac:dyDescent="0.25">
      <c r="A16" s="16" t="s">
        <v>2</v>
      </c>
      <c r="B16" s="120">
        <f t="shared" ref="B16:C20" si="22">B8</f>
        <v>9</v>
      </c>
      <c r="C16" s="120">
        <f t="shared" si="22"/>
        <v>115</v>
      </c>
      <c r="D16" s="23">
        <f t="shared" si="10"/>
        <v>7.8260869565217401</v>
      </c>
      <c r="E16" s="120">
        <f t="shared" ref="E16:E20" si="23">B16+E8</f>
        <v>14</v>
      </c>
      <c r="F16" s="120">
        <f t="shared" ref="F16:F20" si="24">C16+F8</f>
        <v>215</v>
      </c>
      <c r="G16" s="23">
        <f t="shared" si="11"/>
        <v>6.5116279069767442</v>
      </c>
      <c r="H16" s="120">
        <f t="shared" ref="H16:H20" si="25">E16+H8</f>
        <v>14</v>
      </c>
      <c r="I16" s="120">
        <f t="shared" ref="I16:I20" si="26">F16+I8</f>
        <v>215</v>
      </c>
      <c r="J16" s="23">
        <f t="shared" si="12"/>
        <v>6.5116279069767442</v>
      </c>
      <c r="K16" s="120">
        <f t="shared" ref="K16:K20" si="27">H16+K8</f>
        <v>14</v>
      </c>
      <c r="L16" s="120">
        <f t="shared" ref="L16:L20" si="28">I16+L8</f>
        <v>215</v>
      </c>
      <c r="M16" s="24">
        <f t="shared" si="13"/>
        <v>6.5116279069767442</v>
      </c>
      <c r="N16" s="120">
        <f t="shared" ref="N16:N20" si="29">K16+N8</f>
        <v>14</v>
      </c>
      <c r="O16" s="120">
        <f t="shared" ref="O16:O20" si="30">L16+O8</f>
        <v>215</v>
      </c>
      <c r="P16" s="25">
        <f t="shared" si="14"/>
        <v>6.5116279069767442</v>
      </c>
      <c r="Q16" s="120">
        <f t="shared" ref="Q16:R16" si="31">N16+Q8</f>
        <v>14</v>
      </c>
      <c r="R16" s="120">
        <f t="shared" si="31"/>
        <v>215</v>
      </c>
      <c r="S16" s="24">
        <f t="shared" si="15"/>
        <v>6.5116279069767442</v>
      </c>
      <c r="T16" s="121">
        <f t="shared" ref="T16:U16" si="32">Q16+T8</f>
        <v>14</v>
      </c>
      <c r="U16" s="121">
        <f t="shared" si="32"/>
        <v>215</v>
      </c>
      <c r="V16" s="24">
        <f t="shared" si="16"/>
        <v>6.5116279069767442</v>
      </c>
      <c r="W16" s="120">
        <f t="shared" ref="W16:X16" si="33">T16+W8</f>
        <v>14</v>
      </c>
      <c r="X16" s="120">
        <f t="shared" si="33"/>
        <v>215</v>
      </c>
      <c r="Y16" s="23">
        <f t="shared" si="17"/>
        <v>6.5116279069767442</v>
      </c>
      <c r="Z16" s="120">
        <f t="shared" ref="Z16:AA16" si="34">W16+Z8</f>
        <v>14</v>
      </c>
      <c r="AA16" s="120">
        <f t="shared" si="34"/>
        <v>215</v>
      </c>
      <c r="AB16" s="23">
        <f t="shared" si="18"/>
        <v>6.5116279069767442</v>
      </c>
      <c r="AC16" s="120">
        <f t="shared" ref="AC16:AC20" si="35">Z16+AC8</f>
        <v>14</v>
      </c>
      <c r="AD16" s="120">
        <f t="shared" ref="AD16:AD20" si="36">AA16+AD8</f>
        <v>215</v>
      </c>
      <c r="AE16" s="23">
        <f t="shared" si="19"/>
        <v>6.5116279069767442</v>
      </c>
      <c r="AF16" s="120">
        <f t="shared" ref="AF16:AG16" si="37">AC16+AF8</f>
        <v>14</v>
      </c>
      <c r="AG16" s="120">
        <f t="shared" si="37"/>
        <v>215</v>
      </c>
      <c r="AH16" s="23">
        <f t="shared" si="20"/>
        <v>6.5116279069767442</v>
      </c>
      <c r="AI16" s="120">
        <f t="shared" ref="AI16:AJ16" si="38">AF16+AI8</f>
        <v>14</v>
      </c>
      <c r="AJ16" s="120">
        <f t="shared" si="38"/>
        <v>215</v>
      </c>
      <c r="AK16" s="26">
        <f t="shared" si="21"/>
        <v>6.5116279069767442</v>
      </c>
    </row>
    <row r="17" spans="1:37" x14ac:dyDescent="0.25">
      <c r="A17" s="16" t="s">
        <v>3</v>
      </c>
      <c r="B17" s="120">
        <f t="shared" si="22"/>
        <v>112</v>
      </c>
      <c r="C17" s="120">
        <f t="shared" si="22"/>
        <v>489</v>
      </c>
      <c r="D17" s="23">
        <f t="shared" si="10"/>
        <v>22.903885480572598</v>
      </c>
      <c r="E17" s="120">
        <f t="shared" si="23"/>
        <v>207</v>
      </c>
      <c r="F17" s="120">
        <f t="shared" si="24"/>
        <v>753</v>
      </c>
      <c r="G17" s="23">
        <f t="shared" si="11"/>
        <v>27.490039840637447</v>
      </c>
      <c r="H17" s="120">
        <f t="shared" si="25"/>
        <v>207</v>
      </c>
      <c r="I17" s="120">
        <f t="shared" si="26"/>
        <v>753</v>
      </c>
      <c r="J17" s="23">
        <f t="shared" si="12"/>
        <v>27.490039840637447</v>
      </c>
      <c r="K17" s="120">
        <f t="shared" si="27"/>
        <v>207</v>
      </c>
      <c r="L17" s="120">
        <f t="shared" si="28"/>
        <v>753</v>
      </c>
      <c r="M17" s="24">
        <f t="shared" si="13"/>
        <v>27.490039840637447</v>
      </c>
      <c r="N17" s="120">
        <f t="shared" si="29"/>
        <v>207</v>
      </c>
      <c r="O17" s="120">
        <f t="shared" si="30"/>
        <v>753</v>
      </c>
      <c r="P17" s="25">
        <f t="shared" si="14"/>
        <v>27.490039840637447</v>
      </c>
      <c r="Q17" s="120">
        <f t="shared" ref="Q17:R17" si="39">N17+Q9</f>
        <v>207</v>
      </c>
      <c r="R17" s="120">
        <f t="shared" si="39"/>
        <v>753</v>
      </c>
      <c r="S17" s="24">
        <f t="shared" si="15"/>
        <v>27.490039840637447</v>
      </c>
      <c r="T17" s="121">
        <f t="shared" ref="T17:U17" si="40">Q17+T9</f>
        <v>207</v>
      </c>
      <c r="U17" s="121">
        <f t="shared" si="40"/>
        <v>753</v>
      </c>
      <c r="V17" s="24">
        <f t="shared" si="16"/>
        <v>27.490039840637447</v>
      </c>
      <c r="W17" s="120">
        <f t="shared" ref="W17:X17" si="41">T17+W9</f>
        <v>207</v>
      </c>
      <c r="X17" s="120">
        <f t="shared" si="41"/>
        <v>753</v>
      </c>
      <c r="Y17" s="23">
        <f t="shared" si="17"/>
        <v>27.490039840637447</v>
      </c>
      <c r="Z17" s="120">
        <f t="shared" ref="Z17:AA17" si="42">W17+Z9</f>
        <v>207</v>
      </c>
      <c r="AA17" s="120">
        <f t="shared" si="42"/>
        <v>753</v>
      </c>
      <c r="AB17" s="23">
        <f t="shared" si="18"/>
        <v>27.490039840637447</v>
      </c>
      <c r="AC17" s="120">
        <f t="shared" si="35"/>
        <v>207</v>
      </c>
      <c r="AD17" s="120">
        <f t="shared" si="36"/>
        <v>753</v>
      </c>
      <c r="AE17" s="23">
        <f t="shared" si="19"/>
        <v>27.490039840637447</v>
      </c>
      <c r="AF17" s="120">
        <f t="shared" ref="AF17:AG17" si="43">AC17+AF9</f>
        <v>207</v>
      </c>
      <c r="AG17" s="120">
        <f t="shared" si="43"/>
        <v>753</v>
      </c>
      <c r="AH17" s="23">
        <f t="shared" si="20"/>
        <v>27.490039840637447</v>
      </c>
      <c r="AI17" s="120">
        <f t="shared" ref="AI17:AJ17" si="44">AF17+AI9</f>
        <v>207</v>
      </c>
      <c r="AJ17" s="120">
        <f t="shared" si="44"/>
        <v>753</v>
      </c>
      <c r="AK17" s="26">
        <f t="shared" si="21"/>
        <v>27.490039840637447</v>
      </c>
    </row>
    <row r="18" spans="1:37" x14ac:dyDescent="0.25">
      <c r="A18" s="16" t="s">
        <v>4</v>
      </c>
      <c r="B18" s="120">
        <f t="shared" si="22"/>
        <v>0</v>
      </c>
      <c r="C18" s="120">
        <f t="shared" si="22"/>
        <v>59</v>
      </c>
      <c r="D18" s="23">
        <f t="shared" si="10"/>
        <v>0</v>
      </c>
      <c r="E18" s="120">
        <f t="shared" si="23"/>
        <v>0</v>
      </c>
      <c r="F18" s="120">
        <f t="shared" si="24"/>
        <v>145</v>
      </c>
      <c r="G18" s="23">
        <f t="shared" si="11"/>
        <v>0</v>
      </c>
      <c r="H18" s="120">
        <f t="shared" si="25"/>
        <v>0</v>
      </c>
      <c r="I18" s="120">
        <f t="shared" si="26"/>
        <v>145</v>
      </c>
      <c r="J18" s="23">
        <f t="shared" si="12"/>
        <v>0</v>
      </c>
      <c r="K18" s="120">
        <f t="shared" si="27"/>
        <v>0</v>
      </c>
      <c r="L18" s="120">
        <f t="shared" si="28"/>
        <v>145</v>
      </c>
      <c r="M18" s="24">
        <f t="shared" si="13"/>
        <v>0</v>
      </c>
      <c r="N18" s="120">
        <f t="shared" si="29"/>
        <v>0</v>
      </c>
      <c r="O18" s="120">
        <f t="shared" si="30"/>
        <v>145</v>
      </c>
      <c r="P18" s="25">
        <f t="shared" si="14"/>
        <v>0</v>
      </c>
      <c r="Q18" s="120">
        <f t="shared" ref="Q18:R18" si="45">N18+Q10</f>
        <v>0</v>
      </c>
      <c r="R18" s="120">
        <f t="shared" si="45"/>
        <v>145</v>
      </c>
      <c r="S18" s="24">
        <f t="shared" si="15"/>
        <v>0</v>
      </c>
      <c r="T18" s="121">
        <f t="shared" ref="T18:U18" si="46">Q18+T10</f>
        <v>0</v>
      </c>
      <c r="U18" s="121">
        <f t="shared" si="46"/>
        <v>145</v>
      </c>
      <c r="V18" s="24">
        <f t="shared" si="16"/>
        <v>0</v>
      </c>
      <c r="W18" s="120">
        <f t="shared" ref="W18:X18" si="47">T18+W10</f>
        <v>0</v>
      </c>
      <c r="X18" s="120">
        <f t="shared" si="47"/>
        <v>145</v>
      </c>
      <c r="Y18" s="23">
        <f t="shared" si="17"/>
        <v>0</v>
      </c>
      <c r="Z18" s="120">
        <f t="shared" ref="Z18:AA18" si="48">W18+Z10</f>
        <v>0</v>
      </c>
      <c r="AA18" s="120">
        <f t="shared" si="48"/>
        <v>145</v>
      </c>
      <c r="AB18" s="23">
        <f t="shared" si="18"/>
        <v>0</v>
      </c>
      <c r="AC18" s="120">
        <f t="shared" si="35"/>
        <v>0</v>
      </c>
      <c r="AD18" s="120">
        <f t="shared" si="36"/>
        <v>145</v>
      </c>
      <c r="AE18" s="23">
        <f t="shared" si="19"/>
        <v>0</v>
      </c>
      <c r="AF18" s="120">
        <f t="shared" ref="AF18:AG18" si="49">AC18+AF10</f>
        <v>0</v>
      </c>
      <c r="AG18" s="120">
        <f t="shared" si="49"/>
        <v>145</v>
      </c>
      <c r="AH18" s="23">
        <f t="shared" si="20"/>
        <v>0</v>
      </c>
      <c r="AI18" s="120">
        <f t="shared" ref="AI18:AJ18" si="50">AF18+AI10</f>
        <v>0</v>
      </c>
      <c r="AJ18" s="120">
        <f t="shared" si="50"/>
        <v>145</v>
      </c>
      <c r="AK18" s="26">
        <f t="shared" si="21"/>
        <v>0</v>
      </c>
    </row>
    <row r="19" spans="1:37" s="31" customFormat="1" x14ac:dyDescent="0.25">
      <c r="A19" s="30" t="s">
        <v>5</v>
      </c>
      <c r="B19" s="120">
        <f t="shared" si="22"/>
        <v>1</v>
      </c>
      <c r="C19" s="120">
        <f t="shared" si="22"/>
        <v>82</v>
      </c>
      <c r="D19" s="23">
        <f t="shared" si="10"/>
        <v>1.2195121951219512</v>
      </c>
      <c r="E19" s="120">
        <f t="shared" si="23"/>
        <v>4</v>
      </c>
      <c r="F19" s="120">
        <f t="shared" si="24"/>
        <v>191</v>
      </c>
      <c r="G19" s="23">
        <f t="shared" si="11"/>
        <v>2.0942408376963351</v>
      </c>
      <c r="H19" s="120">
        <f t="shared" si="25"/>
        <v>4</v>
      </c>
      <c r="I19" s="120">
        <f t="shared" si="26"/>
        <v>191</v>
      </c>
      <c r="J19" s="23">
        <f t="shared" si="12"/>
        <v>2.0942408376963351</v>
      </c>
      <c r="K19" s="120">
        <f t="shared" si="27"/>
        <v>4</v>
      </c>
      <c r="L19" s="120">
        <f t="shared" si="28"/>
        <v>191</v>
      </c>
      <c r="M19" s="24">
        <f t="shared" si="13"/>
        <v>2.0942408376963351</v>
      </c>
      <c r="N19" s="120">
        <f t="shared" si="29"/>
        <v>4</v>
      </c>
      <c r="O19" s="120">
        <f t="shared" si="30"/>
        <v>191</v>
      </c>
      <c r="P19" s="25">
        <f t="shared" si="14"/>
        <v>2.0942408376963351</v>
      </c>
      <c r="Q19" s="120">
        <f t="shared" ref="Q19:R19" si="51">N19+Q11</f>
        <v>4</v>
      </c>
      <c r="R19" s="120">
        <f t="shared" si="51"/>
        <v>191</v>
      </c>
      <c r="S19" s="24">
        <f t="shared" si="15"/>
        <v>2.0942408376963351</v>
      </c>
      <c r="T19" s="121">
        <f t="shared" ref="T19:U19" si="52">Q19+T11</f>
        <v>4</v>
      </c>
      <c r="U19" s="121">
        <f t="shared" si="52"/>
        <v>191</v>
      </c>
      <c r="V19" s="24">
        <f t="shared" si="16"/>
        <v>2.0942408376963351</v>
      </c>
      <c r="W19" s="120">
        <f t="shared" ref="W19:X19" si="53">T19+W11</f>
        <v>4</v>
      </c>
      <c r="X19" s="120">
        <f t="shared" si="53"/>
        <v>191</v>
      </c>
      <c r="Y19" s="23">
        <f t="shared" si="17"/>
        <v>2.0942408376963351</v>
      </c>
      <c r="Z19" s="120">
        <f t="shared" ref="Z19:AA19" si="54">W19+Z11</f>
        <v>4</v>
      </c>
      <c r="AA19" s="120">
        <f t="shared" si="54"/>
        <v>191</v>
      </c>
      <c r="AB19" s="23">
        <f t="shared" si="18"/>
        <v>2.0942408376963351</v>
      </c>
      <c r="AC19" s="120">
        <f t="shared" si="35"/>
        <v>4</v>
      </c>
      <c r="AD19" s="120">
        <f t="shared" si="36"/>
        <v>191</v>
      </c>
      <c r="AE19" s="23">
        <f t="shared" si="19"/>
        <v>2.0942408376963351</v>
      </c>
      <c r="AF19" s="120">
        <f t="shared" ref="AF19:AG19" si="55">AC19+AF11</f>
        <v>4</v>
      </c>
      <c r="AG19" s="120">
        <f t="shared" si="55"/>
        <v>191</v>
      </c>
      <c r="AH19" s="23">
        <f t="shared" si="20"/>
        <v>2.0942408376963351</v>
      </c>
      <c r="AI19" s="120">
        <f t="shared" ref="AI19:AJ19" si="56">AF19+AI11</f>
        <v>4</v>
      </c>
      <c r="AJ19" s="120">
        <f t="shared" si="56"/>
        <v>191</v>
      </c>
      <c r="AK19" s="26">
        <f t="shared" si="21"/>
        <v>2.0942408376963351</v>
      </c>
    </row>
    <row r="20" spans="1:37" x14ac:dyDescent="0.25">
      <c r="A20" s="27" t="s">
        <v>187</v>
      </c>
      <c r="B20" s="120">
        <f t="shared" si="22"/>
        <v>80</v>
      </c>
      <c r="C20" s="120">
        <f t="shared" si="22"/>
        <v>177</v>
      </c>
      <c r="D20" s="23">
        <f t="shared" si="10"/>
        <v>45.197740112994353</v>
      </c>
      <c r="E20" s="120">
        <f t="shared" si="23"/>
        <v>165</v>
      </c>
      <c r="F20" s="120">
        <f t="shared" si="24"/>
        <v>452</v>
      </c>
      <c r="G20" s="23">
        <f t="shared" si="11"/>
        <v>36.504424778761063</v>
      </c>
      <c r="H20" s="120">
        <f t="shared" si="25"/>
        <v>165</v>
      </c>
      <c r="I20" s="120">
        <f t="shared" si="26"/>
        <v>452</v>
      </c>
      <c r="J20" s="23">
        <f t="shared" si="12"/>
        <v>36.504424778761063</v>
      </c>
      <c r="K20" s="120">
        <f t="shared" si="27"/>
        <v>165</v>
      </c>
      <c r="L20" s="120">
        <f t="shared" si="28"/>
        <v>452</v>
      </c>
      <c r="M20" s="24">
        <f t="shared" si="13"/>
        <v>36.504424778761063</v>
      </c>
      <c r="N20" s="120">
        <f t="shared" si="29"/>
        <v>165</v>
      </c>
      <c r="O20" s="120">
        <f t="shared" si="30"/>
        <v>452</v>
      </c>
      <c r="P20" s="25">
        <f t="shared" si="14"/>
        <v>36.504424778761063</v>
      </c>
      <c r="Q20" s="120">
        <f t="shared" ref="Q20:R20" si="57">N20+Q12</f>
        <v>165</v>
      </c>
      <c r="R20" s="120">
        <f t="shared" si="57"/>
        <v>452</v>
      </c>
      <c r="S20" s="24">
        <f t="shared" si="15"/>
        <v>36.504424778761063</v>
      </c>
      <c r="T20" s="121">
        <f t="shared" ref="T20:U20" si="58">Q20+T12</f>
        <v>165</v>
      </c>
      <c r="U20" s="121">
        <f t="shared" si="58"/>
        <v>452</v>
      </c>
      <c r="V20" s="24">
        <f t="shared" si="16"/>
        <v>36.504424778761063</v>
      </c>
      <c r="W20" s="120">
        <f t="shared" ref="W20:X20" si="59">T20+W12</f>
        <v>165</v>
      </c>
      <c r="X20" s="120">
        <f t="shared" si="59"/>
        <v>452</v>
      </c>
      <c r="Y20" s="23">
        <f t="shared" si="17"/>
        <v>36.504424778761063</v>
      </c>
      <c r="Z20" s="120">
        <f t="shared" ref="Z20:AA20" si="60">W20+Z12</f>
        <v>165</v>
      </c>
      <c r="AA20" s="120">
        <f t="shared" si="60"/>
        <v>452</v>
      </c>
      <c r="AB20" s="23">
        <f t="shared" si="18"/>
        <v>36.504424778761063</v>
      </c>
      <c r="AC20" s="120">
        <f t="shared" si="35"/>
        <v>165</v>
      </c>
      <c r="AD20" s="120">
        <f t="shared" si="36"/>
        <v>452</v>
      </c>
      <c r="AE20" s="23">
        <f t="shared" si="19"/>
        <v>36.504424778761063</v>
      </c>
      <c r="AF20" s="120">
        <f t="shared" ref="AF20:AG20" si="61">AC20+AF12</f>
        <v>165</v>
      </c>
      <c r="AG20" s="120">
        <f t="shared" si="61"/>
        <v>452</v>
      </c>
      <c r="AH20" s="23">
        <f t="shared" si="20"/>
        <v>36.504424778761063</v>
      </c>
      <c r="AI20" s="120">
        <f t="shared" ref="AI20:AJ20" si="62">AF20+AI12</f>
        <v>165</v>
      </c>
      <c r="AJ20" s="120">
        <f t="shared" si="62"/>
        <v>452</v>
      </c>
      <c r="AK20" s="26">
        <f t="shared" si="21"/>
        <v>36.504424778761063</v>
      </c>
    </row>
  </sheetData>
  <mergeCells count="22">
    <mergeCell ref="A3:A4"/>
    <mergeCell ref="H3:H4"/>
    <mergeCell ref="I3:I4"/>
    <mergeCell ref="AC5:AE5"/>
    <mergeCell ref="AF5:AH5"/>
    <mergeCell ref="T3:T4"/>
    <mergeCell ref="U3:Z3"/>
    <mergeCell ref="B5:D5"/>
    <mergeCell ref="E5:G5"/>
    <mergeCell ref="H5:J5"/>
    <mergeCell ref="K5:M5"/>
    <mergeCell ref="N5:P5"/>
    <mergeCell ref="B3:G3"/>
    <mergeCell ref="B4:G4"/>
    <mergeCell ref="AI5:AK5"/>
    <mergeCell ref="Q5:S5"/>
    <mergeCell ref="T5:V5"/>
    <mergeCell ref="AA3:AA4"/>
    <mergeCell ref="AB3:AB4"/>
    <mergeCell ref="U4:Z4"/>
    <mergeCell ref="W5:Y5"/>
    <mergeCell ref="Z5:AB5"/>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K23"/>
  <sheetViews>
    <sheetView zoomScale="85" zoomScaleNormal="85" workbookViewId="0">
      <pane xSplit="1" ySplit="6" topLeftCell="B7" activePane="bottomRight" state="frozen"/>
      <selection pane="topRight" activeCell="B1" sqref="B1"/>
      <selection pane="bottomLeft" activeCell="A7" sqref="A7"/>
      <selection pane="bottomRight" activeCell="I33" sqref="I33"/>
    </sheetView>
  </sheetViews>
  <sheetFormatPr baseColWidth="10" defaultRowHeight="15" x14ac:dyDescent="0.25"/>
  <cols>
    <col min="1" max="1" width="23.28515625" style="11" customWidth="1"/>
    <col min="2" max="2" width="11.42578125" style="11"/>
    <col min="3" max="3" width="11.85546875" style="11" bestFit="1" customWidth="1"/>
    <col min="4" max="7" width="11.42578125" style="11"/>
    <col min="8" max="9" width="11.42578125" style="11" customWidth="1"/>
    <col min="10" max="16" width="11.42578125" style="11"/>
    <col min="17" max="17" width="12.140625" style="11" customWidth="1"/>
    <col min="18" max="16384" width="11.42578125" style="11"/>
  </cols>
  <sheetData>
    <row r="1" spans="1:37" x14ac:dyDescent="0.25">
      <c r="A1" s="10" t="s">
        <v>246</v>
      </c>
    </row>
    <row r="3" spans="1:37" s="12" customFormat="1" ht="46.5" customHeight="1" x14ac:dyDescent="0.25">
      <c r="A3" s="214" t="s">
        <v>25</v>
      </c>
      <c r="B3" s="215" t="s">
        <v>43</v>
      </c>
      <c r="C3" s="215"/>
      <c r="D3" s="215"/>
      <c r="E3" s="215"/>
      <c r="F3" s="215"/>
      <c r="G3" s="215"/>
      <c r="H3" s="214" t="s">
        <v>24</v>
      </c>
      <c r="I3" s="214">
        <v>100</v>
      </c>
      <c r="Q3" s="214" t="s">
        <v>25</v>
      </c>
      <c r="R3" s="215" t="s">
        <v>43</v>
      </c>
      <c r="S3" s="215"/>
      <c r="T3" s="215"/>
      <c r="U3" s="215"/>
      <c r="V3" s="215"/>
      <c r="W3" s="215"/>
      <c r="X3" s="214" t="s">
        <v>24</v>
      </c>
      <c r="Y3" s="214">
        <v>100</v>
      </c>
    </row>
    <row r="4" spans="1:37" s="12" customFormat="1" ht="46.5" customHeight="1" x14ac:dyDescent="0.25">
      <c r="A4" s="214"/>
      <c r="B4" s="214" t="s">
        <v>44</v>
      </c>
      <c r="C4" s="214"/>
      <c r="D4" s="214"/>
      <c r="E4" s="214"/>
      <c r="F4" s="214"/>
      <c r="G4" s="214"/>
      <c r="H4" s="214"/>
      <c r="I4" s="214"/>
      <c r="Q4" s="214"/>
      <c r="R4" s="214" t="s">
        <v>44</v>
      </c>
      <c r="S4" s="214"/>
      <c r="T4" s="214"/>
      <c r="U4" s="214"/>
      <c r="V4" s="214"/>
      <c r="W4" s="214"/>
      <c r="X4" s="214"/>
      <c r="Y4" s="214"/>
    </row>
    <row r="5" spans="1:37"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customFormat="1" x14ac:dyDescent="0.25">
      <c r="A6" s="21" t="s">
        <v>0</v>
      </c>
      <c r="B6" s="22">
        <f>SUM(B7+B8+B9+B10+B11+B12)</f>
        <v>52</v>
      </c>
      <c r="C6" s="22">
        <f>SUM(C7+C8+C9+C10+C11+C12)</f>
        <v>352</v>
      </c>
      <c r="D6" s="23">
        <f t="shared" ref="D6:D12" si="0">B6/C6*100</f>
        <v>14.772727272727273</v>
      </c>
      <c r="E6" s="22">
        <f t="shared" ref="E6:F6" si="1">SUM(E7+E8+E9+E10+E11+E12)</f>
        <v>81</v>
      </c>
      <c r="F6" s="22">
        <f t="shared" si="1"/>
        <v>472</v>
      </c>
      <c r="G6" s="23">
        <f t="shared" ref="G6:G12" si="2">E6/F6*100</f>
        <v>17.16101694915254</v>
      </c>
      <c r="H6" s="22">
        <f>SUM(H7+H8+H9+H10+H11+H12)</f>
        <v>64</v>
      </c>
      <c r="I6" s="22">
        <f t="shared" ref="I6" si="3">SUM(I7+I8+I9+I10+I11+I12)</f>
        <v>442</v>
      </c>
      <c r="J6" s="23">
        <f t="shared" ref="J6:J12" si="4">H6/I6*100</f>
        <v>14.479638009049776</v>
      </c>
      <c r="K6" s="22">
        <f t="shared" ref="K6:L6" si="5">SUM(K7+K8+K9+K10+K11+K12)</f>
        <v>187</v>
      </c>
      <c r="L6" s="22">
        <f t="shared" si="5"/>
        <v>321</v>
      </c>
      <c r="M6" s="23">
        <f t="shared" ref="M6:M12" si="6">K6/L6*100</f>
        <v>58.255451713395637</v>
      </c>
      <c r="N6" s="22">
        <f>SUM(N7+N8+N9+N10+N11+N12)</f>
        <v>105</v>
      </c>
      <c r="O6" s="22">
        <f>SUM(O7+O8+O9+O10+O11+O12)</f>
        <v>469</v>
      </c>
      <c r="P6" s="25">
        <f t="shared" ref="P6:P12" si="7">N6/O6*100</f>
        <v>22.388059701492537</v>
      </c>
      <c r="Q6" s="122">
        <f>SUM(Q7+Q8+Q9+Q10+Q11+Q12)</f>
        <v>56</v>
      </c>
      <c r="R6" s="122">
        <f>SUM(R7+R8+R9+R10+R11+R12)</f>
        <v>497</v>
      </c>
      <c r="S6" s="24">
        <f t="shared" ref="S6:S12" si="8">Q6/R6*100</f>
        <v>11.267605633802818</v>
      </c>
      <c r="T6" s="122">
        <f>SUM(T7+T8+T9+T10+T11+T12)</f>
        <v>57</v>
      </c>
      <c r="U6" s="122">
        <f>SUM(U7+U8+U9+U10+U11+U12)</f>
        <v>474</v>
      </c>
      <c r="V6" s="24">
        <f>T6/U6*100</f>
        <v>12.025316455696203</v>
      </c>
      <c r="W6" s="22">
        <f>SUM(W7+W8+W9+W10+W11)</f>
        <v>0</v>
      </c>
      <c r="X6" s="22">
        <f>SUM(X7+X8+X9+X10+X11)</f>
        <v>0</v>
      </c>
      <c r="Y6" s="23" t="e">
        <f>W6/X6*100</f>
        <v>#DIV/0!</v>
      </c>
      <c r="Z6" s="22">
        <f>SUM(Z7+Z8+Z9+Z10+Z11)</f>
        <v>0</v>
      </c>
      <c r="AA6" s="22">
        <f>SUM(AA7+AA8+AA9+AA10+AA11)</f>
        <v>0</v>
      </c>
      <c r="AB6" s="23" t="e">
        <f>Z6/AA6*100</f>
        <v>#DIV/0!</v>
      </c>
      <c r="AC6" s="22">
        <f>SUM(AC7+AC8+AC9+AC10+AC11)</f>
        <v>0</v>
      </c>
      <c r="AD6" s="22">
        <f>SUM(AD7+AD8+AD9+AD10+AD11)</f>
        <v>0</v>
      </c>
      <c r="AE6" s="23" t="e">
        <f>AC6/AD6*100</f>
        <v>#DIV/0!</v>
      </c>
      <c r="AF6" s="22">
        <f>SUM(AF7+AF8+AF9+AF10+AF11)</f>
        <v>0</v>
      </c>
      <c r="AG6" s="22">
        <f>SUM(AG7+AG8+AG9+AG10+AG11)</f>
        <v>0</v>
      </c>
      <c r="AH6" s="23" t="e">
        <f>AF6/AG6*100</f>
        <v>#DIV/0!</v>
      </c>
      <c r="AI6" s="22">
        <f>SUM(AI7+AI8+AI9+AI10+AI11)</f>
        <v>0</v>
      </c>
      <c r="AJ6" s="22">
        <f>SUM(AJ7+AJ8+AJ9+AJ10+AJ11)</f>
        <v>0</v>
      </c>
      <c r="AK6" s="23" t="e">
        <f>AI6/AJ6*100</f>
        <v>#DIV/0!</v>
      </c>
    </row>
    <row r="7" spans="1:37" x14ac:dyDescent="0.25">
      <c r="A7" s="13" t="s">
        <v>1</v>
      </c>
      <c r="B7" s="14">
        <v>22</v>
      </c>
      <c r="C7" s="14">
        <v>197</v>
      </c>
      <c r="D7" s="23">
        <f t="shared" si="0"/>
        <v>11.167512690355331</v>
      </c>
      <c r="E7" s="14">
        <v>43</v>
      </c>
      <c r="F7" s="14">
        <v>286</v>
      </c>
      <c r="G7" s="23">
        <f t="shared" si="2"/>
        <v>15.034965034965033</v>
      </c>
      <c r="H7" s="14">
        <v>33</v>
      </c>
      <c r="I7" s="14">
        <v>251</v>
      </c>
      <c r="J7" s="23">
        <f t="shared" si="4"/>
        <v>13.147410358565736</v>
      </c>
      <c r="K7" s="14">
        <v>33</v>
      </c>
      <c r="L7" s="14">
        <v>229</v>
      </c>
      <c r="M7" s="23">
        <f t="shared" si="6"/>
        <v>14.410480349344979</v>
      </c>
      <c r="N7" s="14">
        <v>52</v>
      </c>
      <c r="O7" s="14">
        <v>284</v>
      </c>
      <c r="P7" s="25">
        <f t="shared" si="7"/>
        <v>18.30985915492958</v>
      </c>
      <c r="Q7" s="14">
        <v>25</v>
      </c>
      <c r="R7" s="120">
        <v>271</v>
      </c>
      <c r="S7" s="24">
        <f t="shared" si="8"/>
        <v>9.2250922509225095</v>
      </c>
      <c r="T7" s="14">
        <v>29</v>
      </c>
      <c r="U7" s="120">
        <v>267</v>
      </c>
      <c r="V7" s="24">
        <f t="shared" ref="V7:V12" si="9">T7/U7*100</f>
        <v>10.861423220973784</v>
      </c>
      <c r="W7" s="14"/>
      <c r="X7" s="120"/>
      <c r="Y7" s="23" t="e">
        <f t="shared" ref="Y7:Y12" si="10">W7/X7*100</f>
        <v>#DIV/0!</v>
      </c>
      <c r="Z7" s="14"/>
      <c r="AA7" s="120"/>
      <c r="AB7" s="23" t="e">
        <f t="shared" ref="AB7:AB12" si="11">Z7/AA7*100</f>
        <v>#DIV/0!</v>
      </c>
      <c r="AC7" s="14"/>
      <c r="AD7" s="120"/>
      <c r="AE7" s="23" t="e">
        <f t="shared" ref="AE7:AE12" si="12">AC7/AD7*100</f>
        <v>#DIV/0!</v>
      </c>
      <c r="AF7" s="14"/>
      <c r="AG7" s="14"/>
      <c r="AH7" s="23" t="e">
        <f t="shared" ref="AH7:AH12" si="13">AF7/AG7*100</f>
        <v>#DIV/0!</v>
      </c>
      <c r="AI7" s="14"/>
      <c r="AJ7" s="14"/>
      <c r="AK7" s="23" t="e">
        <f t="shared" ref="AK7:AK12" si="14">AI7/AJ7*100</f>
        <v>#DIV/0!</v>
      </c>
    </row>
    <row r="8" spans="1:37" x14ac:dyDescent="0.25">
      <c r="A8" s="16" t="s">
        <v>2</v>
      </c>
      <c r="B8" s="14">
        <v>0</v>
      </c>
      <c r="C8" s="14">
        <v>2</v>
      </c>
      <c r="D8" s="23">
        <f t="shared" si="0"/>
        <v>0</v>
      </c>
      <c r="E8" s="14">
        <v>1</v>
      </c>
      <c r="F8" s="14">
        <v>16</v>
      </c>
      <c r="G8" s="23">
        <f t="shared" si="2"/>
        <v>6.25</v>
      </c>
      <c r="H8" s="14">
        <v>0</v>
      </c>
      <c r="I8" s="14">
        <v>6</v>
      </c>
      <c r="J8" s="23">
        <f t="shared" si="4"/>
        <v>0</v>
      </c>
      <c r="K8" s="14">
        <v>2</v>
      </c>
      <c r="L8" s="14">
        <v>5</v>
      </c>
      <c r="M8" s="23">
        <f t="shared" si="6"/>
        <v>40</v>
      </c>
      <c r="N8" s="14">
        <v>2</v>
      </c>
      <c r="O8" s="14">
        <v>6</v>
      </c>
      <c r="P8" s="25">
        <f t="shared" si="7"/>
        <v>33.333333333333329</v>
      </c>
      <c r="Q8" s="14">
        <v>0</v>
      </c>
      <c r="R8" s="14">
        <v>13</v>
      </c>
      <c r="S8" s="24">
        <f t="shared" si="8"/>
        <v>0</v>
      </c>
      <c r="T8" s="14">
        <v>0</v>
      </c>
      <c r="U8" s="14">
        <v>19</v>
      </c>
      <c r="V8" s="24">
        <f t="shared" si="9"/>
        <v>0</v>
      </c>
      <c r="W8" s="14"/>
      <c r="X8" s="14"/>
      <c r="Y8" s="23" t="e">
        <f t="shared" si="10"/>
        <v>#DIV/0!</v>
      </c>
      <c r="Z8" s="14"/>
      <c r="AA8" s="14"/>
      <c r="AB8" s="23" t="e">
        <f t="shared" si="11"/>
        <v>#DIV/0!</v>
      </c>
      <c r="AC8" s="14"/>
      <c r="AD8" s="14"/>
      <c r="AE8" s="23" t="e">
        <f t="shared" si="12"/>
        <v>#DIV/0!</v>
      </c>
      <c r="AF8" s="14"/>
      <c r="AG8" s="14"/>
      <c r="AH8" s="23" t="e">
        <f t="shared" si="13"/>
        <v>#DIV/0!</v>
      </c>
      <c r="AI8" s="18"/>
      <c r="AJ8" s="18"/>
      <c r="AK8" s="23" t="e">
        <f t="shared" si="14"/>
        <v>#DIV/0!</v>
      </c>
    </row>
    <row r="9" spans="1:37" x14ac:dyDescent="0.25">
      <c r="A9" s="16" t="s">
        <v>3</v>
      </c>
      <c r="B9" s="14">
        <v>1</v>
      </c>
      <c r="C9" s="14">
        <v>21</v>
      </c>
      <c r="D9" s="23">
        <f t="shared" si="0"/>
        <v>4.7619047619047619</v>
      </c>
      <c r="E9" s="14">
        <v>0</v>
      </c>
      <c r="F9" s="14">
        <v>2</v>
      </c>
      <c r="G9" s="23">
        <f t="shared" si="2"/>
        <v>0</v>
      </c>
      <c r="H9" s="14">
        <v>10</v>
      </c>
      <c r="I9" s="14">
        <v>54</v>
      </c>
      <c r="J9" s="23">
        <f t="shared" si="4"/>
        <v>18.518518518518519</v>
      </c>
      <c r="K9" s="14">
        <v>7</v>
      </c>
      <c r="L9" s="14">
        <v>49</v>
      </c>
      <c r="M9" s="23">
        <f t="shared" si="6"/>
        <v>14.285714285714285</v>
      </c>
      <c r="N9" s="14">
        <v>10</v>
      </c>
      <c r="O9" s="14">
        <v>46</v>
      </c>
      <c r="P9" s="25">
        <f t="shared" si="7"/>
        <v>21.739130434782609</v>
      </c>
      <c r="Q9" s="14">
        <v>6</v>
      </c>
      <c r="R9" s="14">
        <v>49</v>
      </c>
      <c r="S9" s="24">
        <f t="shared" si="8"/>
        <v>12.244897959183673</v>
      </c>
      <c r="T9" s="14">
        <v>10</v>
      </c>
      <c r="U9" s="14">
        <v>40</v>
      </c>
      <c r="V9" s="24">
        <f t="shared" si="9"/>
        <v>25</v>
      </c>
      <c r="W9" s="14"/>
      <c r="X9" s="14"/>
      <c r="Y9" s="23" t="e">
        <f t="shared" si="10"/>
        <v>#DIV/0!</v>
      </c>
      <c r="Z9" s="14"/>
      <c r="AA9" s="14"/>
      <c r="AB9" s="23" t="e">
        <f t="shared" si="11"/>
        <v>#DIV/0!</v>
      </c>
      <c r="AC9" s="14"/>
      <c r="AD9" s="14"/>
      <c r="AE9" s="23" t="e">
        <f t="shared" si="12"/>
        <v>#DIV/0!</v>
      </c>
      <c r="AF9" s="14"/>
      <c r="AG9" s="14"/>
      <c r="AH9" s="23" t="e">
        <f t="shared" si="13"/>
        <v>#DIV/0!</v>
      </c>
      <c r="AI9" s="18"/>
      <c r="AJ9" s="18"/>
      <c r="AK9" s="23" t="e">
        <f t="shared" si="14"/>
        <v>#DIV/0!</v>
      </c>
    </row>
    <row r="10" spans="1:37" x14ac:dyDescent="0.25">
      <c r="A10" s="16" t="s">
        <v>4</v>
      </c>
      <c r="B10" s="14">
        <v>0</v>
      </c>
      <c r="C10" s="14">
        <v>16</v>
      </c>
      <c r="D10" s="23">
        <f t="shared" si="0"/>
        <v>0</v>
      </c>
      <c r="E10" s="14">
        <v>0</v>
      </c>
      <c r="F10" s="14">
        <v>11</v>
      </c>
      <c r="G10" s="23">
        <f t="shared" si="2"/>
        <v>0</v>
      </c>
      <c r="H10" s="14">
        <v>0</v>
      </c>
      <c r="I10" s="14">
        <v>9</v>
      </c>
      <c r="J10" s="23">
        <f t="shared" si="4"/>
        <v>0</v>
      </c>
      <c r="K10" s="14">
        <v>0</v>
      </c>
      <c r="L10" s="14">
        <v>11</v>
      </c>
      <c r="M10" s="23">
        <f t="shared" si="6"/>
        <v>0</v>
      </c>
      <c r="N10" s="14">
        <v>0</v>
      </c>
      <c r="O10" s="14">
        <v>6</v>
      </c>
      <c r="P10" s="25">
        <f t="shared" si="7"/>
        <v>0</v>
      </c>
      <c r="Q10" s="14">
        <v>0</v>
      </c>
      <c r="R10" s="14">
        <v>11</v>
      </c>
      <c r="S10" s="24">
        <f t="shared" si="8"/>
        <v>0</v>
      </c>
      <c r="T10" s="14">
        <v>0</v>
      </c>
      <c r="U10" s="14">
        <v>8</v>
      </c>
      <c r="V10" s="24">
        <f t="shared" si="9"/>
        <v>0</v>
      </c>
      <c r="W10" s="14"/>
      <c r="X10" s="14"/>
      <c r="Y10" s="23" t="e">
        <f t="shared" si="10"/>
        <v>#DIV/0!</v>
      </c>
      <c r="Z10" s="14"/>
      <c r="AA10" s="14"/>
      <c r="AB10" s="23" t="e">
        <f t="shared" si="11"/>
        <v>#DIV/0!</v>
      </c>
      <c r="AC10" s="14"/>
      <c r="AD10" s="14"/>
      <c r="AE10" s="23" t="e">
        <f t="shared" si="12"/>
        <v>#DIV/0!</v>
      </c>
      <c r="AF10" s="18"/>
      <c r="AG10" s="18"/>
      <c r="AH10" s="23" t="e">
        <f t="shared" si="13"/>
        <v>#DIV/0!</v>
      </c>
      <c r="AI10" s="18"/>
      <c r="AJ10" s="18"/>
      <c r="AK10" s="23" t="e">
        <f t="shared" si="14"/>
        <v>#DIV/0!</v>
      </c>
    </row>
    <row r="11" spans="1:37" x14ac:dyDescent="0.25">
      <c r="A11" s="19" t="s">
        <v>5</v>
      </c>
      <c r="B11" s="14">
        <v>0</v>
      </c>
      <c r="C11" s="14">
        <v>0</v>
      </c>
      <c r="D11" s="23" t="e">
        <f t="shared" si="0"/>
        <v>#DIV/0!</v>
      </c>
      <c r="E11" s="14">
        <v>0</v>
      </c>
      <c r="F11" s="14">
        <v>0</v>
      </c>
      <c r="G11" s="23" t="e">
        <f t="shared" si="2"/>
        <v>#DIV/0!</v>
      </c>
      <c r="H11" s="14">
        <v>0</v>
      </c>
      <c r="I11" s="14">
        <v>0</v>
      </c>
      <c r="J11" s="23" t="e">
        <f t="shared" si="4"/>
        <v>#DIV/0!</v>
      </c>
      <c r="K11" s="14">
        <v>0</v>
      </c>
      <c r="L11" s="14">
        <v>0</v>
      </c>
      <c r="M11" s="23" t="e">
        <f t="shared" si="6"/>
        <v>#DIV/0!</v>
      </c>
      <c r="N11" s="14">
        <v>0</v>
      </c>
      <c r="O11" s="14">
        <v>0</v>
      </c>
      <c r="P11" s="25" t="e">
        <f t="shared" si="7"/>
        <v>#DIV/0!</v>
      </c>
      <c r="Q11" s="14">
        <v>0</v>
      </c>
      <c r="R11" s="14">
        <v>0</v>
      </c>
      <c r="S11" s="24" t="e">
        <f t="shared" si="8"/>
        <v>#DIV/0!</v>
      </c>
      <c r="T11" s="14">
        <v>0</v>
      </c>
      <c r="U11" s="14">
        <v>0</v>
      </c>
      <c r="V11" s="24" t="e">
        <f t="shared" si="9"/>
        <v>#DIV/0!</v>
      </c>
      <c r="W11" s="14"/>
      <c r="X11" s="14"/>
      <c r="Y11" s="23" t="e">
        <f t="shared" si="10"/>
        <v>#DIV/0!</v>
      </c>
      <c r="Z11" s="14"/>
      <c r="AA11" s="14"/>
      <c r="AB11" s="23" t="e">
        <f t="shared" si="11"/>
        <v>#DIV/0!</v>
      </c>
      <c r="AC11" s="14"/>
      <c r="AD11" s="14"/>
      <c r="AE11" s="23" t="e">
        <f t="shared" si="12"/>
        <v>#DIV/0!</v>
      </c>
      <c r="AF11" s="18"/>
      <c r="AG11" s="18"/>
      <c r="AH11" s="23" t="e">
        <f t="shared" si="13"/>
        <v>#DIV/0!</v>
      </c>
      <c r="AI11" s="18"/>
      <c r="AJ11" s="18"/>
      <c r="AK11" s="23" t="e">
        <f t="shared" si="14"/>
        <v>#DIV/0!</v>
      </c>
    </row>
    <row r="12" spans="1:37" x14ac:dyDescent="0.25">
      <c r="A12" s="13" t="s">
        <v>187</v>
      </c>
      <c r="B12" s="14">
        <v>29</v>
      </c>
      <c r="C12" s="14">
        <v>116</v>
      </c>
      <c r="D12" s="23">
        <f t="shared" si="0"/>
        <v>25</v>
      </c>
      <c r="E12" s="14">
        <v>37</v>
      </c>
      <c r="F12" s="14">
        <v>157</v>
      </c>
      <c r="G12" s="23">
        <f t="shared" si="2"/>
        <v>23.566878980891719</v>
      </c>
      <c r="H12" s="14">
        <v>21</v>
      </c>
      <c r="I12" s="14">
        <v>122</v>
      </c>
      <c r="J12" s="23">
        <f t="shared" si="4"/>
        <v>17.21311475409836</v>
      </c>
      <c r="K12" s="14">
        <v>145</v>
      </c>
      <c r="L12" s="14">
        <v>27</v>
      </c>
      <c r="M12" s="23">
        <f t="shared" si="6"/>
        <v>537.03703703703707</v>
      </c>
      <c r="N12" s="14">
        <v>41</v>
      </c>
      <c r="O12" s="14">
        <v>127</v>
      </c>
      <c r="P12" s="25">
        <f t="shared" si="7"/>
        <v>32.283464566929133</v>
      </c>
      <c r="Q12" s="18">
        <v>25</v>
      </c>
      <c r="R12" s="18">
        <v>153</v>
      </c>
      <c r="S12" s="24">
        <f t="shared" si="8"/>
        <v>16.33986928104575</v>
      </c>
      <c r="T12" s="14">
        <v>18</v>
      </c>
      <c r="U12" s="14">
        <v>140</v>
      </c>
      <c r="V12" s="15">
        <f t="shared" si="9"/>
        <v>12.857142857142856</v>
      </c>
      <c r="W12" s="14"/>
      <c r="X12" s="14"/>
      <c r="Y12" s="23" t="e">
        <f t="shared" si="10"/>
        <v>#DIV/0!</v>
      </c>
      <c r="AB12" s="23" t="e">
        <f t="shared" si="11"/>
        <v>#DIV/0!</v>
      </c>
      <c r="AE12" s="23" t="e">
        <f t="shared" si="12"/>
        <v>#DIV/0!</v>
      </c>
      <c r="AH12" s="23" t="e">
        <f t="shared" si="13"/>
        <v>#DIV/0!</v>
      </c>
      <c r="AK12" s="23" t="e">
        <f t="shared" si="14"/>
        <v>#DIV/0!</v>
      </c>
    </row>
    <row r="17" spans="1:37" x14ac:dyDescent="0.25">
      <c r="A17" s="21" t="s">
        <v>0</v>
      </c>
      <c r="B17" s="22">
        <f>SUM(B18+B19+B20+B21+B22+B23)</f>
        <v>52</v>
      </c>
      <c r="C17" s="22">
        <f>SUM(C18+C19+C20+C21+C22+C23)</f>
        <v>352</v>
      </c>
      <c r="D17" s="23">
        <f t="shared" ref="D17:D23" si="15">B17/C17*100</f>
        <v>14.772727272727273</v>
      </c>
      <c r="E17" s="22">
        <f>SUM(E18+E19+E20+E21+E22+E23)</f>
        <v>133</v>
      </c>
      <c r="F17" s="22">
        <f>SUM(F18+F19+F20+F21+F22+F23)</f>
        <v>824</v>
      </c>
      <c r="G17" s="23">
        <f t="shared" ref="G17" si="16">E17/F17*100</f>
        <v>16.140776699029129</v>
      </c>
      <c r="H17" s="122">
        <f>SUM(H18+H19+H20+H21+H22+H23)</f>
        <v>197</v>
      </c>
      <c r="I17" s="122">
        <f>SUM(I18+I19+I20+I21+I22+I23)</f>
        <v>1266</v>
      </c>
      <c r="J17" s="23">
        <f t="shared" ref="J17:J23" si="17">H17/I17*100</f>
        <v>15.560821484992102</v>
      </c>
      <c r="K17" s="122">
        <f>SUM(K18+K19+K20+K21+K22+K23)</f>
        <v>384</v>
      </c>
      <c r="L17" s="122">
        <f>SUM(L18+L19+L20+L21+L22+L23)</f>
        <v>1587</v>
      </c>
      <c r="M17" s="24">
        <f t="shared" ref="M17:M23" si="18">K17/L17*100</f>
        <v>24.196597353497165</v>
      </c>
      <c r="N17" s="22">
        <f>SUM(N18+N19+N20+N21+N22)</f>
        <v>216</v>
      </c>
      <c r="O17" s="122">
        <f>SUM(O18+O19+O20+O21+O22+O23)</f>
        <v>2056</v>
      </c>
      <c r="P17" s="25">
        <f t="shared" ref="P17:P23" si="19">N17/O17*100</f>
        <v>10.505836575875486</v>
      </c>
      <c r="Q17" s="122">
        <f>SUM(Q18+Q19+Q20+Q21+Q22+Q23)</f>
        <v>545</v>
      </c>
      <c r="R17" s="122">
        <f>SUM(R18+R19+R20+R21+R22+R23)</f>
        <v>2553</v>
      </c>
      <c r="S17" s="24">
        <f t="shared" ref="S17:S23" si="20">Q17/R17*100</f>
        <v>21.34743439091265</v>
      </c>
      <c r="T17" s="122">
        <f>SUM(T18+T19+T20+T21+T22+T23)</f>
        <v>601</v>
      </c>
      <c r="U17" s="122">
        <f>SUM(U18+U19+U20+U21+U22+U23)</f>
        <v>3050</v>
      </c>
      <c r="V17" s="24">
        <f>T17/U17*100</f>
        <v>19.704918032786885</v>
      </c>
      <c r="W17" s="122">
        <f>SUM(W18+W19+W20+W21+W22+W23)</f>
        <v>601</v>
      </c>
      <c r="X17" s="122">
        <f>SUM(X18+X19+X20+X21+X22+X23)</f>
        <v>3050</v>
      </c>
      <c r="Y17" s="23">
        <f>W17/X17*100</f>
        <v>19.704918032786885</v>
      </c>
      <c r="Z17" s="22">
        <f>SUM(Z18+Z19+Z20+Z21+Z22)</f>
        <v>278</v>
      </c>
      <c r="AA17" s="22">
        <f>SUM(AA18+AA19+AA20+AA21+AA22)</f>
        <v>2195</v>
      </c>
      <c r="AB17" s="23">
        <f>Z17/AA17*100</f>
        <v>12.66514806378132</v>
      </c>
      <c r="AC17" s="22">
        <f>SUM(AC18+AC19+AC20+AC21+AC22)</f>
        <v>278</v>
      </c>
      <c r="AD17" s="22">
        <f>SUM(AD18+AD19+AD20+AD21+AD22)</f>
        <v>2195</v>
      </c>
      <c r="AE17" s="23">
        <f>AC17/AD17*100</f>
        <v>12.66514806378132</v>
      </c>
      <c r="AF17" s="22">
        <f>SUM(AF18+AF19+AF20+AF21+AF22)</f>
        <v>278</v>
      </c>
      <c r="AG17" s="22">
        <f>SUM(AG18+AG19+AG20+AG21+AG22)</f>
        <v>2195</v>
      </c>
      <c r="AH17" s="23">
        <f>AF17/AG17*100</f>
        <v>12.66514806378132</v>
      </c>
      <c r="AI17" s="26">
        <f>SUM(AI18+AI19+AI20+AI21+AI22)</f>
        <v>278</v>
      </c>
      <c r="AJ17" s="26">
        <f>SUM(AJ18+AJ19+AJ20+AJ21+AJ22)</f>
        <v>2195</v>
      </c>
      <c r="AK17" s="26">
        <f>AI17/AJ17*100</f>
        <v>12.66514806378132</v>
      </c>
    </row>
    <row r="18" spans="1:37" x14ac:dyDescent="0.25">
      <c r="A18" s="13" t="s">
        <v>1</v>
      </c>
      <c r="B18" s="14">
        <f>B7</f>
        <v>22</v>
      </c>
      <c r="C18" s="14">
        <f>C7</f>
        <v>197</v>
      </c>
      <c r="D18" s="23">
        <f t="shared" si="15"/>
        <v>11.167512690355331</v>
      </c>
      <c r="E18" s="120">
        <f>B18+E7</f>
        <v>65</v>
      </c>
      <c r="F18" s="120">
        <f>C18+F7</f>
        <v>483</v>
      </c>
      <c r="G18" s="23">
        <f t="shared" ref="G18:G23" si="21">E18/F18*100</f>
        <v>13.457556935817806</v>
      </c>
      <c r="H18" s="120">
        <f>E18+H7</f>
        <v>98</v>
      </c>
      <c r="I18" s="120">
        <f>F18+I7</f>
        <v>734</v>
      </c>
      <c r="J18" s="23">
        <f t="shared" si="17"/>
        <v>13.35149863760218</v>
      </c>
      <c r="K18" s="120">
        <f>H18+K7</f>
        <v>131</v>
      </c>
      <c r="L18" s="120">
        <f>I18+L7</f>
        <v>963</v>
      </c>
      <c r="M18" s="24">
        <f t="shared" si="18"/>
        <v>13.603322949117342</v>
      </c>
      <c r="N18" s="120">
        <f>K18+N7</f>
        <v>183</v>
      </c>
      <c r="O18" s="120">
        <f>L18+O7</f>
        <v>1247</v>
      </c>
      <c r="P18" s="25">
        <f t="shared" si="19"/>
        <v>14.67522052927025</v>
      </c>
      <c r="Q18" s="120">
        <f>N18+Q7</f>
        <v>208</v>
      </c>
      <c r="R18" s="120">
        <f>O18+R7</f>
        <v>1518</v>
      </c>
      <c r="S18" s="24">
        <f t="shared" si="20"/>
        <v>13.702239789196311</v>
      </c>
      <c r="T18" s="121">
        <f>Q7+Q18</f>
        <v>233</v>
      </c>
      <c r="U18" s="121">
        <f>R7+R18</f>
        <v>1789</v>
      </c>
      <c r="V18" s="24">
        <f t="shared" ref="V18:V23" si="22">T18/U18*100</f>
        <v>13.024035774175516</v>
      </c>
      <c r="W18" s="120">
        <f>T18+W7</f>
        <v>233</v>
      </c>
      <c r="X18" s="120">
        <f>U18+X7</f>
        <v>1789</v>
      </c>
      <c r="Y18" s="23">
        <f t="shared" ref="Y18:Y23" si="23">W18/X18*100</f>
        <v>13.024035774175516</v>
      </c>
      <c r="Z18" s="120">
        <f>W18+Z7</f>
        <v>233</v>
      </c>
      <c r="AA18" s="120">
        <f>X18+AA7</f>
        <v>1789</v>
      </c>
      <c r="AB18" s="23">
        <f t="shared" ref="AB18:AB23" si="24">Z18/AA18*100</f>
        <v>13.024035774175516</v>
      </c>
      <c r="AC18" s="120">
        <f>Z18+AC7</f>
        <v>233</v>
      </c>
      <c r="AD18" s="120">
        <f>AA18+AD7</f>
        <v>1789</v>
      </c>
      <c r="AE18" s="23">
        <f t="shared" ref="AE18:AE23" si="25">AC18/AD18*100</f>
        <v>13.024035774175516</v>
      </c>
      <c r="AF18" s="120">
        <f>AC18+AF7</f>
        <v>233</v>
      </c>
      <c r="AG18" s="120">
        <f>AD18+AG7</f>
        <v>1789</v>
      </c>
      <c r="AH18" s="23">
        <f t="shared" ref="AH18:AH23" si="26">AF18/AG18*100</f>
        <v>13.024035774175516</v>
      </c>
      <c r="AI18" s="120">
        <f>AF18+AI7</f>
        <v>233</v>
      </c>
      <c r="AJ18" s="120">
        <f>AG18+AJ7</f>
        <v>1789</v>
      </c>
      <c r="AK18" s="26">
        <f t="shared" ref="AK18:AK23" si="27">AI18/AJ18*100</f>
        <v>13.024035774175516</v>
      </c>
    </row>
    <row r="19" spans="1:37" x14ac:dyDescent="0.25">
      <c r="A19" s="16" t="s">
        <v>2</v>
      </c>
      <c r="B19" s="14">
        <f t="shared" ref="B19:C23" si="28">B8</f>
        <v>0</v>
      </c>
      <c r="C19" s="14">
        <f t="shared" si="28"/>
        <v>2</v>
      </c>
      <c r="D19" s="23">
        <f t="shared" si="15"/>
        <v>0</v>
      </c>
      <c r="E19" s="120">
        <f t="shared" ref="E19:E23" si="29">B19+E8</f>
        <v>1</v>
      </c>
      <c r="F19" s="120">
        <f t="shared" ref="F19:F23" si="30">C19+F8</f>
        <v>18</v>
      </c>
      <c r="G19" s="23">
        <f t="shared" si="21"/>
        <v>5.5555555555555554</v>
      </c>
      <c r="H19" s="120">
        <f t="shared" ref="H19:H23" si="31">E19+H8</f>
        <v>1</v>
      </c>
      <c r="I19" s="120">
        <f t="shared" ref="I19:I23" si="32">F19+I8</f>
        <v>24</v>
      </c>
      <c r="J19" s="23">
        <f t="shared" si="17"/>
        <v>4.1666666666666661</v>
      </c>
      <c r="K19" s="120">
        <f t="shared" ref="K19:K23" si="33">H19+K8</f>
        <v>3</v>
      </c>
      <c r="L19" s="120">
        <f t="shared" ref="L19:L23" si="34">I19+L8</f>
        <v>29</v>
      </c>
      <c r="M19" s="24">
        <f t="shared" si="18"/>
        <v>10.344827586206897</v>
      </c>
      <c r="N19" s="120">
        <f t="shared" ref="N19:O19" si="35">K19+N8</f>
        <v>5</v>
      </c>
      <c r="O19" s="120">
        <f t="shared" si="35"/>
        <v>35</v>
      </c>
      <c r="P19" s="25">
        <f t="shared" si="19"/>
        <v>14.285714285714285</v>
      </c>
      <c r="Q19" s="120">
        <f t="shared" ref="Q19:R19" si="36">N19+Q8</f>
        <v>5</v>
      </c>
      <c r="R19" s="120">
        <f t="shared" si="36"/>
        <v>48</v>
      </c>
      <c r="S19" s="24">
        <f t="shared" si="20"/>
        <v>10.416666666666668</v>
      </c>
      <c r="T19" s="121">
        <f t="shared" ref="T19:T23" si="37">Q8+Q19</f>
        <v>5</v>
      </c>
      <c r="U19" s="121">
        <f t="shared" ref="U19:U23" si="38">R8+R19</f>
        <v>61</v>
      </c>
      <c r="V19" s="24">
        <f t="shared" si="22"/>
        <v>8.1967213114754092</v>
      </c>
      <c r="W19" s="120">
        <f t="shared" ref="W19:X19" si="39">T19+W8</f>
        <v>5</v>
      </c>
      <c r="X19" s="120">
        <f t="shared" si="39"/>
        <v>61</v>
      </c>
      <c r="Y19" s="23">
        <f t="shared" si="23"/>
        <v>8.1967213114754092</v>
      </c>
      <c r="Z19" s="120">
        <f t="shared" ref="Z19:AA19" si="40">W19+Z8</f>
        <v>5</v>
      </c>
      <c r="AA19" s="120">
        <f t="shared" si="40"/>
        <v>61</v>
      </c>
      <c r="AB19" s="23">
        <f t="shared" si="24"/>
        <v>8.1967213114754092</v>
      </c>
      <c r="AC19" s="120">
        <f t="shared" ref="AC19:AD19" si="41">Z19+AC8</f>
        <v>5</v>
      </c>
      <c r="AD19" s="120">
        <f t="shared" si="41"/>
        <v>61</v>
      </c>
      <c r="AE19" s="23">
        <f t="shared" si="25"/>
        <v>8.1967213114754092</v>
      </c>
      <c r="AF19" s="120">
        <f t="shared" ref="AF19:AG19" si="42">AC19+AF8</f>
        <v>5</v>
      </c>
      <c r="AG19" s="120">
        <f t="shared" si="42"/>
        <v>61</v>
      </c>
      <c r="AH19" s="23">
        <f t="shared" si="26"/>
        <v>8.1967213114754092</v>
      </c>
      <c r="AI19" s="120">
        <f t="shared" ref="AI19:AJ19" si="43">AF19+AI8</f>
        <v>5</v>
      </c>
      <c r="AJ19" s="120">
        <f t="shared" si="43"/>
        <v>61</v>
      </c>
      <c r="AK19" s="26">
        <f t="shared" si="27"/>
        <v>8.1967213114754092</v>
      </c>
    </row>
    <row r="20" spans="1:37" x14ac:dyDescent="0.25">
      <c r="A20" s="16" t="s">
        <v>3</v>
      </c>
      <c r="B20" s="14">
        <f t="shared" si="28"/>
        <v>1</v>
      </c>
      <c r="C20" s="14">
        <f t="shared" si="28"/>
        <v>21</v>
      </c>
      <c r="D20" s="23">
        <f t="shared" si="15"/>
        <v>4.7619047619047619</v>
      </c>
      <c r="E20" s="120">
        <f t="shared" si="29"/>
        <v>1</v>
      </c>
      <c r="F20" s="120">
        <f t="shared" si="30"/>
        <v>23</v>
      </c>
      <c r="G20" s="23">
        <f t="shared" si="21"/>
        <v>4.3478260869565215</v>
      </c>
      <c r="H20" s="120">
        <f t="shared" si="31"/>
        <v>11</v>
      </c>
      <c r="I20" s="120">
        <f t="shared" si="32"/>
        <v>77</v>
      </c>
      <c r="J20" s="23">
        <f t="shared" si="17"/>
        <v>14.285714285714285</v>
      </c>
      <c r="K20" s="120">
        <f t="shared" si="33"/>
        <v>18</v>
      </c>
      <c r="L20" s="120">
        <f t="shared" si="34"/>
        <v>126</v>
      </c>
      <c r="M20" s="24">
        <f t="shared" si="18"/>
        <v>14.285714285714285</v>
      </c>
      <c r="N20" s="120">
        <f t="shared" ref="N20:O20" si="44">K20+N9</f>
        <v>28</v>
      </c>
      <c r="O20" s="120">
        <f t="shared" si="44"/>
        <v>172</v>
      </c>
      <c r="P20" s="25">
        <f t="shared" si="19"/>
        <v>16.279069767441861</v>
      </c>
      <c r="Q20" s="120">
        <f t="shared" ref="Q20:R20" si="45">N20+Q9</f>
        <v>34</v>
      </c>
      <c r="R20" s="120">
        <f t="shared" si="45"/>
        <v>221</v>
      </c>
      <c r="S20" s="24">
        <f t="shared" si="20"/>
        <v>15.384615384615385</v>
      </c>
      <c r="T20" s="121">
        <f t="shared" si="37"/>
        <v>40</v>
      </c>
      <c r="U20" s="121">
        <f t="shared" si="38"/>
        <v>270</v>
      </c>
      <c r="V20" s="24">
        <f t="shared" si="22"/>
        <v>14.814814814814813</v>
      </c>
      <c r="W20" s="120">
        <f t="shared" ref="W20:X20" si="46">T20+W9</f>
        <v>40</v>
      </c>
      <c r="X20" s="120">
        <f t="shared" si="46"/>
        <v>270</v>
      </c>
      <c r="Y20" s="23">
        <f t="shared" si="23"/>
        <v>14.814814814814813</v>
      </c>
      <c r="Z20" s="120">
        <f t="shared" ref="Z20:AA20" si="47">W20+Z9</f>
        <v>40</v>
      </c>
      <c r="AA20" s="120">
        <f t="shared" si="47"/>
        <v>270</v>
      </c>
      <c r="AB20" s="23">
        <f t="shared" si="24"/>
        <v>14.814814814814813</v>
      </c>
      <c r="AC20" s="120">
        <f t="shared" ref="AC20:AD20" si="48">Z20+AC9</f>
        <v>40</v>
      </c>
      <c r="AD20" s="120">
        <f t="shared" si="48"/>
        <v>270</v>
      </c>
      <c r="AE20" s="23">
        <f t="shared" si="25"/>
        <v>14.814814814814813</v>
      </c>
      <c r="AF20" s="120">
        <f t="shared" ref="AF20:AG20" si="49">AC20+AF9</f>
        <v>40</v>
      </c>
      <c r="AG20" s="120">
        <f t="shared" si="49"/>
        <v>270</v>
      </c>
      <c r="AH20" s="23">
        <f t="shared" si="26"/>
        <v>14.814814814814813</v>
      </c>
      <c r="AI20" s="120">
        <f t="shared" ref="AI20:AJ20" si="50">AF20+AI9</f>
        <v>40</v>
      </c>
      <c r="AJ20" s="120">
        <f t="shared" si="50"/>
        <v>270</v>
      </c>
      <c r="AK20" s="26">
        <f t="shared" si="27"/>
        <v>14.814814814814813</v>
      </c>
    </row>
    <row r="21" spans="1:37" x14ac:dyDescent="0.25">
      <c r="A21" s="16" t="s">
        <v>4</v>
      </c>
      <c r="B21" s="14">
        <f t="shared" si="28"/>
        <v>0</v>
      </c>
      <c r="C21" s="14">
        <f t="shared" si="28"/>
        <v>16</v>
      </c>
      <c r="D21" s="23">
        <f t="shared" si="15"/>
        <v>0</v>
      </c>
      <c r="E21" s="120">
        <f t="shared" si="29"/>
        <v>0</v>
      </c>
      <c r="F21" s="120">
        <f t="shared" si="30"/>
        <v>27</v>
      </c>
      <c r="G21" s="23">
        <f t="shared" si="21"/>
        <v>0</v>
      </c>
      <c r="H21" s="120">
        <f t="shared" si="31"/>
        <v>0</v>
      </c>
      <c r="I21" s="120">
        <f t="shared" si="32"/>
        <v>36</v>
      </c>
      <c r="J21" s="23">
        <f t="shared" si="17"/>
        <v>0</v>
      </c>
      <c r="K21" s="120">
        <f t="shared" si="33"/>
        <v>0</v>
      </c>
      <c r="L21" s="120">
        <f t="shared" si="34"/>
        <v>47</v>
      </c>
      <c r="M21" s="24">
        <f t="shared" si="18"/>
        <v>0</v>
      </c>
      <c r="N21" s="120">
        <f t="shared" ref="N21:O21" si="51">K21+N10</f>
        <v>0</v>
      </c>
      <c r="O21" s="120">
        <f t="shared" si="51"/>
        <v>53</v>
      </c>
      <c r="P21" s="25">
        <f t="shared" si="19"/>
        <v>0</v>
      </c>
      <c r="Q21" s="120">
        <f t="shared" ref="Q21:R21" si="52">N21+Q10</f>
        <v>0</v>
      </c>
      <c r="R21" s="120">
        <f t="shared" si="52"/>
        <v>64</v>
      </c>
      <c r="S21" s="24">
        <f t="shared" si="20"/>
        <v>0</v>
      </c>
      <c r="T21" s="121">
        <f t="shared" si="37"/>
        <v>0</v>
      </c>
      <c r="U21" s="121">
        <f t="shared" si="38"/>
        <v>75</v>
      </c>
      <c r="V21" s="24">
        <f t="shared" si="22"/>
        <v>0</v>
      </c>
      <c r="W21" s="120">
        <f t="shared" ref="W21:X21" si="53">T21+W10</f>
        <v>0</v>
      </c>
      <c r="X21" s="120">
        <f t="shared" si="53"/>
        <v>75</v>
      </c>
      <c r="Y21" s="23">
        <f t="shared" si="23"/>
        <v>0</v>
      </c>
      <c r="Z21" s="120">
        <f t="shared" ref="Z21:AA21" si="54">W21+Z10</f>
        <v>0</v>
      </c>
      <c r="AA21" s="120">
        <f t="shared" si="54"/>
        <v>75</v>
      </c>
      <c r="AB21" s="23">
        <f t="shared" si="24"/>
        <v>0</v>
      </c>
      <c r="AC21" s="120">
        <f t="shared" ref="AC21:AD21" si="55">Z21+AC10</f>
        <v>0</v>
      </c>
      <c r="AD21" s="120">
        <f t="shared" si="55"/>
        <v>75</v>
      </c>
      <c r="AE21" s="23">
        <f t="shared" si="25"/>
        <v>0</v>
      </c>
      <c r="AF21" s="120">
        <f t="shared" ref="AF21:AG21" si="56">AC21+AF10</f>
        <v>0</v>
      </c>
      <c r="AG21" s="120">
        <f t="shared" si="56"/>
        <v>75</v>
      </c>
      <c r="AH21" s="23">
        <f t="shared" si="26"/>
        <v>0</v>
      </c>
      <c r="AI21" s="120">
        <f t="shared" ref="AI21:AJ21" si="57">AF21+AI10</f>
        <v>0</v>
      </c>
      <c r="AJ21" s="120">
        <f t="shared" si="57"/>
        <v>75</v>
      </c>
      <c r="AK21" s="26">
        <f t="shared" si="27"/>
        <v>0</v>
      </c>
    </row>
    <row r="22" spans="1:37" x14ac:dyDescent="0.25">
      <c r="A22" s="30" t="s">
        <v>5</v>
      </c>
      <c r="B22" s="14">
        <f t="shared" si="28"/>
        <v>0</v>
      </c>
      <c r="C22" s="14">
        <f t="shared" si="28"/>
        <v>0</v>
      </c>
      <c r="D22" s="23" t="e">
        <f t="shared" si="15"/>
        <v>#DIV/0!</v>
      </c>
      <c r="E22" s="120">
        <f t="shared" si="29"/>
        <v>0</v>
      </c>
      <c r="F22" s="120">
        <f t="shared" si="30"/>
        <v>0</v>
      </c>
      <c r="G22" s="23" t="e">
        <f t="shared" si="21"/>
        <v>#DIV/0!</v>
      </c>
      <c r="H22" s="120">
        <f t="shared" si="31"/>
        <v>0</v>
      </c>
      <c r="I22" s="120">
        <f t="shared" si="32"/>
        <v>0</v>
      </c>
      <c r="J22" s="23" t="e">
        <f t="shared" si="17"/>
        <v>#DIV/0!</v>
      </c>
      <c r="K22" s="120">
        <f t="shared" si="33"/>
        <v>0</v>
      </c>
      <c r="L22" s="120">
        <f t="shared" si="34"/>
        <v>0</v>
      </c>
      <c r="M22" s="24" t="e">
        <f t="shared" si="18"/>
        <v>#DIV/0!</v>
      </c>
      <c r="N22" s="120">
        <f t="shared" ref="N22:O22" si="58">K22+N11</f>
        <v>0</v>
      </c>
      <c r="O22" s="120">
        <f t="shared" si="58"/>
        <v>0</v>
      </c>
      <c r="P22" s="25" t="e">
        <f t="shared" si="19"/>
        <v>#DIV/0!</v>
      </c>
      <c r="Q22" s="120">
        <f t="shared" ref="Q22:R22" si="59">N22+Q11</f>
        <v>0</v>
      </c>
      <c r="R22" s="120">
        <f t="shared" si="59"/>
        <v>0</v>
      </c>
      <c r="S22" s="24" t="e">
        <f t="shared" si="20"/>
        <v>#DIV/0!</v>
      </c>
      <c r="T22" s="121">
        <f t="shared" si="37"/>
        <v>0</v>
      </c>
      <c r="U22" s="121">
        <f t="shared" si="38"/>
        <v>0</v>
      </c>
      <c r="V22" s="24" t="e">
        <f t="shared" si="22"/>
        <v>#DIV/0!</v>
      </c>
      <c r="W22" s="120">
        <f t="shared" ref="W22:X22" si="60">T22+W11</f>
        <v>0</v>
      </c>
      <c r="X22" s="120">
        <f t="shared" si="60"/>
        <v>0</v>
      </c>
      <c r="Y22" s="23" t="e">
        <f t="shared" si="23"/>
        <v>#DIV/0!</v>
      </c>
      <c r="Z22" s="120">
        <f t="shared" ref="Z22:AA22" si="61">W22+Z11</f>
        <v>0</v>
      </c>
      <c r="AA22" s="120">
        <f t="shared" si="61"/>
        <v>0</v>
      </c>
      <c r="AB22" s="23" t="e">
        <f t="shared" si="24"/>
        <v>#DIV/0!</v>
      </c>
      <c r="AC22" s="120">
        <f t="shared" ref="AC22:AD22" si="62">Z22+AC11</f>
        <v>0</v>
      </c>
      <c r="AD22" s="120">
        <f t="shared" si="62"/>
        <v>0</v>
      </c>
      <c r="AE22" s="23" t="e">
        <f t="shared" si="25"/>
        <v>#DIV/0!</v>
      </c>
      <c r="AF22" s="120">
        <f t="shared" ref="AF22:AG22" si="63">AC22+AF11</f>
        <v>0</v>
      </c>
      <c r="AG22" s="120">
        <f t="shared" si="63"/>
        <v>0</v>
      </c>
      <c r="AH22" s="23" t="e">
        <f t="shared" si="26"/>
        <v>#DIV/0!</v>
      </c>
      <c r="AI22" s="120">
        <f t="shared" ref="AI22:AJ22" si="64">AF22+AI11</f>
        <v>0</v>
      </c>
      <c r="AJ22" s="120">
        <f t="shared" si="64"/>
        <v>0</v>
      </c>
      <c r="AK22" s="26" t="e">
        <f t="shared" si="27"/>
        <v>#DIV/0!</v>
      </c>
    </row>
    <row r="23" spans="1:37" x14ac:dyDescent="0.25">
      <c r="A23" s="27" t="s">
        <v>187</v>
      </c>
      <c r="B23" s="14">
        <f t="shared" si="28"/>
        <v>29</v>
      </c>
      <c r="C23" s="14">
        <f t="shared" si="28"/>
        <v>116</v>
      </c>
      <c r="D23" s="23">
        <f t="shared" si="15"/>
        <v>25</v>
      </c>
      <c r="E23" s="120">
        <f t="shared" si="29"/>
        <v>66</v>
      </c>
      <c r="F23" s="120">
        <f t="shared" si="30"/>
        <v>273</v>
      </c>
      <c r="G23" s="23">
        <f t="shared" si="21"/>
        <v>24.175824175824175</v>
      </c>
      <c r="H23" s="120">
        <f t="shared" si="31"/>
        <v>87</v>
      </c>
      <c r="I23" s="120">
        <f t="shared" si="32"/>
        <v>395</v>
      </c>
      <c r="J23" s="23">
        <f t="shared" si="17"/>
        <v>22.025316455696203</v>
      </c>
      <c r="K23" s="120">
        <f t="shared" si="33"/>
        <v>232</v>
      </c>
      <c r="L23" s="120">
        <f t="shared" si="34"/>
        <v>422</v>
      </c>
      <c r="M23" s="24">
        <f t="shared" si="18"/>
        <v>54.976303317535546</v>
      </c>
      <c r="N23" s="120">
        <f t="shared" ref="N23:O23" si="65">K23+N12</f>
        <v>273</v>
      </c>
      <c r="O23" s="120">
        <f t="shared" si="65"/>
        <v>549</v>
      </c>
      <c r="P23" s="25">
        <f t="shared" si="19"/>
        <v>49.72677595628415</v>
      </c>
      <c r="Q23" s="120">
        <f t="shared" ref="Q23:R23" si="66">N23+Q12</f>
        <v>298</v>
      </c>
      <c r="R23" s="120">
        <f t="shared" si="66"/>
        <v>702</v>
      </c>
      <c r="S23" s="24">
        <f t="shared" si="20"/>
        <v>42.450142450142451</v>
      </c>
      <c r="T23" s="121">
        <f t="shared" si="37"/>
        <v>323</v>
      </c>
      <c r="U23" s="121">
        <f t="shared" si="38"/>
        <v>855</v>
      </c>
      <c r="V23" s="24">
        <f t="shared" si="22"/>
        <v>37.777777777777779</v>
      </c>
      <c r="W23" s="120">
        <f t="shared" ref="W23:X23" si="67">T23+W12</f>
        <v>323</v>
      </c>
      <c r="X23" s="120">
        <f t="shared" si="67"/>
        <v>855</v>
      </c>
      <c r="Y23" s="23">
        <f t="shared" si="23"/>
        <v>37.777777777777779</v>
      </c>
      <c r="Z23" s="120">
        <f t="shared" ref="Z23:AA23" si="68">W23+Z12</f>
        <v>323</v>
      </c>
      <c r="AA23" s="120">
        <f t="shared" si="68"/>
        <v>855</v>
      </c>
      <c r="AB23" s="23">
        <f t="shared" si="24"/>
        <v>37.777777777777779</v>
      </c>
      <c r="AC23" s="120">
        <f t="shared" ref="AC23:AD23" si="69">Z23+AC12</f>
        <v>323</v>
      </c>
      <c r="AD23" s="120">
        <f t="shared" si="69"/>
        <v>855</v>
      </c>
      <c r="AE23" s="23">
        <f t="shared" si="25"/>
        <v>37.777777777777779</v>
      </c>
      <c r="AF23" s="120">
        <f t="shared" ref="AF23:AG23" si="70">AC23+AF12</f>
        <v>323</v>
      </c>
      <c r="AG23" s="120">
        <f t="shared" si="70"/>
        <v>855</v>
      </c>
      <c r="AH23" s="23">
        <f t="shared" si="26"/>
        <v>37.777777777777779</v>
      </c>
      <c r="AI23" s="120">
        <f t="shared" ref="AI23:AJ23" si="71">AF23+AI12</f>
        <v>323</v>
      </c>
      <c r="AJ23" s="120">
        <f t="shared" si="71"/>
        <v>855</v>
      </c>
      <c r="AK23" s="26">
        <f t="shared" si="27"/>
        <v>37.777777777777779</v>
      </c>
    </row>
  </sheetData>
  <mergeCells count="22">
    <mergeCell ref="B5:D5"/>
    <mergeCell ref="E5:G5"/>
    <mergeCell ref="H5:J5"/>
    <mergeCell ref="A3:A4"/>
    <mergeCell ref="B3:G3"/>
    <mergeCell ref="H3:H4"/>
    <mergeCell ref="I3:I4"/>
    <mergeCell ref="B4:G4"/>
    <mergeCell ref="AC5:AE5"/>
    <mergeCell ref="AF5:AH5"/>
    <mergeCell ref="AI5:AK5"/>
    <mergeCell ref="K5:M5"/>
    <mergeCell ref="N5:P5"/>
    <mergeCell ref="Q5:S5"/>
    <mergeCell ref="T5:V5"/>
    <mergeCell ref="W5:Y5"/>
    <mergeCell ref="Z5:AB5"/>
    <mergeCell ref="Q3:Q4"/>
    <mergeCell ref="R3:W3"/>
    <mergeCell ref="X3:X4"/>
    <mergeCell ref="Y3:Y4"/>
    <mergeCell ref="R4:W4"/>
  </mergeCell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3:AB23"/>
  <sheetViews>
    <sheetView workbookViewId="0">
      <pane xSplit="1" topLeftCell="B1" activePane="topRight" state="frozen"/>
      <selection pane="topRight" activeCell="O21" sqref="O21"/>
    </sheetView>
  </sheetViews>
  <sheetFormatPr baseColWidth="10" defaultRowHeight="15" x14ac:dyDescent="0.25"/>
  <cols>
    <col min="1" max="1" width="23.28515625" customWidth="1"/>
    <col min="2" max="2" width="20.28515625" customWidth="1"/>
    <col min="3" max="12" width="13.7109375" customWidth="1"/>
    <col min="27" max="27" width="13.42578125" customWidth="1"/>
  </cols>
  <sheetData>
    <row r="3" spans="1:28" x14ac:dyDescent="0.25">
      <c r="A3" s="225" t="s">
        <v>68</v>
      </c>
      <c r="B3" s="225"/>
      <c r="C3" s="225"/>
      <c r="D3" s="225"/>
      <c r="E3" s="225"/>
      <c r="F3" s="225"/>
      <c r="G3" s="225"/>
      <c r="H3" s="225"/>
      <c r="I3" s="225"/>
      <c r="J3" s="225"/>
      <c r="K3" s="225"/>
      <c r="L3" s="225"/>
    </row>
    <row r="4" spans="1:28" x14ac:dyDescent="0.25">
      <c r="A4" s="45" t="s">
        <v>196</v>
      </c>
      <c r="B4" s="46"/>
      <c r="C4" s="46"/>
      <c r="D4" s="46"/>
      <c r="E4" s="46"/>
      <c r="F4" s="46"/>
      <c r="G4" s="46"/>
      <c r="H4" s="46"/>
      <c r="I4" s="46"/>
      <c r="J4" s="46"/>
      <c r="K4" s="46"/>
      <c r="L4" s="46"/>
    </row>
    <row r="5" spans="1:28" x14ac:dyDescent="0.25">
      <c r="A5" s="45" t="s">
        <v>69</v>
      </c>
      <c r="B5" s="46"/>
      <c r="C5" s="46"/>
      <c r="D5" s="46"/>
      <c r="E5" s="46"/>
      <c r="F5" s="46"/>
      <c r="G5" s="46"/>
      <c r="H5" s="46"/>
      <c r="I5" s="46"/>
      <c r="J5" s="46"/>
      <c r="K5" s="46"/>
      <c r="L5" s="46"/>
    </row>
    <row r="6" spans="1:28" ht="15" customHeight="1" x14ac:dyDescent="0.25">
      <c r="A6" s="46"/>
      <c r="B6" s="46"/>
      <c r="C6" s="46"/>
      <c r="D6" s="46"/>
      <c r="E6" s="46"/>
      <c r="F6" s="46"/>
      <c r="G6" s="46"/>
      <c r="H6" s="46"/>
      <c r="I6" s="46"/>
      <c r="J6" s="46"/>
      <c r="K6" s="46"/>
      <c r="L6" s="46"/>
    </row>
    <row r="7" spans="1:28" x14ac:dyDescent="0.25">
      <c r="A7" s="45" t="s">
        <v>70</v>
      </c>
      <c r="B7" s="46" t="s">
        <v>71</v>
      </c>
      <c r="C7" s="46"/>
      <c r="D7" s="46"/>
      <c r="E7" s="46"/>
      <c r="F7" s="46"/>
      <c r="G7" s="46"/>
      <c r="H7" s="46"/>
      <c r="I7" s="46"/>
      <c r="J7" s="46"/>
      <c r="K7" s="46"/>
      <c r="L7" s="46"/>
    </row>
    <row r="8" spans="1:28" x14ac:dyDescent="0.25">
      <c r="A8" s="45" t="s">
        <v>72</v>
      </c>
      <c r="B8" s="46" t="s">
        <v>73</v>
      </c>
      <c r="C8" s="46"/>
      <c r="D8" s="46"/>
      <c r="E8" s="46"/>
      <c r="F8" s="46"/>
      <c r="G8" s="46"/>
      <c r="H8" s="46"/>
      <c r="I8" s="46"/>
      <c r="J8" s="46"/>
      <c r="K8" s="46"/>
      <c r="L8" s="46"/>
    </row>
    <row r="9" spans="1:28" x14ac:dyDescent="0.25">
      <c r="A9" s="45" t="s">
        <v>74</v>
      </c>
      <c r="B9" s="46" t="s">
        <v>75</v>
      </c>
      <c r="C9" s="46"/>
      <c r="D9" s="46"/>
      <c r="E9" s="46"/>
      <c r="F9" s="46"/>
      <c r="G9" s="46"/>
      <c r="H9" s="46"/>
      <c r="I9" s="46"/>
      <c r="J9" s="46"/>
      <c r="K9" s="46"/>
      <c r="L9" s="46"/>
    </row>
    <row r="12" spans="1:28" x14ac:dyDescent="0.25">
      <c r="A12" s="228" t="s">
        <v>66</v>
      </c>
      <c r="B12" s="226" t="s">
        <v>50</v>
      </c>
      <c r="C12" s="223" t="s">
        <v>51</v>
      </c>
      <c r="D12" s="224"/>
      <c r="E12" s="223" t="s">
        <v>52</v>
      </c>
      <c r="F12" s="224"/>
      <c r="G12" s="223" t="s">
        <v>53</v>
      </c>
      <c r="H12" s="224"/>
      <c r="I12" s="223" t="s">
        <v>54</v>
      </c>
      <c r="J12" s="224"/>
      <c r="K12" s="223" t="s">
        <v>55</v>
      </c>
      <c r="L12" s="224"/>
      <c r="M12" s="223" t="s">
        <v>56</v>
      </c>
      <c r="N12" s="224"/>
      <c r="O12" s="223" t="s">
        <v>57</v>
      </c>
      <c r="P12" s="224"/>
      <c r="Q12" s="223" t="s">
        <v>58</v>
      </c>
      <c r="R12" s="224"/>
      <c r="S12" s="223" t="s">
        <v>59</v>
      </c>
      <c r="T12" s="224"/>
      <c r="U12" s="223" t="s">
        <v>60</v>
      </c>
      <c r="V12" s="224"/>
      <c r="W12" s="223" t="s">
        <v>61</v>
      </c>
      <c r="X12" s="224"/>
      <c r="Y12" s="223" t="s">
        <v>62</v>
      </c>
      <c r="Z12" s="224"/>
      <c r="AA12" s="223" t="s">
        <v>63</v>
      </c>
      <c r="AB12" s="224"/>
    </row>
    <row r="13" spans="1:28" x14ac:dyDescent="0.25">
      <c r="A13" s="229"/>
      <c r="B13" s="227"/>
      <c r="C13" s="40" t="s">
        <v>64</v>
      </c>
      <c r="D13" s="40" t="s">
        <v>65</v>
      </c>
      <c r="E13" s="40" t="s">
        <v>64</v>
      </c>
      <c r="F13" s="40" t="s">
        <v>65</v>
      </c>
      <c r="G13" s="40" t="s">
        <v>64</v>
      </c>
      <c r="H13" s="40" t="s">
        <v>65</v>
      </c>
      <c r="I13" s="40" t="s">
        <v>64</v>
      </c>
      <c r="J13" s="40" t="s">
        <v>65</v>
      </c>
      <c r="K13" s="40" t="s">
        <v>64</v>
      </c>
      <c r="L13" s="40" t="s">
        <v>65</v>
      </c>
      <c r="M13" s="40" t="s">
        <v>64</v>
      </c>
      <c r="N13" s="40" t="s">
        <v>65</v>
      </c>
      <c r="O13" s="40" t="s">
        <v>64</v>
      </c>
      <c r="P13" s="40" t="s">
        <v>65</v>
      </c>
      <c r="Q13" s="40" t="s">
        <v>64</v>
      </c>
      <c r="R13" s="40" t="s">
        <v>65</v>
      </c>
      <c r="S13" s="40" t="s">
        <v>64</v>
      </c>
      <c r="T13" s="40" t="s">
        <v>65</v>
      </c>
      <c r="U13" s="40" t="s">
        <v>64</v>
      </c>
      <c r="V13" s="40" t="s">
        <v>65</v>
      </c>
      <c r="W13" s="40" t="s">
        <v>64</v>
      </c>
      <c r="X13" s="40" t="s">
        <v>65</v>
      </c>
      <c r="Y13" s="40" t="s">
        <v>64</v>
      </c>
      <c r="Z13" s="40" t="s">
        <v>65</v>
      </c>
      <c r="AA13" s="40" t="s">
        <v>64</v>
      </c>
      <c r="AB13" s="40" t="s">
        <v>65</v>
      </c>
    </row>
    <row r="14" spans="1:28" x14ac:dyDescent="0.25">
      <c r="A14" s="43" t="s">
        <v>67</v>
      </c>
      <c r="B14" s="44">
        <v>562870</v>
      </c>
      <c r="C14" s="41">
        <f>SUM(C15:C20)</f>
        <v>7879</v>
      </c>
      <c r="D14" s="47">
        <f>(C14/B14)*1000</f>
        <v>13.997903601186774</v>
      </c>
      <c r="E14" s="41">
        <f>SUM(E15:E20)</f>
        <v>8844</v>
      </c>
      <c r="F14" s="42">
        <f>(E14/$B$14)*1000</f>
        <v>15.712331444205589</v>
      </c>
      <c r="G14" s="41">
        <f>SUM(G15:G20)</f>
        <v>8183</v>
      </c>
      <c r="H14" s="42">
        <f>(G14/$B$14)*1000</f>
        <v>14.537992786966795</v>
      </c>
      <c r="I14" s="41">
        <f>SUM(I15:I20)</f>
        <v>8162</v>
      </c>
      <c r="J14" s="42">
        <f>(I14/$B$14)*1000</f>
        <v>14.500683994528044</v>
      </c>
      <c r="K14" s="41">
        <f>SUM(K15:K20)</f>
        <v>8422</v>
      </c>
      <c r="L14" s="42">
        <f>(K14/$B$14)*1000</f>
        <v>14.96260237710306</v>
      </c>
      <c r="M14" s="41">
        <f>SUM(M15:M20)</f>
        <v>9150</v>
      </c>
      <c r="N14" s="42">
        <f t="shared" ref="N14:P20" si="0">(M14/$B$14)*1000</f>
        <v>16.255973848313111</v>
      </c>
      <c r="O14" s="41">
        <f t="shared" ref="O14" si="1">SUM(O15:O20)</f>
        <v>9351</v>
      </c>
      <c r="P14" s="42">
        <f t="shared" ref="P14" si="2">(O14/$B$14)*1000</f>
        <v>16.613072290226874</v>
      </c>
      <c r="Q14" s="41">
        <f t="shared" ref="Q14" si="3">SUM(Q15:Q20)</f>
        <v>0</v>
      </c>
      <c r="R14" s="41">
        <f t="shared" ref="R14" si="4">(Q14/$B$14)*1000</f>
        <v>0</v>
      </c>
      <c r="S14" s="41">
        <f t="shared" ref="S14" si="5">SUM(S15:S20)</f>
        <v>0</v>
      </c>
      <c r="T14" s="41">
        <f t="shared" ref="T14" si="6">(S14/$B$14)*1000</f>
        <v>0</v>
      </c>
      <c r="U14" s="41">
        <f t="shared" ref="U14" si="7">SUM(U15:U20)</f>
        <v>0</v>
      </c>
      <c r="V14" s="41">
        <f t="shared" ref="V14" si="8">(U14/$B$14)*1000</f>
        <v>0</v>
      </c>
      <c r="W14" s="41">
        <f t="shared" ref="W14" si="9">SUM(W15:W19)</f>
        <v>0</v>
      </c>
      <c r="X14" s="47">
        <f t="shared" ref="X14:X20" si="10">(W14/$B$14)*1000</f>
        <v>0</v>
      </c>
      <c r="Y14" s="41">
        <f t="shared" ref="Y14" si="11">SUM(Y15:Y19)</f>
        <v>0</v>
      </c>
      <c r="Z14" s="47">
        <f t="shared" ref="Z14" si="12">(Y14/$B$14)*1000</f>
        <v>0</v>
      </c>
      <c r="AA14" s="41">
        <f>C14+E14+G14+I14+K14+M14+O14+Q14+S14+U14+W14+Y14</f>
        <v>59991</v>
      </c>
      <c r="AB14" s="42">
        <v>3.4823436954944045</v>
      </c>
    </row>
    <row r="15" spans="1:28" x14ac:dyDescent="0.25">
      <c r="A15" s="6" t="s">
        <v>1</v>
      </c>
      <c r="B15" s="6"/>
      <c r="C15" s="41">
        <v>3027</v>
      </c>
      <c r="D15" s="47">
        <f>(C15/$B$14)*1000</f>
        <v>5.3777959386714516</v>
      </c>
      <c r="E15" s="41">
        <v>3473</v>
      </c>
      <c r="F15" s="42">
        <f>(E15/$B$14)*1000</f>
        <v>6.1701636257039807</v>
      </c>
      <c r="G15" s="41">
        <v>3156</v>
      </c>
      <c r="H15" s="42">
        <f t="shared" ref="H15:J20" si="13">(G15/$B$14)*1000</f>
        <v>5.6069785207952103</v>
      </c>
      <c r="I15" s="41">
        <v>3210</v>
      </c>
      <c r="J15" s="42">
        <f t="shared" si="13"/>
        <v>5.7029154156377135</v>
      </c>
      <c r="K15" s="41">
        <v>3507</v>
      </c>
      <c r="L15" s="42">
        <f>K15/$B$14*1000</f>
        <v>6.2305683372714835</v>
      </c>
      <c r="M15" s="41">
        <v>3900</v>
      </c>
      <c r="N15" s="42">
        <f t="shared" ref="N15" si="14">(M15/$B$14)*1000</f>
        <v>6.9287757386252595</v>
      </c>
      <c r="O15" s="41">
        <v>4038</v>
      </c>
      <c r="P15" s="42">
        <f t="shared" si="0"/>
        <v>7.1739478032227684</v>
      </c>
      <c r="Q15" s="41"/>
      <c r="R15" s="47">
        <f t="shared" ref="R15" si="15">(Q15/$B$14)*1000</f>
        <v>0</v>
      </c>
      <c r="S15" s="41"/>
      <c r="T15" s="47">
        <f t="shared" ref="T15:T20" si="16">(S15/$B$14)*1000</f>
        <v>0</v>
      </c>
      <c r="U15" s="6"/>
      <c r="V15" s="47">
        <f t="shared" ref="V15:V20" si="17">(U15/$B$14)*1000</f>
        <v>0</v>
      </c>
      <c r="W15" s="41"/>
      <c r="X15" s="47">
        <f t="shared" si="10"/>
        <v>0</v>
      </c>
      <c r="Y15" s="41"/>
      <c r="Z15" s="41">
        <f>(Y15/$B$14)*1000</f>
        <v>0</v>
      </c>
      <c r="AA15" s="41"/>
      <c r="AB15" s="41">
        <v>1.4374441161021807</v>
      </c>
    </row>
    <row r="16" spans="1:28" x14ac:dyDescent="0.25">
      <c r="A16" s="6" t="s">
        <v>2</v>
      </c>
      <c r="B16" s="6"/>
      <c r="C16" s="41">
        <v>453</v>
      </c>
      <c r="D16" s="47">
        <f t="shared" ref="D16:D20" si="18">(C16/$B$14)*1000</f>
        <v>0.80480395117878012</v>
      </c>
      <c r="E16" s="41">
        <v>467</v>
      </c>
      <c r="F16" s="42">
        <f t="shared" ref="F16:F20" si="19">(E16/$B$14)*1000</f>
        <v>0.8296764794712812</v>
      </c>
      <c r="G16" s="41">
        <v>445</v>
      </c>
      <c r="H16" s="42">
        <f t="shared" si="13"/>
        <v>0.79059107786877969</v>
      </c>
      <c r="I16" s="41">
        <v>504</v>
      </c>
      <c r="J16" s="42">
        <f t="shared" si="13"/>
        <v>0.89541101853003358</v>
      </c>
      <c r="K16" s="41">
        <v>496</v>
      </c>
      <c r="L16" s="42">
        <f t="shared" ref="L16:L20" si="20">K16/$B$14*1000</f>
        <v>0.88119814522003304</v>
      </c>
      <c r="M16" s="41">
        <v>509</v>
      </c>
      <c r="N16" s="42">
        <f t="shared" ref="N16" si="21">(M16/$B$14)*1000</f>
        <v>0.9042940643487839</v>
      </c>
      <c r="O16" s="41">
        <v>547</v>
      </c>
      <c r="P16" s="42">
        <f t="shared" si="0"/>
        <v>0.97180521257128649</v>
      </c>
      <c r="Q16" s="41"/>
      <c r="R16" s="47">
        <f t="shared" ref="R16" si="22">(Q16/$B$14)*1000</f>
        <v>0</v>
      </c>
      <c r="S16" s="41"/>
      <c r="T16" s="47">
        <f t="shared" si="16"/>
        <v>0</v>
      </c>
      <c r="U16" s="6"/>
      <c r="V16" s="47">
        <f t="shared" si="17"/>
        <v>0</v>
      </c>
      <c r="W16" s="41"/>
      <c r="X16" s="47">
        <f t="shared" si="10"/>
        <v>0</v>
      </c>
      <c r="Y16" s="41"/>
      <c r="Z16" s="41">
        <f t="shared" ref="Z16:Z20" si="23">(Y16/$B$14)*1000</f>
        <v>0</v>
      </c>
      <c r="AA16" s="41"/>
      <c r="AB16" s="41">
        <v>0.43704716500735763</v>
      </c>
    </row>
    <row r="17" spans="1:28" x14ac:dyDescent="0.25">
      <c r="A17" s="6" t="s">
        <v>3</v>
      </c>
      <c r="B17" s="6"/>
      <c r="C17" s="41">
        <v>647</v>
      </c>
      <c r="D17" s="47">
        <f t="shared" si="18"/>
        <v>1.1494661289462931</v>
      </c>
      <c r="E17" s="41">
        <v>865</v>
      </c>
      <c r="F17" s="42">
        <f t="shared" si="19"/>
        <v>1.5367669266438075</v>
      </c>
      <c r="G17" s="41">
        <v>778</v>
      </c>
      <c r="H17" s="42">
        <f t="shared" si="13"/>
        <v>1.3822019293975518</v>
      </c>
      <c r="I17" s="41">
        <v>706</v>
      </c>
      <c r="J17" s="42">
        <f t="shared" si="13"/>
        <v>1.2542860696075471</v>
      </c>
      <c r="K17" s="41">
        <v>743</v>
      </c>
      <c r="L17" s="42">
        <f t="shared" si="20"/>
        <v>1.3200206086662996</v>
      </c>
      <c r="M17" s="41">
        <v>855</v>
      </c>
      <c r="N17" s="42">
        <f t="shared" ref="N17" si="24">(M17/$B$14)*1000</f>
        <v>1.5190008350063069</v>
      </c>
      <c r="O17" s="41">
        <v>802</v>
      </c>
      <c r="P17" s="42">
        <f t="shared" si="0"/>
        <v>1.4248405493275533</v>
      </c>
      <c r="Q17" s="41"/>
      <c r="R17" s="47">
        <f t="shared" ref="R17" si="25">(Q17/$B$14)*1000</f>
        <v>0</v>
      </c>
      <c r="S17" s="41"/>
      <c r="T17" s="47">
        <f t="shared" si="16"/>
        <v>0</v>
      </c>
      <c r="U17" s="6"/>
      <c r="V17" s="47">
        <f t="shared" si="17"/>
        <v>0</v>
      </c>
      <c r="W17" s="41"/>
      <c r="X17" s="47">
        <f t="shared" si="10"/>
        <v>0</v>
      </c>
      <c r="Y17" s="41"/>
      <c r="Z17" s="41">
        <f t="shared" si="23"/>
        <v>0</v>
      </c>
      <c r="AA17" s="41"/>
      <c r="AB17" s="41">
        <v>0.92621922125412492</v>
      </c>
    </row>
    <row r="18" spans="1:28" x14ac:dyDescent="0.25">
      <c r="A18" s="6" t="s">
        <v>4</v>
      </c>
      <c r="B18" s="6"/>
      <c r="C18" s="41">
        <v>721</v>
      </c>
      <c r="D18" s="47">
        <f t="shared" si="18"/>
        <v>1.280935207063798</v>
      </c>
      <c r="E18" s="41">
        <v>655</v>
      </c>
      <c r="F18" s="42">
        <f t="shared" si="19"/>
        <v>1.1636790022562935</v>
      </c>
      <c r="G18" s="41">
        <v>656</v>
      </c>
      <c r="H18" s="42">
        <f t="shared" si="13"/>
        <v>1.1654556114200436</v>
      </c>
      <c r="I18" s="41">
        <v>666</v>
      </c>
      <c r="J18" s="42">
        <f t="shared" si="13"/>
        <v>1.1832217030575445</v>
      </c>
      <c r="K18" s="41">
        <v>736</v>
      </c>
      <c r="L18" s="42">
        <f t="shared" si="20"/>
        <v>1.307584344520049</v>
      </c>
      <c r="M18" s="41">
        <v>733</v>
      </c>
      <c r="N18" s="42">
        <f t="shared" ref="N18" si="26">(M18/$B$14)*1000</f>
        <v>1.3022545170287987</v>
      </c>
      <c r="O18" s="41">
        <v>748</v>
      </c>
      <c r="P18" s="42">
        <f t="shared" si="0"/>
        <v>1.3289036544850499</v>
      </c>
      <c r="Q18" s="41"/>
      <c r="R18" s="47">
        <f t="shared" ref="R18" si="27">(Q18/$B$14)*1000</f>
        <v>0</v>
      </c>
      <c r="S18" s="41"/>
      <c r="T18" s="47">
        <f t="shared" si="16"/>
        <v>0</v>
      </c>
      <c r="U18" s="6"/>
      <c r="V18" s="47">
        <f t="shared" si="17"/>
        <v>0</v>
      </c>
      <c r="W18" s="41"/>
      <c r="X18" s="47">
        <f t="shared" si="10"/>
        <v>0</v>
      </c>
      <c r="Y18" s="41"/>
      <c r="Z18" s="41">
        <f t="shared" si="23"/>
        <v>0</v>
      </c>
      <c r="AA18" s="41"/>
      <c r="AB18" s="41">
        <v>0.34081659656537067</v>
      </c>
    </row>
    <row r="19" spans="1:28" x14ac:dyDescent="0.25">
      <c r="A19" s="6" t="s">
        <v>98</v>
      </c>
      <c r="B19" s="6"/>
      <c r="C19" s="41">
        <v>591</v>
      </c>
      <c r="D19" s="47">
        <f t="shared" si="18"/>
        <v>1.0499760157762894</v>
      </c>
      <c r="E19" s="41">
        <v>613</v>
      </c>
      <c r="F19" s="42">
        <f t="shared" si="19"/>
        <v>1.0890614173787909</v>
      </c>
      <c r="G19" s="41">
        <v>526</v>
      </c>
      <c r="H19" s="42">
        <f t="shared" si="13"/>
        <v>0.93449642013253509</v>
      </c>
      <c r="I19" s="41">
        <v>556</v>
      </c>
      <c r="J19" s="42">
        <f t="shared" si="13"/>
        <v>0.98779469504503714</v>
      </c>
      <c r="K19" s="41">
        <v>501</v>
      </c>
      <c r="L19" s="42">
        <f t="shared" si="20"/>
        <v>0.89008119103878336</v>
      </c>
      <c r="M19" s="41">
        <v>484</v>
      </c>
      <c r="N19" s="42">
        <f t="shared" ref="N19" si="28">(M19/$B$14)*1000</f>
        <v>0.85987883525503228</v>
      </c>
      <c r="O19" s="41">
        <v>434</v>
      </c>
      <c r="P19" s="42">
        <f t="shared" si="0"/>
        <v>0.77104837706752882</v>
      </c>
      <c r="Q19" s="41"/>
      <c r="R19" s="47">
        <f t="shared" ref="R19:R20" si="29">(Q19/$B$14)*1000</f>
        <v>0</v>
      </c>
      <c r="S19" s="41"/>
      <c r="T19" s="47">
        <f t="shared" si="16"/>
        <v>0</v>
      </c>
      <c r="U19" s="6"/>
      <c r="V19" s="47">
        <f t="shared" si="17"/>
        <v>0</v>
      </c>
      <c r="W19" s="41"/>
      <c r="X19" s="47">
        <f t="shared" si="10"/>
        <v>0</v>
      </c>
      <c r="Y19" s="41"/>
      <c r="Z19" s="41">
        <f t="shared" si="23"/>
        <v>0</v>
      </c>
      <c r="AA19" s="41"/>
      <c r="AB19" s="41">
        <v>0.34081659656537067</v>
      </c>
    </row>
    <row r="20" spans="1:28" x14ac:dyDescent="0.25">
      <c r="A20" s="13" t="s">
        <v>187</v>
      </c>
      <c r="B20" s="6"/>
      <c r="C20" s="41">
        <v>2440</v>
      </c>
      <c r="D20" s="47">
        <f t="shared" si="18"/>
        <v>4.3349263595501624</v>
      </c>
      <c r="E20" s="41">
        <v>2771</v>
      </c>
      <c r="F20" s="42">
        <f t="shared" si="19"/>
        <v>4.9229839927514343</v>
      </c>
      <c r="G20" s="41">
        <v>2622</v>
      </c>
      <c r="H20" s="42">
        <f t="shared" si="13"/>
        <v>4.6582692273526742</v>
      </c>
      <c r="I20" s="41">
        <v>2520</v>
      </c>
      <c r="J20" s="42">
        <f t="shared" si="13"/>
        <v>4.4770550926501675</v>
      </c>
      <c r="K20" s="41">
        <v>2439</v>
      </c>
      <c r="L20" s="42">
        <f t="shared" si="20"/>
        <v>4.3331497503864123</v>
      </c>
      <c r="M20" s="41">
        <v>2669</v>
      </c>
      <c r="N20" s="42">
        <f t="shared" ref="N20" si="30">(M20/$B$14)*1000</f>
        <v>4.7417698580489276</v>
      </c>
      <c r="O20" s="41">
        <v>2782</v>
      </c>
      <c r="P20" s="42">
        <f t="shared" si="0"/>
        <v>4.9425266935526846</v>
      </c>
      <c r="Q20" s="41"/>
      <c r="R20" s="47">
        <f t="shared" si="29"/>
        <v>0</v>
      </c>
      <c r="S20" s="41"/>
      <c r="T20" s="47">
        <f t="shared" si="16"/>
        <v>0</v>
      </c>
      <c r="U20" s="6"/>
      <c r="V20" s="47">
        <f t="shared" si="17"/>
        <v>0</v>
      </c>
      <c r="W20" s="41"/>
      <c r="X20" s="47">
        <f t="shared" si="10"/>
        <v>0</v>
      </c>
      <c r="Y20" s="41"/>
      <c r="Z20" s="41">
        <f t="shared" si="23"/>
        <v>0</v>
      </c>
      <c r="AA20" s="41"/>
      <c r="AB20" s="41"/>
    </row>
    <row r="23" spans="1:28" x14ac:dyDescent="0.25">
      <c r="P23">
        <v>3612</v>
      </c>
    </row>
  </sheetData>
  <mergeCells count="16">
    <mergeCell ref="Y12:Z12"/>
    <mergeCell ref="AA12:AB12"/>
    <mergeCell ref="A3:L3"/>
    <mergeCell ref="B12:B13"/>
    <mergeCell ref="C12:D12"/>
    <mergeCell ref="E12:F12"/>
    <mergeCell ref="G12:H12"/>
    <mergeCell ref="I12:J12"/>
    <mergeCell ref="K12:L12"/>
    <mergeCell ref="M12:N12"/>
    <mergeCell ref="O12:P12"/>
    <mergeCell ref="Q12:R12"/>
    <mergeCell ref="S12:T12"/>
    <mergeCell ref="U12:V12"/>
    <mergeCell ref="W12:X12"/>
    <mergeCell ref="A12:A1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0" tint="-0.14999847407452621"/>
  </sheetPr>
  <dimension ref="A1:XFC39"/>
  <sheetViews>
    <sheetView zoomScale="70" zoomScaleNormal="70" workbookViewId="0">
      <pane xSplit="1" topLeftCell="B1" activePane="topRight" state="frozen"/>
      <selection pane="topRight" activeCell="H20" sqref="H20"/>
    </sheetView>
  </sheetViews>
  <sheetFormatPr baseColWidth="10" defaultRowHeight="15" x14ac:dyDescent="0.25"/>
  <cols>
    <col min="1" max="1" width="20.7109375" customWidth="1"/>
    <col min="2" max="2" width="29.7109375" customWidth="1"/>
    <col min="3" max="38" width="13.7109375" customWidth="1"/>
  </cols>
  <sheetData>
    <row r="1" spans="1:16383" x14ac:dyDescent="0.25">
      <c r="A1" s="237" t="s">
        <v>247</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101</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102</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103</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91</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16383" x14ac:dyDescent="0.25">
      <c r="A12" s="235"/>
      <c r="B12" s="236"/>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31" t="s">
        <v>99</v>
      </c>
      <c r="B13" s="232"/>
      <c r="C13" s="41">
        <f>SUM(C14:C20)</f>
        <v>5469</v>
      </c>
      <c r="D13" s="41">
        <f>SUM(D14:D20)</f>
        <v>13586</v>
      </c>
      <c r="E13" s="155">
        <f>(C13/D13)*100</f>
        <v>40.254673929044607</v>
      </c>
      <c r="F13" s="41">
        <f>SUM(F14:F20)</f>
        <v>5896</v>
      </c>
      <c r="G13" s="41">
        <f>SUM(G14:G20)</f>
        <v>13168</v>
      </c>
      <c r="H13" s="155">
        <f>(F13/G13)*100</f>
        <v>44.775212636695016</v>
      </c>
      <c r="I13" s="41">
        <f>SUM(I14:I20)</f>
        <v>0</v>
      </c>
      <c r="J13" s="41">
        <f>SUM(J14:J20)</f>
        <v>0</v>
      </c>
      <c r="K13" s="58" t="e">
        <f>(I13/J13)*100</f>
        <v>#DIV/0!</v>
      </c>
      <c r="L13" s="41">
        <f>SUM(L14:L20)</f>
        <v>0</v>
      </c>
      <c r="M13" s="41">
        <f>SUM(M14:M20)</f>
        <v>0</v>
      </c>
      <c r="N13" s="58" t="e">
        <f t="shared" ref="N13" si="0">(L13/M13)*100</f>
        <v>#DIV/0!</v>
      </c>
      <c r="O13" s="41">
        <f>SUM(O14:O20)</f>
        <v>0</v>
      </c>
      <c r="P13" s="41">
        <f>SUM(P14:P20)</f>
        <v>0</v>
      </c>
      <c r="Q13" s="58" t="e">
        <f t="shared" ref="Q13" si="1">(O13/P13)*100</f>
        <v>#DIV/0!</v>
      </c>
      <c r="R13" s="41">
        <f>SUM(R14:R20)</f>
        <v>0</v>
      </c>
      <c r="S13" s="41">
        <f>SUM(S14:S20)</f>
        <v>0</v>
      </c>
      <c r="T13" s="58" t="e">
        <f>(R13/S13)*100</f>
        <v>#DIV/0!</v>
      </c>
      <c r="U13" s="41">
        <f>SUM(U14:U20)</f>
        <v>0</v>
      </c>
      <c r="V13" s="41">
        <f>SUM(V14:V20)</f>
        <v>0</v>
      </c>
      <c r="W13" s="58" t="e">
        <f t="shared" ref="W13:W20" si="2">(U13/V13)*100</f>
        <v>#DIV/0!</v>
      </c>
      <c r="X13" s="41">
        <f>SUM(X14:X20)</f>
        <v>0</v>
      </c>
      <c r="Y13" s="41">
        <f>SUM(Y14:Y20)</f>
        <v>0</v>
      </c>
      <c r="Z13" s="58" t="e">
        <f t="shared" ref="Z13:Z20" si="3">(X13/Y13)*100</f>
        <v>#DIV/0!</v>
      </c>
      <c r="AA13" s="41">
        <f>SUM(AA14:AA20)</f>
        <v>0</v>
      </c>
      <c r="AB13" s="41">
        <f>SUM(AB14:AB20)</f>
        <v>0</v>
      </c>
      <c r="AC13" s="58" t="e">
        <f t="shared" ref="AC13:AC20" si="4">(AA13/AB13)*100</f>
        <v>#DIV/0!</v>
      </c>
      <c r="AD13" s="41">
        <f>SUM(AD14:AD20)</f>
        <v>0</v>
      </c>
      <c r="AE13" s="41">
        <f>SUM(AE14:AE20)</f>
        <v>0</v>
      </c>
      <c r="AF13" s="58" t="e">
        <f t="shared" ref="AF13:AF20" si="5">(AD13/AE13)*100</f>
        <v>#DIV/0!</v>
      </c>
      <c r="AG13" s="41">
        <f t="shared" ref="AG13:AK13" si="6">SUM(AG14:AG18)</f>
        <v>0</v>
      </c>
      <c r="AH13" s="41">
        <f t="shared" si="6"/>
        <v>0</v>
      </c>
      <c r="AI13" s="58" t="e">
        <f t="shared" ref="AI13:AI20" si="7">(AG13/AH13)*100</f>
        <v>#DIV/0!</v>
      </c>
      <c r="AJ13" s="41">
        <f t="shared" si="6"/>
        <v>0</v>
      </c>
      <c r="AK13" s="41">
        <f t="shared" si="6"/>
        <v>0</v>
      </c>
      <c r="AL13" s="58" t="e">
        <f t="shared" ref="AL13:AL20" si="8">(AJ13/AK13)*100</f>
        <v>#DIV/0!</v>
      </c>
    </row>
    <row r="14" spans="1:16383" x14ac:dyDescent="0.25">
      <c r="A14" s="61" t="s">
        <v>93</v>
      </c>
      <c r="B14" s="43" t="s">
        <v>1</v>
      </c>
      <c r="C14" s="57">
        <v>1635</v>
      </c>
      <c r="D14" s="57">
        <v>7201</v>
      </c>
      <c r="E14" s="155">
        <f t="shared" ref="E14:E20" si="9">(C14/D14)*100</f>
        <v>22.705179836133873</v>
      </c>
      <c r="F14" s="57">
        <v>1810</v>
      </c>
      <c r="G14" s="57">
        <v>6498</v>
      </c>
      <c r="H14" s="155">
        <f t="shared" ref="H14:H20" si="10">(F14/G14)*100</f>
        <v>27.854724530624807</v>
      </c>
      <c r="I14" s="57"/>
      <c r="J14" s="57"/>
      <c r="K14" s="58">
        <v>34.4601962922574</v>
      </c>
      <c r="L14" s="57"/>
      <c r="M14" s="57"/>
      <c r="N14" s="58">
        <v>31.5139442231076</v>
      </c>
      <c r="O14" s="57"/>
      <c r="P14" s="57"/>
      <c r="Q14" s="58">
        <v>25.173355747005701</v>
      </c>
      <c r="R14" s="57"/>
      <c r="S14" s="57"/>
      <c r="T14" s="58">
        <v>34.697477509260899</v>
      </c>
      <c r="U14" s="57"/>
      <c r="V14" s="57"/>
      <c r="W14" s="58" t="e">
        <f t="shared" si="2"/>
        <v>#DIV/0!</v>
      </c>
      <c r="X14" s="57"/>
      <c r="Y14" s="57"/>
      <c r="Z14" s="58" t="e">
        <f t="shared" si="3"/>
        <v>#DIV/0!</v>
      </c>
      <c r="AA14" s="57"/>
      <c r="AB14" s="57"/>
      <c r="AC14" s="58" t="e">
        <f t="shared" si="4"/>
        <v>#DIV/0!</v>
      </c>
      <c r="AD14" s="57"/>
      <c r="AE14" s="57"/>
      <c r="AF14" s="58" t="e">
        <f t="shared" si="5"/>
        <v>#DIV/0!</v>
      </c>
      <c r="AG14" s="57"/>
      <c r="AH14" s="57"/>
      <c r="AI14" s="58" t="e">
        <f t="shared" si="7"/>
        <v>#DIV/0!</v>
      </c>
      <c r="AJ14" s="57"/>
      <c r="AK14" s="57"/>
      <c r="AL14" s="58" t="e">
        <f t="shared" si="8"/>
        <v>#DIV/0!</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94</v>
      </c>
      <c r="B15" s="43" t="s">
        <v>2</v>
      </c>
      <c r="C15" s="57">
        <v>101</v>
      </c>
      <c r="D15" s="57">
        <v>109</v>
      </c>
      <c r="E15" s="155">
        <f t="shared" si="9"/>
        <v>92.660550458715591</v>
      </c>
      <c r="F15" s="57">
        <v>164</v>
      </c>
      <c r="G15" s="57">
        <v>185</v>
      </c>
      <c r="H15" s="155">
        <f t="shared" si="10"/>
        <v>88.64864864864866</v>
      </c>
      <c r="I15" s="57"/>
      <c r="J15" s="57"/>
      <c r="K15" s="58">
        <v>98.305084745762699</v>
      </c>
      <c r="L15" s="57"/>
      <c r="M15" s="57"/>
      <c r="N15" s="58">
        <v>99.285714285714306</v>
      </c>
      <c r="O15" s="57"/>
      <c r="P15" s="57"/>
      <c r="Q15" s="58">
        <v>98.850574712643706</v>
      </c>
      <c r="R15" s="57"/>
      <c r="S15" s="57"/>
      <c r="T15" s="58">
        <v>97.647058823529406</v>
      </c>
      <c r="U15" s="57"/>
      <c r="V15" s="57"/>
      <c r="W15" s="58" t="e">
        <f t="shared" si="2"/>
        <v>#DIV/0!</v>
      </c>
      <c r="X15" s="57"/>
      <c r="Y15" s="57"/>
      <c r="Z15" s="58" t="e">
        <f t="shared" si="3"/>
        <v>#DIV/0!</v>
      </c>
      <c r="AA15" s="57"/>
      <c r="AB15" s="57"/>
      <c r="AC15" s="58" t="e">
        <f t="shared" si="4"/>
        <v>#DIV/0!</v>
      </c>
      <c r="AD15" s="57"/>
      <c r="AE15" s="57"/>
      <c r="AF15" s="58" t="e">
        <f t="shared" si="5"/>
        <v>#DIV/0!</v>
      </c>
      <c r="AG15" s="57"/>
      <c r="AH15" s="57"/>
      <c r="AI15" s="58" t="e">
        <f t="shared" si="7"/>
        <v>#DIV/0!</v>
      </c>
      <c r="AJ15" s="57"/>
      <c r="AK15" s="57"/>
      <c r="AL15" s="58" t="e">
        <f t="shared" si="8"/>
        <v>#DIV/0!</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95</v>
      </c>
      <c r="B16" s="43" t="s">
        <v>3</v>
      </c>
      <c r="C16" s="57">
        <v>700</v>
      </c>
      <c r="D16" s="57">
        <v>1171</v>
      </c>
      <c r="E16" s="155">
        <f t="shared" si="9"/>
        <v>59.77796754910333</v>
      </c>
      <c r="F16" s="57">
        <v>807</v>
      </c>
      <c r="G16" s="57">
        <v>1091</v>
      </c>
      <c r="H16" s="155">
        <f t="shared" si="10"/>
        <v>73.968835930339139</v>
      </c>
      <c r="I16" s="57"/>
      <c r="J16" s="57"/>
      <c r="K16" s="58">
        <v>70.352170352170305</v>
      </c>
      <c r="L16" s="57"/>
      <c r="M16" s="57"/>
      <c r="N16" s="58">
        <v>71.356783919598001</v>
      </c>
      <c r="O16" s="57"/>
      <c r="P16" s="57"/>
      <c r="Q16" s="58">
        <v>77.456140350877206</v>
      </c>
      <c r="R16" s="57"/>
      <c r="S16" s="57"/>
      <c r="T16" s="58">
        <v>79.493269992082304</v>
      </c>
      <c r="U16" s="57"/>
      <c r="V16" s="57"/>
      <c r="W16" s="58" t="e">
        <f t="shared" si="2"/>
        <v>#DIV/0!</v>
      </c>
      <c r="X16" s="57"/>
      <c r="Y16" s="57"/>
      <c r="Z16" s="58" t="e">
        <f t="shared" si="3"/>
        <v>#DIV/0!</v>
      </c>
      <c r="AA16" s="57"/>
      <c r="AB16" s="57"/>
      <c r="AC16" s="58" t="e">
        <f t="shared" si="4"/>
        <v>#DIV/0!</v>
      </c>
      <c r="AD16" s="57"/>
      <c r="AE16" s="57"/>
      <c r="AF16" s="58" t="e">
        <f t="shared" si="5"/>
        <v>#DIV/0!</v>
      </c>
      <c r="AG16" s="57"/>
      <c r="AH16" s="57"/>
      <c r="AI16" s="58" t="e">
        <f t="shared" si="7"/>
        <v>#DIV/0!</v>
      </c>
      <c r="AJ16" s="57"/>
      <c r="AK16" s="57"/>
      <c r="AL16" s="58" t="e">
        <f t="shared" si="8"/>
        <v>#DIV/0!</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96</v>
      </c>
      <c r="B17" s="43" t="s">
        <v>4</v>
      </c>
      <c r="C17" s="57">
        <v>261</v>
      </c>
      <c r="D17" s="57">
        <v>296</v>
      </c>
      <c r="E17" s="155">
        <f t="shared" si="9"/>
        <v>88.175675675675677</v>
      </c>
      <c r="F17" s="57">
        <v>298</v>
      </c>
      <c r="G17" s="57">
        <v>388</v>
      </c>
      <c r="H17" s="155">
        <f t="shared" si="10"/>
        <v>76.80412371134021</v>
      </c>
      <c r="I17" s="57"/>
      <c r="J17" s="57"/>
      <c r="K17" s="58">
        <v>76.352705410821599</v>
      </c>
      <c r="L17" s="57"/>
      <c r="M17" s="57"/>
      <c r="N17" s="58">
        <v>78.815080789946094</v>
      </c>
      <c r="O17" s="57"/>
      <c r="P17" s="57"/>
      <c r="Q17" s="58">
        <v>73.209549071618</v>
      </c>
      <c r="R17" s="57"/>
      <c r="S17" s="57"/>
      <c r="T17" s="58">
        <v>58.845437616387301</v>
      </c>
      <c r="U17" s="57"/>
      <c r="V17" s="57"/>
      <c r="W17" s="58" t="e">
        <f t="shared" si="2"/>
        <v>#DIV/0!</v>
      </c>
      <c r="X17" s="57"/>
      <c r="Y17" s="57"/>
      <c r="Z17" s="58" t="e">
        <f t="shared" si="3"/>
        <v>#DIV/0!</v>
      </c>
      <c r="AA17" s="57"/>
      <c r="AB17" s="57"/>
      <c r="AC17" s="58" t="e">
        <f t="shared" si="4"/>
        <v>#DIV/0!</v>
      </c>
      <c r="AD17" s="57"/>
      <c r="AE17" s="57"/>
      <c r="AF17" s="58" t="e">
        <f t="shared" si="5"/>
        <v>#DIV/0!</v>
      </c>
      <c r="AG17" s="57"/>
      <c r="AH17" s="57"/>
      <c r="AI17" s="58" t="e">
        <f t="shared" si="7"/>
        <v>#DIV/0!</v>
      </c>
      <c r="AJ17" s="57"/>
      <c r="AK17" s="57"/>
      <c r="AL17" s="58" t="e">
        <f t="shared" si="8"/>
        <v>#DIV/0!</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x14ac:dyDescent="0.25">
      <c r="A18" s="61" t="s">
        <v>97</v>
      </c>
      <c r="B18" s="43" t="s">
        <v>98</v>
      </c>
      <c r="C18" s="57">
        <v>272</v>
      </c>
      <c r="D18" s="57">
        <v>292</v>
      </c>
      <c r="E18" s="155">
        <f t="shared" si="9"/>
        <v>93.150684931506845</v>
      </c>
      <c r="F18" s="57">
        <v>295</v>
      </c>
      <c r="G18" s="57">
        <v>308</v>
      </c>
      <c r="H18" s="155">
        <f t="shared" si="10"/>
        <v>95.779220779220779</v>
      </c>
      <c r="I18" s="57"/>
      <c r="J18" s="57"/>
      <c r="K18" s="58">
        <v>95.104895104895107</v>
      </c>
      <c r="L18" s="57"/>
      <c r="M18" s="57"/>
      <c r="N18" s="58">
        <v>97.612732095490699</v>
      </c>
      <c r="O18" s="57"/>
      <c r="P18" s="57"/>
      <c r="Q18" s="58">
        <v>100</v>
      </c>
      <c r="R18" s="57"/>
      <c r="S18" s="57"/>
      <c r="T18" s="58">
        <v>97.741273100615999</v>
      </c>
      <c r="U18" s="57"/>
      <c r="V18" s="57"/>
      <c r="W18" s="58" t="e">
        <f t="shared" si="2"/>
        <v>#DIV/0!</v>
      </c>
      <c r="X18" s="57"/>
      <c r="Y18" s="57"/>
      <c r="Z18" s="58" t="e">
        <f t="shared" si="3"/>
        <v>#DIV/0!</v>
      </c>
      <c r="AA18" s="57"/>
      <c r="AB18" s="57"/>
      <c r="AC18" s="58" t="e">
        <f t="shared" si="4"/>
        <v>#DIV/0!</v>
      </c>
      <c r="AD18" s="57"/>
      <c r="AE18" s="57"/>
      <c r="AF18" s="58" t="e">
        <f t="shared" si="5"/>
        <v>#DIV/0!</v>
      </c>
      <c r="AG18" s="57"/>
      <c r="AH18" s="57"/>
      <c r="AI18" s="58" t="e">
        <f t="shared" si="7"/>
        <v>#DIV/0!</v>
      </c>
      <c r="AJ18" s="57"/>
      <c r="AK18" s="57"/>
      <c r="AL18" s="58" t="e">
        <f t="shared" si="8"/>
        <v>#DIV/0!</v>
      </c>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c r="XET18" s="46"/>
      <c r="XEU18" s="46"/>
      <c r="XEV18" s="46"/>
      <c r="XEW18" s="46"/>
      <c r="XEX18" s="46"/>
      <c r="XEY18" s="46"/>
      <c r="XEZ18" s="46"/>
      <c r="XFA18" s="46"/>
      <c r="XFB18" s="46"/>
      <c r="XFC18" s="46"/>
    </row>
    <row r="19" spans="1:16383" x14ac:dyDescent="0.25">
      <c r="A19" s="181" t="s">
        <v>188</v>
      </c>
      <c r="B19" s="182" t="s">
        <v>192</v>
      </c>
      <c r="C19" s="57">
        <v>1599</v>
      </c>
      <c r="D19" s="57">
        <v>3055</v>
      </c>
      <c r="E19" s="155">
        <f t="shared" si="9"/>
        <v>52.340425531914889</v>
      </c>
      <c r="F19" s="57">
        <v>1662</v>
      </c>
      <c r="G19" s="57">
        <v>3205</v>
      </c>
      <c r="H19" s="155">
        <f t="shared" si="10"/>
        <v>51.856474258970366</v>
      </c>
      <c r="I19" s="57"/>
      <c r="J19" s="57"/>
      <c r="K19" s="58">
        <v>60.693641618497097</v>
      </c>
      <c r="L19" s="57"/>
      <c r="M19" s="57"/>
      <c r="N19" s="58">
        <v>67.360774818401893</v>
      </c>
      <c r="O19" s="57"/>
      <c r="P19" s="57"/>
      <c r="Q19" s="58">
        <v>66.306390977443598</v>
      </c>
      <c r="R19" s="57"/>
      <c r="S19" s="57"/>
      <c r="T19" s="58">
        <v>61.683501683501703</v>
      </c>
      <c r="U19" s="57"/>
      <c r="V19" s="57"/>
      <c r="W19" s="58" t="e">
        <f t="shared" si="2"/>
        <v>#DIV/0!</v>
      </c>
      <c r="X19" s="131"/>
      <c r="Y19" s="131"/>
      <c r="Z19" s="58" t="e">
        <f t="shared" si="3"/>
        <v>#DIV/0!</v>
      </c>
      <c r="AA19" s="131"/>
      <c r="AB19" s="131"/>
      <c r="AC19" s="58" t="e">
        <f t="shared" si="4"/>
        <v>#DIV/0!</v>
      </c>
      <c r="AD19" s="131"/>
      <c r="AE19" s="131"/>
      <c r="AF19" s="58" t="e">
        <f t="shared" si="5"/>
        <v>#DIV/0!</v>
      </c>
      <c r="AG19" s="131"/>
      <c r="AH19" s="131"/>
      <c r="AI19" s="174" t="e">
        <f t="shared" si="7"/>
        <v>#DIV/0!</v>
      </c>
      <c r="AJ19" s="131"/>
      <c r="AK19" s="131"/>
      <c r="AL19" s="58" t="e">
        <f t="shared" si="8"/>
        <v>#DIV/0!</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43" t="s">
        <v>194</v>
      </c>
      <c r="B20" s="43" t="s">
        <v>218</v>
      </c>
      <c r="C20" s="57">
        <v>901</v>
      </c>
      <c r="D20" s="57">
        <v>1462</v>
      </c>
      <c r="E20" s="155">
        <f t="shared" si="9"/>
        <v>61.627906976744185</v>
      </c>
      <c r="F20" s="6">
        <v>860</v>
      </c>
      <c r="G20" s="6">
        <v>1493</v>
      </c>
      <c r="H20" s="155">
        <f t="shared" si="10"/>
        <v>57.60214333556597</v>
      </c>
      <c r="I20" s="6"/>
      <c r="J20" s="6"/>
      <c r="K20" s="58">
        <v>52.909336941813301</v>
      </c>
      <c r="L20" s="6"/>
      <c r="M20" s="6"/>
      <c r="N20" s="169">
        <v>61.086637298090999</v>
      </c>
      <c r="O20" s="6"/>
      <c r="P20" s="6"/>
      <c r="Q20" s="58">
        <v>92.761904761904802</v>
      </c>
      <c r="R20" s="6"/>
      <c r="S20" s="6"/>
      <c r="T20" s="170">
        <v>67.525298988040504</v>
      </c>
      <c r="U20" s="6"/>
      <c r="V20" s="6"/>
      <c r="W20" s="58" t="e">
        <f t="shared" si="2"/>
        <v>#DIV/0!</v>
      </c>
      <c r="X20" s="131"/>
      <c r="Y20" s="131"/>
      <c r="Z20" s="58" t="e">
        <f t="shared" si="3"/>
        <v>#DIV/0!</v>
      </c>
      <c r="AA20" s="131"/>
      <c r="AB20" s="131"/>
      <c r="AC20" s="58" t="e">
        <f t="shared" si="4"/>
        <v>#DIV/0!</v>
      </c>
      <c r="AD20" s="131"/>
      <c r="AE20" s="131"/>
      <c r="AF20" s="58" t="e">
        <f t="shared" si="5"/>
        <v>#DIV/0!</v>
      </c>
      <c r="AG20" s="131"/>
      <c r="AH20" s="131"/>
      <c r="AI20" s="174" t="e">
        <f t="shared" si="7"/>
        <v>#DIV/0!</v>
      </c>
      <c r="AJ20" s="131"/>
      <c r="AK20" s="131"/>
      <c r="AL20" s="58" t="e">
        <f t="shared" si="8"/>
        <v>#DIV/0!</v>
      </c>
    </row>
    <row r="21" spans="1:16383" x14ac:dyDescent="0.25">
      <c r="U21" s="131"/>
      <c r="V21" s="131"/>
    </row>
    <row r="31" spans="1:16383" x14ac:dyDescent="0.25">
      <c r="A31" s="233" t="s">
        <v>100</v>
      </c>
      <c r="B31" s="234"/>
      <c r="C31" s="223" t="s">
        <v>51</v>
      </c>
      <c r="D31" s="230"/>
      <c r="E31" s="224"/>
      <c r="F31" s="223" t="s">
        <v>52</v>
      </c>
      <c r="G31" s="230"/>
      <c r="H31" s="224"/>
      <c r="I31" s="223" t="s">
        <v>53</v>
      </c>
      <c r="J31" s="230"/>
      <c r="K31" s="224"/>
      <c r="L31" s="223" t="s">
        <v>54</v>
      </c>
      <c r="M31" s="230"/>
      <c r="N31" s="224"/>
      <c r="O31" s="223" t="s">
        <v>55</v>
      </c>
      <c r="P31" s="230"/>
      <c r="Q31" s="224"/>
      <c r="R31" s="223" t="s">
        <v>56</v>
      </c>
      <c r="S31" s="230"/>
      <c r="T31" s="224"/>
      <c r="U31" s="223" t="s">
        <v>91</v>
      </c>
      <c r="V31" s="230"/>
      <c r="W31" s="224"/>
      <c r="X31" s="223" t="s">
        <v>58</v>
      </c>
      <c r="Y31" s="230"/>
      <c r="Z31" s="224"/>
      <c r="AA31" s="223" t="s">
        <v>59</v>
      </c>
      <c r="AB31" s="230"/>
      <c r="AC31" s="224"/>
      <c r="AD31" s="223" t="s">
        <v>60</v>
      </c>
      <c r="AE31" s="230"/>
      <c r="AF31" s="224"/>
      <c r="AG31" s="223" t="s">
        <v>61</v>
      </c>
      <c r="AH31" s="230"/>
      <c r="AI31" s="224"/>
      <c r="AJ31" s="223" t="s">
        <v>62</v>
      </c>
      <c r="AK31" s="230"/>
      <c r="AL31" s="224"/>
    </row>
    <row r="32" spans="1:16383" x14ac:dyDescent="0.25">
      <c r="A32" s="235"/>
      <c r="B32" s="236"/>
      <c r="C32" s="40" t="s">
        <v>64</v>
      </c>
      <c r="D32" s="40" t="s">
        <v>83</v>
      </c>
      <c r="E32" s="40" t="s">
        <v>92</v>
      </c>
      <c r="F32" s="40" t="s">
        <v>64</v>
      </c>
      <c r="G32" s="40" t="s">
        <v>83</v>
      </c>
      <c r="H32" s="40" t="s">
        <v>92</v>
      </c>
      <c r="I32" s="40" t="s">
        <v>64</v>
      </c>
      <c r="J32" s="40" t="s">
        <v>83</v>
      </c>
      <c r="K32" s="40" t="s">
        <v>92</v>
      </c>
      <c r="L32" s="40" t="s">
        <v>64</v>
      </c>
      <c r="M32" s="40" t="s">
        <v>83</v>
      </c>
      <c r="N32" s="40" t="s">
        <v>92</v>
      </c>
      <c r="O32" s="40" t="s">
        <v>64</v>
      </c>
      <c r="P32" s="40" t="s">
        <v>83</v>
      </c>
      <c r="Q32" s="40" t="s">
        <v>92</v>
      </c>
      <c r="R32" s="40" t="s">
        <v>64</v>
      </c>
      <c r="S32" s="40" t="s">
        <v>83</v>
      </c>
      <c r="T32" s="40" t="s">
        <v>92</v>
      </c>
      <c r="U32" s="40" t="s">
        <v>64</v>
      </c>
      <c r="V32" s="40" t="s">
        <v>83</v>
      </c>
      <c r="W32" s="40" t="s">
        <v>92</v>
      </c>
      <c r="X32" s="40" t="s">
        <v>64</v>
      </c>
      <c r="Y32" s="40" t="s">
        <v>83</v>
      </c>
      <c r="Z32" s="40" t="s">
        <v>92</v>
      </c>
      <c r="AA32" s="40" t="s">
        <v>64</v>
      </c>
      <c r="AB32" s="40" t="s">
        <v>83</v>
      </c>
      <c r="AC32" s="40" t="s">
        <v>92</v>
      </c>
      <c r="AD32" s="40" t="s">
        <v>64</v>
      </c>
      <c r="AE32" s="40" t="s">
        <v>83</v>
      </c>
      <c r="AF32" s="40" t="s">
        <v>92</v>
      </c>
      <c r="AG32" s="40" t="s">
        <v>64</v>
      </c>
      <c r="AH32" s="40" t="s">
        <v>83</v>
      </c>
      <c r="AI32" s="40" t="s">
        <v>92</v>
      </c>
      <c r="AJ32" s="40" t="s">
        <v>64</v>
      </c>
      <c r="AK32" s="40" t="s">
        <v>83</v>
      </c>
      <c r="AL32" s="40" t="s">
        <v>92</v>
      </c>
    </row>
    <row r="33" spans="1:38" x14ac:dyDescent="0.25">
      <c r="A33" s="231" t="s">
        <v>99</v>
      </c>
      <c r="B33" s="232"/>
      <c r="C33" s="41">
        <f>SUM(C34:C39)</f>
        <v>3870</v>
      </c>
      <c r="D33" s="41">
        <f>SUM(D34:D39)</f>
        <v>10531</v>
      </c>
      <c r="E33" s="155">
        <f>(C33/D33)*100</f>
        <v>36.748646852150792</v>
      </c>
      <c r="F33" s="41">
        <f>SUM(F34:F39)</f>
        <v>8104</v>
      </c>
      <c r="G33" s="41">
        <f>SUM(G34:G39)</f>
        <v>20494</v>
      </c>
      <c r="H33" s="155">
        <f>(F33/G33)*100</f>
        <v>39.543280960281059</v>
      </c>
      <c r="I33" s="41">
        <f>SUM(I34:I39)</f>
        <v>8104</v>
      </c>
      <c r="J33" s="41">
        <f>SUM(J34:J39)</f>
        <v>20494</v>
      </c>
      <c r="K33" s="58">
        <f>(I33/J33)*100</f>
        <v>39.543280960281059</v>
      </c>
      <c r="L33" s="41">
        <f>SUM(L34:L39)</f>
        <v>8104</v>
      </c>
      <c r="M33" s="41">
        <f>SUM(M34:M39)</f>
        <v>20494</v>
      </c>
      <c r="N33" s="58">
        <f t="shared" ref="N33:N35" si="11">(L33/M33)*100</f>
        <v>39.543280960281059</v>
      </c>
      <c r="O33" s="41">
        <f>SUM(O34:O39)</f>
        <v>8104</v>
      </c>
      <c r="P33" s="41">
        <f>SUM(P34:P39)</f>
        <v>20494</v>
      </c>
      <c r="Q33" s="58">
        <f t="shared" ref="Q33:Q39" si="12">(O33/P33)*100</f>
        <v>39.543280960281059</v>
      </c>
      <c r="R33" s="41">
        <f>SUM(R34:R39)</f>
        <v>8104</v>
      </c>
      <c r="S33" s="41">
        <f>SUM(S34:S39)</f>
        <v>20494</v>
      </c>
      <c r="T33" s="58">
        <f>(R33/S33)*100</f>
        <v>39.543280960281059</v>
      </c>
      <c r="U33" s="41">
        <f>SUM(U34:U39)</f>
        <v>8104</v>
      </c>
      <c r="V33" s="41">
        <f>SUM(V34:V39)</f>
        <v>20494</v>
      </c>
      <c r="W33" s="58">
        <f t="shared" ref="W33:W39" si="13">(U33/V33)*100</f>
        <v>39.543280960281059</v>
      </c>
      <c r="X33" s="41">
        <f>SUM(X34:X39)</f>
        <v>8104</v>
      </c>
      <c r="Y33" s="41">
        <f>SUM(Y34:Y39)</f>
        <v>20494</v>
      </c>
      <c r="Z33" s="58">
        <f t="shared" ref="Z33:Z39" si="14">(X33/Y33)*100</f>
        <v>39.543280960281059</v>
      </c>
      <c r="AA33" s="41">
        <f>SUM(AA34:AA39)</f>
        <v>8104</v>
      </c>
      <c r="AB33" s="41">
        <f>SUM(AB34:AB39)</f>
        <v>20494</v>
      </c>
      <c r="AC33" s="58">
        <f t="shared" ref="AC33:AC39" si="15">(AA33/AB33)*100</f>
        <v>39.543280960281059</v>
      </c>
      <c r="AD33" s="41">
        <f>SUM(AD34:AD39)</f>
        <v>8104</v>
      </c>
      <c r="AE33" s="41">
        <f>SUM(AE34:AE39)</f>
        <v>20494</v>
      </c>
      <c r="AF33" s="58">
        <f t="shared" ref="AF33:AF39" si="16">(AD33/AE33)*100</f>
        <v>39.543280960281059</v>
      </c>
      <c r="AG33" s="41">
        <f t="shared" ref="AG33:AH33" si="17">SUM(AG34:AG38)</f>
        <v>6343</v>
      </c>
      <c r="AH33" s="41">
        <f t="shared" si="17"/>
        <v>17539</v>
      </c>
      <c r="AI33" s="58">
        <f t="shared" ref="AI33:AI39" si="18">(AG33/AH33)*100</f>
        <v>36.165117737613315</v>
      </c>
      <c r="AJ33" s="41">
        <f t="shared" ref="AJ33:AK33" si="19">SUM(AJ34:AJ38)</f>
        <v>6343</v>
      </c>
      <c r="AK33" s="41">
        <f t="shared" si="19"/>
        <v>17539</v>
      </c>
      <c r="AL33" s="58">
        <f t="shared" ref="AL33:AL39" si="20">(AJ33/AK33)*100</f>
        <v>36.165117737613315</v>
      </c>
    </row>
    <row r="34" spans="1:38" x14ac:dyDescent="0.25">
      <c r="A34" s="61" t="s">
        <v>93</v>
      </c>
      <c r="B34" s="43" t="s">
        <v>1</v>
      </c>
      <c r="C34" s="57">
        <f t="shared" ref="C34:D38" si="21">C14</f>
        <v>1635</v>
      </c>
      <c r="D34" s="57">
        <f t="shared" si="21"/>
        <v>7201</v>
      </c>
      <c r="E34" s="155">
        <f>(C34/D34)*100</f>
        <v>22.705179836133873</v>
      </c>
      <c r="F34" s="57">
        <f>C34+F14</f>
        <v>3445</v>
      </c>
      <c r="G34" s="57">
        <f>D34+G14</f>
        <v>13699</v>
      </c>
      <c r="H34" s="155">
        <f>(F34/G34)*100</f>
        <v>25.147821008832761</v>
      </c>
      <c r="I34" s="57">
        <f>F34+I14</f>
        <v>3445</v>
      </c>
      <c r="J34" s="57">
        <f>G34+J14</f>
        <v>13699</v>
      </c>
      <c r="K34" s="58">
        <f>(I34/J34)*100</f>
        <v>25.147821008832761</v>
      </c>
      <c r="L34" s="57">
        <f t="shared" ref="L34:M38" si="22">I34+L14</f>
        <v>3445</v>
      </c>
      <c r="M34" s="57">
        <f t="shared" si="22"/>
        <v>13699</v>
      </c>
      <c r="N34" s="58">
        <f t="shared" si="11"/>
        <v>25.147821008832761</v>
      </c>
      <c r="O34" s="57">
        <f>L34+O14</f>
        <v>3445</v>
      </c>
      <c r="P34" s="57">
        <f>M34+P14</f>
        <v>13699</v>
      </c>
      <c r="Q34" s="58">
        <f t="shared" si="12"/>
        <v>25.147821008832761</v>
      </c>
      <c r="R34" s="57">
        <f>O34+R14</f>
        <v>3445</v>
      </c>
      <c r="S34" s="57">
        <f>P34+S14</f>
        <v>13699</v>
      </c>
      <c r="T34" s="58">
        <f t="shared" ref="T34:T39" si="23">(R34/S34)*100</f>
        <v>25.147821008832761</v>
      </c>
      <c r="U34" s="57">
        <f>R34+U14</f>
        <v>3445</v>
      </c>
      <c r="V34" s="57">
        <f>S34+V14</f>
        <v>13699</v>
      </c>
      <c r="W34" s="58">
        <f t="shared" si="13"/>
        <v>25.147821008832761</v>
      </c>
      <c r="X34" s="57">
        <f>U34+X14</f>
        <v>3445</v>
      </c>
      <c r="Y34" s="57">
        <f>V34+Y14</f>
        <v>13699</v>
      </c>
      <c r="Z34" s="58">
        <f t="shared" si="14"/>
        <v>25.147821008832761</v>
      </c>
      <c r="AA34" s="57">
        <f>X34+AA14</f>
        <v>3445</v>
      </c>
      <c r="AB34" s="57">
        <f>Y34+AB14</f>
        <v>13699</v>
      </c>
      <c r="AC34" s="58">
        <f t="shared" si="15"/>
        <v>25.147821008832761</v>
      </c>
      <c r="AD34" s="57">
        <f>AA34+AD14</f>
        <v>3445</v>
      </c>
      <c r="AE34" s="57">
        <f>AB34+AE14</f>
        <v>13699</v>
      </c>
      <c r="AF34" s="58">
        <f t="shared" si="16"/>
        <v>25.147821008832761</v>
      </c>
      <c r="AG34" s="57">
        <f>AD34+AG14</f>
        <v>3445</v>
      </c>
      <c r="AH34" s="57">
        <f>AE34+AH14</f>
        <v>13699</v>
      </c>
      <c r="AI34" s="58">
        <f t="shared" si="18"/>
        <v>25.147821008832761</v>
      </c>
      <c r="AJ34" s="57">
        <f>AG34+AJ14</f>
        <v>3445</v>
      </c>
      <c r="AK34" s="57">
        <f>AH34+AK14</f>
        <v>13699</v>
      </c>
      <c r="AL34" s="58">
        <f t="shared" si="20"/>
        <v>25.147821008832761</v>
      </c>
    </row>
    <row r="35" spans="1:38" x14ac:dyDescent="0.25">
      <c r="A35" s="61" t="s">
        <v>94</v>
      </c>
      <c r="B35" s="43" t="s">
        <v>2</v>
      </c>
      <c r="C35" s="57">
        <f t="shared" si="21"/>
        <v>101</v>
      </c>
      <c r="D35" s="57">
        <f t="shared" si="21"/>
        <v>109</v>
      </c>
      <c r="E35" s="155">
        <f t="shared" ref="E35:E39" si="24">(C35/D35)*100</f>
        <v>92.660550458715591</v>
      </c>
      <c r="F35" s="57">
        <f t="shared" ref="F35:G35" si="25">C35+F15</f>
        <v>265</v>
      </c>
      <c r="G35" s="57">
        <f t="shared" si="25"/>
        <v>294</v>
      </c>
      <c r="H35" s="155">
        <f t="shared" ref="H35:H39" si="26">(F35/G35)*100</f>
        <v>90.136054421768705</v>
      </c>
      <c r="I35" s="57">
        <f t="shared" ref="I35:J35" si="27">F35+I15</f>
        <v>265</v>
      </c>
      <c r="J35" s="57">
        <f t="shared" si="27"/>
        <v>294</v>
      </c>
      <c r="K35" s="58">
        <f t="shared" ref="K35:K39" si="28">(I35/J35)*100</f>
        <v>90.136054421768705</v>
      </c>
      <c r="L35" s="57">
        <f t="shared" si="22"/>
        <v>265</v>
      </c>
      <c r="M35" s="57">
        <f t="shared" si="22"/>
        <v>294</v>
      </c>
      <c r="N35" s="58">
        <f t="shared" si="11"/>
        <v>90.136054421768705</v>
      </c>
      <c r="O35" s="57">
        <f t="shared" ref="O35:P35" si="29">L35+O15</f>
        <v>265</v>
      </c>
      <c r="P35" s="57">
        <f t="shared" si="29"/>
        <v>294</v>
      </c>
      <c r="Q35" s="58">
        <f t="shared" si="12"/>
        <v>90.136054421768705</v>
      </c>
      <c r="R35" s="57">
        <f t="shared" ref="R35:S35" si="30">O35+R15</f>
        <v>265</v>
      </c>
      <c r="S35" s="57">
        <f t="shared" si="30"/>
        <v>294</v>
      </c>
      <c r="T35" s="58">
        <f t="shared" si="23"/>
        <v>90.136054421768705</v>
      </c>
      <c r="U35" s="57">
        <f t="shared" ref="U35:V35" si="31">R35+U15</f>
        <v>265</v>
      </c>
      <c r="V35" s="57">
        <f t="shared" si="31"/>
        <v>294</v>
      </c>
      <c r="W35" s="58">
        <f t="shared" si="13"/>
        <v>90.136054421768705</v>
      </c>
      <c r="X35" s="57">
        <f t="shared" ref="X35:Y35" si="32">U35+X15</f>
        <v>265</v>
      </c>
      <c r="Y35" s="57">
        <f t="shared" si="32"/>
        <v>294</v>
      </c>
      <c r="Z35" s="58">
        <f t="shared" si="14"/>
        <v>90.136054421768705</v>
      </c>
      <c r="AA35" s="57">
        <f t="shared" ref="AA35:AB35" si="33">X35+AA15</f>
        <v>265</v>
      </c>
      <c r="AB35" s="57">
        <f t="shared" si="33"/>
        <v>294</v>
      </c>
      <c r="AC35" s="58">
        <f t="shared" si="15"/>
        <v>90.136054421768705</v>
      </c>
      <c r="AD35" s="57">
        <f t="shared" ref="AD35:AE35" si="34">AA35+AD15</f>
        <v>265</v>
      </c>
      <c r="AE35" s="57">
        <f t="shared" si="34"/>
        <v>294</v>
      </c>
      <c r="AF35" s="58">
        <f t="shared" si="16"/>
        <v>90.136054421768705</v>
      </c>
      <c r="AG35" s="57">
        <f t="shared" ref="AG35:AH35" si="35">AD35+AG15</f>
        <v>265</v>
      </c>
      <c r="AH35" s="57">
        <f t="shared" si="35"/>
        <v>294</v>
      </c>
      <c r="AI35" s="58">
        <f t="shared" si="18"/>
        <v>90.136054421768705</v>
      </c>
      <c r="AJ35" s="57">
        <f t="shared" ref="AJ35:AK35" si="36">AG35+AJ15</f>
        <v>265</v>
      </c>
      <c r="AK35" s="57">
        <f t="shared" si="36"/>
        <v>294</v>
      </c>
      <c r="AL35" s="58">
        <f t="shared" si="20"/>
        <v>90.136054421768705</v>
      </c>
    </row>
    <row r="36" spans="1:38" x14ac:dyDescent="0.25">
      <c r="A36" s="61" t="s">
        <v>95</v>
      </c>
      <c r="B36" s="43" t="s">
        <v>3</v>
      </c>
      <c r="C36" s="57">
        <f t="shared" si="21"/>
        <v>700</v>
      </c>
      <c r="D36" s="57">
        <f t="shared" si="21"/>
        <v>1171</v>
      </c>
      <c r="E36" s="155">
        <f t="shared" si="24"/>
        <v>59.77796754910333</v>
      </c>
      <c r="F36" s="57">
        <f t="shared" ref="F36:G36" si="37">C36+F16</f>
        <v>1507</v>
      </c>
      <c r="G36" s="57">
        <f t="shared" si="37"/>
        <v>2262</v>
      </c>
      <c r="H36" s="155">
        <f t="shared" si="26"/>
        <v>66.622458001768351</v>
      </c>
      <c r="I36" s="57">
        <f t="shared" ref="I36:J36" si="38">F36+I16</f>
        <v>1507</v>
      </c>
      <c r="J36" s="57">
        <f t="shared" si="38"/>
        <v>2262</v>
      </c>
      <c r="K36" s="58">
        <f t="shared" si="28"/>
        <v>66.622458001768351</v>
      </c>
      <c r="L36" s="57">
        <f t="shared" si="22"/>
        <v>1507</v>
      </c>
      <c r="M36" s="57">
        <f t="shared" si="22"/>
        <v>2262</v>
      </c>
      <c r="N36" s="58">
        <f>(L36/M36)*100</f>
        <v>66.622458001768351</v>
      </c>
      <c r="O36" s="57">
        <f t="shared" ref="O36:P36" si="39">L36+O16</f>
        <v>1507</v>
      </c>
      <c r="P36" s="57">
        <f t="shared" si="39"/>
        <v>2262</v>
      </c>
      <c r="Q36" s="58">
        <f t="shared" si="12"/>
        <v>66.622458001768351</v>
      </c>
      <c r="R36" s="57">
        <f t="shared" ref="R36:S36" si="40">O36+R16</f>
        <v>1507</v>
      </c>
      <c r="S36" s="57">
        <f t="shared" si="40"/>
        <v>2262</v>
      </c>
      <c r="T36" s="58">
        <f t="shared" si="23"/>
        <v>66.622458001768351</v>
      </c>
      <c r="U36" s="57">
        <f t="shared" ref="U36:V36" si="41">R36+U16</f>
        <v>1507</v>
      </c>
      <c r="V36" s="57">
        <f t="shared" si="41"/>
        <v>2262</v>
      </c>
      <c r="W36" s="58">
        <f t="shared" si="13"/>
        <v>66.622458001768351</v>
      </c>
      <c r="X36" s="57">
        <f t="shared" ref="X36:Y36" si="42">U36+X16</f>
        <v>1507</v>
      </c>
      <c r="Y36" s="57">
        <f t="shared" si="42"/>
        <v>2262</v>
      </c>
      <c r="Z36" s="58">
        <f t="shared" si="14"/>
        <v>66.622458001768351</v>
      </c>
      <c r="AA36" s="57">
        <f t="shared" ref="AA36:AB36" si="43">X36+AA16</f>
        <v>1507</v>
      </c>
      <c r="AB36" s="57">
        <f t="shared" si="43"/>
        <v>2262</v>
      </c>
      <c r="AC36" s="58">
        <f t="shared" si="15"/>
        <v>66.622458001768351</v>
      </c>
      <c r="AD36" s="57">
        <f t="shared" ref="AD36:AE36" si="44">AA36+AD16</f>
        <v>1507</v>
      </c>
      <c r="AE36" s="57">
        <f t="shared" si="44"/>
        <v>2262</v>
      </c>
      <c r="AF36" s="58">
        <f t="shared" si="16"/>
        <v>66.622458001768351</v>
      </c>
      <c r="AG36" s="57">
        <f t="shared" ref="AG36:AH36" si="45">AD36+AG16</f>
        <v>1507</v>
      </c>
      <c r="AH36" s="57">
        <f t="shared" si="45"/>
        <v>2262</v>
      </c>
      <c r="AI36" s="58">
        <f t="shared" si="18"/>
        <v>66.622458001768351</v>
      </c>
      <c r="AJ36" s="57">
        <f t="shared" ref="AJ36:AK36" si="46">AG36+AJ16</f>
        <v>1507</v>
      </c>
      <c r="AK36" s="57">
        <f t="shared" si="46"/>
        <v>2262</v>
      </c>
      <c r="AL36" s="58">
        <f t="shared" si="20"/>
        <v>66.622458001768351</v>
      </c>
    </row>
    <row r="37" spans="1:38" x14ac:dyDescent="0.25">
      <c r="A37" s="61" t="s">
        <v>96</v>
      </c>
      <c r="B37" s="43" t="s">
        <v>4</v>
      </c>
      <c r="C37" s="57">
        <f t="shared" si="21"/>
        <v>261</v>
      </c>
      <c r="D37" s="57">
        <f t="shared" si="21"/>
        <v>296</v>
      </c>
      <c r="E37" s="155">
        <f t="shared" si="24"/>
        <v>88.175675675675677</v>
      </c>
      <c r="F37" s="57">
        <f t="shared" ref="F37:G37" si="47">C37+F17</f>
        <v>559</v>
      </c>
      <c r="G37" s="57">
        <f t="shared" si="47"/>
        <v>684</v>
      </c>
      <c r="H37" s="155">
        <f t="shared" si="26"/>
        <v>81.725146198830416</v>
      </c>
      <c r="I37" s="57">
        <f t="shared" ref="I37:J37" si="48">F37+I17</f>
        <v>559</v>
      </c>
      <c r="J37" s="57">
        <f t="shared" si="48"/>
        <v>684</v>
      </c>
      <c r="K37" s="58">
        <f t="shared" si="28"/>
        <v>81.725146198830416</v>
      </c>
      <c r="L37" s="57">
        <f t="shared" si="22"/>
        <v>559</v>
      </c>
      <c r="M37" s="57">
        <f t="shared" si="22"/>
        <v>684</v>
      </c>
      <c r="N37" s="58">
        <f t="shared" ref="N37:N39" si="49">(L37/M37)*100</f>
        <v>81.725146198830416</v>
      </c>
      <c r="O37" s="57">
        <f t="shared" ref="O37:P37" si="50">L37+O17</f>
        <v>559</v>
      </c>
      <c r="P37" s="57">
        <f t="shared" si="50"/>
        <v>684</v>
      </c>
      <c r="Q37" s="58">
        <f t="shared" si="12"/>
        <v>81.725146198830416</v>
      </c>
      <c r="R37" s="57">
        <f t="shared" ref="R37:S37" si="51">O37+R17</f>
        <v>559</v>
      </c>
      <c r="S37" s="57">
        <f t="shared" si="51"/>
        <v>684</v>
      </c>
      <c r="T37" s="58">
        <f t="shared" si="23"/>
        <v>81.725146198830416</v>
      </c>
      <c r="U37" s="57">
        <f t="shared" ref="U37:V37" si="52">R37+U17</f>
        <v>559</v>
      </c>
      <c r="V37" s="57">
        <f t="shared" si="52"/>
        <v>684</v>
      </c>
      <c r="W37" s="58">
        <f t="shared" si="13"/>
        <v>81.725146198830416</v>
      </c>
      <c r="X37" s="57">
        <f t="shared" ref="X37:Y37" si="53">U37+X17</f>
        <v>559</v>
      </c>
      <c r="Y37" s="57">
        <f t="shared" si="53"/>
        <v>684</v>
      </c>
      <c r="Z37" s="58">
        <f t="shared" si="14"/>
        <v>81.725146198830416</v>
      </c>
      <c r="AA37" s="57">
        <f t="shared" ref="AA37:AB37" si="54">X37+AA17</f>
        <v>559</v>
      </c>
      <c r="AB37" s="57">
        <f t="shared" si="54"/>
        <v>684</v>
      </c>
      <c r="AC37" s="58">
        <f t="shared" si="15"/>
        <v>81.725146198830416</v>
      </c>
      <c r="AD37" s="57">
        <f t="shared" ref="AD37:AE37" si="55">AA37+AD17</f>
        <v>559</v>
      </c>
      <c r="AE37" s="57">
        <f t="shared" si="55"/>
        <v>684</v>
      </c>
      <c r="AF37" s="58">
        <f t="shared" si="16"/>
        <v>81.725146198830416</v>
      </c>
      <c r="AG37" s="57">
        <f t="shared" ref="AG37:AH37" si="56">AD37+AG17</f>
        <v>559</v>
      </c>
      <c r="AH37" s="57">
        <f t="shared" si="56"/>
        <v>684</v>
      </c>
      <c r="AI37" s="58">
        <f t="shared" si="18"/>
        <v>81.725146198830416</v>
      </c>
      <c r="AJ37" s="57">
        <f t="shared" ref="AJ37:AK37" si="57">AG37+AJ17</f>
        <v>559</v>
      </c>
      <c r="AK37" s="57">
        <f t="shared" si="57"/>
        <v>684</v>
      </c>
      <c r="AL37" s="58">
        <f t="shared" si="20"/>
        <v>81.725146198830416</v>
      </c>
    </row>
    <row r="38" spans="1:38" x14ac:dyDescent="0.25">
      <c r="A38" s="61" t="s">
        <v>97</v>
      </c>
      <c r="B38" s="43" t="s">
        <v>98</v>
      </c>
      <c r="C38" s="57">
        <f t="shared" si="21"/>
        <v>272</v>
      </c>
      <c r="D38" s="57">
        <f t="shared" si="21"/>
        <v>292</v>
      </c>
      <c r="E38" s="155">
        <f t="shared" si="24"/>
        <v>93.150684931506845</v>
      </c>
      <c r="F38" s="57">
        <f t="shared" ref="F38:G38" si="58">C38+F18</f>
        <v>567</v>
      </c>
      <c r="G38" s="57">
        <f t="shared" si="58"/>
        <v>600</v>
      </c>
      <c r="H38" s="155">
        <f t="shared" si="26"/>
        <v>94.5</v>
      </c>
      <c r="I38" s="57">
        <f t="shared" ref="I38:J38" si="59">F38+I18</f>
        <v>567</v>
      </c>
      <c r="J38" s="57">
        <f t="shared" si="59"/>
        <v>600</v>
      </c>
      <c r="K38" s="58">
        <f t="shared" si="28"/>
        <v>94.5</v>
      </c>
      <c r="L38" s="57">
        <f t="shared" si="22"/>
        <v>567</v>
      </c>
      <c r="M38" s="57">
        <f t="shared" si="22"/>
        <v>600</v>
      </c>
      <c r="N38" s="58">
        <f t="shared" si="49"/>
        <v>94.5</v>
      </c>
      <c r="O38" s="57">
        <f t="shared" ref="O38:P38" si="60">L38+O18</f>
        <v>567</v>
      </c>
      <c r="P38" s="57">
        <f t="shared" si="60"/>
        <v>600</v>
      </c>
      <c r="Q38" s="58">
        <f t="shared" si="12"/>
        <v>94.5</v>
      </c>
      <c r="R38" s="57">
        <f t="shared" ref="R38:S38" si="61">O38+R18</f>
        <v>567</v>
      </c>
      <c r="S38" s="57">
        <f t="shared" si="61"/>
        <v>600</v>
      </c>
      <c r="T38" s="58">
        <f t="shared" si="23"/>
        <v>94.5</v>
      </c>
      <c r="U38" s="57">
        <f t="shared" ref="U38:V38" si="62">R38+U18</f>
        <v>567</v>
      </c>
      <c r="V38" s="57">
        <f t="shared" si="62"/>
        <v>600</v>
      </c>
      <c r="W38" s="58">
        <f t="shared" si="13"/>
        <v>94.5</v>
      </c>
      <c r="X38" s="57">
        <f t="shared" ref="X38:Y38" si="63">U38+X18</f>
        <v>567</v>
      </c>
      <c r="Y38" s="57">
        <f t="shared" si="63"/>
        <v>600</v>
      </c>
      <c r="Z38" s="58">
        <f t="shared" si="14"/>
        <v>94.5</v>
      </c>
      <c r="AA38" s="57">
        <f t="shared" ref="AA38:AB38" si="64">X38+AA18</f>
        <v>567</v>
      </c>
      <c r="AB38" s="57">
        <f t="shared" si="64"/>
        <v>600</v>
      </c>
      <c r="AC38" s="58">
        <f t="shared" si="15"/>
        <v>94.5</v>
      </c>
      <c r="AD38" s="57">
        <f t="shared" ref="AD38:AE38" si="65">AA38+AD18</f>
        <v>567</v>
      </c>
      <c r="AE38" s="57">
        <f t="shared" si="65"/>
        <v>600</v>
      </c>
      <c r="AF38" s="58">
        <f t="shared" si="16"/>
        <v>94.5</v>
      </c>
      <c r="AG38" s="57">
        <f t="shared" ref="AG38:AH38" si="66">AD38+AG18</f>
        <v>567</v>
      </c>
      <c r="AH38" s="57">
        <f t="shared" si="66"/>
        <v>600</v>
      </c>
      <c r="AI38" s="58">
        <f t="shared" si="18"/>
        <v>94.5</v>
      </c>
      <c r="AJ38" s="57">
        <f t="shared" ref="AJ38:AK38" si="67">AG38+AJ18</f>
        <v>567</v>
      </c>
      <c r="AK38" s="57">
        <f t="shared" si="67"/>
        <v>600</v>
      </c>
      <c r="AL38" s="58">
        <f t="shared" si="20"/>
        <v>94.5</v>
      </c>
    </row>
    <row r="39" spans="1:38" x14ac:dyDescent="0.25">
      <c r="A39" s="43" t="s">
        <v>194</v>
      </c>
      <c r="B39" s="43" t="s">
        <v>218</v>
      </c>
      <c r="C39" s="57">
        <f t="shared" ref="C39:D39" si="68">C20</f>
        <v>901</v>
      </c>
      <c r="D39" s="57">
        <f t="shared" si="68"/>
        <v>1462</v>
      </c>
      <c r="E39" s="155">
        <f t="shared" si="24"/>
        <v>61.627906976744185</v>
      </c>
      <c r="F39" s="57">
        <f t="shared" ref="F39:G39" si="69">C39+F20</f>
        <v>1761</v>
      </c>
      <c r="G39" s="57">
        <f t="shared" si="69"/>
        <v>2955</v>
      </c>
      <c r="H39" s="155">
        <f t="shared" si="26"/>
        <v>59.593908629441628</v>
      </c>
      <c r="I39" s="57">
        <f t="shared" ref="I39:J39" si="70">F39+I20</f>
        <v>1761</v>
      </c>
      <c r="J39" s="57">
        <f t="shared" si="70"/>
        <v>2955</v>
      </c>
      <c r="K39" s="58">
        <f t="shared" si="28"/>
        <v>59.593908629441628</v>
      </c>
      <c r="L39" s="57">
        <f t="shared" ref="L39" si="71">I39+L20</f>
        <v>1761</v>
      </c>
      <c r="M39" s="57">
        <f t="shared" ref="M39" si="72">J39+M20</f>
        <v>2955</v>
      </c>
      <c r="N39" s="169">
        <f t="shared" si="49"/>
        <v>59.593908629441628</v>
      </c>
      <c r="O39" s="57">
        <f t="shared" ref="O39:P39" si="73">L39+O20</f>
        <v>1761</v>
      </c>
      <c r="P39" s="57">
        <f t="shared" si="73"/>
        <v>2955</v>
      </c>
      <c r="Q39" s="58">
        <f t="shared" si="12"/>
        <v>59.593908629441628</v>
      </c>
      <c r="R39" s="57">
        <f t="shared" ref="R39:S39" si="74">O39+R20</f>
        <v>1761</v>
      </c>
      <c r="S39" s="57">
        <f t="shared" si="74"/>
        <v>2955</v>
      </c>
      <c r="T39" s="170">
        <f t="shared" si="23"/>
        <v>59.593908629441628</v>
      </c>
      <c r="U39" s="57">
        <f t="shared" ref="U39:V39" si="75">R39+U20</f>
        <v>1761</v>
      </c>
      <c r="V39" s="57">
        <f t="shared" si="75"/>
        <v>2955</v>
      </c>
      <c r="W39" s="58">
        <f t="shared" si="13"/>
        <v>59.593908629441628</v>
      </c>
      <c r="X39" s="57">
        <f t="shared" ref="X39:Y39" si="76">U39+X20</f>
        <v>1761</v>
      </c>
      <c r="Y39" s="57">
        <f t="shared" si="76"/>
        <v>2955</v>
      </c>
      <c r="Z39" s="58">
        <f t="shared" si="14"/>
        <v>59.593908629441628</v>
      </c>
      <c r="AA39" s="57">
        <f t="shared" ref="AA39:AB39" si="77">X39+AA20</f>
        <v>1761</v>
      </c>
      <c r="AB39" s="57">
        <f t="shared" si="77"/>
        <v>2955</v>
      </c>
      <c r="AC39" s="58">
        <f t="shared" si="15"/>
        <v>59.593908629441628</v>
      </c>
      <c r="AD39" s="57">
        <f t="shared" ref="AD39:AE39" si="78">AA39+AD20</f>
        <v>1761</v>
      </c>
      <c r="AE39" s="57">
        <f t="shared" si="78"/>
        <v>2955</v>
      </c>
      <c r="AF39" s="58">
        <f t="shared" si="16"/>
        <v>59.593908629441628</v>
      </c>
      <c r="AG39" s="57">
        <f t="shared" ref="AG39:AH39" si="79">AD39+AG20</f>
        <v>1761</v>
      </c>
      <c r="AH39" s="57">
        <f t="shared" si="79"/>
        <v>2955</v>
      </c>
      <c r="AI39" s="58">
        <f t="shared" si="18"/>
        <v>59.593908629441628</v>
      </c>
      <c r="AJ39" s="57">
        <f t="shared" ref="AJ39:AK39" si="80">AG39+AJ20</f>
        <v>1761</v>
      </c>
      <c r="AK39" s="57">
        <f t="shared" si="80"/>
        <v>2955</v>
      </c>
      <c r="AL39" s="58">
        <f t="shared" si="20"/>
        <v>59.593908629441628</v>
      </c>
    </row>
  </sheetData>
  <mergeCells count="29">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 ref="AD31:AF31"/>
    <mergeCell ref="AG31:AI31"/>
    <mergeCell ref="AJ31:AL31"/>
    <mergeCell ref="A33:B33"/>
    <mergeCell ref="O31:Q31"/>
    <mergeCell ref="R31:T31"/>
    <mergeCell ref="U31:W31"/>
    <mergeCell ref="X31:Z31"/>
    <mergeCell ref="AA31:AC31"/>
    <mergeCell ref="A31:B32"/>
    <mergeCell ref="C31:E31"/>
    <mergeCell ref="F31:H31"/>
    <mergeCell ref="I31:K31"/>
    <mergeCell ref="L31:N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BO25"/>
  <sheetViews>
    <sheetView zoomScale="70" zoomScaleNormal="70" workbookViewId="0">
      <selection activeCell="J28" sqref="J28"/>
    </sheetView>
  </sheetViews>
  <sheetFormatPr baseColWidth="10" defaultRowHeight="15" x14ac:dyDescent="0.25"/>
  <cols>
    <col min="1" max="1" width="12.42578125" bestFit="1" customWidth="1"/>
    <col min="2" max="2" width="23.42578125" customWidth="1"/>
    <col min="3" max="67" width="15.140625" customWidth="1"/>
  </cols>
  <sheetData>
    <row r="1" spans="1:67" x14ac:dyDescent="0.25">
      <c r="A1" s="243" t="s">
        <v>248</v>
      </c>
      <c r="B1" s="243"/>
      <c r="C1" s="243"/>
      <c r="D1" s="243"/>
      <c r="E1" s="243"/>
      <c r="F1" s="243"/>
      <c r="G1" s="243"/>
      <c r="H1" s="243"/>
      <c r="I1" s="243"/>
      <c r="J1" s="243"/>
      <c r="K1" s="243"/>
      <c r="L1" s="243"/>
    </row>
    <row r="2" spans="1:67" x14ac:dyDescent="0.25">
      <c r="A2" s="64"/>
      <c r="B2" s="62"/>
      <c r="C2" s="62"/>
      <c r="D2" s="62"/>
      <c r="E2" s="62"/>
      <c r="F2" s="62"/>
      <c r="G2" s="62"/>
      <c r="H2" s="62"/>
      <c r="I2" s="62"/>
      <c r="J2" s="62"/>
      <c r="K2" s="62"/>
      <c r="L2" s="62"/>
    </row>
    <row r="3" spans="1:67" x14ac:dyDescent="0.25">
      <c r="A3" s="64" t="s">
        <v>104</v>
      </c>
      <c r="B3" s="62"/>
      <c r="C3" s="62"/>
      <c r="D3" s="62"/>
      <c r="E3" s="62"/>
      <c r="F3" s="62"/>
      <c r="G3" s="62"/>
      <c r="H3" s="62"/>
      <c r="I3" s="62"/>
      <c r="J3" s="62"/>
      <c r="K3" s="62"/>
      <c r="L3" s="62"/>
    </row>
    <row r="4" spans="1:67" x14ac:dyDescent="0.25">
      <c r="A4" s="62"/>
      <c r="B4" s="62"/>
      <c r="C4" s="62"/>
      <c r="D4" s="62"/>
      <c r="E4" s="62"/>
      <c r="F4" s="62"/>
      <c r="G4" s="62"/>
      <c r="H4" s="62"/>
      <c r="I4" s="62"/>
      <c r="J4" s="62"/>
      <c r="K4" s="62"/>
      <c r="L4" s="62"/>
    </row>
    <row r="5" spans="1:67" x14ac:dyDescent="0.25">
      <c r="A5" s="64" t="s">
        <v>70</v>
      </c>
      <c r="B5" s="63" t="s">
        <v>105</v>
      </c>
      <c r="C5" s="62"/>
      <c r="D5" s="62"/>
      <c r="E5" s="62"/>
      <c r="F5" s="62"/>
      <c r="G5" s="62"/>
      <c r="H5" s="62"/>
      <c r="I5" s="62"/>
      <c r="J5" s="62"/>
      <c r="K5" s="62"/>
      <c r="L5" s="62"/>
    </row>
    <row r="6" spans="1:67" x14ac:dyDescent="0.25">
      <c r="A6" s="64" t="s">
        <v>72</v>
      </c>
      <c r="B6" s="63" t="s">
        <v>106</v>
      </c>
      <c r="C6" s="62"/>
      <c r="D6" s="62"/>
      <c r="E6" s="62"/>
      <c r="F6" s="62"/>
      <c r="G6" s="62"/>
      <c r="H6" s="62"/>
      <c r="I6" s="62"/>
      <c r="J6" s="62"/>
      <c r="K6" s="62"/>
      <c r="L6" s="62"/>
    </row>
    <row r="7" spans="1:67" x14ac:dyDescent="0.25">
      <c r="A7" s="64" t="s">
        <v>74</v>
      </c>
      <c r="B7" s="63" t="s">
        <v>75</v>
      </c>
      <c r="C7" s="62"/>
      <c r="D7" s="62"/>
      <c r="E7" s="62"/>
      <c r="F7" s="62"/>
      <c r="G7" s="62"/>
      <c r="H7" s="62"/>
      <c r="I7" s="62"/>
      <c r="J7" s="62"/>
      <c r="K7" s="62"/>
      <c r="L7" s="62"/>
    </row>
    <row r="8" spans="1:67" x14ac:dyDescent="0.25">
      <c r="A8" s="62"/>
      <c r="B8" s="62"/>
      <c r="C8" s="62"/>
      <c r="D8" s="62"/>
      <c r="E8" s="62"/>
      <c r="F8" s="62"/>
      <c r="G8" s="62"/>
      <c r="H8" s="62"/>
      <c r="I8" s="62"/>
      <c r="J8" s="62"/>
      <c r="K8" s="62"/>
      <c r="L8" s="62"/>
    </row>
    <row r="9" spans="1:67" x14ac:dyDescent="0.25">
      <c r="A9" s="65" t="s">
        <v>89</v>
      </c>
      <c r="B9" s="66" t="s">
        <v>90</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row>
    <row r="10" spans="1:67" x14ac:dyDescent="0.25">
      <c r="A10" s="62"/>
      <c r="B10" s="67" t="s">
        <v>81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row>
    <row r="11" spans="1:67" x14ac:dyDescent="0.25">
      <c r="A11" s="244" t="s">
        <v>100</v>
      </c>
      <c r="B11" s="245"/>
      <c r="C11" s="238" t="s">
        <v>51</v>
      </c>
      <c r="D11" s="239"/>
      <c r="E11" s="239"/>
      <c r="F11" s="239"/>
      <c r="G11" s="240"/>
      <c r="H11" s="238" t="s">
        <v>52</v>
      </c>
      <c r="I11" s="239"/>
      <c r="J11" s="239"/>
      <c r="K11" s="239"/>
      <c r="L11" s="240"/>
      <c r="M11" s="238" t="s">
        <v>53</v>
      </c>
      <c r="N11" s="239"/>
      <c r="O11" s="239"/>
      <c r="P11" s="239"/>
      <c r="Q11" s="240"/>
      <c r="R11" s="238" t="s">
        <v>54</v>
      </c>
      <c r="S11" s="239"/>
      <c r="T11" s="239"/>
      <c r="U11" s="239"/>
      <c r="V11" s="240"/>
      <c r="W11" s="238" t="s">
        <v>55</v>
      </c>
      <c r="X11" s="239"/>
      <c r="Y11" s="239"/>
      <c r="Z11" s="239"/>
      <c r="AA11" s="240"/>
      <c r="AB11" s="238" t="s">
        <v>56</v>
      </c>
      <c r="AC11" s="239"/>
      <c r="AD11" s="239"/>
      <c r="AE11" s="239"/>
      <c r="AF11" s="240"/>
      <c r="AG11" s="238" t="s">
        <v>107</v>
      </c>
      <c r="AH11" s="239"/>
      <c r="AI11" s="239"/>
      <c r="AJ11" s="239"/>
      <c r="AK11" s="240"/>
      <c r="AL11" s="238" t="s">
        <v>58</v>
      </c>
      <c r="AM11" s="239"/>
      <c r="AN11" s="239"/>
      <c r="AO11" s="239"/>
      <c r="AP11" s="240"/>
      <c r="AQ11" s="238" t="s">
        <v>59</v>
      </c>
      <c r="AR11" s="239"/>
      <c r="AS11" s="239"/>
      <c r="AT11" s="239"/>
      <c r="AU11" s="240"/>
      <c r="AV11" s="238" t="s">
        <v>60</v>
      </c>
      <c r="AW11" s="239"/>
      <c r="AX11" s="239"/>
      <c r="AY11" s="239"/>
      <c r="AZ11" s="240"/>
      <c r="BA11" s="238" t="s">
        <v>61</v>
      </c>
      <c r="BB11" s="239"/>
      <c r="BC11" s="239"/>
      <c r="BD11" s="239"/>
      <c r="BE11" s="240"/>
      <c r="BF11" s="238" t="s">
        <v>62</v>
      </c>
      <c r="BG11" s="239"/>
      <c r="BH11" s="239"/>
      <c r="BI11" s="239"/>
      <c r="BJ11" s="240"/>
      <c r="BK11" s="238" t="s">
        <v>112</v>
      </c>
      <c r="BL11" s="239"/>
      <c r="BM11" s="239"/>
      <c r="BN11" s="239"/>
      <c r="BO11" s="240"/>
    </row>
    <row r="12" spans="1:67" ht="25.5" x14ac:dyDescent="0.25">
      <c r="A12" s="246"/>
      <c r="B12" s="247"/>
      <c r="C12" s="68" t="s">
        <v>108</v>
      </c>
      <c r="D12" s="68" t="s">
        <v>109</v>
      </c>
      <c r="E12" s="68" t="s">
        <v>70</v>
      </c>
      <c r="F12" s="68" t="s">
        <v>110</v>
      </c>
      <c r="G12" s="68" t="s">
        <v>111</v>
      </c>
      <c r="H12" s="68" t="s">
        <v>108</v>
      </c>
      <c r="I12" s="68" t="s">
        <v>109</v>
      </c>
      <c r="J12" s="68" t="s">
        <v>70</v>
      </c>
      <c r="K12" s="68" t="s">
        <v>110</v>
      </c>
      <c r="L12" s="68" t="s">
        <v>111</v>
      </c>
      <c r="M12" s="68" t="s">
        <v>108</v>
      </c>
      <c r="N12" s="68" t="s">
        <v>109</v>
      </c>
      <c r="O12" s="68" t="s">
        <v>70</v>
      </c>
      <c r="P12" s="68" t="s">
        <v>110</v>
      </c>
      <c r="Q12" s="68" t="s">
        <v>111</v>
      </c>
      <c r="R12" s="68" t="s">
        <v>108</v>
      </c>
      <c r="S12" s="68" t="s">
        <v>109</v>
      </c>
      <c r="T12" s="68" t="s">
        <v>70</v>
      </c>
      <c r="U12" s="68" t="s">
        <v>110</v>
      </c>
      <c r="V12" s="68" t="s">
        <v>111</v>
      </c>
      <c r="W12" s="68" t="s">
        <v>108</v>
      </c>
      <c r="X12" s="68" t="s">
        <v>109</v>
      </c>
      <c r="Y12" s="68" t="s">
        <v>70</v>
      </c>
      <c r="Z12" s="68" t="s">
        <v>110</v>
      </c>
      <c r="AA12" s="68" t="s">
        <v>111</v>
      </c>
      <c r="AB12" s="68" t="s">
        <v>108</v>
      </c>
      <c r="AC12" s="68" t="s">
        <v>109</v>
      </c>
      <c r="AD12" s="68" t="s">
        <v>70</v>
      </c>
      <c r="AE12" s="68" t="s">
        <v>110</v>
      </c>
      <c r="AF12" s="68" t="s">
        <v>111</v>
      </c>
      <c r="AG12" s="68" t="s">
        <v>108</v>
      </c>
      <c r="AH12" s="68" t="s">
        <v>109</v>
      </c>
      <c r="AI12" s="68" t="s">
        <v>70</v>
      </c>
      <c r="AJ12" s="68" t="s">
        <v>110</v>
      </c>
      <c r="AK12" s="68" t="s">
        <v>111</v>
      </c>
      <c r="AL12" s="68" t="s">
        <v>108</v>
      </c>
      <c r="AM12" s="68" t="s">
        <v>109</v>
      </c>
      <c r="AN12" s="68" t="s">
        <v>70</v>
      </c>
      <c r="AO12" s="171" t="s">
        <v>110</v>
      </c>
      <c r="AP12" s="68" t="s">
        <v>111</v>
      </c>
      <c r="AQ12" s="68" t="s">
        <v>108</v>
      </c>
      <c r="AR12" s="68" t="s">
        <v>109</v>
      </c>
      <c r="AS12" s="68" t="s">
        <v>70</v>
      </c>
      <c r="AT12" s="68" t="s">
        <v>110</v>
      </c>
      <c r="AU12" s="68" t="s">
        <v>111</v>
      </c>
      <c r="AV12" s="68" t="s">
        <v>108</v>
      </c>
      <c r="AW12" s="68" t="s">
        <v>109</v>
      </c>
      <c r="AX12" s="68" t="s">
        <v>70</v>
      </c>
      <c r="AY12" s="68" t="s">
        <v>110</v>
      </c>
      <c r="AZ12" s="68" t="s">
        <v>111</v>
      </c>
      <c r="BA12" s="68" t="s">
        <v>108</v>
      </c>
      <c r="BB12" s="68" t="s">
        <v>109</v>
      </c>
      <c r="BC12" s="68" t="s">
        <v>70</v>
      </c>
      <c r="BD12" s="68" t="s">
        <v>110</v>
      </c>
      <c r="BE12" s="68" t="s">
        <v>111</v>
      </c>
      <c r="BF12" s="68" t="s">
        <v>108</v>
      </c>
      <c r="BG12" s="68" t="s">
        <v>109</v>
      </c>
      <c r="BH12" s="68" t="s">
        <v>70</v>
      </c>
      <c r="BI12" s="68" t="s">
        <v>110</v>
      </c>
      <c r="BJ12" s="68" t="s">
        <v>111</v>
      </c>
      <c r="BK12" s="68" t="s">
        <v>108</v>
      </c>
      <c r="BL12" s="68" t="s">
        <v>109</v>
      </c>
      <c r="BM12" s="68" t="s">
        <v>70</v>
      </c>
      <c r="BN12" s="68" t="s">
        <v>110</v>
      </c>
      <c r="BO12" s="68" t="s">
        <v>111</v>
      </c>
    </row>
    <row r="13" spans="1:67" x14ac:dyDescent="0.25">
      <c r="A13" s="241" t="s">
        <v>99</v>
      </c>
      <c r="B13" s="242"/>
      <c r="C13" s="78">
        <f>SUM(C14:C21)</f>
        <v>20843</v>
      </c>
      <c r="D13" s="78">
        <f>SUM(D14:D21)</f>
        <v>87</v>
      </c>
      <c r="E13" s="157">
        <f>C13/D13</f>
        <v>239.57471264367817</v>
      </c>
      <c r="F13" s="78">
        <v>22</v>
      </c>
      <c r="G13" s="79">
        <f>E13/F13</f>
        <v>10.889759665621735</v>
      </c>
      <c r="H13" s="78">
        <f>SUM(H14:H21)</f>
        <v>36479</v>
      </c>
      <c r="I13" s="78">
        <f>SUM(I14:I21)</f>
        <v>87</v>
      </c>
      <c r="J13" s="157">
        <f>H13/I13</f>
        <v>419.29885057471262</v>
      </c>
      <c r="K13" s="78">
        <v>20</v>
      </c>
      <c r="L13" s="79">
        <f>J13/K13</f>
        <v>20.96494252873563</v>
      </c>
      <c r="M13" s="69">
        <f>SUM(M14:M21)</f>
        <v>0</v>
      </c>
      <c r="N13" s="69">
        <f>SUM(N14:N21)</f>
        <v>87</v>
      </c>
      <c r="O13" s="70">
        <f>M13/N13</f>
        <v>0</v>
      </c>
      <c r="P13" s="69">
        <v>20</v>
      </c>
      <c r="Q13" s="71">
        <f t="shared" ref="Q13" si="0">O13/P13</f>
        <v>0</v>
      </c>
      <c r="R13" s="69">
        <f>SUM(R14:R21)</f>
        <v>0</v>
      </c>
      <c r="S13" s="69">
        <f>SUM(S14:S21)</f>
        <v>87</v>
      </c>
      <c r="T13" s="70">
        <f>R13/S13</f>
        <v>0</v>
      </c>
      <c r="U13" s="69">
        <v>21</v>
      </c>
      <c r="V13" s="71">
        <f t="shared" ref="V13" si="1">T13/U13</f>
        <v>0</v>
      </c>
      <c r="W13" s="69"/>
      <c r="X13" s="69">
        <f>SUM(X14:X21)</f>
        <v>87</v>
      </c>
      <c r="Y13" s="70">
        <f>W13/X13</f>
        <v>0</v>
      </c>
      <c r="Z13" s="69">
        <v>19</v>
      </c>
      <c r="AA13" s="71">
        <f>Y13/Z13</f>
        <v>0</v>
      </c>
      <c r="AB13" s="116"/>
      <c r="AC13" s="69">
        <f>SUM(AC14:AC21)</f>
        <v>87</v>
      </c>
      <c r="AD13" s="70">
        <f>AB13/AC13</f>
        <v>0</v>
      </c>
      <c r="AE13" s="69">
        <v>23</v>
      </c>
      <c r="AF13" s="71">
        <f>AD13/AE13</f>
        <v>0</v>
      </c>
      <c r="AG13" s="116">
        <f>SUM(AG14:AG21)</f>
        <v>0</v>
      </c>
      <c r="AH13" s="69">
        <f>SUM(AH14:AH21)</f>
        <v>87</v>
      </c>
      <c r="AI13" s="70">
        <f>AG13/AH13</f>
        <v>0</v>
      </c>
      <c r="AJ13" s="69">
        <v>22</v>
      </c>
      <c r="AK13" s="71">
        <f>AI13/AJ13</f>
        <v>0</v>
      </c>
      <c r="AL13" s="116">
        <f>SUM(AL14:AL21)</f>
        <v>0</v>
      </c>
      <c r="AM13" s="69">
        <f>SUM(AM14:AM21)</f>
        <v>87</v>
      </c>
      <c r="AN13" s="70">
        <f>AL13/AM13</f>
        <v>0</v>
      </c>
      <c r="AO13" s="69">
        <v>20</v>
      </c>
      <c r="AP13" s="71">
        <f>AN13/AO13</f>
        <v>0</v>
      </c>
      <c r="AQ13" s="116">
        <f>SUM(AQ14:AQ21)</f>
        <v>0</v>
      </c>
      <c r="AR13" s="69">
        <f>SUM(AR14:AR21)</f>
        <v>87</v>
      </c>
      <c r="AS13" s="70">
        <f>AQ13/AR13</f>
        <v>0</v>
      </c>
      <c r="AT13" s="69">
        <v>21</v>
      </c>
      <c r="AU13" s="71">
        <f>AS13/AT13</f>
        <v>0</v>
      </c>
      <c r="AV13" s="116">
        <f>SUM(AV14:AV21)</f>
        <v>0</v>
      </c>
      <c r="AW13" s="69">
        <f>SUM(AW14:AW21)</f>
        <v>87</v>
      </c>
      <c r="AX13" s="70">
        <f>AV13/AW13</f>
        <v>0</v>
      </c>
      <c r="AY13" s="69">
        <v>21</v>
      </c>
      <c r="AZ13" s="71">
        <f>AX13/AY13</f>
        <v>0</v>
      </c>
      <c r="BA13" s="116">
        <f>SUM(BA14:BA21)</f>
        <v>0</v>
      </c>
      <c r="BB13" s="69">
        <f>SUM(BB14:BB21)</f>
        <v>87</v>
      </c>
      <c r="BC13" s="70">
        <f>BA13/BB13</f>
        <v>0</v>
      </c>
      <c r="BD13" s="69">
        <v>21</v>
      </c>
      <c r="BE13" s="71">
        <f>BC13/BD13</f>
        <v>0</v>
      </c>
      <c r="BF13" s="116">
        <f>SUM(BF14:BF19)</f>
        <v>0</v>
      </c>
      <c r="BG13" s="69">
        <f>SUM(BG14:BG21)</f>
        <v>87</v>
      </c>
      <c r="BH13" s="70">
        <f>BF13/BG13</f>
        <v>0</v>
      </c>
      <c r="BI13" s="69">
        <v>21</v>
      </c>
      <c r="BJ13" s="71">
        <f>BH13/BI13</f>
        <v>0</v>
      </c>
      <c r="BK13" s="69">
        <f>C13+H13+M13+R13+W13+AB14+AG13+AL13+AQ13+AV13+BA13+BF13</f>
        <v>57322</v>
      </c>
      <c r="BL13" s="69">
        <f>SUM(BL14:BL21)</f>
        <v>87</v>
      </c>
      <c r="BM13" s="70">
        <f>BK13/BL13</f>
        <v>658.87356321839081</v>
      </c>
      <c r="BN13" s="69">
        <f>F13+K13+P13+U13+Z13+AE13+AJ13+AO13+AT13+AY13+BD13+BI13</f>
        <v>251</v>
      </c>
      <c r="BO13" s="71">
        <f>BM13/BN13</f>
        <v>2.6249942757704812</v>
      </c>
    </row>
    <row r="14" spans="1:67" x14ac:dyDescent="0.25">
      <c r="A14" s="73" t="s">
        <v>126</v>
      </c>
      <c r="B14" s="72" t="s">
        <v>255</v>
      </c>
      <c r="C14" s="69">
        <v>270</v>
      </c>
      <c r="D14" s="69">
        <v>1</v>
      </c>
      <c r="E14" s="70">
        <v>170</v>
      </c>
      <c r="F14" s="69">
        <v>21</v>
      </c>
      <c r="G14" s="79">
        <f t="shared" ref="G14:G21" si="2">E14/F14</f>
        <v>8.0952380952380949</v>
      </c>
      <c r="H14" s="69">
        <v>231</v>
      </c>
      <c r="I14" s="69">
        <v>1</v>
      </c>
      <c r="J14" s="157">
        <f t="shared" ref="J14:J21" si="3">H14/I14</f>
        <v>231</v>
      </c>
      <c r="K14" s="69">
        <v>21</v>
      </c>
      <c r="L14" s="79">
        <v>9.1428571428571406</v>
      </c>
      <c r="M14" s="69"/>
      <c r="N14" s="69">
        <v>1</v>
      </c>
      <c r="O14" s="70">
        <v>101</v>
      </c>
      <c r="P14" s="69">
        <v>19</v>
      </c>
      <c r="Q14" s="71">
        <v>5.3157894736842097</v>
      </c>
      <c r="R14" s="69"/>
      <c r="S14" s="69">
        <v>1</v>
      </c>
      <c r="T14" s="70">
        <v>283</v>
      </c>
      <c r="U14" s="69">
        <v>21</v>
      </c>
      <c r="V14" s="71">
        <v>13.476190476190499</v>
      </c>
      <c r="W14" s="69"/>
      <c r="X14" s="69">
        <v>1</v>
      </c>
      <c r="Y14" s="70">
        <v>338</v>
      </c>
      <c r="Z14" s="69">
        <v>19</v>
      </c>
      <c r="AA14" s="71">
        <v>17.789473684210499</v>
      </c>
      <c r="AB14" s="69"/>
      <c r="AC14" s="69">
        <v>1</v>
      </c>
      <c r="AD14" s="70">
        <v>392</v>
      </c>
      <c r="AE14" s="69">
        <v>23</v>
      </c>
      <c r="AF14" s="71">
        <v>17.043478260869598</v>
      </c>
      <c r="AG14" s="69"/>
      <c r="AH14" s="69">
        <v>1</v>
      </c>
      <c r="AI14" s="70">
        <f>AG14/AH14</f>
        <v>0</v>
      </c>
      <c r="AJ14" s="69">
        <v>22</v>
      </c>
      <c r="AK14" s="71">
        <f t="shared" ref="AK14:AK21" si="4">AI14/AJ14</f>
        <v>0</v>
      </c>
      <c r="AL14" s="69"/>
      <c r="AM14" s="69">
        <v>1</v>
      </c>
      <c r="AN14" s="70">
        <f t="shared" ref="AN14:AN21" si="5">AL14/AM14</f>
        <v>0</v>
      </c>
      <c r="AO14" s="69">
        <v>20</v>
      </c>
      <c r="AP14" s="71">
        <f t="shared" ref="AP14:AP21" si="6">AN14/AO14</f>
        <v>0</v>
      </c>
      <c r="AQ14" s="69"/>
      <c r="AR14" s="69">
        <v>1</v>
      </c>
      <c r="AS14" s="70">
        <f t="shared" ref="AS14:AS21" si="7">AQ14/AR14</f>
        <v>0</v>
      </c>
      <c r="AT14" s="69">
        <v>21</v>
      </c>
      <c r="AU14" s="71">
        <f t="shared" ref="AU14:AU21" si="8">AS14/AT14</f>
        <v>0</v>
      </c>
      <c r="AV14" s="69"/>
      <c r="AW14" s="69">
        <v>1</v>
      </c>
      <c r="AX14" s="70">
        <f t="shared" ref="AX14:AX21" si="9">AV14/AW14</f>
        <v>0</v>
      </c>
      <c r="AY14" s="69">
        <v>21</v>
      </c>
      <c r="AZ14" s="71">
        <f t="shared" ref="AZ14:AZ21" si="10">AX14/AY14</f>
        <v>0</v>
      </c>
      <c r="BA14" s="69"/>
      <c r="BB14" s="69">
        <v>1</v>
      </c>
      <c r="BC14" s="70">
        <f t="shared" ref="BC14:BC21" si="11">BA14/BB14</f>
        <v>0</v>
      </c>
      <c r="BD14" s="69">
        <v>21</v>
      </c>
      <c r="BE14" s="71">
        <f t="shared" ref="BE14:BE21" si="12">BC14/BD14</f>
        <v>0</v>
      </c>
      <c r="BF14" s="69"/>
      <c r="BG14" s="69">
        <v>1</v>
      </c>
      <c r="BH14" s="70">
        <f t="shared" ref="BH14:BH21" si="13">BF14/BG14</f>
        <v>0</v>
      </c>
      <c r="BI14" s="69">
        <v>21</v>
      </c>
      <c r="BJ14" s="71">
        <f t="shared" ref="BJ14:BJ21" si="14">BH14/BI14</f>
        <v>0</v>
      </c>
      <c r="BK14" s="69">
        <f t="shared" ref="BK14:BK21" si="15">C14+H14+M14+R14+W14+AB15+AG14+AL14+AQ14+AV14+BA14+BF14</f>
        <v>501</v>
      </c>
      <c r="BL14" s="69">
        <v>1</v>
      </c>
      <c r="BM14" s="70">
        <f t="shared" ref="BM14:BM21" si="16">BK14/BL14</f>
        <v>501</v>
      </c>
      <c r="BN14" s="69">
        <f>F14+K14+P14+U14+Z14+AE14+AJ14+AO14+AT14+AY14+BD14+BI14</f>
        <v>250</v>
      </c>
      <c r="BO14" s="71">
        <f t="shared" ref="BO14:BO21" si="17">BM14/BN14</f>
        <v>2.004</v>
      </c>
    </row>
    <row r="15" spans="1:67" x14ac:dyDescent="0.25">
      <c r="A15" s="73" t="s">
        <v>93</v>
      </c>
      <c r="B15" s="72" t="s">
        <v>210</v>
      </c>
      <c r="C15" s="69">
        <v>15069</v>
      </c>
      <c r="D15" s="69">
        <v>30</v>
      </c>
      <c r="E15" s="70">
        <v>347.16666666666703</v>
      </c>
      <c r="F15" s="69">
        <v>21</v>
      </c>
      <c r="G15" s="79">
        <f t="shared" si="2"/>
        <v>16.531746031746049</v>
      </c>
      <c r="H15" s="69">
        <v>16584</v>
      </c>
      <c r="I15" s="69">
        <v>30</v>
      </c>
      <c r="J15" s="157">
        <f t="shared" si="3"/>
        <v>552.79999999999995</v>
      </c>
      <c r="K15" s="69">
        <v>21</v>
      </c>
      <c r="L15" s="79">
        <v>19.5269841269841</v>
      </c>
      <c r="M15" s="69"/>
      <c r="N15" s="69">
        <v>30</v>
      </c>
      <c r="O15" s="70">
        <v>403.76666666666699</v>
      </c>
      <c r="P15" s="69">
        <v>19</v>
      </c>
      <c r="Q15" s="71">
        <v>21.2508771929825</v>
      </c>
      <c r="R15" s="69"/>
      <c r="S15" s="69">
        <v>30</v>
      </c>
      <c r="T15" s="70">
        <v>439.066666666667</v>
      </c>
      <c r="U15" s="69">
        <v>21</v>
      </c>
      <c r="V15" s="71">
        <v>20.907936507936501</v>
      </c>
      <c r="W15" s="69"/>
      <c r="X15" s="69">
        <v>30</v>
      </c>
      <c r="Y15" s="70">
        <v>424.03333333333302</v>
      </c>
      <c r="Z15" s="69">
        <v>19</v>
      </c>
      <c r="AA15" s="71">
        <v>22.317543859649099</v>
      </c>
      <c r="AB15" s="69"/>
      <c r="AC15" s="69">
        <v>30</v>
      </c>
      <c r="AD15" s="70">
        <v>553.4</v>
      </c>
      <c r="AE15" s="69">
        <v>23</v>
      </c>
      <c r="AF15" s="71">
        <v>24.060869565217399</v>
      </c>
      <c r="AG15" s="69"/>
      <c r="AH15" s="69">
        <v>30</v>
      </c>
      <c r="AI15" s="70">
        <f t="shared" ref="AI15:AI21" si="18">AG15/AH15</f>
        <v>0</v>
      </c>
      <c r="AJ15" s="69">
        <v>22</v>
      </c>
      <c r="AK15" s="71">
        <f t="shared" si="4"/>
        <v>0</v>
      </c>
      <c r="AL15" s="69"/>
      <c r="AM15" s="69">
        <v>30</v>
      </c>
      <c r="AN15" s="70">
        <f t="shared" si="5"/>
        <v>0</v>
      </c>
      <c r="AO15" s="69">
        <v>20</v>
      </c>
      <c r="AP15" s="71">
        <f t="shared" si="6"/>
        <v>0</v>
      </c>
      <c r="AQ15" s="69"/>
      <c r="AR15" s="69">
        <v>30</v>
      </c>
      <c r="AS15" s="70">
        <f t="shared" si="7"/>
        <v>0</v>
      </c>
      <c r="AT15" s="69">
        <v>21</v>
      </c>
      <c r="AU15" s="71">
        <f t="shared" si="8"/>
        <v>0</v>
      </c>
      <c r="AV15" s="69"/>
      <c r="AW15" s="69">
        <v>30</v>
      </c>
      <c r="AX15" s="70">
        <f t="shared" si="9"/>
        <v>0</v>
      </c>
      <c r="AY15" s="69">
        <v>21</v>
      </c>
      <c r="AZ15" s="71">
        <f t="shared" si="10"/>
        <v>0</v>
      </c>
      <c r="BA15" s="69"/>
      <c r="BB15" s="69">
        <v>30</v>
      </c>
      <c r="BC15" s="70">
        <f t="shared" si="11"/>
        <v>0</v>
      </c>
      <c r="BD15" s="69">
        <v>21</v>
      </c>
      <c r="BE15" s="71">
        <f t="shared" si="12"/>
        <v>0</v>
      </c>
      <c r="BF15" s="69"/>
      <c r="BG15" s="69">
        <v>30</v>
      </c>
      <c r="BH15" s="70">
        <f t="shared" si="13"/>
        <v>0</v>
      </c>
      <c r="BI15" s="69">
        <v>21</v>
      </c>
      <c r="BJ15" s="71">
        <f t="shared" si="14"/>
        <v>0</v>
      </c>
      <c r="BK15" s="69">
        <f t="shared" si="15"/>
        <v>31653</v>
      </c>
      <c r="BL15" s="69">
        <v>30</v>
      </c>
      <c r="BM15" s="70">
        <f t="shared" si="16"/>
        <v>1055.0999999999999</v>
      </c>
      <c r="BN15" s="69">
        <f t="shared" ref="BN15:BN21" si="19">F15+K15+P15+U15+Z15+AE15+AJ15+AO15+AT15+AY15+BD15+BI15</f>
        <v>250</v>
      </c>
      <c r="BO15" s="71">
        <f t="shared" si="17"/>
        <v>4.2203999999999997</v>
      </c>
    </row>
    <row r="16" spans="1:67" x14ac:dyDescent="0.25">
      <c r="A16" s="73" t="s">
        <v>94</v>
      </c>
      <c r="B16" s="72" t="s">
        <v>225</v>
      </c>
      <c r="C16" s="69">
        <v>284</v>
      </c>
      <c r="D16" s="69">
        <v>3</v>
      </c>
      <c r="E16" s="70">
        <v>89.3333333333333</v>
      </c>
      <c r="F16" s="69">
        <v>21</v>
      </c>
      <c r="G16" s="79">
        <f t="shared" si="2"/>
        <v>4.2539682539682522</v>
      </c>
      <c r="H16" s="69">
        <v>288</v>
      </c>
      <c r="I16" s="69">
        <v>3</v>
      </c>
      <c r="J16" s="157">
        <f t="shared" si="3"/>
        <v>96</v>
      </c>
      <c r="K16" s="69">
        <v>21</v>
      </c>
      <c r="L16" s="79">
        <v>4.4285714285714297</v>
      </c>
      <c r="M16" s="69"/>
      <c r="N16" s="69">
        <v>3</v>
      </c>
      <c r="O16" s="70">
        <v>66</v>
      </c>
      <c r="P16" s="69">
        <v>19</v>
      </c>
      <c r="Q16" s="71">
        <v>3.4736842105263199</v>
      </c>
      <c r="R16" s="69"/>
      <c r="S16" s="69">
        <v>3</v>
      </c>
      <c r="T16" s="70">
        <v>98</v>
      </c>
      <c r="U16" s="69">
        <v>21</v>
      </c>
      <c r="V16" s="71">
        <v>4.6666666666666696</v>
      </c>
      <c r="W16" s="69"/>
      <c r="X16" s="69">
        <v>3</v>
      </c>
      <c r="Y16" s="70">
        <v>145.666666666667</v>
      </c>
      <c r="Z16" s="69">
        <v>19</v>
      </c>
      <c r="AA16" s="71">
        <v>7.6666666666666696</v>
      </c>
      <c r="AB16" s="69"/>
      <c r="AC16" s="69">
        <v>3</v>
      </c>
      <c r="AD16" s="70">
        <v>152.333333333333</v>
      </c>
      <c r="AE16" s="69">
        <v>23</v>
      </c>
      <c r="AF16" s="71">
        <v>6.6231884057970998</v>
      </c>
      <c r="AG16" s="69"/>
      <c r="AH16" s="69">
        <v>3</v>
      </c>
      <c r="AI16" s="70">
        <f t="shared" si="18"/>
        <v>0</v>
      </c>
      <c r="AJ16" s="69">
        <v>22</v>
      </c>
      <c r="AK16" s="71">
        <f t="shared" si="4"/>
        <v>0</v>
      </c>
      <c r="AL16" s="69"/>
      <c r="AM16" s="69">
        <v>3</v>
      </c>
      <c r="AN16" s="70">
        <f t="shared" si="5"/>
        <v>0</v>
      </c>
      <c r="AO16" s="69">
        <v>20</v>
      </c>
      <c r="AP16" s="71">
        <f t="shared" si="6"/>
        <v>0</v>
      </c>
      <c r="AQ16" s="69"/>
      <c r="AR16" s="69">
        <v>3</v>
      </c>
      <c r="AS16" s="70">
        <f t="shared" si="7"/>
        <v>0</v>
      </c>
      <c r="AT16" s="69">
        <v>21</v>
      </c>
      <c r="AU16" s="71">
        <f t="shared" si="8"/>
        <v>0</v>
      </c>
      <c r="AV16" s="69"/>
      <c r="AW16" s="69">
        <v>3</v>
      </c>
      <c r="AX16" s="70">
        <f t="shared" si="9"/>
        <v>0</v>
      </c>
      <c r="AY16" s="69">
        <v>21</v>
      </c>
      <c r="AZ16" s="71">
        <f t="shared" si="10"/>
        <v>0</v>
      </c>
      <c r="BA16" s="69"/>
      <c r="BB16" s="69">
        <v>3</v>
      </c>
      <c r="BC16" s="70">
        <f t="shared" si="11"/>
        <v>0</v>
      </c>
      <c r="BD16" s="69">
        <v>21</v>
      </c>
      <c r="BE16" s="71">
        <f t="shared" si="12"/>
        <v>0</v>
      </c>
      <c r="BF16" s="69"/>
      <c r="BG16" s="69">
        <v>3</v>
      </c>
      <c r="BH16" s="70">
        <f t="shared" si="13"/>
        <v>0</v>
      </c>
      <c r="BI16" s="69">
        <v>21</v>
      </c>
      <c r="BJ16" s="71">
        <f t="shared" si="14"/>
        <v>0</v>
      </c>
      <c r="BK16" s="69">
        <f t="shared" si="15"/>
        <v>572</v>
      </c>
      <c r="BL16" s="69">
        <v>3</v>
      </c>
      <c r="BM16" s="70">
        <f t="shared" si="16"/>
        <v>190.66666666666666</v>
      </c>
      <c r="BN16" s="69">
        <f t="shared" si="19"/>
        <v>250</v>
      </c>
      <c r="BO16" s="71">
        <f t="shared" si="17"/>
        <v>0.7626666666666666</v>
      </c>
    </row>
    <row r="17" spans="1:67" x14ac:dyDescent="0.25">
      <c r="A17" s="73" t="s">
        <v>95</v>
      </c>
      <c r="B17" s="72" t="s">
        <v>211</v>
      </c>
      <c r="C17" s="69">
        <v>3569</v>
      </c>
      <c r="D17" s="69">
        <v>10</v>
      </c>
      <c r="E17" s="70">
        <v>195</v>
      </c>
      <c r="F17" s="69">
        <v>21</v>
      </c>
      <c r="G17" s="79">
        <f t="shared" si="2"/>
        <v>9.2857142857142865</v>
      </c>
      <c r="H17" s="69">
        <v>4383</v>
      </c>
      <c r="I17" s="69">
        <v>10</v>
      </c>
      <c r="J17" s="157">
        <f t="shared" si="3"/>
        <v>438.3</v>
      </c>
      <c r="K17" s="69">
        <v>21</v>
      </c>
      <c r="L17" s="79">
        <v>11.2904761904762</v>
      </c>
      <c r="M17" s="69"/>
      <c r="N17" s="69">
        <v>10</v>
      </c>
      <c r="O17" s="70">
        <v>177.8</v>
      </c>
      <c r="P17" s="69">
        <v>19</v>
      </c>
      <c r="Q17" s="71">
        <v>9.3578947368421108</v>
      </c>
      <c r="R17" s="69"/>
      <c r="S17" s="69">
        <v>10</v>
      </c>
      <c r="T17" s="70">
        <v>203.8</v>
      </c>
      <c r="U17" s="69">
        <v>21</v>
      </c>
      <c r="V17" s="71">
        <v>9.7047619047619094</v>
      </c>
      <c r="W17" s="69"/>
      <c r="X17" s="69">
        <v>10</v>
      </c>
      <c r="Y17" s="70">
        <v>222.6</v>
      </c>
      <c r="Z17" s="69">
        <v>19</v>
      </c>
      <c r="AA17" s="71">
        <v>11.7157894736842</v>
      </c>
      <c r="AB17" s="69"/>
      <c r="AC17" s="69">
        <v>10</v>
      </c>
      <c r="AD17" s="70">
        <v>260.39999999999998</v>
      </c>
      <c r="AE17" s="69">
        <v>23</v>
      </c>
      <c r="AF17" s="71">
        <v>11.3217391304348</v>
      </c>
      <c r="AG17" s="69"/>
      <c r="AH17" s="69">
        <v>10</v>
      </c>
      <c r="AI17" s="70">
        <f t="shared" si="18"/>
        <v>0</v>
      </c>
      <c r="AJ17" s="69">
        <v>22</v>
      </c>
      <c r="AK17" s="71">
        <f t="shared" si="4"/>
        <v>0</v>
      </c>
      <c r="AL17" s="69"/>
      <c r="AM17" s="69">
        <v>10</v>
      </c>
      <c r="AN17" s="70">
        <f t="shared" si="5"/>
        <v>0</v>
      </c>
      <c r="AO17" s="69">
        <v>20</v>
      </c>
      <c r="AP17" s="71">
        <f t="shared" si="6"/>
        <v>0</v>
      </c>
      <c r="AQ17" s="69"/>
      <c r="AR17" s="69">
        <v>10</v>
      </c>
      <c r="AS17" s="70">
        <f t="shared" si="7"/>
        <v>0</v>
      </c>
      <c r="AT17" s="69">
        <v>21</v>
      </c>
      <c r="AU17" s="71">
        <f t="shared" si="8"/>
        <v>0</v>
      </c>
      <c r="AV17" s="69"/>
      <c r="AW17" s="69">
        <v>10</v>
      </c>
      <c r="AX17" s="70">
        <f t="shared" si="9"/>
        <v>0</v>
      </c>
      <c r="AY17" s="69">
        <v>21</v>
      </c>
      <c r="AZ17" s="71">
        <f t="shared" si="10"/>
        <v>0</v>
      </c>
      <c r="BA17" s="69"/>
      <c r="BB17" s="69">
        <v>10</v>
      </c>
      <c r="BC17" s="70">
        <f t="shared" si="11"/>
        <v>0</v>
      </c>
      <c r="BD17" s="69">
        <v>21</v>
      </c>
      <c r="BE17" s="71">
        <f t="shared" si="12"/>
        <v>0</v>
      </c>
      <c r="BF17" s="69"/>
      <c r="BG17" s="69">
        <v>10</v>
      </c>
      <c r="BH17" s="70">
        <f t="shared" si="13"/>
        <v>0</v>
      </c>
      <c r="BI17" s="69">
        <v>21</v>
      </c>
      <c r="BJ17" s="71">
        <f t="shared" si="14"/>
        <v>0</v>
      </c>
      <c r="BK17" s="69">
        <f t="shared" si="15"/>
        <v>7952</v>
      </c>
      <c r="BL17" s="69">
        <v>10</v>
      </c>
      <c r="BM17" s="70">
        <f t="shared" si="16"/>
        <v>795.2</v>
      </c>
      <c r="BN17" s="69">
        <f t="shared" si="19"/>
        <v>250</v>
      </c>
      <c r="BO17" s="71">
        <f t="shared" si="17"/>
        <v>3.1808000000000001</v>
      </c>
    </row>
    <row r="18" spans="1:67" x14ac:dyDescent="0.25">
      <c r="A18" s="73" t="s">
        <v>96</v>
      </c>
      <c r="B18" s="72" t="s">
        <v>226</v>
      </c>
      <c r="C18" s="69">
        <v>560</v>
      </c>
      <c r="D18" s="69">
        <v>2</v>
      </c>
      <c r="E18" s="70">
        <v>202.5</v>
      </c>
      <c r="F18" s="69">
        <v>21</v>
      </c>
      <c r="G18" s="79">
        <f t="shared" si="2"/>
        <v>9.6428571428571423</v>
      </c>
      <c r="H18" s="69">
        <v>657</v>
      </c>
      <c r="I18" s="69">
        <v>2</v>
      </c>
      <c r="J18" s="157">
        <f t="shared" si="3"/>
        <v>328.5</v>
      </c>
      <c r="K18" s="69">
        <v>21</v>
      </c>
      <c r="L18" s="79">
        <v>12.5714285714286</v>
      </c>
      <c r="M18" s="69"/>
      <c r="N18" s="69">
        <v>2</v>
      </c>
      <c r="O18" s="69">
        <v>212.5</v>
      </c>
      <c r="P18" s="69">
        <v>19</v>
      </c>
      <c r="Q18" s="71">
        <v>11.1842105263158</v>
      </c>
      <c r="R18" s="69"/>
      <c r="S18" s="69">
        <v>2</v>
      </c>
      <c r="T18" s="69">
        <v>303.5</v>
      </c>
      <c r="U18" s="69">
        <v>21</v>
      </c>
      <c r="V18" s="71">
        <v>14.452380952381001</v>
      </c>
      <c r="W18" s="69"/>
      <c r="X18" s="69">
        <v>2</v>
      </c>
      <c r="Y18" s="69">
        <v>330</v>
      </c>
      <c r="Z18" s="69">
        <v>19</v>
      </c>
      <c r="AA18" s="69">
        <v>17.3684210526316</v>
      </c>
      <c r="AB18" s="69"/>
      <c r="AC18" s="69">
        <v>2</v>
      </c>
      <c r="AD18" s="69">
        <v>285.5</v>
      </c>
      <c r="AE18" s="69">
        <v>23</v>
      </c>
      <c r="AF18" s="69">
        <v>12.413043478260899</v>
      </c>
      <c r="AG18" s="69"/>
      <c r="AH18" s="69">
        <v>2</v>
      </c>
      <c r="AI18" s="70">
        <f t="shared" si="18"/>
        <v>0</v>
      </c>
      <c r="AJ18" s="69">
        <v>22</v>
      </c>
      <c r="AK18" s="71">
        <f t="shared" si="4"/>
        <v>0</v>
      </c>
      <c r="AL18" s="69"/>
      <c r="AM18" s="69">
        <v>2</v>
      </c>
      <c r="AN18" s="70">
        <f t="shared" si="5"/>
        <v>0</v>
      </c>
      <c r="AO18" s="69">
        <v>20</v>
      </c>
      <c r="AP18" s="71">
        <f t="shared" si="6"/>
        <v>0</v>
      </c>
      <c r="AQ18" s="69"/>
      <c r="AR18" s="69">
        <v>2</v>
      </c>
      <c r="AS18" s="70">
        <f t="shared" si="7"/>
        <v>0</v>
      </c>
      <c r="AT18" s="69">
        <v>21</v>
      </c>
      <c r="AU18" s="71">
        <f t="shared" si="8"/>
        <v>0</v>
      </c>
      <c r="AV18" s="69"/>
      <c r="AW18" s="69">
        <v>2</v>
      </c>
      <c r="AX18" s="70">
        <f t="shared" si="9"/>
        <v>0</v>
      </c>
      <c r="AY18" s="69">
        <v>21</v>
      </c>
      <c r="AZ18" s="71">
        <f t="shared" si="10"/>
        <v>0</v>
      </c>
      <c r="BA18" s="69"/>
      <c r="BB18" s="69">
        <v>2</v>
      </c>
      <c r="BC18" s="69">
        <f t="shared" si="11"/>
        <v>0</v>
      </c>
      <c r="BD18" s="69">
        <v>21</v>
      </c>
      <c r="BE18" s="69">
        <f t="shared" si="12"/>
        <v>0</v>
      </c>
      <c r="BF18" s="69"/>
      <c r="BG18" s="69">
        <v>2</v>
      </c>
      <c r="BH18" s="70">
        <f t="shared" si="13"/>
        <v>0</v>
      </c>
      <c r="BI18" s="69">
        <v>21</v>
      </c>
      <c r="BJ18" s="71">
        <f t="shared" si="14"/>
        <v>0</v>
      </c>
      <c r="BK18" s="69">
        <f t="shared" si="15"/>
        <v>1217</v>
      </c>
      <c r="BL18" s="69">
        <v>2</v>
      </c>
      <c r="BM18" s="69">
        <f t="shared" si="16"/>
        <v>608.5</v>
      </c>
      <c r="BN18" s="69">
        <f t="shared" si="19"/>
        <v>250</v>
      </c>
      <c r="BO18" s="71">
        <f t="shared" si="17"/>
        <v>2.4340000000000002</v>
      </c>
    </row>
    <row r="19" spans="1:67" x14ac:dyDescent="0.25">
      <c r="A19" s="73" t="s">
        <v>97</v>
      </c>
      <c r="B19" s="72" t="s">
        <v>227</v>
      </c>
      <c r="C19" s="69">
        <v>396</v>
      </c>
      <c r="D19" s="69">
        <v>2</v>
      </c>
      <c r="E19" s="70">
        <v>117.5</v>
      </c>
      <c r="F19" s="69">
        <v>21</v>
      </c>
      <c r="G19" s="79">
        <f t="shared" si="2"/>
        <v>5.5952380952380949</v>
      </c>
      <c r="H19" s="69">
        <v>626</v>
      </c>
      <c r="I19" s="69">
        <v>2</v>
      </c>
      <c r="J19" s="157">
        <f t="shared" si="3"/>
        <v>313</v>
      </c>
      <c r="K19" s="69">
        <v>21</v>
      </c>
      <c r="L19" s="79">
        <v>6.6190476190476204</v>
      </c>
      <c r="M19" s="69"/>
      <c r="N19" s="69">
        <v>2</v>
      </c>
      <c r="O19" s="69">
        <v>176.5</v>
      </c>
      <c r="P19" s="69">
        <v>19</v>
      </c>
      <c r="Q19" s="71">
        <v>9.2894736842105292</v>
      </c>
      <c r="R19" s="69"/>
      <c r="S19" s="69">
        <v>2</v>
      </c>
      <c r="T19" s="69">
        <v>209</v>
      </c>
      <c r="U19" s="69">
        <v>21</v>
      </c>
      <c r="V19" s="71">
        <v>9.9523809523809508</v>
      </c>
      <c r="W19" s="69"/>
      <c r="X19" s="69">
        <v>2</v>
      </c>
      <c r="Y19" s="69">
        <v>273</v>
      </c>
      <c r="Z19" s="69">
        <v>19</v>
      </c>
      <c r="AA19" s="69">
        <v>14.3684210526316</v>
      </c>
      <c r="AB19" s="69"/>
      <c r="AC19" s="69">
        <v>2</v>
      </c>
      <c r="AD19" s="69">
        <v>296</v>
      </c>
      <c r="AE19" s="69">
        <v>23</v>
      </c>
      <c r="AF19" s="69">
        <v>12.869565217391299</v>
      </c>
      <c r="AG19" s="69"/>
      <c r="AH19" s="69">
        <v>2</v>
      </c>
      <c r="AI19" s="70">
        <f t="shared" si="18"/>
        <v>0</v>
      </c>
      <c r="AJ19" s="69">
        <v>22</v>
      </c>
      <c r="AK19" s="71">
        <f t="shared" si="4"/>
        <v>0</v>
      </c>
      <c r="AL19" s="69"/>
      <c r="AM19" s="69">
        <v>2</v>
      </c>
      <c r="AN19" s="70">
        <f t="shared" si="5"/>
        <v>0</v>
      </c>
      <c r="AO19" s="69">
        <v>20</v>
      </c>
      <c r="AP19" s="71">
        <f t="shared" si="6"/>
        <v>0</v>
      </c>
      <c r="AQ19" s="69"/>
      <c r="AR19" s="69">
        <v>2</v>
      </c>
      <c r="AS19" s="70">
        <f t="shared" si="7"/>
        <v>0</v>
      </c>
      <c r="AT19" s="69">
        <v>21</v>
      </c>
      <c r="AU19" s="71">
        <f t="shared" si="8"/>
        <v>0</v>
      </c>
      <c r="AV19" s="69"/>
      <c r="AW19" s="69">
        <v>2</v>
      </c>
      <c r="AX19" s="70">
        <f t="shared" si="9"/>
        <v>0</v>
      </c>
      <c r="AY19" s="69">
        <v>21</v>
      </c>
      <c r="AZ19" s="71">
        <f t="shared" si="10"/>
        <v>0</v>
      </c>
      <c r="BA19" s="69"/>
      <c r="BB19" s="69">
        <v>2</v>
      </c>
      <c r="BC19" s="69">
        <f t="shared" si="11"/>
        <v>0</v>
      </c>
      <c r="BD19" s="69">
        <v>21</v>
      </c>
      <c r="BE19" s="69">
        <f t="shared" si="12"/>
        <v>0</v>
      </c>
      <c r="BF19" s="69"/>
      <c r="BG19" s="69">
        <v>2</v>
      </c>
      <c r="BH19" s="70">
        <f t="shared" si="13"/>
        <v>0</v>
      </c>
      <c r="BI19" s="69">
        <v>21</v>
      </c>
      <c r="BJ19" s="71">
        <f t="shared" si="14"/>
        <v>0</v>
      </c>
      <c r="BK19" s="69">
        <f t="shared" si="15"/>
        <v>1022</v>
      </c>
      <c r="BL19" s="69">
        <v>2</v>
      </c>
      <c r="BM19" s="69">
        <f t="shared" si="16"/>
        <v>511</v>
      </c>
      <c r="BN19" s="69">
        <f t="shared" si="19"/>
        <v>250</v>
      </c>
      <c r="BO19" s="71">
        <f>BM19/BN19</f>
        <v>2.044</v>
      </c>
    </row>
    <row r="20" spans="1:67" x14ac:dyDescent="0.25">
      <c r="A20" s="73" t="s">
        <v>128</v>
      </c>
      <c r="B20" s="72" t="s">
        <v>256</v>
      </c>
      <c r="C20" s="69">
        <v>588</v>
      </c>
      <c r="D20" s="69">
        <v>2</v>
      </c>
      <c r="E20" s="70">
        <v>345</v>
      </c>
      <c r="F20" s="69">
        <v>21</v>
      </c>
      <c r="G20" s="79">
        <f t="shared" si="2"/>
        <v>16.428571428571427</v>
      </c>
      <c r="H20" s="6">
        <v>845</v>
      </c>
      <c r="I20" s="69">
        <v>2</v>
      </c>
      <c r="J20" s="157">
        <f t="shared" si="3"/>
        <v>422.5</v>
      </c>
      <c r="K20" s="69">
        <v>21</v>
      </c>
      <c r="L20" s="79">
        <v>19.1428571428571</v>
      </c>
      <c r="M20" s="6"/>
      <c r="N20" s="69">
        <v>2</v>
      </c>
      <c r="O20" s="6">
        <v>323.5</v>
      </c>
      <c r="P20" s="69">
        <v>19</v>
      </c>
      <c r="Q20" s="71">
        <v>17.026315789473699</v>
      </c>
      <c r="R20" s="6"/>
      <c r="S20" s="69">
        <v>2</v>
      </c>
      <c r="T20" s="6">
        <v>335.5</v>
      </c>
      <c r="U20" s="69">
        <v>21</v>
      </c>
      <c r="V20" s="71">
        <v>15.976190476190499</v>
      </c>
      <c r="W20" s="69"/>
      <c r="X20" s="69">
        <v>2</v>
      </c>
      <c r="Y20" s="69">
        <v>201</v>
      </c>
      <c r="Z20" s="69">
        <v>19</v>
      </c>
      <c r="AA20" s="69">
        <v>10.578947368421099</v>
      </c>
      <c r="AB20" s="69"/>
      <c r="AC20" s="69">
        <v>2</v>
      </c>
      <c r="AD20" s="70">
        <v>358.5</v>
      </c>
      <c r="AE20" s="69">
        <v>23</v>
      </c>
      <c r="AF20" s="170">
        <v>15.586956521739101</v>
      </c>
      <c r="AG20" s="69"/>
      <c r="AH20" s="69">
        <v>2</v>
      </c>
      <c r="AI20" s="70">
        <f t="shared" si="18"/>
        <v>0</v>
      </c>
      <c r="AJ20" s="69">
        <v>22</v>
      </c>
      <c r="AK20" s="71">
        <f t="shared" si="4"/>
        <v>0</v>
      </c>
      <c r="AL20" s="6"/>
      <c r="AM20" s="69">
        <v>2</v>
      </c>
      <c r="AN20" s="6">
        <f t="shared" si="5"/>
        <v>0</v>
      </c>
      <c r="AO20" s="69">
        <v>20</v>
      </c>
      <c r="AP20" s="71">
        <f t="shared" si="6"/>
        <v>0</v>
      </c>
      <c r="AQ20" s="69"/>
      <c r="AR20" s="69">
        <v>2</v>
      </c>
      <c r="AS20" s="70">
        <f t="shared" si="7"/>
        <v>0</v>
      </c>
      <c r="AT20" s="69">
        <v>21</v>
      </c>
      <c r="AU20" s="71">
        <f t="shared" si="8"/>
        <v>0</v>
      </c>
      <c r="AV20" s="69"/>
      <c r="AW20" s="69">
        <v>2</v>
      </c>
      <c r="AX20" s="70">
        <f t="shared" si="9"/>
        <v>0</v>
      </c>
      <c r="AY20" s="69">
        <v>21</v>
      </c>
      <c r="AZ20" s="71">
        <f t="shared" si="10"/>
        <v>0</v>
      </c>
      <c r="BA20" s="69"/>
      <c r="BB20" s="69">
        <v>2</v>
      </c>
      <c r="BC20" s="70">
        <f t="shared" si="11"/>
        <v>0</v>
      </c>
      <c r="BD20" s="69">
        <v>21</v>
      </c>
      <c r="BE20" s="69">
        <f t="shared" si="12"/>
        <v>0</v>
      </c>
      <c r="BF20" s="6"/>
      <c r="BG20" s="69">
        <v>2</v>
      </c>
      <c r="BH20" s="6">
        <f t="shared" si="13"/>
        <v>0</v>
      </c>
      <c r="BI20" s="69">
        <v>21</v>
      </c>
      <c r="BJ20" s="71">
        <f t="shared" si="14"/>
        <v>0</v>
      </c>
      <c r="BK20" s="69">
        <f t="shared" si="15"/>
        <v>1433</v>
      </c>
      <c r="BL20" s="69">
        <v>2</v>
      </c>
      <c r="BM20" s="70">
        <f t="shared" si="16"/>
        <v>716.5</v>
      </c>
      <c r="BN20" s="69">
        <f t="shared" si="19"/>
        <v>250</v>
      </c>
      <c r="BO20" s="71">
        <f t="shared" si="17"/>
        <v>2.8660000000000001</v>
      </c>
    </row>
    <row r="21" spans="1:67" x14ac:dyDescent="0.25">
      <c r="A21" s="73" t="s">
        <v>188</v>
      </c>
      <c r="B21" s="72" t="s">
        <v>228</v>
      </c>
      <c r="C21" s="69">
        <v>107</v>
      </c>
      <c r="D21" s="69">
        <v>37</v>
      </c>
      <c r="E21" s="70">
        <v>146.027027027027</v>
      </c>
      <c r="F21" s="69">
        <v>21</v>
      </c>
      <c r="G21" s="79">
        <f t="shared" si="2"/>
        <v>6.9536679536679529</v>
      </c>
      <c r="H21" s="6">
        <v>12865</v>
      </c>
      <c r="I21" s="69">
        <v>37</v>
      </c>
      <c r="J21" s="157">
        <f t="shared" si="3"/>
        <v>347.70270270270271</v>
      </c>
      <c r="K21" s="69">
        <v>21</v>
      </c>
      <c r="L21" s="79">
        <v>10.4337194337194</v>
      </c>
      <c r="M21" s="6"/>
      <c r="N21" s="69">
        <v>37</v>
      </c>
      <c r="O21" s="169">
        <v>202.43243243243199</v>
      </c>
      <c r="P21" s="69">
        <v>19</v>
      </c>
      <c r="Q21" s="71">
        <v>10.654338549075399</v>
      </c>
      <c r="R21" s="6"/>
      <c r="S21" s="69">
        <v>37</v>
      </c>
      <c r="T21" s="6">
        <v>222.62162162162201</v>
      </c>
      <c r="U21" s="69">
        <v>21</v>
      </c>
      <c r="V21" s="71">
        <v>10.6010296010296</v>
      </c>
      <c r="W21" s="69"/>
      <c r="X21" s="69">
        <v>37</v>
      </c>
      <c r="Y21" s="69">
        <v>215.86486486486501</v>
      </c>
      <c r="Z21" s="69">
        <v>19</v>
      </c>
      <c r="AA21" s="69">
        <v>11.361308677098201</v>
      </c>
      <c r="AB21" s="69"/>
      <c r="AC21" s="69">
        <v>37</v>
      </c>
      <c r="AD21" s="70">
        <v>287.13513513513499</v>
      </c>
      <c r="AE21" s="69">
        <v>23</v>
      </c>
      <c r="AF21" s="170">
        <v>12.484136310223301</v>
      </c>
      <c r="AG21" s="69"/>
      <c r="AH21" s="69">
        <v>37</v>
      </c>
      <c r="AI21" s="70">
        <f t="shared" si="18"/>
        <v>0</v>
      </c>
      <c r="AJ21" s="69">
        <v>22</v>
      </c>
      <c r="AK21" s="71">
        <f t="shared" si="4"/>
        <v>0</v>
      </c>
      <c r="AL21" s="172"/>
      <c r="AM21" s="69">
        <v>37</v>
      </c>
      <c r="AN21" s="6">
        <f t="shared" si="5"/>
        <v>0</v>
      </c>
      <c r="AO21" s="69">
        <v>20</v>
      </c>
      <c r="AP21" s="71">
        <f t="shared" si="6"/>
        <v>0</v>
      </c>
      <c r="AQ21" s="172"/>
      <c r="AR21" s="69">
        <v>37</v>
      </c>
      <c r="AS21" s="70">
        <f t="shared" si="7"/>
        <v>0</v>
      </c>
      <c r="AT21" s="69">
        <v>21</v>
      </c>
      <c r="AU21" s="71">
        <f t="shared" si="8"/>
        <v>0</v>
      </c>
      <c r="AV21" s="69"/>
      <c r="AW21" s="69">
        <v>37</v>
      </c>
      <c r="AX21" s="70">
        <f t="shared" si="9"/>
        <v>0</v>
      </c>
      <c r="AY21" s="69">
        <v>21</v>
      </c>
      <c r="AZ21" s="71">
        <f t="shared" si="10"/>
        <v>0</v>
      </c>
      <c r="BA21" s="69"/>
      <c r="BB21" s="69">
        <v>37</v>
      </c>
      <c r="BC21" s="70">
        <f t="shared" si="11"/>
        <v>0</v>
      </c>
      <c r="BD21" s="69">
        <v>21</v>
      </c>
      <c r="BE21" s="69">
        <f t="shared" si="12"/>
        <v>0</v>
      </c>
      <c r="BF21" s="6"/>
      <c r="BG21" s="69">
        <v>37</v>
      </c>
      <c r="BH21" s="169">
        <f t="shared" si="13"/>
        <v>0</v>
      </c>
      <c r="BI21" s="6">
        <v>21</v>
      </c>
      <c r="BJ21" s="71">
        <f t="shared" si="14"/>
        <v>0</v>
      </c>
      <c r="BK21" s="69">
        <f t="shared" si="15"/>
        <v>12972</v>
      </c>
      <c r="BL21" s="69">
        <v>37</v>
      </c>
      <c r="BM21" s="70">
        <f t="shared" si="16"/>
        <v>350.59459459459458</v>
      </c>
      <c r="BN21" s="69">
        <f t="shared" si="19"/>
        <v>250</v>
      </c>
      <c r="BO21" s="71">
        <f t="shared" si="17"/>
        <v>1.4023783783783783</v>
      </c>
    </row>
    <row r="25" spans="1:67" x14ac:dyDescent="0.25">
      <c r="E25">
        <f>C13/D13</f>
        <v>239.57471264367817</v>
      </c>
      <c r="G25">
        <f>E25/F13</f>
        <v>10.889759665621735</v>
      </c>
    </row>
  </sheetData>
  <mergeCells count="16">
    <mergeCell ref="A1:L1"/>
    <mergeCell ref="A11:B12"/>
    <mergeCell ref="C11:G11"/>
    <mergeCell ref="H11:L11"/>
    <mergeCell ref="M11:Q11"/>
    <mergeCell ref="BA11:BE11"/>
    <mergeCell ref="BF11:BJ11"/>
    <mergeCell ref="BK11:BO11"/>
    <mergeCell ref="A13:B13"/>
    <mergeCell ref="W11:AA11"/>
    <mergeCell ref="AB11:AF11"/>
    <mergeCell ref="AG11:AK11"/>
    <mergeCell ref="AL11:AP11"/>
    <mergeCell ref="AQ11:AU11"/>
    <mergeCell ref="AV11:AZ11"/>
    <mergeCell ref="R11:V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AL44"/>
  <sheetViews>
    <sheetView workbookViewId="0">
      <pane xSplit="2" ySplit="4" topLeftCell="C5" activePane="bottomRight" state="frozen"/>
      <selection pane="topRight" activeCell="C1" sqref="C1"/>
      <selection pane="bottomLeft" activeCell="A5" sqref="A5"/>
      <selection pane="bottomRight" activeCell="F12" sqref="F12"/>
    </sheetView>
  </sheetViews>
  <sheetFormatPr baseColWidth="10" defaultRowHeight="15" x14ac:dyDescent="0.25"/>
  <cols>
    <col min="1" max="1" width="5.85546875" customWidth="1"/>
    <col min="2" max="2" width="27.140625" customWidth="1"/>
    <col min="3" max="4" width="15.7109375" customWidth="1"/>
    <col min="5" max="5" width="7.7109375" customWidth="1"/>
    <col min="6" max="7" width="15.7109375" customWidth="1"/>
    <col min="8" max="8" width="7.7109375" customWidth="1"/>
    <col min="9" max="10" width="15.7109375" customWidth="1"/>
    <col min="11" max="11" width="7.7109375" customWidth="1"/>
    <col min="12" max="13" width="15.7109375" customWidth="1"/>
    <col min="14" max="14" width="7.7109375" customWidth="1"/>
    <col min="15" max="16" width="15.7109375" customWidth="1"/>
    <col min="17" max="17" width="7.7109375" customWidth="1"/>
  </cols>
  <sheetData>
    <row r="2" spans="1:38" x14ac:dyDescent="0.25">
      <c r="B2" s="4" t="s">
        <v>249</v>
      </c>
    </row>
    <row r="3" spans="1:38" x14ac:dyDescent="0.25">
      <c r="B3" s="249" t="s">
        <v>9</v>
      </c>
      <c r="C3" s="248" t="s">
        <v>8</v>
      </c>
      <c r="D3" s="248"/>
      <c r="E3" s="248"/>
      <c r="F3" s="249" t="s">
        <v>11</v>
      </c>
      <c r="G3" s="249"/>
      <c r="H3" s="249"/>
      <c r="I3" s="248" t="s">
        <v>12</v>
      </c>
      <c r="J3" s="248"/>
      <c r="K3" s="248"/>
      <c r="L3" s="248" t="s">
        <v>13</v>
      </c>
      <c r="M3" s="248"/>
      <c r="N3" s="248"/>
      <c r="O3" s="248" t="s">
        <v>14</v>
      </c>
      <c r="P3" s="248"/>
      <c r="Q3" s="248"/>
      <c r="R3" s="248" t="s">
        <v>15</v>
      </c>
      <c r="S3" s="248"/>
      <c r="T3" s="248"/>
      <c r="U3" s="248" t="s">
        <v>16</v>
      </c>
      <c r="V3" s="248"/>
      <c r="W3" s="248"/>
      <c r="X3" s="248" t="s">
        <v>17</v>
      </c>
      <c r="Y3" s="248"/>
      <c r="Z3" s="248"/>
      <c r="AA3" s="248" t="s">
        <v>18</v>
      </c>
      <c r="AB3" s="248"/>
      <c r="AC3" s="248"/>
      <c r="AD3" s="248" t="s">
        <v>19</v>
      </c>
      <c r="AE3" s="248"/>
      <c r="AF3" s="248"/>
      <c r="AG3" s="248" t="s">
        <v>20</v>
      </c>
      <c r="AH3" s="248"/>
      <c r="AI3" s="248"/>
      <c r="AJ3" s="248" t="s">
        <v>21</v>
      </c>
      <c r="AK3" s="248"/>
      <c r="AL3" s="248"/>
    </row>
    <row r="4" spans="1:38" ht="55.5" customHeight="1" x14ac:dyDescent="0.25">
      <c r="B4" s="249"/>
      <c r="C4" s="5" t="s">
        <v>6</v>
      </c>
      <c r="D4" s="5" t="s">
        <v>7</v>
      </c>
      <c r="E4" s="9" t="s">
        <v>10</v>
      </c>
      <c r="F4" s="5" t="s">
        <v>6</v>
      </c>
      <c r="G4" s="5" t="s">
        <v>7</v>
      </c>
      <c r="H4" s="9" t="s">
        <v>10</v>
      </c>
      <c r="I4" s="5" t="s">
        <v>6</v>
      </c>
      <c r="J4" s="5" t="s">
        <v>7</v>
      </c>
      <c r="K4" s="9" t="s">
        <v>10</v>
      </c>
      <c r="L4" s="5" t="s">
        <v>6</v>
      </c>
      <c r="M4" s="5" t="s">
        <v>7</v>
      </c>
      <c r="N4" s="9" t="s">
        <v>10</v>
      </c>
      <c r="O4" s="5" t="s">
        <v>6</v>
      </c>
      <c r="P4" s="5" t="s">
        <v>7</v>
      </c>
      <c r="Q4" s="9" t="s">
        <v>10</v>
      </c>
      <c r="R4" s="5" t="s">
        <v>6</v>
      </c>
      <c r="S4" s="5" t="s">
        <v>7</v>
      </c>
      <c r="T4" s="9" t="s">
        <v>10</v>
      </c>
      <c r="U4" s="5" t="s">
        <v>6</v>
      </c>
      <c r="V4" s="5" t="s">
        <v>7</v>
      </c>
      <c r="W4" s="9" t="s">
        <v>10</v>
      </c>
      <c r="X4" s="5" t="s">
        <v>6</v>
      </c>
      <c r="Y4" s="5" t="s">
        <v>7</v>
      </c>
      <c r="Z4" s="9" t="s">
        <v>10</v>
      </c>
      <c r="AA4" s="5" t="s">
        <v>6</v>
      </c>
      <c r="AB4" s="5" t="s">
        <v>7</v>
      </c>
      <c r="AC4" s="9" t="s">
        <v>10</v>
      </c>
      <c r="AD4" s="5" t="s">
        <v>6</v>
      </c>
      <c r="AE4" s="5" t="s">
        <v>7</v>
      </c>
      <c r="AF4" s="9" t="s">
        <v>10</v>
      </c>
      <c r="AG4" s="5" t="s">
        <v>6</v>
      </c>
      <c r="AH4" s="5" t="s">
        <v>7</v>
      </c>
      <c r="AI4" s="9" t="s">
        <v>10</v>
      </c>
      <c r="AJ4" s="5" t="s">
        <v>6</v>
      </c>
      <c r="AK4" s="5" t="s">
        <v>7</v>
      </c>
      <c r="AL4" s="9" t="s">
        <v>10</v>
      </c>
    </row>
    <row r="5" spans="1:38" ht="19.5" customHeight="1" x14ac:dyDescent="0.25">
      <c r="B5" s="6" t="s">
        <v>0</v>
      </c>
      <c r="C5" s="148">
        <f>SUM(C6:C11)</f>
        <v>10640</v>
      </c>
      <c r="D5" s="148">
        <f>SUM(D6:D11)</f>
        <v>12989</v>
      </c>
      <c r="E5" s="8">
        <f t="shared" ref="E5:E11" si="0">C5/D5*100</f>
        <v>81.915466933559173</v>
      </c>
      <c r="F5" s="148">
        <f>SUM(F6:F11)</f>
        <v>13779</v>
      </c>
      <c r="G5" s="148">
        <f>SUM(G6:G11)</f>
        <v>11732</v>
      </c>
      <c r="H5" s="8">
        <f t="shared" ref="H5:H11" si="1">F5/G5*100</f>
        <v>117.44800545516536</v>
      </c>
      <c r="I5" s="9">
        <f>SUM(I6:I11)</f>
        <v>0</v>
      </c>
      <c r="J5" s="9">
        <f>SUM(J6:J11)</f>
        <v>12989</v>
      </c>
      <c r="K5" s="7">
        <f>I5/J5*100</f>
        <v>0</v>
      </c>
      <c r="L5" s="116">
        <f>SUM(L6:L11)</f>
        <v>0</v>
      </c>
      <c r="M5" s="116">
        <f>SUM(M6:M11)</f>
        <v>12570</v>
      </c>
      <c r="N5" s="7">
        <f t="shared" ref="N5:N11" si="2">L5/M5*100</f>
        <v>0</v>
      </c>
      <c r="O5" s="116">
        <f>SUM(O6:O11)</f>
        <v>0</v>
      </c>
      <c r="P5" s="116">
        <f>SUM(P6:P11)</f>
        <v>12989</v>
      </c>
      <c r="Q5" s="7">
        <f t="shared" ref="Q5:Q11" si="3">O5/P5*100</f>
        <v>0</v>
      </c>
      <c r="R5" s="116">
        <f>SUM(R6:R11)</f>
        <v>0</v>
      </c>
      <c r="S5" s="116">
        <f>SUM(S6:S11)</f>
        <v>12510</v>
      </c>
      <c r="T5" s="7">
        <f t="shared" ref="T5:T11" si="4">R5/S5*100</f>
        <v>0</v>
      </c>
      <c r="U5" s="116">
        <f>SUM(U6:U11)</f>
        <v>0</v>
      </c>
      <c r="V5" s="116">
        <f>SUM(V6:V11)</f>
        <v>12989</v>
      </c>
      <c r="W5" s="7">
        <f t="shared" ref="W5:W11" si="5">U5/V5*100</f>
        <v>0</v>
      </c>
      <c r="X5" s="116">
        <f>SUM(X6:X11)</f>
        <v>0</v>
      </c>
      <c r="Y5" s="116">
        <f>SUM(Y6:Y11)</f>
        <v>12989</v>
      </c>
      <c r="Z5" s="7">
        <f>X5/Y5*100</f>
        <v>0</v>
      </c>
      <c r="AA5" s="116">
        <f>SUM(AA6:AA11)</f>
        <v>0</v>
      </c>
      <c r="AB5" s="116">
        <f>SUM(AB6:AB11)</f>
        <v>12570</v>
      </c>
      <c r="AC5" s="7">
        <f>AA5/AB5*100</f>
        <v>0</v>
      </c>
      <c r="AD5" s="116">
        <f>SUM(AD6:AD11)</f>
        <v>0</v>
      </c>
      <c r="AE5" s="116">
        <f>SUM(AE6:AE11)</f>
        <v>12989</v>
      </c>
      <c r="AF5" s="7">
        <f>AD5/AE5*100</f>
        <v>0</v>
      </c>
      <c r="AG5" s="6">
        <f>SUM(AG6:AG11)</f>
        <v>0</v>
      </c>
      <c r="AH5" s="6">
        <f>SUM(AH6:AH11)</f>
        <v>12570</v>
      </c>
      <c r="AI5" s="7">
        <f>AG5/AH5*100</f>
        <v>0</v>
      </c>
      <c r="AJ5" s="6">
        <f>SUM(AJ6:AJ11)</f>
        <v>0</v>
      </c>
      <c r="AK5" s="6">
        <f>SUM(AK6:AK11)</f>
        <v>12989</v>
      </c>
      <c r="AL5" s="7">
        <f>AJ5/AK5*100</f>
        <v>0</v>
      </c>
    </row>
    <row r="6" spans="1:38" ht="19.5" customHeight="1" x14ac:dyDescent="0.25">
      <c r="B6" s="6" t="s">
        <v>1</v>
      </c>
      <c r="C6" s="118">
        <v>5359</v>
      </c>
      <c r="D6" s="118">
        <f>192*$B$14</f>
        <v>5952</v>
      </c>
      <c r="E6" s="8">
        <f t="shared" si="0"/>
        <v>90.036962365591393</v>
      </c>
      <c r="F6" s="118">
        <v>5589</v>
      </c>
      <c r="G6" s="118">
        <f>192*$B$15</f>
        <v>5376</v>
      </c>
      <c r="H6" s="8">
        <f t="shared" si="1"/>
        <v>103.96205357142858</v>
      </c>
      <c r="I6" s="116"/>
      <c r="J6" s="118">
        <f>192*$B$16</f>
        <v>5952</v>
      </c>
      <c r="K6" s="7">
        <f t="shared" ref="K6:K11" si="6">I6/J6*100</f>
        <v>0</v>
      </c>
      <c r="L6" s="116"/>
      <c r="M6" s="118">
        <f>192*$B$17</f>
        <v>5760</v>
      </c>
      <c r="N6" s="7">
        <f t="shared" si="2"/>
        <v>0</v>
      </c>
      <c r="O6" s="116"/>
      <c r="P6" s="118">
        <f>192*$B$18</f>
        <v>5952</v>
      </c>
      <c r="Q6" s="7">
        <f t="shared" si="3"/>
        <v>0</v>
      </c>
      <c r="R6" s="116"/>
      <c r="S6" s="118">
        <f>192*$B$19</f>
        <v>5760</v>
      </c>
      <c r="T6" s="7">
        <f t="shared" si="4"/>
        <v>0</v>
      </c>
      <c r="U6" s="116"/>
      <c r="V6" s="118">
        <f>192*$B$21</f>
        <v>5952</v>
      </c>
      <c r="W6" s="7">
        <f t="shared" si="5"/>
        <v>0</v>
      </c>
      <c r="X6" s="116"/>
      <c r="Y6" s="118">
        <f>192*$B$21</f>
        <v>5952</v>
      </c>
      <c r="Z6" s="7">
        <f t="shared" ref="Z6:Z11" si="7">X6/Y6*100</f>
        <v>0</v>
      </c>
      <c r="AA6" s="116"/>
      <c r="AB6" s="118">
        <f>192*$B$22</f>
        <v>5760</v>
      </c>
      <c r="AC6" s="7">
        <f t="shared" ref="AC6:AC11" si="8">AA6/AB6*100</f>
        <v>0</v>
      </c>
      <c r="AD6" s="116"/>
      <c r="AE6" s="118">
        <f>192*$B$23</f>
        <v>5952</v>
      </c>
      <c r="AF6" s="7">
        <f t="shared" ref="AF6:AF11" si="9">AD6/AE6*100</f>
        <v>0</v>
      </c>
      <c r="AG6" s="6"/>
      <c r="AH6" s="118">
        <f>192*$B$24</f>
        <v>5760</v>
      </c>
      <c r="AI6" s="7">
        <f t="shared" ref="AI6:AI11" si="10">AG6/AH6*100</f>
        <v>0</v>
      </c>
      <c r="AJ6" s="6"/>
      <c r="AK6" s="118">
        <f>192*$B$25</f>
        <v>5952</v>
      </c>
      <c r="AL6" s="7">
        <f t="shared" ref="AL6:AL11" si="11">AJ6/AK6*100</f>
        <v>0</v>
      </c>
    </row>
    <row r="7" spans="1:38" ht="19.5" customHeight="1" x14ac:dyDescent="0.25">
      <c r="B7" s="6" t="s">
        <v>2</v>
      </c>
      <c r="C7" s="118">
        <v>105</v>
      </c>
      <c r="D7" s="118">
        <f>11*$B$14</f>
        <v>341</v>
      </c>
      <c r="E7" s="8">
        <f t="shared" si="0"/>
        <v>30.791788856304986</v>
      </c>
      <c r="F7" s="9">
        <v>116</v>
      </c>
      <c r="G7" s="118">
        <f>11*$B$15</f>
        <v>308</v>
      </c>
      <c r="H7" s="8">
        <f t="shared" si="1"/>
        <v>37.662337662337663</v>
      </c>
      <c r="I7" s="6"/>
      <c r="J7" s="118">
        <f>11*$B$16</f>
        <v>341</v>
      </c>
      <c r="K7" s="7">
        <f t="shared" si="6"/>
        <v>0</v>
      </c>
      <c r="L7" s="6"/>
      <c r="M7" s="118">
        <f>11*$B$17</f>
        <v>330</v>
      </c>
      <c r="N7" s="7">
        <f t="shared" si="2"/>
        <v>0</v>
      </c>
      <c r="O7" s="6"/>
      <c r="P7" s="118">
        <f>11*$B$18</f>
        <v>341</v>
      </c>
      <c r="Q7" s="7">
        <f t="shared" si="3"/>
        <v>0</v>
      </c>
      <c r="R7" s="6"/>
      <c r="S7" s="118">
        <f>11*$B$19</f>
        <v>330</v>
      </c>
      <c r="T7" s="7">
        <f t="shared" si="4"/>
        <v>0</v>
      </c>
      <c r="U7" s="6"/>
      <c r="V7" s="118">
        <f>11*$B$21</f>
        <v>341</v>
      </c>
      <c r="W7" s="7">
        <f t="shared" si="5"/>
        <v>0</v>
      </c>
      <c r="X7" s="6"/>
      <c r="Y7" s="118">
        <f>11*$B$21</f>
        <v>341</v>
      </c>
      <c r="Z7" s="7">
        <f t="shared" si="7"/>
        <v>0</v>
      </c>
      <c r="AA7" s="6"/>
      <c r="AB7" s="118">
        <f>11*$B$22</f>
        <v>330</v>
      </c>
      <c r="AC7" s="7">
        <f t="shared" si="8"/>
        <v>0</v>
      </c>
      <c r="AD7" s="6"/>
      <c r="AE7" s="118">
        <f>11*$B$23</f>
        <v>341</v>
      </c>
      <c r="AF7" s="7">
        <f t="shared" si="9"/>
        <v>0</v>
      </c>
      <c r="AG7" s="6"/>
      <c r="AH7" s="118">
        <f>11*$B$24</f>
        <v>330</v>
      </c>
      <c r="AI7" s="7">
        <f t="shared" si="10"/>
        <v>0</v>
      </c>
      <c r="AJ7" s="6"/>
      <c r="AK7" s="118">
        <f>11*$B$25</f>
        <v>341</v>
      </c>
      <c r="AL7" s="7">
        <f t="shared" si="11"/>
        <v>0</v>
      </c>
    </row>
    <row r="8" spans="1:38" ht="19.5" customHeight="1" x14ac:dyDescent="0.25">
      <c r="B8" s="6" t="s">
        <v>3</v>
      </c>
      <c r="C8" s="118">
        <v>1122</v>
      </c>
      <c r="D8" s="118">
        <f>47*$B$14</f>
        <v>1457</v>
      </c>
      <c r="E8" s="8">
        <f t="shared" si="0"/>
        <v>77.007549759780375</v>
      </c>
      <c r="F8" s="118">
        <v>3923</v>
      </c>
      <c r="G8" s="118">
        <f>47*$B$15</f>
        <v>1316</v>
      </c>
      <c r="H8" s="8">
        <f t="shared" si="1"/>
        <v>298.10030395136778</v>
      </c>
      <c r="I8" s="116"/>
      <c r="J8" s="118">
        <f>47*$B$16</f>
        <v>1457</v>
      </c>
      <c r="K8" s="7">
        <f t="shared" si="6"/>
        <v>0</v>
      </c>
      <c r="L8" s="116"/>
      <c r="M8" s="118">
        <f>47*$B$17</f>
        <v>1410</v>
      </c>
      <c r="N8" s="7">
        <f t="shared" si="2"/>
        <v>0</v>
      </c>
      <c r="O8" s="116"/>
      <c r="P8" s="118">
        <f>47*$B$18</f>
        <v>1457</v>
      </c>
      <c r="Q8" s="7">
        <f t="shared" si="3"/>
        <v>0</v>
      </c>
      <c r="R8" s="116"/>
      <c r="S8" s="118">
        <f>45*$B$19</f>
        <v>1350</v>
      </c>
      <c r="T8" s="7">
        <f t="shared" si="4"/>
        <v>0</v>
      </c>
      <c r="U8" s="116"/>
      <c r="V8" s="118">
        <f>47*$B$21</f>
        <v>1457</v>
      </c>
      <c r="W8" s="7">
        <f t="shared" si="5"/>
        <v>0</v>
      </c>
      <c r="X8" s="116"/>
      <c r="Y8" s="118">
        <f>47*$B$21</f>
        <v>1457</v>
      </c>
      <c r="Z8" s="7">
        <f t="shared" si="7"/>
        <v>0</v>
      </c>
      <c r="AA8" s="116"/>
      <c r="AB8" s="118">
        <f>47*$B$22</f>
        <v>1410</v>
      </c>
      <c r="AC8" s="7">
        <f t="shared" si="8"/>
        <v>0</v>
      </c>
      <c r="AD8" s="116"/>
      <c r="AE8" s="118">
        <f>47*$B$23</f>
        <v>1457</v>
      </c>
      <c r="AF8" s="7">
        <f t="shared" si="9"/>
        <v>0</v>
      </c>
      <c r="AG8" s="6"/>
      <c r="AH8" s="118">
        <f>47*$B$24</f>
        <v>1410</v>
      </c>
      <c r="AI8" s="7">
        <f t="shared" si="10"/>
        <v>0</v>
      </c>
      <c r="AJ8" s="6"/>
      <c r="AK8" s="118">
        <f>47*$B$25</f>
        <v>1457</v>
      </c>
      <c r="AL8" s="7">
        <f t="shared" si="11"/>
        <v>0</v>
      </c>
    </row>
    <row r="9" spans="1:38" ht="19.5" customHeight="1" x14ac:dyDescent="0.25">
      <c r="B9" s="6" t="s">
        <v>4</v>
      </c>
      <c r="C9" s="118">
        <v>97</v>
      </c>
      <c r="D9" s="118">
        <f>12*$B$14</f>
        <v>372</v>
      </c>
      <c r="E9" s="8">
        <f t="shared" si="0"/>
        <v>26.0752688172043</v>
      </c>
      <c r="F9" s="9">
        <v>172</v>
      </c>
      <c r="G9" s="118">
        <f>12*$B$15</f>
        <v>336</v>
      </c>
      <c r="H9" s="8">
        <f t="shared" si="1"/>
        <v>51.19047619047619</v>
      </c>
      <c r="I9" s="6"/>
      <c r="J9" s="118">
        <f>12*$B$16</f>
        <v>372</v>
      </c>
      <c r="K9" s="7">
        <f t="shared" si="6"/>
        <v>0</v>
      </c>
      <c r="L9" s="6"/>
      <c r="M9" s="118">
        <f>12*$B$17</f>
        <v>360</v>
      </c>
      <c r="N9" s="7">
        <f t="shared" si="2"/>
        <v>0</v>
      </c>
      <c r="O9" s="6"/>
      <c r="P9" s="118">
        <f>12*$B$18</f>
        <v>372</v>
      </c>
      <c r="Q9" s="7">
        <f t="shared" si="3"/>
        <v>0</v>
      </c>
      <c r="R9" s="6"/>
      <c r="S9" s="118">
        <f>12*$B$19</f>
        <v>360</v>
      </c>
      <c r="T9" s="7">
        <f t="shared" si="4"/>
        <v>0</v>
      </c>
      <c r="U9" s="6"/>
      <c r="V9" s="118">
        <f>12*$B$21</f>
        <v>372</v>
      </c>
      <c r="W9" s="7">
        <f t="shared" si="5"/>
        <v>0</v>
      </c>
      <c r="X9" s="6"/>
      <c r="Y9" s="118">
        <f>12*$B$21</f>
        <v>372</v>
      </c>
      <c r="Z9" s="7">
        <f t="shared" si="7"/>
        <v>0</v>
      </c>
      <c r="AA9" s="116"/>
      <c r="AB9" s="118">
        <f>12*$B$22</f>
        <v>360</v>
      </c>
      <c r="AC9" s="7">
        <f t="shared" si="8"/>
        <v>0</v>
      </c>
      <c r="AD9" s="116"/>
      <c r="AE9" s="118">
        <f>12*$B$23</f>
        <v>372</v>
      </c>
      <c r="AF9" s="7">
        <f t="shared" si="9"/>
        <v>0</v>
      </c>
      <c r="AG9" s="6"/>
      <c r="AH9" s="118">
        <f>12*$B$24</f>
        <v>360</v>
      </c>
      <c r="AI9" s="7">
        <f t="shared" si="10"/>
        <v>0</v>
      </c>
      <c r="AJ9" s="6"/>
      <c r="AK9" s="118">
        <f>12*$B$25</f>
        <v>372</v>
      </c>
      <c r="AL9" s="7">
        <f t="shared" si="11"/>
        <v>0</v>
      </c>
    </row>
    <row r="10" spans="1:38" ht="19.5" customHeight="1" x14ac:dyDescent="0.25">
      <c r="B10" s="6" t="s">
        <v>5</v>
      </c>
      <c r="C10" s="118">
        <v>32</v>
      </c>
      <c r="D10" s="9">
        <f>7*$B$14</f>
        <v>217</v>
      </c>
      <c r="E10" s="8">
        <f t="shared" si="0"/>
        <v>14.746543778801843</v>
      </c>
      <c r="F10" s="9">
        <v>56</v>
      </c>
      <c r="G10" s="9">
        <f>7*$B$15</f>
        <v>196</v>
      </c>
      <c r="H10" s="8">
        <f t="shared" si="1"/>
        <v>28.571428571428569</v>
      </c>
      <c r="I10" s="6"/>
      <c r="J10" s="9">
        <f>7*$B$16</f>
        <v>217</v>
      </c>
      <c r="K10" s="7">
        <f t="shared" si="6"/>
        <v>0</v>
      </c>
      <c r="L10" s="6"/>
      <c r="M10" s="9">
        <f>7*$B$17</f>
        <v>210</v>
      </c>
      <c r="N10" s="7">
        <f t="shared" si="2"/>
        <v>0</v>
      </c>
      <c r="O10" s="6"/>
      <c r="P10" s="9">
        <f>7*$B$18</f>
        <v>217</v>
      </c>
      <c r="Q10" s="7">
        <f t="shared" si="3"/>
        <v>0</v>
      </c>
      <c r="R10" s="6"/>
      <c r="S10" s="9">
        <f>7*$B$19</f>
        <v>210</v>
      </c>
      <c r="T10" s="7">
        <f t="shared" si="4"/>
        <v>0</v>
      </c>
      <c r="U10" s="6"/>
      <c r="V10" s="9">
        <f>7*$B$21</f>
        <v>217</v>
      </c>
      <c r="W10" s="7">
        <f t="shared" si="5"/>
        <v>0</v>
      </c>
      <c r="X10" s="6"/>
      <c r="Y10" s="9">
        <f>7*$B$21</f>
        <v>217</v>
      </c>
      <c r="Z10" s="7">
        <f t="shared" si="7"/>
        <v>0</v>
      </c>
      <c r="AA10" s="6"/>
      <c r="AB10" s="9">
        <f>7*$B$22</f>
        <v>210</v>
      </c>
      <c r="AC10" s="7">
        <f t="shared" si="8"/>
        <v>0</v>
      </c>
      <c r="AD10" s="6"/>
      <c r="AE10" s="9">
        <f>7*$B$23</f>
        <v>217</v>
      </c>
      <c r="AF10" s="7">
        <f t="shared" si="9"/>
        <v>0</v>
      </c>
      <c r="AG10" s="6"/>
      <c r="AH10" s="9">
        <f>7*$B$24</f>
        <v>210</v>
      </c>
      <c r="AI10" s="7">
        <f t="shared" si="10"/>
        <v>0</v>
      </c>
      <c r="AJ10" s="6"/>
      <c r="AK10" s="9">
        <f>7*$B$25</f>
        <v>217</v>
      </c>
      <c r="AL10" s="7">
        <f t="shared" si="11"/>
        <v>0</v>
      </c>
    </row>
    <row r="11" spans="1:38" x14ac:dyDescent="0.25">
      <c r="B11" s="6" t="s">
        <v>187</v>
      </c>
      <c r="C11" s="118">
        <v>3925</v>
      </c>
      <c r="D11" s="9">
        <f>150*$B$14</f>
        <v>4650</v>
      </c>
      <c r="E11" s="8">
        <f t="shared" si="0"/>
        <v>84.408602150537632</v>
      </c>
      <c r="F11" s="118">
        <v>3923</v>
      </c>
      <c r="G11" s="9">
        <f>150*$B$15</f>
        <v>4200</v>
      </c>
      <c r="H11" s="8">
        <f t="shared" si="1"/>
        <v>93.404761904761898</v>
      </c>
      <c r="I11" s="118"/>
      <c r="J11" s="9">
        <f>150*$B$16</f>
        <v>4650</v>
      </c>
      <c r="K11" s="7">
        <f t="shared" si="6"/>
        <v>0</v>
      </c>
      <c r="L11" s="118"/>
      <c r="M11" s="9">
        <f>150*$B$17</f>
        <v>4500</v>
      </c>
      <c r="N11" s="7">
        <f t="shared" si="2"/>
        <v>0</v>
      </c>
      <c r="O11" s="116"/>
      <c r="P11" s="9">
        <f>150*$B$18</f>
        <v>4650</v>
      </c>
      <c r="Q11" s="7">
        <f t="shared" si="3"/>
        <v>0</v>
      </c>
      <c r="R11" s="116"/>
      <c r="S11" s="9">
        <f>150*$B$19</f>
        <v>4500</v>
      </c>
      <c r="T11" s="7">
        <f t="shared" si="4"/>
        <v>0</v>
      </c>
      <c r="U11" s="116"/>
      <c r="V11" s="9">
        <f>150*$B$21</f>
        <v>4650</v>
      </c>
      <c r="W11" s="7">
        <f t="shared" si="5"/>
        <v>0</v>
      </c>
      <c r="X11" s="116"/>
      <c r="Y11" s="9">
        <f>150*$B$21</f>
        <v>4650</v>
      </c>
      <c r="Z11" s="7">
        <f t="shared" si="7"/>
        <v>0</v>
      </c>
      <c r="AA11" s="116"/>
      <c r="AB11" s="9">
        <f>150*$B$22</f>
        <v>4500</v>
      </c>
      <c r="AC11" s="7">
        <f t="shared" si="8"/>
        <v>0</v>
      </c>
      <c r="AD11" s="116"/>
      <c r="AE11" s="9">
        <f>150*$B$23</f>
        <v>4650</v>
      </c>
      <c r="AF11" s="7">
        <f t="shared" si="9"/>
        <v>0</v>
      </c>
      <c r="AG11" s="129"/>
      <c r="AH11" s="9">
        <f>150*$B$24</f>
        <v>4500</v>
      </c>
      <c r="AI11" s="7">
        <f t="shared" si="10"/>
        <v>0</v>
      </c>
      <c r="AJ11" s="129"/>
      <c r="AK11" s="9">
        <f>150*$B$25</f>
        <v>4650</v>
      </c>
      <c r="AL11" s="7">
        <f t="shared" si="11"/>
        <v>0</v>
      </c>
    </row>
    <row r="13" spans="1:38" x14ac:dyDescent="0.25">
      <c r="A13" t="s">
        <v>42</v>
      </c>
    </row>
    <row r="14" spans="1:38" x14ac:dyDescent="0.25">
      <c r="A14" s="6" t="s">
        <v>8</v>
      </c>
      <c r="B14" s="6">
        <v>31</v>
      </c>
    </row>
    <row r="15" spans="1:38" x14ac:dyDescent="0.25">
      <c r="A15" s="6" t="s">
        <v>11</v>
      </c>
      <c r="B15" s="6">
        <v>28</v>
      </c>
    </row>
    <row r="16" spans="1:38" x14ac:dyDescent="0.25">
      <c r="A16" s="6" t="s">
        <v>12</v>
      </c>
      <c r="B16" s="6">
        <v>31</v>
      </c>
    </row>
    <row r="17" spans="1:2" x14ac:dyDescent="0.25">
      <c r="A17" s="6" t="s">
        <v>13</v>
      </c>
      <c r="B17" s="6">
        <v>30</v>
      </c>
    </row>
    <row r="18" spans="1:2" x14ac:dyDescent="0.25">
      <c r="A18" s="6" t="s">
        <v>14</v>
      </c>
      <c r="B18" s="6">
        <v>31</v>
      </c>
    </row>
    <row r="19" spans="1:2" x14ac:dyDescent="0.25">
      <c r="A19" s="6" t="s">
        <v>15</v>
      </c>
      <c r="B19" s="6">
        <v>30</v>
      </c>
    </row>
    <row r="20" spans="1:2" x14ac:dyDescent="0.25">
      <c r="A20" s="6" t="s">
        <v>16</v>
      </c>
      <c r="B20" s="6">
        <v>31</v>
      </c>
    </row>
    <row r="21" spans="1:2" x14ac:dyDescent="0.25">
      <c r="A21" s="6" t="s">
        <v>17</v>
      </c>
      <c r="B21" s="6">
        <v>31</v>
      </c>
    </row>
    <row r="22" spans="1:2" x14ac:dyDescent="0.25">
      <c r="A22" s="6" t="s">
        <v>18</v>
      </c>
      <c r="B22" s="6">
        <v>30</v>
      </c>
    </row>
    <row r="23" spans="1:2" x14ac:dyDescent="0.25">
      <c r="A23" s="6" t="s">
        <v>19</v>
      </c>
      <c r="B23" s="6">
        <v>31</v>
      </c>
    </row>
    <row r="24" spans="1:2" x14ac:dyDescent="0.25">
      <c r="A24" s="6" t="s">
        <v>20</v>
      </c>
      <c r="B24" s="6">
        <v>30</v>
      </c>
    </row>
    <row r="25" spans="1:2" x14ac:dyDescent="0.25">
      <c r="A25" s="6" t="s">
        <v>21</v>
      </c>
      <c r="B25" s="6">
        <v>31</v>
      </c>
    </row>
    <row r="38" spans="2:38" x14ac:dyDescent="0.25">
      <c r="B38" s="21" t="s">
        <v>0</v>
      </c>
      <c r="C38" s="149">
        <f>SUM(C39+C40+C41+C42+C43+C44)</f>
        <v>10640</v>
      </c>
      <c r="D38" s="146">
        <f>SUM(D39+D40+D41+D42+D43+D44)</f>
        <v>12989</v>
      </c>
      <c r="E38" s="145">
        <f t="shared" ref="E38:E44" si="12">C38/D38*100</f>
        <v>81.915466933559173</v>
      </c>
      <c r="F38" s="146">
        <f>SUM(F39+F40+F41+F42+F43+F44)</f>
        <v>24419</v>
      </c>
      <c r="G38" s="146">
        <f>SUM(G39+G40+G41+G42+G43+G44)</f>
        <v>24721</v>
      </c>
      <c r="H38" s="145">
        <f t="shared" ref="H38:H44" si="13">F38/G38*100</f>
        <v>98.778366570931595</v>
      </c>
      <c r="I38" s="22">
        <f>SUM(I39+I40+I41+I42+I43)</f>
        <v>16571</v>
      </c>
      <c r="J38" s="22">
        <f>SUM(J39+J40+J41+J42+J43)</f>
        <v>24210</v>
      </c>
      <c r="K38" s="23">
        <f t="shared" ref="K38:K44" si="14">I38/J38*100</f>
        <v>68.446922759190414</v>
      </c>
      <c r="L38" s="22">
        <f>SUM(L39+L40+L41+L42+L43)</f>
        <v>16571</v>
      </c>
      <c r="M38" s="22">
        <f>SUM(M39+M40+M41+M42+M43)</f>
        <v>32280</v>
      </c>
      <c r="N38" s="24">
        <f t="shared" ref="N38:N44" si="15">L38/M38*100</f>
        <v>51.335192069392811</v>
      </c>
      <c r="O38" s="122">
        <f>SUM(O39+O40+O41+O42+O43+O44)</f>
        <v>24419</v>
      </c>
      <c r="P38" s="122">
        <f>SUM(P39+P40+P41+P42+P43+P44)</f>
        <v>63269</v>
      </c>
      <c r="Q38" s="25">
        <f t="shared" ref="Q38:Q44" si="16">O38/P38*100</f>
        <v>38.595520713145461</v>
      </c>
      <c r="R38" s="22">
        <f>SUM(R39+R40+R41+R42+R43)</f>
        <v>16571</v>
      </c>
      <c r="S38" s="22">
        <f>SUM(S39+S40+S41+S42+S43)</f>
        <v>48629</v>
      </c>
      <c r="T38" s="24">
        <f t="shared" ref="T38:T44" si="17">R38/S38*100</f>
        <v>34.076374180016039</v>
      </c>
      <c r="U38" s="22">
        <f>SUM(U39+U40+U41+U42+U43)</f>
        <v>16571</v>
      </c>
      <c r="V38" s="22">
        <f>SUM(V39+V40+V41+V42+V43)</f>
        <v>56968</v>
      </c>
      <c r="W38" s="24">
        <f>U38/V38*100</f>
        <v>29.088260075832046</v>
      </c>
      <c r="X38" s="22">
        <f>SUM(X39+X40+X41+X42+X43)</f>
        <v>16571</v>
      </c>
      <c r="Y38" s="22">
        <f>SUM(Y39+Y40+Y41+Y42+Y43)</f>
        <v>65307</v>
      </c>
      <c r="Z38" s="23">
        <f>X38/Y38*100</f>
        <v>25.374002786837551</v>
      </c>
      <c r="AA38" s="22">
        <f>SUM(AA39+AA40+AA41+AA42+AA43)</f>
        <v>16571</v>
      </c>
      <c r="AB38" s="22">
        <f>SUM(AB39+AB40+AB41+AB42+AB43)</f>
        <v>73377</v>
      </c>
      <c r="AC38" s="23">
        <f>AA38/AB38*100</f>
        <v>22.583370811017076</v>
      </c>
      <c r="AD38" s="22">
        <f>SUM(AD39+AD40+AD41+AD42+AD43)</f>
        <v>16571</v>
      </c>
      <c r="AE38" s="22">
        <f>SUM(AE39+AE40+AE41+AE42+AE43)</f>
        <v>81716</v>
      </c>
      <c r="AF38" s="23">
        <f>AD38/AE38*100</f>
        <v>20.278770375446669</v>
      </c>
      <c r="AG38" s="22">
        <f>SUM(AG39+AG40+AG41+AG42+AG43)</f>
        <v>16571</v>
      </c>
      <c r="AH38" s="22">
        <f>SUM(AH39+AH40+AH41+AH42+AH43)</f>
        <v>89786</v>
      </c>
      <c r="AI38" s="23">
        <f>AG38/AH38*100</f>
        <v>18.456106742699308</v>
      </c>
      <c r="AJ38" s="26">
        <f>SUM(AJ39+AJ40+AJ41+AJ42+AJ43)</f>
        <v>16571</v>
      </c>
      <c r="AK38" s="26">
        <f>SUM(AK39+AK40+AK41+AK42+AK43)</f>
        <v>98125</v>
      </c>
      <c r="AL38" s="176">
        <f>AJ38/AK38*100</f>
        <v>16.887643312101911</v>
      </c>
    </row>
    <row r="39" spans="2:38" x14ac:dyDescent="0.25">
      <c r="B39" s="13" t="s">
        <v>1</v>
      </c>
      <c r="C39" s="120">
        <f>C6</f>
        <v>5359</v>
      </c>
      <c r="D39" s="120">
        <f>D6</f>
        <v>5952</v>
      </c>
      <c r="E39" s="145">
        <f t="shared" si="12"/>
        <v>90.036962365591393</v>
      </c>
      <c r="F39" s="120">
        <f>C39+F6</f>
        <v>10948</v>
      </c>
      <c r="G39" s="120">
        <f>D39+G6</f>
        <v>11328</v>
      </c>
      <c r="H39" s="145">
        <f t="shared" si="13"/>
        <v>96.645480225988706</v>
      </c>
      <c r="I39" s="120">
        <f>F39+I6</f>
        <v>10948</v>
      </c>
      <c r="J39" s="120">
        <f>G39+J6</f>
        <v>17280</v>
      </c>
      <c r="K39" s="23">
        <f t="shared" si="14"/>
        <v>63.356481481481488</v>
      </c>
      <c r="L39" s="120">
        <f>I39+L6</f>
        <v>10948</v>
      </c>
      <c r="M39" s="120">
        <f>J39+M6</f>
        <v>23040</v>
      </c>
      <c r="N39" s="24">
        <f t="shared" si="15"/>
        <v>47.517361111111114</v>
      </c>
      <c r="O39" s="120">
        <f>L39+O6</f>
        <v>10948</v>
      </c>
      <c r="P39" s="120">
        <f>M39+P6</f>
        <v>28992</v>
      </c>
      <c r="Q39" s="25">
        <f t="shared" si="16"/>
        <v>37.762141280353198</v>
      </c>
      <c r="R39" s="120">
        <f>O39+R6</f>
        <v>10948</v>
      </c>
      <c r="S39" s="120">
        <f>P39+S6</f>
        <v>34752</v>
      </c>
      <c r="T39" s="24">
        <f t="shared" si="17"/>
        <v>31.503222836095762</v>
      </c>
      <c r="U39" s="121">
        <f>R39+U6</f>
        <v>10948</v>
      </c>
      <c r="V39" s="121">
        <f>S39+V6</f>
        <v>40704</v>
      </c>
      <c r="W39" s="24">
        <f t="shared" ref="W39:W44" si="18">U39/V39*100</f>
        <v>26.896619496855344</v>
      </c>
      <c r="X39" s="120">
        <f>U39+X6</f>
        <v>10948</v>
      </c>
      <c r="Y39" s="120">
        <f>V39+Y6</f>
        <v>46656</v>
      </c>
      <c r="Z39" s="23">
        <f t="shared" ref="Z39:Z44" si="19">X39/Y39*100</f>
        <v>23.46536351165981</v>
      </c>
      <c r="AA39" s="120">
        <f>X39+AA6</f>
        <v>10948</v>
      </c>
      <c r="AB39" s="120">
        <f>Y39+AB6</f>
        <v>52416</v>
      </c>
      <c r="AC39" s="23">
        <f t="shared" ref="AC39:AC44" si="20">AA39/AB39*100</f>
        <v>20.886752136752136</v>
      </c>
      <c r="AD39" s="120">
        <f>AA39+AD6</f>
        <v>10948</v>
      </c>
      <c r="AE39" s="120">
        <f>AB39+AE6</f>
        <v>58368</v>
      </c>
      <c r="AF39" s="23">
        <f t="shared" ref="AF39:AF44" si="21">AD39/AE39*100</f>
        <v>18.756853070175438</v>
      </c>
      <c r="AG39" s="120">
        <f>AD39+AG6</f>
        <v>10948</v>
      </c>
      <c r="AH39" s="120">
        <f>AE39+AH6</f>
        <v>64128</v>
      </c>
      <c r="AI39" s="23">
        <f t="shared" ref="AI39:AI44" si="22">AG39/AH39*100</f>
        <v>17.072105788423151</v>
      </c>
      <c r="AJ39" s="120">
        <f>AG39+AJ6</f>
        <v>10948</v>
      </c>
      <c r="AK39" s="120">
        <f>AH39+AK6</f>
        <v>70080</v>
      </c>
      <c r="AL39" s="176">
        <f t="shared" ref="AL39:AL44" si="23">AJ39/AK39*100</f>
        <v>15.622146118721462</v>
      </c>
    </row>
    <row r="40" spans="2:38" x14ac:dyDescent="0.25">
      <c r="B40" s="16" t="s">
        <v>2</v>
      </c>
      <c r="C40" s="120">
        <f t="shared" ref="C40:D44" si="24">C7</f>
        <v>105</v>
      </c>
      <c r="D40" s="120">
        <f t="shared" si="24"/>
        <v>341</v>
      </c>
      <c r="E40" s="145">
        <f t="shared" si="12"/>
        <v>30.791788856304986</v>
      </c>
      <c r="F40" s="120">
        <f t="shared" ref="F40:G40" si="25">C40+F7</f>
        <v>221</v>
      </c>
      <c r="G40" s="120">
        <f t="shared" si="25"/>
        <v>649</v>
      </c>
      <c r="H40" s="145">
        <f t="shared" si="13"/>
        <v>34.052388289676429</v>
      </c>
      <c r="I40" s="120">
        <f t="shared" ref="I40:I44" si="26">F40+I7</f>
        <v>221</v>
      </c>
      <c r="J40" s="120">
        <f t="shared" ref="J40:J44" si="27">G40+J7</f>
        <v>990</v>
      </c>
      <c r="K40" s="23">
        <f t="shared" si="14"/>
        <v>22.323232323232322</v>
      </c>
      <c r="L40" s="120">
        <f t="shared" ref="L40:M40" si="28">I40+L7</f>
        <v>221</v>
      </c>
      <c r="M40" s="120">
        <f t="shared" si="28"/>
        <v>1320</v>
      </c>
      <c r="N40" s="24">
        <f t="shared" si="15"/>
        <v>16.742424242424242</v>
      </c>
      <c r="O40" s="120">
        <f t="shared" ref="O40:P40" si="29">L40+O7</f>
        <v>221</v>
      </c>
      <c r="P40" s="120">
        <f t="shared" si="29"/>
        <v>1661</v>
      </c>
      <c r="Q40" s="25">
        <f t="shared" si="16"/>
        <v>13.305237808549068</v>
      </c>
      <c r="R40" s="120">
        <f t="shared" ref="R40:S40" si="30">O40+R7</f>
        <v>221</v>
      </c>
      <c r="S40" s="120">
        <f t="shared" si="30"/>
        <v>1991</v>
      </c>
      <c r="T40" s="24">
        <f t="shared" si="17"/>
        <v>11.099949773982923</v>
      </c>
      <c r="U40" s="121">
        <f t="shared" ref="U40:V40" si="31">R40+U7</f>
        <v>221</v>
      </c>
      <c r="V40" s="121">
        <f t="shared" si="31"/>
        <v>2332</v>
      </c>
      <c r="W40" s="24">
        <f t="shared" si="18"/>
        <v>9.4768439108061742</v>
      </c>
      <c r="X40" s="120">
        <f t="shared" ref="X40:Y40" si="32">U40+X7</f>
        <v>221</v>
      </c>
      <c r="Y40" s="120">
        <f t="shared" si="32"/>
        <v>2673</v>
      </c>
      <c r="Z40" s="23">
        <f t="shared" si="19"/>
        <v>8.2678638234193791</v>
      </c>
      <c r="AA40" s="120">
        <f t="shared" ref="AA40:AB40" si="33">X40+AA7</f>
        <v>221</v>
      </c>
      <c r="AB40" s="120">
        <f t="shared" si="33"/>
        <v>3003</v>
      </c>
      <c r="AC40" s="23">
        <f t="shared" si="20"/>
        <v>7.3593073593073601</v>
      </c>
      <c r="AD40" s="120">
        <f t="shared" ref="AD40:AE40" si="34">AA40+AD7</f>
        <v>221</v>
      </c>
      <c r="AE40" s="120">
        <f t="shared" si="34"/>
        <v>3344</v>
      </c>
      <c r="AF40" s="23">
        <f t="shared" si="21"/>
        <v>6.6088516746411488</v>
      </c>
      <c r="AG40" s="120">
        <f t="shared" ref="AG40:AH40" si="35">AD40+AG7</f>
        <v>221</v>
      </c>
      <c r="AH40" s="120">
        <f t="shared" si="35"/>
        <v>3674</v>
      </c>
      <c r="AI40" s="23">
        <f t="shared" si="22"/>
        <v>6.0152422427871528</v>
      </c>
      <c r="AJ40" s="120">
        <f t="shared" ref="AJ40:AK40" si="36">AG40+AJ7</f>
        <v>221</v>
      </c>
      <c r="AK40" s="120">
        <f t="shared" si="36"/>
        <v>4015</v>
      </c>
      <c r="AL40" s="176">
        <f t="shared" si="23"/>
        <v>5.5043586550435863</v>
      </c>
    </row>
    <row r="41" spans="2:38" x14ac:dyDescent="0.25">
      <c r="B41" s="16" t="s">
        <v>3</v>
      </c>
      <c r="C41" s="120">
        <f t="shared" si="24"/>
        <v>1122</v>
      </c>
      <c r="D41" s="120">
        <f t="shared" si="24"/>
        <v>1457</v>
      </c>
      <c r="E41" s="145">
        <f t="shared" si="12"/>
        <v>77.007549759780375</v>
      </c>
      <c r="F41" s="120">
        <f t="shared" ref="F41:G41" si="37">C41+F8</f>
        <v>5045</v>
      </c>
      <c r="G41" s="120">
        <f t="shared" si="37"/>
        <v>2773</v>
      </c>
      <c r="H41" s="145">
        <f t="shared" si="13"/>
        <v>181.93292463036423</v>
      </c>
      <c r="I41" s="120">
        <f t="shared" si="26"/>
        <v>5045</v>
      </c>
      <c r="J41" s="120">
        <f t="shared" si="27"/>
        <v>4230</v>
      </c>
      <c r="K41" s="23">
        <f t="shared" si="14"/>
        <v>119.26713947990544</v>
      </c>
      <c r="L41" s="120">
        <f t="shared" ref="L41:M41" si="38">I41+L8</f>
        <v>5045</v>
      </c>
      <c r="M41" s="120">
        <f t="shared" si="38"/>
        <v>5640</v>
      </c>
      <c r="N41" s="24">
        <f t="shared" si="15"/>
        <v>89.450354609929079</v>
      </c>
      <c r="O41" s="120">
        <f t="shared" ref="O41:P41" si="39">L41+O8</f>
        <v>5045</v>
      </c>
      <c r="P41" s="120">
        <f t="shared" si="39"/>
        <v>7097</v>
      </c>
      <c r="Q41" s="25">
        <f t="shared" si="16"/>
        <v>71.086374524446953</v>
      </c>
      <c r="R41" s="120">
        <f t="shared" ref="R41:S41" si="40">O41+R8</f>
        <v>5045</v>
      </c>
      <c r="S41" s="120">
        <f t="shared" si="40"/>
        <v>8447</v>
      </c>
      <c r="T41" s="24">
        <f t="shared" si="17"/>
        <v>59.725346276784649</v>
      </c>
      <c r="U41" s="121">
        <f t="shared" ref="U41:V41" si="41">R41+U8</f>
        <v>5045</v>
      </c>
      <c r="V41" s="121">
        <f t="shared" si="41"/>
        <v>9904</v>
      </c>
      <c r="W41" s="24">
        <f t="shared" si="18"/>
        <v>50.939014539579965</v>
      </c>
      <c r="X41" s="120">
        <f t="shared" ref="X41:Y41" si="42">U41+X8</f>
        <v>5045</v>
      </c>
      <c r="Y41" s="120">
        <f t="shared" si="42"/>
        <v>11361</v>
      </c>
      <c r="Z41" s="23">
        <f t="shared" si="19"/>
        <v>44.406302262124811</v>
      </c>
      <c r="AA41" s="120">
        <f t="shared" ref="AA41:AB41" si="43">X41+AA8</f>
        <v>5045</v>
      </c>
      <c r="AB41" s="120">
        <f t="shared" si="43"/>
        <v>12771</v>
      </c>
      <c r="AC41" s="23">
        <f t="shared" si="20"/>
        <v>39.503562759376713</v>
      </c>
      <c r="AD41" s="120">
        <f t="shared" ref="AD41:AE41" si="44">AA41+AD8</f>
        <v>5045</v>
      </c>
      <c r="AE41" s="120">
        <f t="shared" si="44"/>
        <v>14228</v>
      </c>
      <c r="AF41" s="23">
        <f t="shared" si="21"/>
        <v>35.458251335394998</v>
      </c>
      <c r="AG41" s="120">
        <f t="shared" ref="AG41:AH41" si="45">AD41+AG8</f>
        <v>5045</v>
      </c>
      <c r="AH41" s="120">
        <f t="shared" si="45"/>
        <v>15638</v>
      </c>
      <c r="AI41" s="23">
        <f t="shared" si="22"/>
        <v>32.261158715948326</v>
      </c>
      <c r="AJ41" s="120">
        <f t="shared" ref="AJ41:AK41" si="46">AG41+AJ8</f>
        <v>5045</v>
      </c>
      <c r="AK41" s="120">
        <f t="shared" si="46"/>
        <v>17095</v>
      </c>
      <c r="AL41" s="176">
        <f t="shared" si="23"/>
        <v>29.511553085697571</v>
      </c>
    </row>
    <row r="42" spans="2:38" x14ac:dyDescent="0.25">
      <c r="B42" s="16" t="s">
        <v>4</v>
      </c>
      <c r="C42" s="120">
        <f t="shared" si="24"/>
        <v>97</v>
      </c>
      <c r="D42" s="120">
        <f t="shared" si="24"/>
        <v>372</v>
      </c>
      <c r="E42" s="145">
        <f t="shared" si="12"/>
        <v>26.0752688172043</v>
      </c>
      <c r="F42" s="120">
        <f t="shared" ref="F42:G42" si="47">C42+F9</f>
        <v>269</v>
      </c>
      <c r="G42" s="120">
        <f t="shared" si="47"/>
        <v>708</v>
      </c>
      <c r="H42" s="145">
        <f t="shared" si="13"/>
        <v>37.994350282485875</v>
      </c>
      <c r="I42" s="120">
        <f t="shared" si="26"/>
        <v>269</v>
      </c>
      <c r="J42" s="120">
        <f t="shared" si="27"/>
        <v>1080</v>
      </c>
      <c r="K42" s="23">
        <f t="shared" si="14"/>
        <v>24.907407407407408</v>
      </c>
      <c r="L42" s="120">
        <f t="shared" ref="L42:M42" si="48">I42+L9</f>
        <v>269</v>
      </c>
      <c r="M42" s="120">
        <f t="shared" si="48"/>
        <v>1440</v>
      </c>
      <c r="N42" s="24">
        <f t="shared" si="15"/>
        <v>18.680555555555557</v>
      </c>
      <c r="O42" s="120">
        <f t="shared" ref="O42:P42" si="49">L42+O9</f>
        <v>269</v>
      </c>
      <c r="P42" s="120">
        <f t="shared" si="49"/>
        <v>1812</v>
      </c>
      <c r="Q42" s="25">
        <f t="shared" si="16"/>
        <v>14.845474613686536</v>
      </c>
      <c r="R42" s="120">
        <f t="shared" ref="R42:S42" si="50">O42+R9</f>
        <v>269</v>
      </c>
      <c r="S42" s="120">
        <f t="shared" si="50"/>
        <v>2172</v>
      </c>
      <c r="T42" s="24">
        <f t="shared" si="17"/>
        <v>12.384898710865562</v>
      </c>
      <c r="U42" s="121">
        <f t="shared" ref="U42:V42" si="51">R42+U9</f>
        <v>269</v>
      </c>
      <c r="V42" s="121">
        <f t="shared" si="51"/>
        <v>2544</v>
      </c>
      <c r="W42" s="24">
        <f t="shared" si="18"/>
        <v>10.573899371069183</v>
      </c>
      <c r="X42" s="120">
        <f t="shared" ref="X42:Y42" si="52">U42+X9</f>
        <v>269</v>
      </c>
      <c r="Y42" s="120">
        <f t="shared" si="52"/>
        <v>2916</v>
      </c>
      <c r="Z42" s="23">
        <f t="shared" si="19"/>
        <v>9.2249657064471879</v>
      </c>
      <c r="AA42" s="120">
        <f t="shared" ref="AA42:AB42" si="53">X42+AA9</f>
        <v>269</v>
      </c>
      <c r="AB42" s="120">
        <f t="shared" si="53"/>
        <v>3276</v>
      </c>
      <c r="AC42" s="23">
        <f t="shared" si="20"/>
        <v>8.2112332112332105</v>
      </c>
      <c r="AD42" s="120">
        <f t="shared" ref="AD42:AE42" si="54">AA42+AD9</f>
        <v>269</v>
      </c>
      <c r="AE42" s="120">
        <f t="shared" si="54"/>
        <v>3648</v>
      </c>
      <c r="AF42" s="23">
        <f t="shared" si="21"/>
        <v>7.3739035087719298</v>
      </c>
      <c r="AG42" s="120">
        <f t="shared" ref="AG42:AH42" si="55">AD42+AG9</f>
        <v>269</v>
      </c>
      <c r="AH42" s="120">
        <f t="shared" si="55"/>
        <v>4008</v>
      </c>
      <c r="AI42" s="23">
        <f t="shared" si="22"/>
        <v>6.711576846307385</v>
      </c>
      <c r="AJ42" s="120">
        <f t="shared" ref="AJ42:AK42" si="56">AG42+AJ9</f>
        <v>269</v>
      </c>
      <c r="AK42" s="120">
        <f t="shared" si="56"/>
        <v>4380</v>
      </c>
      <c r="AL42" s="176">
        <f t="shared" si="23"/>
        <v>6.1415525114155249</v>
      </c>
    </row>
    <row r="43" spans="2:38" x14ac:dyDescent="0.25">
      <c r="B43" s="30" t="s">
        <v>5</v>
      </c>
      <c r="C43" s="120">
        <f t="shared" si="24"/>
        <v>32</v>
      </c>
      <c r="D43" s="120">
        <f t="shared" si="24"/>
        <v>217</v>
      </c>
      <c r="E43" s="145">
        <f t="shared" si="12"/>
        <v>14.746543778801843</v>
      </c>
      <c r="F43" s="120">
        <f t="shared" ref="F43:G43" si="57">C43+F10</f>
        <v>88</v>
      </c>
      <c r="G43" s="120">
        <f t="shared" si="57"/>
        <v>413</v>
      </c>
      <c r="H43" s="145">
        <f t="shared" si="13"/>
        <v>21.307506053268767</v>
      </c>
      <c r="I43" s="120">
        <f t="shared" si="26"/>
        <v>88</v>
      </c>
      <c r="J43" s="120">
        <f t="shared" si="27"/>
        <v>630</v>
      </c>
      <c r="K43" s="23">
        <f t="shared" si="14"/>
        <v>13.968253968253968</v>
      </c>
      <c r="L43" s="120">
        <f t="shared" ref="L43:M43" si="58">I43+L10</f>
        <v>88</v>
      </c>
      <c r="M43" s="120">
        <f t="shared" si="58"/>
        <v>840</v>
      </c>
      <c r="N43" s="24">
        <f t="shared" si="15"/>
        <v>10.476190476190476</v>
      </c>
      <c r="O43" s="120">
        <f t="shared" ref="O43:P43" si="59">L43+O10</f>
        <v>88</v>
      </c>
      <c r="P43" s="120">
        <f t="shared" si="59"/>
        <v>1057</v>
      </c>
      <c r="Q43" s="25">
        <f t="shared" si="16"/>
        <v>8.3254493850520355</v>
      </c>
      <c r="R43" s="120">
        <f t="shared" ref="R43:S43" si="60">O43+R10</f>
        <v>88</v>
      </c>
      <c r="S43" s="120">
        <f t="shared" si="60"/>
        <v>1267</v>
      </c>
      <c r="T43" s="24">
        <f t="shared" si="17"/>
        <v>6.945540647198106</v>
      </c>
      <c r="U43" s="121">
        <f t="shared" ref="U43:V43" si="61">R43+U10</f>
        <v>88</v>
      </c>
      <c r="V43" s="121">
        <f t="shared" si="61"/>
        <v>1484</v>
      </c>
      <c r="W43" s="24">
        <f t="shared" si="18"/>
        <v>5.9299191374663076</v>
      </c>
      <c r="X43" s="120">
        <f t="shared" ref="X43:Y43" si="62">U43+X10</f>
        <v>88</v>
      </c>
      <c r="Y43" s="120">
        <f t="shared" si="62"/>
        <v>1701</v>
      </c>
      <c r="Z43" s="23">
        <f t="shared" si="19"/>
        <v>5.1734273956496182</v>
      </c>
      <c r="AA43" s="120">
        <f t="shared" ref="AA43:AB43" si="63">X43+AA10</f>
        <v>88</v>
      </c>
      <c r="AB43" s="120">
        <f t="shared" si="63"/>
        <v>1911</v>
      </c>
      <c r="AC43" s="23">
        <f t="shared" si="20"/>
        <v>4.6049188906331766</v>
      </c>
      <c r="AD43" s="120">
        <f t="shared" ref="AD43:AE43" si="64">AA43+AD10</f>
        <v>88</v>
      </c>
      <c r="AE43" s="120">
        <f t="shared" si="64"/>
        <v>2128</v>
      </c>
      <c r="AF43" s="23">
        <f t="shared" si="21"/>
        <v>4.1353383458646613</v>
      </c>
      <c r="AG43" s="120">
        <f t="shared" ref="AG43:AH43" si="65">AD43+AG10</f>
        <v>88</v>
      </c>
      <c r="AH43" s="120">
        <f t="shared" si="65"/>
        <v>2338</v>
      </c>
      <c r="AI43" s="23">
        <f t="shared" si="22"/>
        <v>3.7639007698887936</v>
      </c>
      <c r="AJ43" s="120">
        <f t="shared" ref="AJ43:AK43" si="66">AG43+AJ10</f>
        <v>88</v>
      </c>
      <c r="AK43" s="120">
        <f t="shared" si="66"/>
        <v>2555</v>
      </c>
      <c r="AL43" s="176">
        <f t="shared" si="23"/>
        <v>3.4442270058708417</v>
      </c>
    </row>
    <row r="44" spans="2:38" x14ac:dyDescent="0.25">
      <c r="B44" s="27" t="s">
        <v>187</v>
      </c>
      <c r="C44" s="120">
        <f t="shared" si="24"/>
        <v>3925</v>
      </c>
      <c r="D44" s="120">
        <f t="shared" si="24"/>
        <v>4650</v>
      </c>
      <c r="E44" s="145">
        <f t="shared" si="12"/>
        <v>84.408602150537632</v>
      </c>
      <c r="F44" s="120">
        <f t="shared" ref="F44:G44" si="67">C44+F11</f>
        <v>7848</v>
      </c>
      <c r="G44" s="120">
        <f t="shared" si="67"/>
        <v>8850</v>
      </c>
      <c r="H44" s="145">
        <f t="shared" si="13"/>
        <v>88.677966101694921</v>
      </c>
      <c r="I44" s="120">
        <f t="shared" si="26"/>
        <v>7848</v>
      </c>
      <c r="J44" s="120">
        <f t="shared" si="27"/>
        <v>13500</v>
      </c>
      <c r="K44" s="23">
        <f t="shared" si="14"/>
        <v>58.13333333333334</v>
      </c>
      <c r="L44" s="120">
        <f t="shared" ref="L44:M44" si="68">I44+L11</f>
        <v>7848</v>
      </c>
      <c r="M44" s="120">
        <f t="shared" si="68"/>
        <v>18000</v>
      </c>
      <c r="N44" s="24">
        <f t="shared" si="15"/>
        <v>43.6</v>
      </c>
      <c r="O44" s="120">
        <f t="shared" ref="O44:P44" si="69">L44+O11</f>
        <v>7848</v>
      </c>
      <c r="P44" s="120">
        <f t="shared" si="69"/>
        <v>22650</v>
      </c>
      <c r="Q44" s="25">
        <f t="shared" si="16"/>
        <v>34.649006622516552</v>
      </c>
      <c r="R44" s="120">
        <f t="shared" ref="R44:S44" si="70">O44+R11</f>
        <v>7848</v>
      </c>
      <c r="S44" s="120">
        <f t="shared" si="70"/>
        <v>27150</v>
      </c>
      <c r="T44" s="24">
        <f t="shared" si="17"/>
        <v>28.906077348066301</v>
      </c>
      <c r="U44" s="121">
        <f t="shared" ref="U44:V44" si="71">R44+U11</f>
        <v>7848</v>
      </c>
      <c r="V44" s="121">
        <f t="shared" si="71"/>
        <v>31800</v>
      </c>
      <c r="W44" s="24">
        <f t="shared" si="18"/>
        <v>24.679245283018869</v>
      </c>
      <c r="X44" s="120">
        <f t="shared" ref="X44:Y44" si="72">U44+X11</f>
        <v>7848</v>
      </c>
      <c r="Y44" s="120">
        <f t="shared" si="72"/>
        <v>36450</v>
      </c>
      <c r="Z44" s="23">
        <f t="shared" si="19"/>
        <v>21.530864197530864</v>
      </c>
      <c r="AA44" s="120">
        <f t="shared" ref="AA44:AB44" si="73">X44+AA11</f>
        <v>7848</v>
      </c>
      <c r="AB44" s="120">
        <f t="shared" si="73"/>
        <v>40950</v>
      </c>
      <c r="AC44" s="23">
        <f t="shared" si="20"/>
        <v>19.164835164835164</v>
      </c>
      <c r="AD44" s="120">
        <f t="shared" ref="AD44:AE44" si="74">AA44+AD11</f>
        <v>7848</v>
      </c>
      <c r="AE44" s="120">
        <f t="shared" si="74"/>
        <v>45600</v>
      </c>
      <c r="AF44" s="23">
        <f t="shared" si="21"/>
        <v>17.210526315789473</v>
      </c>
      <c r="AG44" s="120">
        <f t="shared" ref="AG44:AH44" si="75">AD44+AG11</f>
        <v>7848</v>
      </c>
      <c r="AH44" s="120">
        <f t="shared" si="75"/>
        <v>50100</v>
      </c>
      <c r="AI44" s="23">
        <f t="shared" si="22"/>
        <v>15.664670658682633</v>
      </c>
      <c r="AJ44" s="120">
        <f t="shared" ref="AJ44:AK44" si="76">AG44+AJ11</f>
        <v>7848</v>
      </c>
      <c r="AK44" s="120">
        <f t="shared" si="76"/>
        <v>54750</v>
      </c>
      <c r="AL44" s="176">
        <f t="shared" si="23"/>
        <v>14.334246575342465</v>
      </c>
    </row>
  </sheetData>
  <mergeCells count="13">
    <mergeCell ref="U3:W3"/>
    <mergeCell ref="R3:T3"/>
    <mergeCell ref="O3:Q3"/>
    <mergeCell ref="B3:B4"/>
    <mergeCell ref="C3:E3"/>
    <mergeCell ref="F3:H3"/>
    <mergeCell ref="I3:K3"/>
    <mergeCell ref="L3:N3"/>
    <mergeCell ref="AJ3:AL3"/>
    <mergeCell ref="X3:Z3"/>
    <mergeCell ref="AA3:AC3"/>
    <mergeCell ref="AD3:AF3"/>
    <mergeCell ref="AG3:AI3"/>
  </mergeCells>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S146"/>
  <sheetViews>
    <sheetView topLeftCell="A16" zoomScaleNormal="100" workbookViewId="0">
      <selection activeCell="Q21" sqref="Q21"/>
    </sheetView>
  </sheetViews>
  <sheetFormatPr baseColWidth="10" defaultRowHeight="15" x14ac:dyDescent="0.25"/>
  <cols>
    <col min="2" max="2" width="28.7109375" customWidth="1"/>
    <col min="3" max="14" width="11.140625" style="3" customWidth="1"/>
    <col min="15" max="15" width="3.5703125" bestFit="1" customWidth="1"/>
  </cols>
  <sheetData>
    <row r="2" spans="1:19" x14ac:dyDescent="0.25">
      <c r="A2" t="s">
        <v>250</v>
      </c>
      <c r="B2" t="s">
        <v>213</v>
      </c>
    </row>
    <row r="4" spans="1:19" x14ac:dyDescent="0.25">
      <c r="B4" s="255" t="s">
        <v>8</v>
      </c>
      <c r="C4" s="253"/>
      <c r="D4" s="253"/>
      <c r="E4" s="253"/>
      <c r="F4" s="253"/>
      <c r="G4" s="253"/>
      <c r="H4" s="253"/>
      <c r="I4" s="253"/>
      <c r="J4" s="253"/>
      <c r="K4" s="253"/>
      <c r="L4" s="253"/>
      <c r="M4" s="253"/>
      <c r="N4" s="253"/>
      <c r="O4" s="256"/>
      <c r="P4" s="256"/>
      <c r="Q4" s="256"/>
    </row>
    <row r="5" spans="1:19" x14ac:dyDescent="0.25">
      <c r="B5" s="255"/>
      <c r="C5" s="253" t="s">
        <v>27</v>
      </c>
      <c r="D5" s="253"/>
      <c r="E5" s="253"/>
      <c r="F5" s="253" t="s">
        <v>28</v>
      </c>
      <c r="G5" s="253"/>
      <c r="H5" s="253"/>
      <c r="I5" s="253" t="s">
        <v>29</v>
      </c>
      <c r="J5" s="253"/>
      <c r="K5" s="253"/>
      <c r="L5" s="253" t="s">
        <v>30</v>
      </c>
      <c r="M5" s="253"/>
      <c r="N5" s="253"/>
    </row>
    <row r="6" spans="1:19" x14ac:dyDescent="0.25">
      <c r="B6" s="2" t="s">
        <v>9</v>
      </c>
      <c r="C6" s="253"/>
      <c r="D6" s="253"/>
      <c r="E6" s="253"/>
      <c r="F6" s="253"/>
      <c r="G6" s="253"/>
      <c r="H6" s="253"/>
      <c r="I6" s="253"/>
      <c r="J6" s="253"/>
      <c r="K6" s="253"/>
      <c r="L6" s="253"/>
      <c r="M6" s="253"/>
      <c r="N6" s="253"/>
      <c r="O6" s="1"/>
      <c r="P6" s="2"/>
      <c r="Q6" s="1"/>
      <c r="R6" s="1"/>
      <c r="S6" s="2"/>
    </row>
    <row r="7" spans="1:19" x14ac:dyDescent="0.25">
      <c r="B7" s="2"/>
      <c r="C7" s="3" t="s">
        <v>33</v>
      </c>
      <c r="D7" s="3" t="s">
        <v>32</v>
      </c>
      <c r="F7" s="3" t="s">
        <v>33</v>
      </c>
      <c r="G7" s="3" t="s">
        <v>32</v>
      </c>
      <c r="I7" s="3" t="s">
        <v>33</v>
      </c>
      <c r="J7" s="3" t="s">
        <v>32</v>
      </c>
      <c r="L7" s="3" t="s">
        <v>33</v>
      </c>
      <c r="M7" s="3" t="s">
        <v>32</v>
      </c>
      <c r="O7" s="1"/>
      <c r="P7" s="3" t="s">
        <v>33</v>
      </c>
      <c r="Q7" s="3" t="s">
        <v>32</v>
      </c>
      <c r="R7" s="1" t="s">
        <v>257</v>
      </c>
      <c r="S7" s="2"/>
    </row>
    <row r="8" spans="1:19" x14ac:dyDescent="0.25">
      <c r="B8" t="s">
        <v>0</v>
      </c>
      <c r="C8" s="3">
        <f>SUM(C9:C14)</f>
        <v>3541</v>
      </c>
      <c r="D8" s="3">
        <f>SUM(D9:D14)</f>
        <v>870</v>
      </c>
      <c r="E8" s="35">
        <f t="shared" ref="E8:E14" si="0">C8/D8</f>
        <v>4.0701149425287353</v>
      </c>
      <c r="F8" s="3">
        <f>SUM(F9:F13)</f>
        <v>644</v>
      </c>
      <c r="G8" s="3">
        <f>SUM(G9:G13)</f>
        <v>319</v>
      </c>
      <c r="H8" s="35">
        <f t="shared" ref="H8:H14" si="1">F8/G8</f>
        <v>2.018808777429467</v>
      </c>
      <c r="I8" s="3">
        <f>SUM(I9:I13)</f>
        <v>2850</v>
      </c>
      <c r="J8" s="3">
        <f>SUM(J9:J13)</f>
        <v>465</v>
      </c>
      <c r="K8" s="35">
        <f>I8/J8</f>
        <v>6.129032258064516</v>
      </c>
      <c r="L8" s="3">
        <f>SUM(L9:L13)</f>
        <v>1235</v>
      </c>
      <c r="M8" s="3">
        <f>SUM(M9:M13)</f>
        <v>272</v>
      </c>
      <c r="N8" s="35">
        <f t="shared" ref="N8:N14" si="2">L8/M8</f>
        <v>4.5404411764705879</v>
      </c>
      <c r="P8" s="32">
        <f>C8+F8+I8+L8</f>
        <v>8270</v>
      </c>
      <c r="Q8" s="32">
        <f>D8+G8+J8+M8</f>
        <v>1926</v>
      </c>
      <c r="R8" s="32">
        <f>P8/Q8</f>
        <v>4.2938733125649016</v>
      </c>
    </row>
    <row r="9" spans="1:19" x14ac:dyDescent="0.25">
      <c r="B9" t="s">
        <v>1</v>
      </c>
      <c r="C9" s="3">
        <v>1509</v>
      </c>
      <c r="D9" s="3">
        <v>352</v>
      </c>
      <c r="E9" s="35">
        <f t="shared" si="0"/>
        <v>4.2869318181818183</v>
      </c>
      <c r="F9" s="3">
        <v>554</v>
      </c>
      <c r="G9" s="34">
        <v>249</v>
      </c>
      <c r="H9" s="35">
        <f t="shared" si="1"/>
        <v>2.2248995983935744</v>
      </c>
      <c r="I9" s="3">
        <v>2140</v>
      </c>
      <c r="J9" s="34">
        <v>332</v>
      </c>
      <c r="K9" s="35">
        <f t="shared" ref="K9:K13" si="3">I9/J9</f>
        <v>6.4457831325301207</v>
      </c>
      <c r="L9" s="3">
        <v>1156</v>
      </c>
      <c r="M9" s="34">
        <v>224</v>
      </c>
      <c r="N9" s="35">
        <f t="shared" si="2"/>
        <v>5.1607142857142856</v>
      </c>
      <c r="P9" s="32">
        <f t="shared" ref="P9:P14" si="4">C9+F9+I9+L9</f>
        <v>5359</v>
      </c>
      <c r="Q9" s="32">
        <f>D9+G9+J9+M9</f>
        <v>1157</v>
      </c>
      <c r="R9" s="32">
        <f t="shared" ref="R9:R14" si="5">P9/Q9</f>
        <v>4.6318063958513394</v>
      </c>
    </row>
    <row r="10" spans="1:19" x14ac:dyDescent="0.25">
      <c r="B10" t="s">
        <v>2</v>
      </c>
      <c r="C10" s="3">
        <v>33</v>
      </c>
      <c r="D10" s="3">
        <v>14</v>
      </c>
      <c r="E10" s="35">
        <f t="shared" si="0"/>
        <v>2.3571428571428572</v>
      </c>
      <c r="F10" s="3">
        <v>3</v>
      </c>
      <c r="G10" s="34">
        <v>3</v>
      </c>
      <c r="H10" s="35">
        <f t="shared" si="1"/>
        <v>1</v>
      </c>
      <c r="I10" s="3">
        <v>69</v>
      </c>
      <c r="J10" s="34">
        <v>24</v>
      </c>
      <c r="K10" s="35">
        <f t="shared" si="3"/>
        <v>2.875</v>
      </c>
      <c r="L10" s="3">
        <v>0</v>
      </c>
      <c r="M10" s="34">
        <v>0</v>
      </c>
      <c r="N10" s="35" t="e">
        <f>L10/M10</f>
        <v>#DIV/0!</v>
      </c>
      <c r="P10" s="32">
        <f t="shared" si="4"/>
        <v>105</v>
      </c>
      <c r="Q10" s="32">
        <f t="shared" ref="Q10:Q14" si="6">D10+G10+J10+M10</f>
        <v>41</v>
      </c>
      <c r="R10" s="32">
        <f t="shared" si="5"/>
        <v>2.5609756097560976</v>
      </c>
    </row>
    <row r="11" spans="1:19" x14ac:dyDescent="0.25">
      <c r="B11" t="s">
        <v>3</v>
      </c>
      <c r="C11" s="3">
        <v>389</v>
      </c>
      <c r="D11" s="3">
        <v>128</v>
      </c>
      <c r="E11" s="35">
        <f t="shared" ref="E11" si="7">C11/D11</f>
        <v>3.0390625</v>
      </c>
      <c r="F11" s="3">
        <v>83</v>
      </c>
      <c r="G11" s="34">
        <v>64</v>
      </c>
      <c r="H11" s="35">
        <f t="shared" ref="H11" si="8">F11/G11</f>
        <v>1.296875</v>
      </c>
      <c r="I11" s="3">
        <v>584</v>
      </c>
      <c r="J11" s="34">
        <v>88</v>
      </c>
      <c r="K11" s="35">
        <f t="shared" ref="K11" si="9">I11/J11</f>
        <v>6.6363636363636367</v>
      </c>
      <c r="L11" s="3">
        <v>66</v>
      </c>
      <c r="M11" s="34">
        <v>44</v>
      </c>
      <c r="N11" s="35">
        <f t="shared" ref="N11" si="10">L11/M11</f>
        <v>1.5</v>
      </c>
      <c r="P11" s="32">
        <f t="shared" si="4"/>
        <v>1122</v>
      </c>
      <c r="Q11" s="32">
        <f t="shared" si="6"/>
        <v>324</v>
      </c>
      <c r="R11" s="32">
        <f t="shared" si="5"/>
        <v>3.4629629629629628</v>
      </c>
    </row>
    <row r="12" spans="1:19" x14ac:dyDescent="0.25">
      <c r="B12" t="s">
        <v>4</v>
      </c>
      <c r="C12" s="3">
        <v>41</v>
      </c>
      <c r="D12" s="3">
        <v>24</v>
      </c>
      <c r="E12" s="35">
        <f t="shared" si="0"/>
        <v>1.7083333333333333</v>
      </c>
      <c r="F12" s="3">
        <v>4</v>
      </c>
      <c r="G12" s="34">
        <v>3</v>
      </c>
      <c r="H12" s="35">
        <f t="shared" si="1"/>
        <v>1.3333333333333333</v>
      </c>
      <c r="I12" s="3">
        <v>49</v>
      </c>
      <c r="J12" s="34">
        <v>17</v>
      </c>
      <c r="K12" s="35">
        <f t="shared" si="3"/>
        <v>2.8823529411764706</v>
      </c>
      <c r="L12" s="3">
        <v>3</v>
      </c>
      <c r="M12" s="34">
        <v>2</v>
      </c>
      <c r="N12" s="35">
        <f>L12/M12</f>
        <v>1.5</v>
      </c>
      <c r="P12" s="32">
        <f t="shared" si="4"/>
        <v>97</v>
      </c>
      <c r="Q12" s="32">
        <f t="shared" si="6"/>
        <v>46</v>
      </c>
      <c r="R12" s="32">
        <f t="shared" si="5"/>
        <v>2.1086956521739131</v>
      </c>
    </row>
    <row r="13" spans="1:19" x14ac:dyDescent="0.25">
      <c r="B13" t="s">
        <v>5</v>
      </c>
      <c r="C13" s="3">
        <v>14</v>
      </c>
      <c r="D13" s="3">
        <v>13</v>
      </c>
      <c r="E13" s="35">
        <f t="shared" si="0"/>
        <v>1.0769230769230769</v>
      </c>
      <c r="F13" s="3">
        <v>0</v>
      </c>
      <c r="G13" s="34">
        <v>0</v>
      </c>
      <c r="H13" s="35" t="e">
        <f t="shared" si="1"/>
        <v>#DIV/0!</v>
      </c>
      <c r="I13" s="3">
        <v>8</v>
      </c>
      <c r="J13" s="34">
        <v>4</v>
      </c>
      <c r="K13" s="35">
        <f t="shared" si="3"/>
        <v>2</v>
      </c>
      <c r="L13" s="3">
        <v>10</v>
      </c>
      <c r="M13" s="34">
        <v>2</v>
      </c>
      <c r="N13" s="35">
        <f t="shared" si="2"/>
        <v>5</v>
      </c>
      <c r="P13" s="32">
        <f t="shared" si="4"/>
        <v>32</v>
      </c>
      <c r="Q13" s="32">
        <f t="shared" si="6"/>
        <v>19</v>
      </c>
      <c r="R13" s="32">
        <f t="shared" si="5"/>
        <v>1.6842105263157894</v>
      </c>
    </row>
    <row r="14" spans="1:19" x14ac:dyDescent="0.25">
      <c r="B14" t="s">
        <v>187</v>
      </c>
      <c r="C14" s="3">
        <v>1555</v>
      </c>
      <c r="D14" s="3">
        <v>339</v>
      </c>
      <c r="E14" s="33">
        <f t="shared" si="0"/>
        <v>4.5870206489675516</v>
      </c>
      <c r="F14" s="3">
        <v>533</v>
      </c>
      <c r="G14" s="3">
        <v>249</v>
      </c>
      <c r="H14" s="33">
        <f t="shared" si="1"/>
        <v>2.1405622489959839</v>
      </c>
      <c r="I14" s="3">
        <v>1201</v>
      </c>
      <c r="J14" s="3">
        <v>204</v>
      </c>
      <c r="K14" s="33">
        <f>I14/J14</f>
        <v>5.8872549019607847</v>
      </c>
      <c r="L14" s="3">
        <v>636</v>
      </c>
      <c r="M14" s="3">
        <v>182</v>
      </c>
      <c r="N14" s="35">
        <f t="shared" si="2"/>
        <v>3.4945054945054945</v>
      </c>
      <c r="P14" s="32">
        <f t="shared" si="4"/>
        <v>3925</v>
      </c>
      <c r="Q14" s="32">
        <f t="shared" si="6"/>
        <v>974</v>
      </c>
      <c r="R14" s="32">
        <f t="shared" si="5"/>
        <v>4.0297741273100618</v>
      </c>
    </row>
    <row r="16" spans="1:19" x14ac:dyDescent="0.25">
      <c r="B16" s="255" t="s">
        <v>11</v>
      </c>
      <c r="C16" s="251"/>
      <c r="D16" s="251"/>
      <c r="E16" s="251"/>
      <c r="F16" s="251"/>
      <c r="G16" s="251"/>
      <c r="H16" s="251"/>
      <c r="I16" s="251"/>
      <c r="J16" s="251"/>
      <c r="K16" s="251"/>
      <c r="L16" s="251"/>
      <c r="M16" s="251"/>
      <c r="N16" s="251"/>
      <c r="O16" s="254"/>
      <c r="P16" s="254"/>
      <c r="Q16" s="254"/>
    </row>
    <row r="17" spans="2:19" x14ac:dyDescent="0.25">
      <c r="B17" s="255"/>
      <c r="C17" s="252" t="s">
        <v>27</v>
      </c>
      <c r="D17" s="252"/>
      <c r="E17" s="252"/>
      <c r="F17" s="252" t="s">
        <v>28</v>
      </c>
      <c r="G17" s="252"/>
      <c r="H17" s="252"/>
      <c r="I17" s="252" t="s">
        <v>29</v>
      </c>
      <c r="J17" s="252"/>
      <c r="K17" s="252"/>
      <c r="L17" s="252" t="s">
        <v>30</v>
      </c>
      <c r="M17" s="252"/>
      <c r="N17" s="252"/>
    </row>
    <row r="18" spans="2:19" x14ac:dyDescent="0.25">
      <c r="B18" s="2" t="s">
        <v>9</v>
      </c>
      <c r="C18" s="253"/>
      <c r="D18" s="253"/>
      <c r="E18" s="253"/>
      <c r="F18" s="253"/>
      <c r="G18" s="253"/>
      <c r="H18" s="253"/>
      <c r="I18" s="253"/>
      <c r="J18" s="253"/>
      <c r="K18" s="253"/>
      <c r="L18" s="253"/>
      <c r="M18" s="253"/>
      <c r="N18" s="253"/>
      <c r="O18" s="1"/>
      <c r="P18" s="2"/>
      <c r="Q18" s="1"/>
      <c r="R18" s="1"/>
      <c r="S18" s="2"/>
    </row>
    <row r="19" spans="2:19" x14ac:dyDescent="0.25">
      <c r="B19" s="2"/>
      <c r="C19" s="3" t="s">
        <v>33</v>
      </c>
      <c r="D19" s="3" t="s">
        <v>32</v>
      </c>
      <c r="F19" s="3" t="s">
        <v>33</v>
      </c>
      <c r="G19" s="3" t="s">
        <v>32</v>
      </c>
      <c r="I19" s="3" t="s">
        <v>33</v>
      </c>
      <c r="J19" s="3" t="s">
        <v>32</v>
      </c>
      <c r="L19" s="3" t="s">
        <v>33</v>
      </c>
      <c r="M19" s="3" t="s">
        <v>32</v>
      </c>
      <c r="O19" s="1"/>
      <c r="P19" s="3" t="s">
        <v>33</v>
      </c>
      <c r="Q19" s="3" t="s">
        <v>32</v>
      </c>
      <c r="R19" s="1" t="s">
        <v>257</v>
      </c>
      <c r="S19" s="2"/>
    </row>
    <row r="20" spans="2:19" x14ac:dyDescent="0.25">
      <c r="B20" t="s">
        <v>0</v>
      </c>
      <c r="C20" s="3">
        <f>SUM(C21:C26)</f>
        <v>3578</v>
      </c>
      <c r="D20" s="3">
        <f>SUM(D21:D26)</f>
        <v>899</v>
      </c>
      <c r="E20" s="35">
        <f t="shared" ref="E20:E26" si="11">C20/D20</f>
        <v>3.9799777530589542</v>
      </c>
      <c r="F20" s="3">
        <f t="shared" ref="F20:G20" si="12">SUM(F21:F26)</f>
        <v>1332</v>
      </c>
      <c r="G20" s="3">
        <f t="shared" si="12"/>
        <v>575</v>
      </c>
      <c r="H20" s="35">
        <f t="shared" ref="H20" si="13">F20/G20</f>
        <v>2.3165217391304349</v>
      </c>
      <c r="I20" s="3">
        <f t="shared" ref="I20:J20" si="14">SUM(I21:I26)</f>
        <v>4477</v>
      </c>
      <c r="J20" s="3">
        <f t="shared" si="14"/>
        <v>736</v>
      </c>
      <c r="K20" s="35">
        <f t="shared" ref="K20" si="15">I20/J20</f>
        <v>6.0828804347826084</v>
      </c>
      <c r="L20" s="3">
        <f t="shared" ref="L20:M20" si="16">SUM(L21:L26)</f>
        <v>1665</v>
      </c>
      <c r="M20" s="3">
        <f t="shared" si="16"/>
        <v>492</v>
      </c>
      <c r="N20" s="35">
        <f t="shared" ref="N20" si="17">L20/M20</f>
        <v>3.3841463414634148</v>
      </c>
      <c r="P20" s="32">
        <f>C20+F20+I20+L20</f>
        <v>11052</v>
      </c>
      <c r="Q20" s="32">
        <f>D20+G20+J20+M20</f>
        <v>2702</v>
      </c>
      <c r="R20" s="38">
        <f>P20/Q20</f>
        <v>4.0903034789045147</v>
      </c>
    </row>
    <row r="21" spans="2:19" x14ac:dyDescent="0.25">
      <c r="B21" t="s">
        <v>1</v>
      </c>
      <c r="C21" s="3">
        <v>1610</v>
      </c>
      <c r="D21" s="3">
        <v>376</v>
      </c>
      <c r="E21" s="35">
        <f t="shared" si="11"/>
        <v>4.2819148936170217</v>
      </c>
      <c r="F21" s="3">
        <v>675</v>
      </c>
      <c r="G21" s="34">
        <v>232</v>
      </c>
      <c r="H21" s="35">
        <f t="shared" ref="H21:H26" si="18">F21/G21</f>
        <v>2.9094827586206895</v>
      </c>
      <c r="I21" s="3">
        <v>2317</v>
      </c>
      <c r="J21" s="34">
        <v>361</v>
      </c>
      <c r="K21" s="35">
        <f t="shared" ref="K21:K26" si="19">I21/J21</f>
        <v>6.4182825484764541</v>
      </c>
      <c r="L21" s="3">
        <v>987</v>
      </c>
      <c r="M21" s="34">
        <v>251</v>
      </c>
      <c r="N21" s="35">
        <f t="shared" ref="N21" si="20">L21/M21</f>
        <v>3.9322709163346614</v>
      </c>
      <c r="P21" s="32">
        <f t="shared" ref="P21:P26" si="21">C21+F21+I21+L21</f>
        <v>5589</v>
      </c>
      <c r="Q21" s="32">
        <f t="shared" ref="Q21:Q26" si="22">D21+G21+J21+M21</f>
        <v>1220</v>
      </c>
      <c r="R21" s="38">
        <f t="shared" ref="R21:R26" si="23">P21/Q21</f>
        <v>4.5811475409836069</v>
      </c>
    </row>
    <row r="22" spans="2:19" x14ac:dyDescent="0.25">
      <c r="B22" t="s">
        <v>2</v>
      </c>
      <c r="C22" s="3">
        <v>33</v>
      </c>
      <c r="D22" s="3">
        <v>14</v>
      </c>
      <c r="E22" s="35">
        <f t="shared" si="11"/>
        <v>2.3571428571428572</v>
      </c>
      <c r="F22" s="3">
        <v>1</v>
      </c>
      <c r="G22" s="34">
        <v>1</v>
      </c>
      <c r="H22" s="35">
        <f t="shared" si="18"/>
        <v>1</v>
      </c>
      <c r="I22" s="3">
        <v>82</v>
      </c>
      <c r="J22" s="34">
        <v>23</v>
      </c>
      <c r="K22" s="35">
        <f t="shared" si="19"/>
        <v>3.5652173913043477</v>
      </c>
      <c r="L22" s="3">
        <v>0</v>
      </c>
      <c r="M22" s="34">
        <v>0</v>
      </c>
      <c r="N22" s="35" t="e">
        <f>L22/M22</f>
        <v>#DIV/0!</v>
      </c>
      <c r="P22" s="32">
        <f t="shared" si="21"/>
        <v>116</v>
      </c>
      <c r="Q22" s="32">
        <f t="shared" si="22"/>
        <v>38</v>
      </c>
      <c r="R22" s="38">
        <f t="shared" si="23"/>
        <v>3.0526315789473686</v>
      </c>
    </row>
    <row r="23" spans="2:19" x14ac:dyDescent="0.25">
      <c r="B23" t="s">
        <v>3</v>
      </c>
      <c r="C23" s="3">
        <v>436</v>
      </c>
      <c r="D23" s="3">
        <v>99</v>
      </c>
      <c r="E23" s="35">
        <f t="shared" si="11"/>
        <v>4.404040404040404</v>
      </c>
      <c r="F23" s="3">
        <v>100</v>
      </c>
      <c r="G23" s="34">
        <v>60</v>
      </c>
      <c r="H23" s="35">
        <f t="shared" si="18"/>
        <v>1.6666666666666667</v>
      </c>
      <c r="I23" s="3">
        <v>572</v>
      </c>
      <c r="J23" s="34">
        <v>74</v>
      </c>
      <c r="K23" s="35">
        <f t="shared" si="19"/>
        <v>7.7297297297297298</v>
      </c>
      <c r="L23" s="3">
        <v>88</v>
      </c>
      <c r="M23" s="34">
        <v>49</v>
      </c>
      <c r="N23" s="35">
        <f t="shared" ref="N23" si="24">L23/M23</f>
        <v>1.7959183673469388</v>
      </c>
      <c r="P23" s="32">
        <f t="shared" si="21"/>
        <v>1196</v>
      </c>
      <c r="Q23" s="32">
        <f t="shared" si="22"/>
        <v>282</v>
      </c>
      <c r="R23" s="38">
        <f t="shared" si="23"/>
        <v>4.2411347517730498</v>
      </c>
    </row>
    <row r="24" spans="2:19" x14ac:dyDescent="0.25">
      <c r="B24" t="s">
        <v>4</v>
      </c>
      <c r="C24" s="3">
        <v>59</v>
      </c>
      <c r="D24" s="3">
        <v>37</v>
      </c>
      <c r="E24" s="35">
        <f t="shared" si="11"/>
        <v>1.5945945945945945</v>
      </c>
      <c r="F24" s="3">
        <v>4</v>
      </c>
      <c r="G24" s="34">
        <v>4</v>
      </c>
      <c r="H24" s="35">
        <f t="shared" si="18"/>
        <v>1</v>
      </c>
      <c r="I24" s="3">
        <v>102</v>
      </c>
      <c r="J24" s="34">
        <v>39</v>
      </c>
      <c r="K24" s="35">
        <f t="shared" si="19"/>
        <v>2.6153846153846154</v>
      </c>
      <c r="L24" s="3">
        <v>7</v>
      </c>
      <c r="M24" s="34">
        <v>6</v>
      </c>
      <c r="N24" s="35">
        <f>L24/M24</f>
        <v>1.1666666666666667</v>
      </c>
      <c r="P24" s="32">
        <f t="shared" si="21"/>
        <v>172</v>
      </c>
      <c r="Q24" s="32">
        <f t="shared" si="22"/>
        <v>86</v>
      </c>
      <c r="R24" s="38">
        <f t="shared" si="23"/>
        <v>2</v>
      </c>
    </row>
    <row r="25" spans="2:19" x14ac:dyDescent="0.25">
      <c r="B25" t="s">
        <v>5</v>
      </c>
      <c r="C25" s="3">
        <v>29</v>
      </c>
      <c r="D25" s="3">
        <v>22</v>
      </c>
      <c r="E25" s="35">
        <f t="shared" si="11"/>
        <v>1.3181818181818181</v>
      </c>
      <c r="F25" s="3">
        <v>5</v>
      </c>
      <c r="G25" s="34">
        <v>5</v>
      </c>
      <c r="H25" s="35">
        <f t="shared" si="18"/>
        <v>1</v>
      </c>
      <c r="I25" s="3">
        <v>21</v>
      </c>
      <c r="J25" s="34">
        <v>12</v>
      </c>
      <c r="K25" s="35">
        <f t="shared" si="19"/>
        <v>1.75</v>
      </c>
      <c r="L25" s="3">
        <v>1</v>
      </c>
      <c r="M25" s="34">
        <v>1</v>
      </c>
      <c r="N25" s="35">
        <f t="shared" ref="N25:N26" si="25">L25/M25</f>
        <v>1</v>
      </c>
      <c r="P25" s="32">
        <f t="shared" si="21"/>
        <v>56</v>
      </c>
      <c r="Q25" s="32">
        <f t="shared" si="22"/>
        <v>40</v>
      </c>
      <c r="R25" s="38">
        <f t="shared" si="23"/>
        <v>1.4</v>
      </c>
    </row>
    <row r="26" spans="2:19" x14ac:dyDescent="0.25">
      <c r="B26" t="s">
        <v>187</v>
      </c>
      <c r="C26" s="3">
        <v>1411</v>
      </c>
      <c r="D26" s="3">
        <v>351</v>
      </c>
      <c r="E26" s="3">
        <f t="shared" si="11"/>
        <v>4.0199430199430202</v>
      </c>
      <c r="F26" s="3">
        <v>547</v>
      </c>
      <c r="G26" s="3">
        <v>273</v>
      </c>
      <c r="H26" s="111">
        <f t="shared" si="18"/>
        <v>2.0036630036630036</v>
      </c>
      <c r="I26" s="3">
        <v>1383</v>
      </c>
      <c r="J26" s="3">
        <v>227</v>
      </c>
      <c r="K26" s="33">
        <f t="shared" si="19"/>
        <v>6.0925110132158586</v>
      </c>
      <c r="L26" s="3">
        <v>582</v>
      </c>
      <c r="M26" s="3">
        <v>185</v>
      </c>
      <c r="N26" s="111">
        <f t="shared" si="25"/>
        <v>3.1459459459459458</v>
      </c>
      <c r="P26" s="32">
        <f t="shared" si="21"/>
        <v>3923</v>
      </c>
      <c r="Q26" s="32">
        <f t="shared" si="22"/>
        <v>1036</v>
      </c>
      <c r="R26" s="38">
        <f t="shared" si="23"/>
        <v>3.7866795366795367</v>
      </c>
    </row>
    <row r="28" spans="2:19" x14ac:dyDescent="0.25">
      <c r="B28" s="255" t="s">
        <v>12</v>
      </c>
      <c r="C28" s="251"/>
      <c r="D28" s="251"/>
      <c r="E28" s="251"/>
      <c r="F28" s="251"/>
      <c r="G28" s="251"/>
      <c r="H28" s="251"/>
      <c r="I28" s="251"/>
      <c r="J28" s="251"/>
      <c r="K28" s="251"/>
      <c r="L28" s="251"/>
      <c r="M28" s="251"/>
      <c r="N28" s="251"/>
      <c r="O28" s="254"/>
      <c r="P28" s="254"/>
      <c r="Q28" s="254"/>
    </row>
    <row r="29" spans="2:19" x14ac:dyDescent="0.25">
      <c r="B29" s="255"/>
      <c r="C29" s="252" t="s">
        <v>27</v>
      </c>
      <c r="D29" s="252"/>
      <c r="E29" s="252"/>
      <c r="F29" s="252" t="s">
        <v>28</v>
      </c>
      <c r="G29" s="252"/>
      <c r="H29" s="252"/>
      <c r="I29" s="252" t="s">
        <v>29</v>
      </c>
      <c r="J29" s="252"/>
      <c r="K29" s="252"/>
      <c r="L29" s="252" t="s">
        <v>30</v>
      </c>
      <c r="M29" s="252"/>
      <c r="N29" s="252"/>
    </row>
    <row r="30" spans="2:19" x14ac:dyDescent="0.25">
      <c r="B30" s="2" t="s">
        <v>9</v>
      </c>
      <c r="C30" s="253"/>
      <c r="D30" s="253"/>
      <c r="E30" s="253"/>
      <c r="F30" s="253"/>
      <c r="G30" s="253"/>
      <c r="H30" s="253"/>
      <c r="I30" s="253"/>
      <c r="J30" s="253"/>
      <c r="K30" s="253"/>
      <c r="L30" s="253"/>
      <c r="M30" s="253"/>
      <c r="N30" s="253"/>
      <c r="O30" s="1"/>
      <c r="P30" s="2"/>
      <c r="Q30" s="1"/>
      <c r="R30" s="1"/>
      <c r="S30" s="2"/>
    </row>
    <row r="31" spans="2:19" x14ac:dyDescent="0.25">
      <c r="B31" s="2"/>
      <c r="C31" s="3" t="s">
        <v>33</v>
      </c>
      <c r="D31" s="3" t="s">
        <v>32</v>
      </c>
      <c r="F31" s="3" t="s">
        <v>33</v>
      </c>
      <c r="G31" s="3" t="s">
        <v>32</v>
      </c>
      <c r="I31" s="3" t="s">
        <v>33</v>
      </c>
      <c r="J31" s="3" t="s">
        <v>32</v>
      </c>
      <c r="L31" s="3" t="s">
        <v>33</v>
      </c>
      <c r="M31" s="3" t="s">
        <v>32</v>
      </c>
      <c r="O31" s="1"/>
      <c r="P31" s="3" t="s">
        <v>33</v>
      </c>
      <c r="Q31" s="3" t="s">
        <v>32</v>
      </c>
      <c r="R31" s="1" t="s">
        <v>257</v>
      </c>
      <c r="S31" s="2"/>
    </row>
    <row r="32" spans="2:19" x14ac:dyDescent="0.25">
      <c r="B32" t="s">
        <v>0</v>
      </c>
      <c r="C32" s="3">
        <f>SUM(C33:C38)</f>
        <v>0</v>
      </c>
      <c r="D32" s="3">
        <f>SUM(D33:D38)</f>
        <v>0</v>
      </c>
      <c r="E32" s="35" t="e">
        <f t="shared" ref="E32:E38" si="26">C32/D32</f>
        <v>#DIV/0!</v>
      </c>
      <c r="F32" s="3">
        <f>SUM(F33:F38)</f>
        <v>0</v>
      </c>
      <c r="G32" s="3">
        <f>SUM(G33:G38)</f>
        <v>0</v>
      </c>
      <c r="H32" s="35" t="e">
        <f t="shared" ref="H32" si="27">F32/G32</f>
        <v>#DIV/0!</v>
      </c>
      <c r="I32" s="3">
        <f>SUM(I33:I38)</f>
        <v>0</v>
      </c>
      <c r="J32" s="3">
        <f>SUM(J33:J38)</f>
        <v>0</v>
      </c>
      <c r="K32" s="35" t="e">
        <f t="shared" ref="K32" si="28">I32/J32</f>
        <v>#DIV/0!</v>
      </c>
      <c r="L32" s="3">
        <f>SUM(L33:L38)</f>
        <v>0</v>
      </c>
      <c r="M32" s="3">
        <f>SUM(M33:M38)</f>
        <v>0</v>
      </c>
      <c r="N32" s="35" t="e">
        <f t="shared" ref="N32" si="29">L32/M32</f>
        <v>#DIV/0!</v>
      </c>
      <c r="P32" s="32">
        <f>C32+F32+I32+L32</f>
        <v>0</v>
      </c>
      <c r="Q32" s="32">
        <f>D32+G32+J32+M32</f>
        <v>0</v>
      </c>
      <c r="R32" s="32" t="e">
        <f>P32/Q32</f>
        <v>#DIV/0!</v>
      </c>
    </row>
    <row r="33" spans="2:19" x14ac:dyDescent="0.25">
      <c r="B33" t="s">
        <v>1</v>
      </c>
      <c r="E33" s="35" t="e">
        <f t="shared" si="26"/>
        <v>#DIV/0!</v>
      </c>
      <c r="G33" s="34"/>
      <c r="H33" s="35" t="e">
        <f t="shared" ref="H33:H38" si="30">F33/G33</f>
        <v>#DIV/0!</v>
      </c>
      <c r="J33" s="34"/>
      <c r="K33" s="35" t="e">
        <f t="shared" ref="K33:K38" si="31">I33/J33</f>
        <v>#DIV/0!</v>
      </c>
      <c r="M33" s="34"/>
      <c r="N33" s="35" t="e">
        <f t="shared" ref="N33" si="32">L33/M33</f>
        <v>#DIV/0!</v>
      </c>
      <c r="P33" s="32">
        <f t="shared" ref="P33:P38" si="33">C33+F33+I33+L33</f>
        <v>0</v>
      </c>
      <c r="Q33" s="32">
        <f t="shared" ref="Q33:Q38" si="34">D33+G33+J33+M33</f>
        <v>0</v>
      </c>
      <c r="R33" s="32" t="e">
        <f t="shared" ref="R33:R38" si="35">P33/Q33</f>
        <v>#DIV/0!</v>
      </c>
    </row>
    <row r="34" spans="2:19" x14ac:dyDescent="0.25">
      <c r="B34" t="s">
        <v>2</v>
      </c>
      <c r="E34" s="35" t="e">
        <f t="shared" si="26"/>
        <v>#DIV/0!</v>
      </c>
      <c r="G34" s="34"/>
      <c r="H34" s="35" t="e">
        <f t="shared" si="30"/>
        <v>#DIV/0!</v>
      </c>
      <c r="J34" s="34"/>
      <c r="K34" s="35" t="e">
        <f t="shared" si="31"/>
        <v>#DIV/0!</v>
      </c>
      <c r="M34" s="34"/>
      <c r="N34" s="35">
        <v>0</v>
      </c>
      <c r="P34" s="32">
        <f t="shared" si="33"/>
        <v>0</v>
      </c>
      <c r="Q34" s="32">
        <f t="shared" si="34"/>
        <v>0</v>
      </c>
      <c r="R34" s="32" t="e">
        <f t="shared" si="35"/>
        <v>#DIV/0!</v>
      </c>
    </row>
    <row r="35" spans="2:19" x14ac:dyDescent="0.25">
      <c r="B35" t="s">
        <v>3</v>
      </c>
      <c r="E35" s="35" t="e">
        <f t="shared" si="26"/>
        <v>#DIV/0!</v>
      </c>
      <c r="G35" s="34"/>
      <c r="H35" s="35" t="e">
        <f t="shared" si="30"/>
        <v>#DIV/0!</v>
      </c>
      <c r="J35" s="34"/>
      <c r="K35" s="35" t="e">
        <f t="shared" si="31"/>
        <v>#DIV/0!</v>
      </c>
      <c r="M35" s="34"/>
      <c r="N35" s="35" t="e">
        <f t="shared" ref="N35" si="36">L35/M35</f>
        <v>#DIV/0!</v>
      </c>
      <c r="P35" s="32">
        <f t="shared" si="33"/>
        <v>0</v>
      </c>
      <c r="Q35" s="32">
        <f t="shared" si="34"/>
        <v>0</v>
      </c>
      <c r="R35" s="32" t="e">
        <f t="shared" si="35"/>
        <v>#DIV/0!</v>
      </c>
    </row>
    <row r="36" spans="2:19" x14ac:dyDescent="0.25">
      <c r="B36" t="s">
        <v>4</v>
      </c>
      <c r="E36" s="35" t="e">
        <f t="shared" si="26"/>
        <v>#DIV/0!</v>
      </c>
      <c r="G36" s="34"/>
      <c r="H36" s="35" t="e">
        <f t="shared" si="30"/>
        <v>#DIV/0!</v>
      </c>
      <c r="J36" s="34"/>
      <c r="K36" s="35" t="e">
        <f t="shared" si="31"/>
        <v>#DIV/0!</v>
      </c>
      <c r="M36" s="34"/>
      <c r="N36" s="35" t="e">
        <f>L36/M36</f>
        <v>#DIV/0!</v>
      </c>
      <c r="P36" s="32">
        <f t="shared" si="33"/>
        <v>0</v>
      </c>
      <c r="Q36" s="32">
        <f t="shared" si="34"/>
        <v>0</v>
      </c>
      <c r="R36" s="32" t="e">
        <f t="shared" si="35"/>
        <v>#DIV/0!</v>
      </c>
    </row>
    <row r="37" spans="2:19" x14ac:dyDescent="0.25">
      <c r="B37" t="s">
        <v>5</v>
      </c>
      <c r="E37" s="35" t="e">
        <f t="shared" si="26"/>
        <v>#DIV/0!</v>
      </c>
      <c r="G37" s="34"/>
      <c r="H37" s="35" t="e">
        <f t="shared" si="30"/>
        <v>#DIV/0!</v>
      </c>
      <c r="J37" s="34"/>
      <c r="K37" s="35" t="e">
        <f t="shared" si="31"/>
        <v>#DIV/0!</v>
      </c>
      <c r="M37" s="34"/>
      <c r="N37" s="35" t="e">
        <f t="shared" ref="N37:N38" si="37">L37/M37</f>
        <v>#DIV/0!</v>
      </c>
      <c r="P37" s="32">
        <f t="shared" si="33"/>
        <v>0</v>
      </c>
      <c r="Q37" s="32">
        <f t="shared" si="34"/>
        <v>0</v>
      </c>
      <c r="R37" s="32" t="e">
        <f t="shared" si="35"/>
        <v>#DIV/0!</v>
      </c>
    </row>
    <row r="38" spans="2:19" x14ac:dyDescent="0.25">
      <c r="B38" t="s">
        <v>187</v>
      </c>
      <c r="E38" s="111" t="e">
        <f t="shared" si="26"/>
        <v>#DIV/0!</v>
      </c>
      <c r="H38" s="33" t="e">
        <f t="shared" si="30"/>
        <v>#DIV/0!</v>
      </c>
      <c r="K38" s="33" t="e">
        <f t="shared" si="31"/>
        <v>#DIV/0!</v>
      </c>
      <c r="N38" s="111" t="e">
        <f t="shared" si="37"/>
        <v>#DIV/0!</v>
      </c>
      <c r="P38" s="32">
        <f t="shared" si="33"/>
        <v>0</v>
      </c>
      <c r="Q38" s="32">
        <f t="shared" si="34"/>
        <v>0</v>
      </c>
      <c r="R38" s="32" t="e">
        <f t="shared" si="35"/>
        <v>#DIV/0!</v>
      </c>
    </row>
    <row r="40" spans="2:19" x14ac:dyDescent="0.25">
      <c r="B40" s="255" t="s">
        <v>13</v>
      </c>
      <c r="C40" s="251"/>
      <c r="D40" s="251"/>
      <c r="E40" s="251"/>
      <c r="F40" s="251"/>
      <c r="G40" s="251"/>
      <c r="H40" s="251"/>
      <c r="I40" s="251"/>
      <c r="J40" s="251"/>
      <c r="K40" s="251"/>
      <c r="L40" s="251"/>
      <c r="M40" s="251"/>
      <c r="N40" s="251"/>
      <c r="O40" s="254"/>
      <c r="P40" s="254"/>
      <c r="Q40" s="254"/>
    </row>
    <row r="41" spans="2:19" x14ac:dyDescent="0.25">
      <c r="B41" s="255"/>
      <c r="C41" s="252" t="s">
        <v>27</v>
      </c>
      <c r="D41" s="252"/>
      <c r="E41" s="252"/>
      <c r="F41" s="252" t="s">
        <v>28</v>
      </c>
      <c r="G41" s="252"/>
      <c r="H41" s="252"/>
      <c r="I41" s="252" t="s">
        <v>29</v>
      </c>
      <c r="J41" s="252"/>
      <c r="K41" s="252"/>
      <c r="L41" s="252" t="s">
        <v>30</v>
      </c>
      <c r="M41" s="252"/>
      <c r="N41" s="252"/>
    </row>
    <row r="42" spans="2:19" x14ac:dyDescent="0.25">
      <c r="B42" s="2" t="s">
        <v>9</v>
      </c>
      <c r="C42" s="253"/>
      <c r="D42" s="253"/>
      <c r="E42" s="253"/>
      <c r="F42" s="253"/>
      <c r="G42" s="253"/>
      <c r="H42" s="253"/>
      <c r="I42" s="253"/>
      <c r="J42" s="253"/>
      <c r="K42" s="253"/>
      <c r="L42" s="253"/>
      <c r="M42" s="253"/>
      <c r="N42" s="253"/>
      <c r="O42" s="1"/>
      <c r="P42" s="2"/>
      <c r="Q42" s="1"/>
      <c r="R42" s="1"/>
      <c r="S42" s="2"/>
    </row>
    <row r="43" spans="2:19" x14ac:dyDescent="0.25">
      <c r="B43" s="2"/>
      <c r="C43" s="3" t="s">
        <v>33</v>
      </c>
      <c r="D43" s="3" t="s">
        <v>32</v>
      </c>
      <c r="F43" s="3" t="s">
        <v>33</v>
      </c>
      <c r="G43" s="3" t="s">
        <v>32</v>
      </c>
      <c r="I43" s="3" t="s">
        <v>33</v>
      </c>
      <c r="J43" s="3" t="s">
        <v>32</v>
      </c>
      <c r="L43" s="3" t="s">
        <v>33</v>
      </c>
      <c r="M43" s="3" t="s">
        <v>32</v>
      </c>
      <c r="O43" s="1"/>
      <c r="P43" s="3" t="s">
        <v>33</v>
      </c>
      <c r="Q43" s="3" t="s">
        <v>32</v>
      </c>
      <c r="R43" s="1" t="s">
        <v>257</v>
      </c>
      <c r="S43" s="2"/>
    </row>
    <row r="44" spans="2:19" x14ac:dyDescent="0.25">
      <c r="B44" t="s">
        <v>0</v>
      </c>
      <c r="C44" s="3">
        <f>SUM(C45:C50)</f>
        <v>0</v>
      </c>
      <c r="D44" s="3">
        <f>SUM(D45:D50)</f>
        <v>0</v>
      </c>
      <c r="E44" s="35" t="e">
        <f t="shared" ref="E44:E50" si="38">C44/D44</f>
        <v>#DIV/0!</v>
      </c>
      <c r="F44" s="3">
        <f>SUM(F45:F48)</f>
        <v>0</v>
      </c>
      <c r="G44" s="3">
        <f>SUM(G45:G48)</f>
        <v>0</v>
      </c>
      <c r="H44" s="35" t="e">
        <f t="shared" ref="H44:H50" si="39">F44/G44</f>
        <v>#DIV/0!</v>
      </c>
      <c r="I44" s="3">
        <f t="shared" ref="I44:J44" si="40">SUM(I45:I49)</f>
        <v>0</v>
      </c>
      <c r="J44" s="3">
        <f t="shared" si="40"/>
        <v>0</v>
      </c>
      <c r="K44" s="35" t="e">
        <f t="shared" ref="K44" si="41">I44/J44</f>
        <v>#DIV/0!</v>
      </c>
      <c r="L44" s="3">
        <f t="shared" ref="L44:M44" si="42">SUM(L45:L49)</f>
        <v>0</v>
      </c>
      <c r="M44" s="3">
        <f t="shared" si="42"/>
        <v>0</v>
      </c>
      <c r="N44" s="35" t="e">
        <f t="shared" ref="N44" si="43">L44/M44</f>
        <v>#DIV/0!</v>
      </c>
      <c r="P44" s="32">
        <f>C44+F44+I44+L44</f>
        <v>0</v>
      </c>
      <c r="Q44" s="32">
        <f>D44+G44+J44+M44</f>
        <v>0</v>
      </c>
      <c r="R44" s="32" t="e">
        <f>P44/Q44</f>
        <v>#DIV/0!</v>
      </c>
    </row>
    <row r="45" spans="2:19" x14ac:dyDescent="0.25">
      <c r="B45" t="s">
        <v>1</v>
      </c>
      <c r="E45" s="35" t="e">
        <f t="shared" si="38"/>
        <v>#DIV/0!</v>
      </c>
      <c r="G45" s="34"/>
      <c r="H45" s="35" t="e">
        <f t="shared" si="39"/>
        <v>#DIV/0!</v>
      </c>
      <c r="J45" s="34"/>
      <c r="K45" s="35" t="e">
        <f t="shared" ref="K45:K50" si="44">I45/J45</f>
        <v>#DIV/0!</v>
      </c>
      <c r="M45" s="34"/>
      <c r="N45" s="35" t="e">
        <f t="shared" ref="N45:N50" si="45">L45/M45</f>
        <v>#DIV/0!</v>
      </c>
      <c r="P45" s="32">
        <f>C45+F45+I45+L45</f>
        <v>0</v>
      </c>
      <c r="Q45" s="32">
        <f>D45+G45+J45+M45</f>
        <v>0</v>
      </c>
      <c r="R45" s="32" t="e">
        <f t="shared" ref="R45:R50" si="46">P45/Q45</f>
        <v>#DIV/0!</v>
      </c>
    </row>
    <row r="46" spans="2:19" x14ac:dyDescent="0.25">
      <c r="B46" t="s">
        <v>2</v>
      </c>
      <c r="E46" s="35" t="e">
        <f t="shared" si="38"/>
        <v>#DIV/0!</v>
      </c>
      <c r="G46" s="34"/>
      <c r="H46" s="35" t="e">
        <f t="shared" si="39"/>
        <v>#DIV/0!</v>
      </c>
      <c r="J46" s="34"/>
      <c r="K46" s="35" t="e">
        <f t="shared" si="44"/>
        <v>#DIV/0!</v>
      </c>
      <c r="M46" s="34"/>
      <c r="N46" s="35" t="e">
        <f t="shared" si="45"/>
        <v>#DIV/0!</v>
      </c>
      <c r="P46" s="32">
        <f t="shared" ref="P46:P50" si="47">C46+F46+I46+L46</f>
        <v>0</v>
      </c>
      <c r="Q46" s="32">
        <f t="shared" ref="Q46:Q50" si="48">D46+G46+J46+M46</f>
        <v>0</v>
      </c>
      <c r="R46" s="32" t="e">
        <f t="shared" si="46"/>
        <v>#DIV/0!</v>
      </c>
    </row>
    <row r="47" spans="2:19" x14ac:dyDescent="0.25">
      <c r="B47" t="s">
        <v>3</v>
      </c>
      <c r="E47" s="35" t="e">
        <f t="shared" si="38"/>
        <v>#DIV/0!</v>
      </c>
      <c r="G47" s="34"/>
      <c r="H47" s="35" t="e">
        <f t="shared" si="39"/>
        <v>#DIV/0!</v>
      </c>
      <c r="J47" s="34"/>
      <c r="K47" s="35" t="e">
        <f t="shared" si="44"/>
        <v>#DIV/0!</v>
      </c>
      <c r="M47" s="34"/>
      <c r="N47" s="35" t="e">
        <f t="shared" si="45"/>
        <v>#DIV/0!</v>
      </c>
      <c r="P47" s="32">
        <f t="shared" si="47"/>
        <v>0</v>
      </c>
      <c r="Q47" s="32">
        <f t="shared" si="48"/>
        <v>0</v>
      </c>
      <c r="R47" s="32" t="e">
        <f t="shared" si="46"/>
        <v>#DIV/0!</v>
      </c>
    </row>
    <row r="48" spans="2:19" x14ac:dyDescent="0.25">
      <c r="B48" t="s">
        <v>4</v>
      </c>
      <c r="E48" s="35" t="e">
        <f t="shared" si="38"/>
        <v>#DIV/0!</v>
      </c>
      <c r="G48" s="34"/>
      <c r="H48" s="35" t="e">
        <f t="shared" si="39"/>
        <v>#DIV/0!</v>
      </c>
      <c r="J48" s="34"/>
      <c r="K48" s="35" t="e">
        <f t="shared" si="44"/>
        <v>#DIV/0!</v>
      </c>
      <c r="M48" s="34"/>
      <c r="N48" s="35" t="e">
        <f t="shared" si="45"/>
        <v>#DIV/0!</v>
      </c>
      <c r="P48" s="32">
        <f t="shared" si="47"/>
        <v>0</v>
      </c>
      <c r="Q48" s="32">
        <f t="shared" si="48"/>
        <v>0</v>
      </c>
      <c r="R48" s="32" t="e">
        <f t="shared" si="46"/>
        <v>#DIV/0!</v>
      </c>
    </row>
    <row r="49" spans="2:19" x14ac:dyDescent="0.25">
      <c r="B49" t="s">
        <v>5</v>
      </c>
      <c r="E49" s="35" t="e">
        <f t="shared" si="38"/>
        <v>#DIV/0!</v>
      </c>
      <c r="H49" s="35" t="e">
        <f t="shared" si="39"/>
        <v>#DIV/0!</v>
      </c>
      <c r="J49" s="34"/>
      <c r="K49" s="35" t="e">
        <f t="shared" si="44"/>
        <v>#DIV/0!</v>
      </c>
      <c r="M49" s="34"/>
      <c r="N49" s="35" t="e">
        <f t="shared" si="45"/>
        <v>#DIV/0!</v>
      </c>
      <c r="P49" s="32">
        <f>C45+F45+I49+L49</f>
        <v>0</v>
      </c>
      <c r="Q49" s="32">
        <f>D45+G45+J49+M49</f>
        <v>0</v>
      </c>
      <c r="R49" s="32" t="e">
        <f t="shared" si="46"/>
        <v>#DIV/0!</v>
      </c>
    </row>
    <row r="50" spans="2:19" x14ac:dyDescent="0.25">
      <c r="B50" t="s">
        <v>187</v>
      </c>
      <c r="E50" s="35" t="e">
        <f t="shared" si="38"/>
        <v>#DIV/0!</v>
      </c>
      <c r="H50" s="35" t="e">
        <f t="shared" si="39"/>
        <v>#DIV/0!</v>
      </c>
      <c r="K50" s="35" t="e">
        <f t="shared" si="44"/>
        <v>#DIV/0!</v>
      </c>
      <c r="M50" s="34"/>
      <c r="N50" s="33" t="e">
        <f t="shared" si="45"/>
        <v>#DIV/0!</v>
      </c>
      <c r="P50" s="32">
        <f t="shared" si="47"/>
        <v>0</v>
      </c>
      <c r="Q50" s="32">
        <f t="shared" si="48"/>
        <v>0</v>
      </c>
      <c r="R50" s="32" t="e">
        <f t="shared" si="46"/>
        <v>#DIV/0!</v>
      </c>
    </row>
    <row r="52" spans="2:19" x14ac:dyDescent="0.25">
      <c r="B52" s="255" t="s">
        <v>14</v>
      </c>
      <c r="C52" s="251"/>
      <c r="D52" s="251"/>
      <c r="E52" s="251"/>
      <c r="F52" s="251"/>
      <c r="G52" s="251"/>
      <c r="H52" s="251"/>
      <c r="I52" s="251"/>
      <c r="J52" s="251"/>
      <c r="K52" s="251"/>
      <c r="L52" s="251"/>
      <c r="M52" s="251"/>
      <c r="N52" s="251"/>
      <c r="O52" s="254"/>
      <c r="P52" s="254"/>
      <c r="Q52" s="254"/>
    </row>
    <row r="53" spans="2:19" x14ac:dyDescent="0.25">
      <c r="B53" s="255"/>
      <c r="C53" s="252" t="s">
        <v>27</v>
      </c>
      <c r="D53" s="252"/>
      <c r="E53" s="252"/>
      <c r="F53" s="252" t="s">
        <v>28</v>
      </c>
      <c r="G53" s="252"/>
      <c r="H53" s="252"/>
      <c r="I53" s="252" t="s">
        <v>29</v>
      </c>
      <c r="J53" s="252"/>
      <c r="K53" s="252"/>
      <c r="L53" s="252" t="s">
        <v>30</v>
      </c>
      <c r="M53" s="252"/>
      <c r="N53" s="252"/>
    </row>
    <row r="54" spans="2:19" x14ac:dyDescent="0.25">
      <c r="B54" s="2" t="s">
        <v>9</v>
      </c>
      <c r="C54" s="253"/>
      <c r="D54" s="253"/>
      <c r="E54" s="253"/>
      <c r="F54" s="253"/>
      <c r="G54" s="253"/>
      <c r="H54" s="253"/>
      <c r="I54" s="253"/>
      <c r="J54" s="253"/>
      <c r="K54" s="253"/>
      <c r="L54" s="253"/>
      <c r="M54" s="253"/>
      <c r="N54" s="253"/>
      <c r="O54" s="1"/>
      <c r="P54" s="2"/>
      <c r="Q54" s="1"/>
      <c r="R54" s="1"/>
      <c r="S54" s="2"/>
    </row>
    <row r="55" spans="2:19" x14ac:dyDescent="0.25">
      <c r="B55" s="2"/>
      <c r="C55" s="3" t="s">
        <v>33</v>
      </c>
      <c r="D55" s="3" t="s">
        <v>32</v>
      </c>
      <c r="F55" s="3" t="s">
        <v>33</v>
      </c>
      <c r="G55" s="3" t="s">
        <v>32</v>
      </c>
      <c r="I55" s="3" t="s">
        <v>33</v>
      </c>
      <c r="J55" s="3" t="s">
        <v>32</v>
      </c>
      <c r="L55" s="3" t="s">
        <v>33</v>
      </c>
      <c r="M55" s="3" t="s">
        <v>32</v>
      </c>
      <c r="O55" s="1"/>
      <c r="P55" s="3" t="s">
        <v>33</v>
      </c>
      <c r="Q55" s="3" t="s">
        <v>32</v>
      </c>
      <c r="R55" s="1" t="s">
        <v>257</v>
      </c>
      <c r="S55" s="2"/>
    </row>
    <row r="56" spans="2:19" x14ac:dyDescent="0.25">
      <c r="B56" t="s">
        <v>0</v>
      </c>
      <c r="C56" s="3">
        <f>SUM(C57:C62)</f>
        <v>0</v>
      </c>
      <c r="D56" s="3">
        <f>SUM(D57:D62)</f>
        <v>0</v>
      </c>
      <c r="E56" s="35" t="e">
        <f t="shared" ref="E56:E62" si="49">C56/D56</f>
        <v>#DIV/0!</v>
      </c>
      <c r="F56" s="3">
        <f t="shared" ref="F56:G56" si="50">SUM(F57:F61)</f>
        <v>0</v>
      </c>
      <c r="G56" s="3">
        <f t="shared" si="50"/>
        <v>0</v>
      </c>
      <c r="H56" s="35" t="e">
        <f t="shared" ref="H56" si="51">F56/G56</f>
        <v>#DIV/0!</v>
      </c>
      <c r="I56" s="3">
        <f t="shared" ref="I56:J56" si="52">SUM(I57:I61)</f>
        <v>0</v>
      </c>
      <c r="J56" s="3">
        <f t="shared" si="52"/>
        <v>0</v>
      </c>
      <c r="K56" s="35" t="e">
        <f t="shared" ref="K56" si="53">I56/J56</f>
        <v>#DIV/0!</v>
      </c>
      <c r="L56" s="3">
        <f t="shared" ref="L56:M56" si="54">SUM(L57:L61)</f>
        <v>0</v>
      </c>
      <c r="M56" s="3">
        <f t="shared" si="54"/>
        <v>0</v>
      </c>
      <c r="N56" s="35" t="e">
        <f t="shared" ref="N56" si="55">L56/M56</f>
        <v>#DIV/0!</v>
      </c>
      <c r="P56" s="32">
        <f t="shared" ref="P56:P62" si="56">C56+F56+I56+L56</f>
        <v>0</v>
      </c>
      <c r="Q56" s="32">
        <f t="shared" ref="Q56:Q62" si="57">D56+G56+J56+M56</f>
        <v>0</v>
      </c>
      <c r="R56" s="32" t="e">
        <f>P56/Q56</f>
        <v>#DIV/0!</v>
      </c>
    </row>
    <row r="57" spans="2:19" x14ac:dyDescent="0.25">
      <c r="B57" t="s">
        <v>1</v>
      </c>
      <c r="E57" s="35" t="e">
        <f t="shared" si="49"/>
        <v>#DIV/0!</v>
      </c>
      <c r="G57" s="34"/>
      <c r="H57" s="35" t="e">
        <f t="shared" ref="H57:H62" si="58">F57/G57</f>
        <v>#DIV/0!</v>
      </c>
      <c r="J57" s="34"/>
      <c r="K57" s="35" t="e">
        <f t="shared" ref="K57:K62" si="59">I57/J57</f>
        <v>#DIV/0!</v>
      </c>
      <c r="M57" s="34"/>
      <c r="N57" s="35" t="e">
        <f t="shared" ref="N57" si="60">L57/M57</f>
        <v>#DIV/0!</v>
      </c>
      <c r="P57" s="32">
        <f t="shared" si="56"/>
        <v>0</v>
      </c>
      <c r="Q57" s="32">
        <f t="shared" si="57"/>
        <v>0</v>
      </c>
      <c r="R57" s="32" t="e">
        <f t="shared" ref="R57:R62" si="61">P57/Q57</f>
        <v>#DIV/0!</v>
      </c>
    </row>
    <row r="58" spans="2:19" x14ac:dyDescent="0.25">
      <c r="B58" t="s">
        <v>2</v>
      </c>
      <c r="E58" s="35" t="e">
        <f t="shared" si="49"/>
        <v>#DIV/0!</v>
      </c>
      <c r="G58" s="34"/>
      <c r="H58" s="35" t="e">
        <f t="shared" si="58"/>
        <v>#DIV/0!</v>
      </c>
      <c r="J58" s="34"/>
      <c r="K58" s="35" t="e">
        <f t="shared" si="59"/>
        <v>#DIV/0!</v>
      </c>
      <c r="M58" s="34"/>
      <c r="N58" s="35">
        <v>0</v>
      </c>
      <c r="P58" s="32">
        <f t="shared" si="56"/>
        <v>0</v>
      </c>
      <c r="Q58" s="32">
        <f t="shared" si="57"/>
        <v>0</v>
      </c>
      <c r="R58" s="32" t="e">
        <f t="shared" si="61"/>
        <v>#DIV/0!</v>
      </c>
    </row>
    <row r="59" spans="2:19" x14ac:dyDescent="0.25">
      <c r="B59" t="s">
        <v>3</v>
      </c>
      <c r="E59" s="35" t="e">
        <f t="shared" si="49"/>
        <v>#DIV/0!</v>
      </c>
      <c r="G59" s="34"/>
      <c r="H59" s="35" t="e">
        <f t="shared" si="58"/>
        <v>#DIV/0!</v>
      </c>
      <c r="J59" s="34"/>
      <c r="K59" s="35" t="e">
        <f t="shared" si="59"/>
        <v>#DIV/0!</v>
      </c>
      <c r="M59" s="34"/>
      <c r="N59" s="35" t="e">
        <f t="shared" ref="N59" si="62">L59/M59</f>
        <v>#DIV/0!</v>
      </c>
      <c r="P59" s="32">
        <f t="shared" si="56"/>
        <v>0</v>
      </c>
      <c r="Q59" s="32">
        <f t="shared" si="57"/>
        <v>0</v>
      </c>
      <c r="R59" s="32" t="e">
        <f t="shared" si="61"/>
        <v>#DIV/0!</v>
      </c>
    </row>
    <row r="60" spans="2:19" x14ac:dyDescent="0.25">
      <c r="B60" t="s">
        <v>4</v>
      </c>
      <c r="E60" s="35" t="e">
        <f t="shared" si="49"/>
        <v>#DIV/0!</v>
      </c>
      <c r="G60" s="34"/>
      <c r="H60" s="35" t="e">
        <f t="shared" si="58"/>
        <v>#DIV/0!</v>
      </c>
      <c r="J60" s="34"/>
      <c r="K60" s="35" t="e">
        <f t="shared" si="59"/>
        <v>#DIV/0!</v>
      </c>
      <c r="M60" s="34"/>
      <c r="N60" s="35">
        <v>0</v>
      </c>
      <c r="P60" s="32">
        <f t="shared" si="56"/>
        <v>0</v>
      </c>
      <c r="Q60" s="32">
        <f t="shared" si="57"/>
        <v>0</v>
      </c>
      <c r="R60" s="32" t="e">
        <f t="shared" si="61"/>
        <v>#DIV/0!</v>
      </c>
    </row>
    <row r="61" spans="2:19" x14ac:dyDescent="0.25">
      <c r="B61" t="s">
        <v>5</v>
      </c>
      <c r="E61" s="35" t="e">
        <f t="shared" si="49"/>
        <v>#DIV/0!</v>
      </c>
      <c r="G61" s="34"/>
      <c r="H61" s="35" t="e">
        <f t="shared" si="58"/>
        <v>#DIV/0!</v>
      </c>
      <c r="J61" s="34"/>
      <c r="K61" s="35" t="e">
        <f t="shared" si="59"/>
        <v>#DIV/0!</v>
      </c>
      <c r="M61" s="34"/>
      <c r="N61" s="35" t="e">
        <f t="shared" ref="N61:N62" si="63">L61/M61</f>
        <v>#DIV/0!</v>
      </c>
      <c r="P61" s="32">
        <f t="shared" si="56"/>
        <v>0</v>
      </c>
      <c r="Q61" s="32">
        <f t="shared" si="57"/>
        <v>0</v>
      </c>
      <c r="R61" s="32" t="e">
        <f t="shared" si="61"/>
        <v>#DIV/0!</v>
      </c>
    </row>
    <row r="62" spans="2:19" x14ac:dyDescent="0.25">
      <c r="B62" t="s">
        <v>187</v>
      </c>
      <c r="E62" s="35" t="e">
        <f t="shared" si="49"/>
        <v>#DIV/0!</v>
      </c>
      <c r="H62" s="35" t="e">
        <f t="shared" si="58"/>
        <v>#DIV/0!</v>
      </c>
      <c r="K62" s="35" t="e">
        <f t="shared" si="59"/>
        <v>#DIV/0!</v>
      </c>
      <c r="N62" s="35" t="e">
        <f t="shared" si="63"/>
        <v>#DIV/0!</v>
      </c>
      <c r="P62" s="32">
        <f t="shared" si="56"/>
        <v>0</v>
      </c>
      <c r="Q62" s="32">
        <f t="shared" si="57"/>
        <v>0</v>
      </c>
      <c r="R62" s="32" t="e">
        <f t="shared" si="61"/>
        <v>#DIV/0!</v>
      </c>
    </row>
    <row r="64" spans="2:19" x14ac:dyDescent="0.25">
      <c r="B64" s="255" t="s">
        <v>15</v>
      </c>
      <c r="C64" s="251"/>
      <c r="D64" s="251"/>
      <c r="E64" s="251"/>
      <c r="F64" s="251"/>
      <c r="G64" s="251"/>
      <c r="H64" s="251"/>
      <c r="I64" s="251"/>
      <c r="J64" s="251"/>
      <c r="K64" s="251"/>
      <c r="L64" s="251"/>
      <c r="M64" s="251"/>
      <c r="N64" s="251"/>
      <c r="O64" s="254"/>
      <c r="P64" s="254"/>
      <c r="Q64" s="254"/>
    </row>
    <row r="65" spans="2:19" x14ac:dyDescent="0.25">
      <c r="B65" s="255"/>
      <c r="C65" s="252" t="s">
        <v>27</v>
      </c>
      <c r="D65" s="252"/>
      <c r="E65" s="252"/>
      <c r="F65" s="252" t="s">
        <v>28</v>
      </c>
      <c r="G65" s="252"/>
      <c r="H65" s="252"/>
      <c r="I65" s="252" t="s">
        <v>29</v>
      </c>
      <c r="J65" s="252"/>
      <c r="K65" s="252"/>
      <c r="L65" s="252" t="s">
        <v>30</v>
      </c>
      <c r="M65" s="252"/>
      <c r="N65" s="252"/>
    </row>
    <row r="66" spans="2:19" x14ac:dyDescent="0.25">
      <c r="B66" s="2" t="s">
        <v>9</v>
      </c>
      <c r="C66" s="253"/>
      <c r="D66" s="253"/>
      <c r="E66" s="253"/>
      <c r="F66" s="253"/>
      <c r="G66" s="253"/>
      <c r="H66" s="253"/>
      <c r="I66" s="253"/>
      <c r="J66" s="253"/>
      <c r="K66" s="253"/>
      <c r="L66" s="253"/>
      <c r="M66" s="253"/>
      <c r="N66" s="253"/>
      <c r="O66" s="1"/>
      <c r="P66" s="2"/>
      <c r="Q66" s="1"/>
      <c r="R66" s="1"/>
      <c r="S66" s="2"/>
    </row>
    <row r="67" spans="2:19" x14ac:dyDescent="0.25">
      <c r="B67" s="2"/>
      <c r="C67" s="3" t="s">
        <v>33</v>
      </c>
      <c r="D67" s="3" t="s">
        <v>32</v>
      </c>
      <c r="F67" s="3" t="s">
        <v>33</v>
      </c>
      <c r="G67" s="3" t="s">
        <v>32</v>
      </c>
      <c r="I67" s="3" t="s">
        <v>33</v>
      </c>
      <c r="J67" s="3" t="s">
        <v>32</v>
      </c>
      <c r="L67" s="3" t="s">
        <v>33</v>
      </c>
      <c r="M67" s="3" t="s">
        <v>32</v>
      </c>
      <c r="O67" s="1"/>
      <c r="P67" s="3" t="s">
        <v>33</v>
      </c>
      <c r="Q67" s="3" t="s">
        <v>32</v>
      </c>
      <c r="R67" s="1" t="s">
        <v>257</v>
      </c>
      <c r="S67" s="2"/>
    </row>
    <row r="68" spans="2:19" x14ac:dyDescent="0.25">
      <c r="B68" t="s">
        <v>0</v>
      </c>
      <c r="C68" s="3">
        <f>SUM(C69:C74)</f>
        <v>0</v>
      </c>
      <c r="D68" s="3">
        <f>SUM(D69:D74)</f>
        <v>0</v>
      </c>
      <c r="E68" s="35" t="e">
        <f t="shared" ref="E68" si="64">C68/D68</f>
        <v>#DIV/0!</v>
      </c>
      <c r="F68" s="3">
        <f>SUM(F69:F74)</f>
        <v>0</v>
      </c>
      <c r="G68" s="3">
        <f>SUM(G69:G74)</f>
        <v>0</v>
      </c>
      <c r="H68" s="35" t="e">
        <f t="shared" ref="H68" si="65">F68/G68</f>
        <v>#DIV/0!</v>
      </c>
      <c r="I68" s="3">
        <f t="shared" ref="I68:J68" si="66">SUM(I69:I74)</f>
        <v>0</v>
      </c>
      <c r="J68" s="3">
        <f t="shared" si="66"/>
        <v>0</v>
      </c>
      <c r="K68" s="35" t="e">
        <f t="shared" ref="K68" si="67">I68/J68</f>
        <v>#DIV/0!</v>
      </c>
      <c r="L68" s="3">
        <f t="shared" ref="L68:M68" si="68">SUM(L69:L74)</f>
        <v>0</v>
      </c>
      <c r="M68" s="3">
        <f t="shared" si="68"/>
        <v>0</v>
      </c>
      <c r="N68" s="35" t="e">
        <f t="shared" ref="N68" si="69">L68/M68</f>
        <v>#DIV/0!</v>
      </c>
      <c r="P68" s="32">
        <f t="shared" ref="P68" si="70">C68+F68+I68+L68</f>
        <v>0</v>
      </c>
      <c r="Q68" s="32">
        <f t="shared" ref="Q68" si="71">D68+G68+J68+M68</f>
        <v>0</v>
      </c>
      <c r="R68" s="32" t="e">
        <f>P68/Q68</f>
        <v>#DIV/0!</v>
      </c>
    </row>
    <row r="69" spans="2:19" x14ac:dyDescent="0.25">
      <c r="B69" t="s">
        <v>1</v>
      </c>
      <c r="C69" s="124"/>
      <c r="D69" s="124"/>
      <c r="E69" s="35" t="e">
        <f t="shared" ref="E69:E74" si="72">C69/D69</f>
        <v>#DIV/0!</v>
      </c>
      <c r="F69" s="124"/>
      <c r="G69" s="124"/>
      <c r="H69" s="35">
        <v>2.8704663212435233</v>
      </c>
      <c r="K69" s="35">
        <v>7.4258675078864353</v>
      </c>
      <c r="L69" s="124"/>
      <c r="M69" s="124"/>
      <c r="N69" s="35">
        <v>3.6851851851851851</v>
      </c>
      <c r="P69" s="32">
        <f t="shared" ref="P69:Q74" si="73">C69+F69+I69+L69</f>
        <v>0</v>
      </c>
      <c r="Q69" s="32">
        <f t="shared" si="73"/>
        <v>0</v>
      </c>
      <c r="R69" s="32" t="e">
        <f t="shared" ref="R69:R74" si="74">P69/Q69</f>
        <v>#DIV/0!</v>
      </c>
    </row>
    <row r="70" spans="2:19" x14ac:dyDescent="0.25">
      <c r="B70" t="s">
        <v>2</v>
      </c>
      <c r="E70" s="35" t="e">
        <f t="shared" si="72"/>
        <v>#DIV/0!</v>
      </c>
      <c r="G70" s="34"/>
      <c r="H70" s="35" t="e">
        <f>F70/G70</f>
        <v>#DIV/0!</v>
      </c>
      <c r="K70" s="35" t="e">
        <f t="shared" ref="K70:K74" si="75">I70/J70</f>
        <v>#DIV/0!</v>
      </c>
      <c r="M70" s="34"/>
      <c r="N70" s="35" t="e">
        <f>L70/M70</f>
        <v>#DIV/0!</v>
      </c>
      <c r="P70" s="32">
        <f t="shared" si="73"/>
        <v>0</v>
      </c>
      <c r="Q70" s="32">
        <f t="shared" si="73"/>
        <v>0</v>
      </c>
      <c r="R70" s="32" t="e">
        <f t="shared" si="74"/>
        <v>#DIV/0!</v>
      </c>
    </row>
    <row r="71" spans="2:19" x14ac:dyDescent="0.25">
      <c r="B71" t="s">
        <v>3</v>
      </c>
      <c r="C71" s="124"/>
      <c r="E71" s="35" t="e">
        <f t="shared" si="72"/>
        <v>#DIV/0!</v>
      </c>
      <c r="F71" s="124"/>
      <c r="G71" s="34"/>
      <c r="H71" s="35" t="e">
        <f>F71/G71</f>
        <v>#DIV/0!</v>
      </c>
      <c r="K71" s="35" t="e">
        <f t="shared" si="75"/>
        <v>#DIV/0!</v>
      </c>
      <c r="M71" s="34"/>
      <c r="N71" s="35" t="e">
        <f t="shared" ref="N71" si="76">L71/M71</f>
        <v>#DIV/0!</v>
      </c>
      <c r="P71" s="32">
        <f t="shared" si="73"/>
        <v>0</v>
      </c>
      <c r="Q71" s="32">
        <f t="shared" si="73"/>
        <v>0</v>
      </c>
      <c r="R71" s="32" t="e">
        <f t="shared" si="74"/>
        <v>#DIV/0!</v>
      </c>
    </row>
    <row r="72" spans="2:19" x14ac:dyDescent="0.25">
      <c r="B72" t="s">
        <v>4</v>
      </c>
      <c r="E72" s="35" t="e">
        <f t="shared" si="72"/>
        <v>#DIV/0!</v>
      </c>
      <c r="G72" s="34"/>
      <c r="H72" s="35" t="e">
        <f>F72/G72</f>
        <v>#DIV/0!</v>
      </c>
      <c r="K72" s="35" t="e">
        <f t="shared" si="75"/>
        <v>#DIV/0!</v>
      </c>
      <c r="M72" s="34"/>
      <c r="N72" s="35" t="e">
        <f>L72/M72</f>
        <v>#DIV/0!</v>
      </c>
      <c r="P72" s="32">
        <f t="shared" si="73"/>
        <v>0</v>
      </c>
      <c r="Q72" s="32">
        <f t="shared" si="73"/>
        <v>0</v>
      </c>
      <c r="R72" s="32" t="e">
        <f t="shared" si="74"/>
        <v>#DIV/0!</v>
      </c>
    </row>
    <row r="73" spans="2:19" x14ac:dyDescent="0.25">
      <c r="B73" t="s">
        <v>5</v>
      </c>
      <c r="E73" s="35" t="e">
        <f t="shared" si="72"/>
        <v>#DIV/0!</v>
      </c>
      <c r="G73" s="34"/>
      <c r="H73" s="35" t="e">
        <f>F73/G73</f>
        <v>#DIV/0!</v>
      </c>
      <c r="K73" s="35" t="e">
        <f t="shared" si="75"/>
        <v>#DIV/0!</v>
      </c>
      <c r="M73" s="34"/>
      <c r="N73" s="35" t="e">
        <f t="shared" ref="N73:N74" si="77">L73/M73</f>
        <v>#DIV/0!</v>
      </c>
      <c r="P73" s="32">
        <f t="shared" si="73"/>
        <v>0</v>
      </c>
      <c r="Q73" s="32">
        <f t="shared" si="73"/>
        <v>0</v>
      </c>
      <c r="R73" s="32" t="e">
        <f t="shared" si="74"/>
        <v>#DIV/0!</v>
      </c>
    </row>
    <row r="74" spans="2:19" x14ac:dyDescent="0.25">
      <c r="B74" t="s">
        <v>187</v>
      </c>
      <c r="C74" s="124"/>
      <c r="E74" s="33" t="e">
        <f t="shared" si="72"/>
        <v>#DIV/0!</v>
      </c>
      <c r="F74" s="124"/>
      <c r="H74" s="33" t="e">
        <f>F74/G74</f>
        <v>#DIV/0!</v>
      </c>
      <c r="K74" s="33" t="e">
        <f t="shared" si="75"/>
        <v>#DIV/0!</v>
      </c>
      <c r="L74" s="124"/>
      <c r="N74" s="33" t="e">
        <f t="shared" si="77"/>
        <v>#DIV/0!</v>
      </c>
      <c r="P74" s="32">
        <f t="shared" si="73"/>
        <v>0</v>
      </c>
      <c r="Q74" s="32">
        <f t="shared" si="73"/>
        <v>0</v>
      </c>
      <c r="R74" s="32" t="e">
        <f t="shared" si="74"/>
        <v>#DIV/0!</v>
      </c>
    </row>
    <row r="76" spans="2:19" x14ac:dyDescent="0.25">
      <c r="B76" s="250" t="s">
        <v>16</v>
      </c>
      <c r="C76" s="251"/>
      <c r="D76" s="251"/>
      <c r="E76" s="251"/>
      <c r="F76" s="251"/>
      <c r="G76" s="251"/>
      <c r="H76" s="251"/>
      <c r="I76" s="251"/>
      <c r="J76" s="251"/>
      <c r="K76" s="251"/>
      <c r="L76" s="251"/>
      <c r="M76" s="251"/>
      <c r="N76" s="251"/>
    </row>
    <row r="77" spans="2:19" x14ac:dyDescent="0.25">
      <c r="B77" s="250"/>
      <c r="C77" s="252" t="s">
        <v>27</v>
      </c>
      <c r="D77" s="252"/>
      <c r="E77" s="252"/>
      <c r="F77" s="252" t="s">
        <v>28</v>
      </c>
      <c r="G77" s="252"/>
      <c r="H77" s="252"/>
      <c r="I77" s="252" t="s">
        <v>29</v>
      </c>
      <c r="J77" s="252"/>
      <c r="K77" s="252"/>
      <c r="L77" s="252" t="s">
        <v>30</v>
      </c>
      <c r="M77" s="252"/>
      <c r="N77" s="252"/>
    </row>
    <row r="78" spans="2:19" x14ac:dyDescent="0.25">
      <c r="B78" s="2" t="s">
        <v>9</v>
      </c>
      <c r="C78" s="253"/>
      <c r="D78" s="253"/>
      <c r="E78" s="253"/>
      <c r="F78" s="253"/>
      <c r="G78" s="253"/>
      <c r="H78" s="253"/>
      <c r="I78" s="253"/>
      <c r="J78" s="253"/>
      <c r="K78" s="253"/>
      <c r="L78" s="253"/>
      <c r="M78" s="253"/>
      <c r="N78" s="253"/>
    </row>
    <row r="79" spans="2:19" x14ac:dyDescent="0.25">
      <c r="B79" s="2"/>
      <c r="C79" s="3" t="s">
        <v>33</v>
      </c>
      <c r="D79" s="3" t="s">
        <v>32</v>
      </c>
      <c r="F79" s="3" t="s">
        <v>33</v>
      </c>
      <c r="G79" s="3" t="s">
        <v>32</v>
      </c>
      <c r="I79" s="3" t="s">
        <v>33</v>
      </c>
      <c r="J79" s="3" t="s">
        <v>32</v>
      </c>
      <c r="L79" s="3" t="s">
        <v>33</v>
      </c>
      <c r="M79" s="3" t="s">
        <v>32</v>
      </c>
      <c r="P79" s="3" t="s">
        <v>33</v>
      </c>
      <c r="Q79" s="3" t="s">
        <v>32</v>
      </c>
      <c r="R79" s="1" t="s">
        <v>257</v>
      </c>
    </row>
    <row r="80" spans="2:19" x14ac:dyDescent="0.25">
      <c r="B80" t="s">
        <v>0</v>
      </c>
      <c r="C80" s="124">
        <f>SUM(C81:C86)</f>
        <v>0</v>
      </c>
      <c r="D80" s="124">
        <f>SUM(D81:D86)</f>
        <v>0</v>
      </c>
      <c r="E80" s="35" t="e">
        <f t="shared" ref="E80" si="78">C80/D80</f>
        <v>#DIV/0!</v>
      </c>
      <c r="F80" s="124">
        <f>SUM(F81:F86)</f>
        <v>0</v>
      </c>
      <c r="G80" s="124">
        <f>SUM(G81:G86)</f>
        <v>0</v>
      </c>
      <c r="H80" s="35" t="e">
        <f t="shared" ref="H80:H86" si="79">F80/G80</f>
        <v>#DIV/0!</v>
      </c>
      <c r="I80" s="3">
        <f>SUM(I81:I86)</f>
        <v>0</v>
      </c>
      <c r="J80" s="3">
        <f>SUM(J81:J86)</f>
        <v>0</v>
      </c>
      <c r="K80" s="35" t="e">
        <f t="shared" ref="K80:K86" si="80">I80/J80</f>
        <v>#DIV/0!</v>
      </c>
      <c r="L80" s="124">
        <f>SUM(L81:L86)</f>
        <v>0</v>
      </c>
      <c r="M80" s="124">
        <f>SUM(M81:M86)</f>
        <v>0</v>
      </c>
      <c r="N80" s="35" t="e">
        <f t="shared" ref="N80:N86" si="81">L80/M80</f>
        <v>#DIV/0!</v>
      </c>
      <c r="P80" s="32">
        <f t="shared" ref="P80:Q80" si="82">C80+F80+I80+L80</f>
        <v>0</v>
      </c>
      <c r="Q80" s="32">
        <f t="shared" si="82"/>
        <v>0</v>
      </c>
      <c r="R80" s="32" t="e">
        <f>E80+H80+K80+N80</f>
        <v>#DIV/0!</v>
      </c>
      <c r="S80" s="32" t="e">
        <f>Q80/R80</f>
        <v>#DIV/0!</v>
      </c>
    </row>
    <row r="81" spans="2:19" x14ac:dyDescent="0.25">
      <c r="B81" t="s">
        <v>1</v>
      </c>
      <c r="C81" s="124"/>
      <c r="D81" s="124"/>
      <c r="E81" s="35" t="e">
        <f t="shared" ref="E81:E86" si="83">C81/D81</f>
        <v>#DIV/0!</v>
      </c>
      <c r="F81" s="124"/>
      <c r="G81" s="124"/>
      <c r="H81" s="35" t="e">
        <f t="shared" si="79"/>
        <v>#DIV/0!</v>
      </c>
      <c r="K81" s="35" t="e">
        <f t="shared" si="80"/>
        <v>#DIV/0!</v>
      </c>
      <c r="L81" s="124"/>
      <c r="M81" s="124"/>
      <c r="N81" s="35" t="e">
        <f t="shared" si="81"/>
        <v>#DIV/0!</v>
      </c>
      <c r="P81" s="32">
        <f t="shared" ref="P81:Q86" si="84">C81+F81+I81+L81</f>
        <v>0</v>
      </c>
      <c r="Q81" s="32">
        <f t="shared" si="84"/>
        <v>0</v>
      </c>
      <c r="R81" s="32" t="e">
        <f t="shared" ref="R81:R85" si="85">E81+H81+K81+N81</f>
        <v>#DIV/0!</v>
      </c>
      <c r="S81" s="32" t="e">
        <f t="shared" ref="S81:S85" si="86">Q81/R81</f>
        <v>#DIV/0!</v>
      </c>
    </row>
    <row r="82" spans="2:19" x14ac:dyDescent="0.25">
      <c r="B82" t="s">
        <v>2</v>
      </c>
      <c r="E82" s="35" t="e">
        <f t="shared" si="83"/>
        <v>#DIV/0!</v>
      </c>
      <c r="G82" s="34"/>
      <c r="H82" s="35" t="e">
        <f t="shared" si="79"/>
        <v>#DIV/0!</v>
      </c>
      <c r="K82" s="35" t="e">
        <f t="shared" si="80"/>
        <v>#DIV/0!</v>
      </c>
      <c r="M82" s="34"/>
      <c r="N82" s="35" t="e">
        <f t="shared" si="81"/>
        <v>#DIV/0!</v>
      </c>
      <c r="P82" s="32">
        <f t="shared" si="84"/>
        <v>0</v>
      </c>
      <c r="Q82" s="32">
        <f t="shared" si="84"/>
        <v>0</v>
      </c>
      <c r="R82" s="32" t="e">
        <f t="shared" si="85"/>
        <v>#DIV/0!</v>
      </c>
      <c r="S82" s="32" t="e">
        <f t="shared" si="86"/>
        <v>#DIV/0!</v>
      </c>
    </row>
    <row r="83" spans="2:19" x14ac:dyDescent="0.25">
      <c r="B83" t="s">
        <v>3</v>
      </c>
      <c r="C83" s="124"/>
      <c r="E83" s="35" t="e">
        <f t="shared" si="83"/>
        <v>#DIV/0!</v>
      </c>
      <c r="F83" s="124"/>
      <c r="G83" s="34"/>
      <c r="H83" s="35" t="e">
        <f t="shared" si="79"/>
        <v>#DIV/0!</v>
      </c>
      <c r="K83" s="35" t="e">
        <f t="shared" si="80"/>
        <v>#DIV/0!</v>
      </c>
      <c r="M83" s="34"/>
      <c r="N83" s="35" t="e">
        <f t="shared" si="81"/>
        <v>#DIV/0!</v>
      </c>
      <c r="P83" s="32">
        <f t="shared" si="84"/>
        <v>0</v>
      </c>
      <c r="Q83" s="32">
        <f t="shared" si="84"/>
        <v>0</v>
      </c>
      <c r="R83" s="32" t="e">
        <f t="shared" si="85"/>
        <v>#DIV/0!</v>
      </c>
      <c r="S83" s="32" t="e">
        <f t="shared" si="86"/>
        <v>#DIV/0!</v>
      </c>
    </row>
    <row r="84" spans="2:19" x14ac:dyDescent="0.25">
      <c r="B84" t="s">
        <v>4</v>
      </c>
      <c r="E84" s="35" t="e">
        <f t="shared" si="83"/>
        <v>#DIV/0!</v>
      </c>
      <c r="G84" s="34"/>
      <c r="H84" s="35" t="e">
        <f t="shared" si="79"/>
        <v>#DIV/0!</v>
      </c>
      <c r="K84" s="35" t="e">
        <f t="shared" si="80"/>
        <v>#DIV/0!</v>
      </c>
      <c r="M84" s="34"/>
      <c r="N84" s="35" t="e">
        <f t="shared" si="81"/>
        <v>#DIV/0!</v>
      </c>
      <c r="P84" s="32">
        <f t="shared" si="84"/>
        <v>0</v>
      </c>
      <c r="Q84" s="32">
        <f t="shared" si="84"/>
        <v>0</v>
      </c>
      <c r="R84" s="32">
        <v>0</v>
      </c>
      <c r="S84" s="32">
        <v>0</v>
      </c>
    </row>
    <row r="85" spans="2:19" x14ac:dyDescent="0.25">
      <c r="B85" t="s">
        <v>5</v>
      </c>
      <c r="E85" s="35" t="e">
        <f t="shared" si="83"/>
        <v>#DIV/0!</v>
      </c>
      <c r="G85" s="34"/>
      <c r="H85" s="35" t="e">
        <f t="shared" si="79"/>
        <v>#DIV/0!</v>
      </c>
      <c r="K85" s="35" t="e">
        <f t="shared" si="80"/>
        <v>#DIV/0!</v>
      </c>
      <c r="M85" s="34"/>
      <c r="N85" s="35" t="e">
        <f t="shared" si="81"/>
        <v>#DIV/0!</v>
      </c>
      <c r="P85" s="32">
        <f t="shared" si="84"/>
        <v>0</v>
      </c>
      <c r="Q85" s="32">
        <f t="shared" si="84"/>
        <v>0</v>
      </c>
      <c r="R85" s="32" t="e">
        <f t="shared" si="85"/>
        <v>#DIV/0!</v>
      </c>
      <c r="S85" s="32" t="e">
        <f t="shared" si="86"/>
        <v>#DIV/0!</v>
      </c>
    </row>
    <row r="86" spans="2:19" x14ac:dyDescent="0.25">
      <c r="B86" t="s">
        <v>187</v>
      </c>
      <c r="C86" s="124"/>
      <c r="E86" s="35" t="e">
        <f t="shared" si="83"/>
        <v>#DIV/0!</v>
      </c>
      <c r="F86" s="124"/>
      <c r="H86" s="35" t="e">
        <f t="shared" si="79"/>
        <v>#DIV/0!</v>
      </c>
      <c r="K86" s="35" t="e">
        <f t="shared" si="80"/>
        <v>#DIV/0!</v>
      </c>
      <c r="L86" s="124"/>
      <c r="N86" s="35" t="e">
        <f t="shared" si="81"/>
        <v>#DIV/0!</v>
      </c>
      <c r="P86" s="32">
        <f t="shared" si="84"/>
        <v>0</v>
      </c>
      <c r="Q86" s="32">
        <f t="shared" si="84"/>
        <v>0</v>
      </c>
    </row>
    <row r="88" spans="2:19" x14ac:dyDescent="0.25">
      <c r="B88" s="250" t="s">
        <v>17</v>
      </c>
      <c r="C88" s="251"/>
      <c r="D88" s="251"/>
      <c r="E88" s="251"/>
      <c r="F88" s="251"/>
      <c r="G88" s="251"/>
      <c r="H88" s="251"/>
      <c r="I88" s="251"/>
      <c r="J88" s="251"/>
      <c r="K88" s="251"/>
      <c r="L88" s="251"/>
      <c r="M88" s="251"/>
      <c r="N88" s="251"/>
    </row>
    <row r="89" spans="2:19" x14ac:dyDescent="0.25">
      <c r="B89" s="250"/>
      <c r="C89" s="252" t="s">
        <v>27</v>
      </c>
      <c r="D89" s="252"/>
      <c r="E89" s="252"/>
      <c r="F89" s="252" t="s">
        <v>28</v>
      </c>
      <c r="G89" s="252"/>
      <c r="H89" s="252"/>
      <c r="I89" s="252" t="s">
        <v>29</v>
      </c>
      <c r="J89" s="252"/>
      <c r="K89" s="252"/>
      <c r="L89" s="252" t="s">
        <v>30</v>
      </c>
      <c r="M89" s="252"/>
      <c r="N89" s="252"/>
    </row>
    <row r="90" spans="2:19" x14ac:dyDescent="0.25">
      <c r="B90" s="2" t="s">
        <v>9</v>
      </c>
      <c r="C90" s="253"/>
      <c r="D90" s="253"/>
      <c r="E90" s="253"/>
      <c r="F90" s="253"/>
      <c r="G90" s="253"/>
      <c r="H90" s="253"/>
      <c r="I90" s="253"/>
      <c r="J90" s="253"/>
      <c r="K90" s="253"/>
      <c r="L90" s="253"/>
      <c r="M90" s="253"/>
      <c r="N90" s="253"/>
    </row>
    <row r="91" spans="2:19" x14ac:dyDescent="0.25">
      <c r="B91" s="2"/>
      <c r="C91" s="3" t="s">
        <v>33</v>
      </c>
      <c r="D91" s="3" t="s">
        <v>32</v>
      </c>
      <c r="F91" s="3" t="s">
        <v>33</v>
      </c>
      <c r="G91" s="3" t="s">
        <v>32</v>
      </c>
      <c r="I91" s="3" t="s">
        <v>33</v>
      </c>
      <c r="J91" s="3" t="s">
        <v>32</v>
      </c>
      <c r="L91" s="3" t="s">
        <v>33</v>
      </c>
      <c r="M91" s="3" t="s">
        <v>32</v>
      </c>
      <c r="P91" s="3" t="s">
        <v>33</v>
      </c>
      <c r="Q91" s="3" t="s">
        <v>32</v>
      </c>
      <c r="R91" s="1" t="s">
        <v>257</v>
      </c>
    </row>
    <row r="92" spans="2:19" x14ac:dyDescent="0.25">
      <c r="B92" t="s">
        <v>0</v>
      </c>
      <c r="C92" s="124">
        <f>SUM(C93:C98)</f>
        <v>0</v>
      </c>
      <c r="D92" s="124">
        <f>SUM(D93:D98)</f>
        <v>0</v>
      </c>
      <c r="E92" s="35" t="e">
        <f t="shared" ref="E92:E98" si="87">C92/D92</f>
        <v>#DIV/0!</v>
      </c>
      <c r="F92" s="124">
        <f>SUM(F93:F98)</f>
        <v>0</v>
      </c>
      <c r="G92" s="34">
        <f>SUM(G93:G98)</f>
        <v>0</v>
      </c>
      <c r="H92" s="35" t="e">
        <f t="shared" ref="H92:H98" si="88">F92/G92</f>
        <v>#DIV/0!</v>
      </c>
      <c r="I92" s="124">
        <f>SUM(I93:I98)</f>
        <v>0</v>
      </c>
      <c r="J92" s="124">
        <f>SUM(J93:J98)</f>
        <v>0</v>
      </c>
      <c r="K92" s="35" t="e">
        <f t="shared" ref="K92:K98" si="89">I92/J92</f>
        <v>#DIV/0!</v>
      </c>
      <c r="L92" s="124">
        <f>SUM(L93:L98)</f>
        <v>0</v>
      </c>
      <c r="M92" s="34">
        <f>SUM(M93:M98)</f>
        <v>0</v>
      </c>
      <c r="N92" s="35" t="e">
        <f t="shared" ref="N92:N98" si="90">L92/M92</f>
        <v>#DIV/0!</v>
      </c>
      <c r="P92" s="32">
        <f t="shared" ref="P92:P98" si="91">C92+F92+I92+L92</f>
        <v>0</v>
      </c>
      <c r="Q92" s="32">
        <f t="shared" ref="Q92:Q98" si="92">D92+G92+J92+M92</f>
        <v>0</v>
      </c>
      <c r="R92" s="32" t="e">
        <f>E92+H92+K92+N92</f>
        <v>#DIV/0!</v>
      </c>
      <c r="S92" s="32" t="e">
        <f>Q92/R92</f>
        <v>#DIV/0!</v>
      </c>
    </row>
    <row r="93" spans="2:19" x14ac:dyDescent="0.25">
      <c r="B93" t="s">
        <v>1</v>
      </c>
      <c r="C93" s="124"/>
      <c r="D93" s="124"/>
      <c r="E93" s="35" t="e">
        <f t="shared" si="87"/>
        <v>#DIV/0!</v>
      </c>
      <c r="F93" s="124"/>
      <c r="G93" s="34"/>
      <c r="H93" s="35" t="e">
        <f t="shared" si="88"/>
        <v>#DIV/0!</v>
      </c>
      <c r="I93" s="124"/>
      <c r="J93" s="124"/>
      <c r="K93" s="35" t="e">
        <f t="shared" si="89"/>
        <v>#DIV/0!</v>
      </c>
      <c r="L93" s="124"/>
      <c r="M93" s="34"/>
      <c r="N93" s="35" t="e">
        <f t="shared" si="90"/>
        <v>#DIV/0!</v>
      </c>
      <c r="P93" s="32">
        <f t="shared" si="91"/>
        <v>0</v>
      </c>
      <c r="Q93" s="32">
        <f t="shared" si="92"/>
        <v>0</v>
      </c>
      <c r="R93" s="32" t="e">
        <f t="shared" ref="R93:R95" si="93">E93+H93+K93+N93</f>
        <v>#DIV/0!</v>
      </c>
      <c r="S93" s="32" t="e">
        <f t="shared" ref="S93:S95" si="94">Q93/R93</f>
        <v>#DIV/0!</v>
      </c>
    </row>
    <row r="94" spans="2:19" x14ac:dyDescent="0.25">
      <c r="B94" t="s">
        <v>2</v>
      </c>
      <c r="E94" s="35" t="e">
        <f t="shared" si="87"/>
        <v>#DIV/0!</v>
      </c>
      <c r="G94" s="34"/>
      <c r="H94" s="35" t="e">
        <f t="shared" si="88"/>
        <v>#DIV/0!</v>
      </c>
      <c r="K94" s="35" t="e">
        <f t="shared" si="89"/>
        <v>#DIV/0!</v>
      </c>
      <c r="M94" s="34"/>
      <c r="N94" s="35" t="e">
        <f t="shared" si="90"/>
        <v>#DIV/0!</v>
      </c>
      <c r="P94" s="32">
        <f t="shared" si="91"/>
        <v>0</v>
      </c>
      <c r="Q94" s="32">
        <f t="shared" si="92"/>
        <v>0</v>
      </c>
      <c r="R94" s="32" t="e">
        <f t="shared" si="93"/>
        <v>#DIV/0!</v>
      </c>
      <c r="S94" s="32" t="e">
        <f t="shared" si="94"/>
        <v>#DIV/0!</v>
      </c>
    </row>
    <row r="95" spans="2:19" x14ac:dyDescent="0.25">
      <c r="B95" t="s">
        <v>3</v>
      </c>
      <c r="C95" s="124"/>
      <c r="E95" s="35" t="e">
        <f t="shared" si="87"/>
        <v>#DIV/0!</v>
      </c>
      <c r="G95" s="34"/>
      <c r="H95" s="35" t="e">
        <f t="shared" si="88"/>
        <v>#DIV/0!</v>
      </c>
      <c r="I95" s="124"/>
      <c r="K95" s="35" t="e">
        <f t="shared" si="89"/>
        <v>#DIV/0!</v>
      </c>
      <c r="M95" s="34"/>
      <c r="N95" s="35" t="e">
        <f t="shared" si="90"/>
        <v>#DIV/0!</v>
      </c>
      <c r="P95" s="32">
        <f t="shared" si="91"/>
        <v>0</v>
      </c>
      <c r="Q95" s="32">
        <f t="shared" si="92"/>
        <v>0</v>
      </c>
      <c r="R95" s="32" t="e">
        <f t="shared" si="93"/>
        <v>#DIV/0!</v>
      </c>
      <c r="S95" s="32" t="e">
        <f t="shared" si="94"/>
        <v>#DIV/0!</v>
      </c>
    </row>
    <row r="96" spans="2:19" x14ac:dyDescent="0.25">
      <c r="B96" t="s">
        <v>4</v>
      </c>
      <c r="E96" s="35" t="e">
        <f t="shared" si="87"/>
        <v>#DIV/0!</v>
      </c>
      <c r="G96" s="34"/>
      <c r="H96" s="35" t="e">
        <f t="shared" si="88"/>
        <v>#DIV/0!</v>
      </c>
      <c r="K96" s="35" t="e">
        <f t="shared" si="89"/>
        <v>#DIV/0!</v>
      </c>
      <c r="M96" s="34"/>
      <c r="N96" s="35" t="e">
        <f t="shared" si="90"/>
        <v>#DIV/0!</v>
      </c>
      <c r="P96" s="32">
        <f t="shared" si="91"/>
        <v>0</v>
      </c>
      <c r="Q96" s="32">
        <f t="shared" si="92"/>
        <v>0</v>
      </c>
      <c r="R96" s="32">
        <v>0</v>
      </c>
      <c r="S96" s="32">
        <v>0</v>
      </c>
    </row>
    <row r="97" spans="2:19" x14ac:dyDescent="0.25">
      <c r="B97" t="s">
        <v>5</v>
      </c>
      <c r="E97" s="35" t="e">
        <f t="shared" si="87"/>
        <v>#DIV/0!</v>
      </c>
      <c r="G97" s="34"/>
      <c r="H97" s="35" t="e">
        <f t="shared" si="88"/>
        <v>#DIV/0!</v>
      </c>
      <c r="K97" s="35">
        <v>14</v>
      </c>
      <c r="M97" s="34"/>
      <c r="N97" s="35" t="e">
        <f t="shared" si="90"/>
        <v>#DIV/0!</v>
      </c>
      <c r="P97" s="32">
        <f t="shared" si="91"/>
        <v>0</v>
      </c>
      <c r="Q97" s="32">
        <f t="shared" si="92"/>
        <v>0</v>
      </c>
      <c r="R97" s="32" t="e">
        <f t="shared" ref="R97" si="95">E97+H97+K97+N97</f>
        <v>#DIV/0!</v>
      </c>
      <c r="S97" s="32" t="e">
        <f t="shared" ref="S97" si="96">Q97/R97</f>
        <v>#DIV/0!</v>
      </c>
    </row>
    <row r="98" spans="2:19" x14ac:dyDescent="0.25">
      <c r="B98" t="s">
        <v>187</v>
      </c>
      <c r="C98" s="124"/>
      <c r="E98" s="35" t="e">
        <f t="shared" si="87"/>
        <v>#DIV/0!</v>
      </c>
      <c r="F98" s="124"/>
      <c r="H98" s="35" t="e">
        <f t="shared" si="88"/>
        <v>#DIV/0!</v>
      </c>
      <c r="I98" s="124"/>
      <c r="J98" s="124"/>
      <c r="K98" s="35" t="e">
        <f t="shared" si="89"/>
        <v>#DIV/0!</v>
      </c>
      <c r="L98" s="124"/>
      <c r="N98" s="35" t="e">
        <f t="shared" si="90"/>
        <v>#DIV/0!</v>
      </c>
      <c r="P98" s="32">
        <f t="shared" si="91"/>
        <v>0</v>
      </c>
      <c r="Q98" s="32">
        <f t="shared" si="92"/>
        <v>0</v>
      </c>
    </row>
    <row r="100" spans="2:19" x14ac:dyDescent="0.25">
      <c r="B100" s="250" t="s">
        <v>18</v>
      </c>
      <c r="C100" s="251"/>
      <c r="D100" s="251"/>
      <c r="E100" s="251"/>
      <c r="F100" s="251"/>
      <c r="G100" s="251"/>
      <c r="H100" s="251"/>
      <c r="I100" s="251"/>
      <c r="J100" s="251"/>
      <c r="K100" s="251"/>
      <c r="L100" s="251"/>
      <c r="M100" s="251"/>
      <c r="N100" s="251"/>
    </row>
    <row r="101" spans="2:19" x14ac:dyDescent="0.25">
      <c r="B101" s="250"/>
      <c r="C101" s="252" t="s">
        <v>27</v>
      </c>
      <c r="D101" s="252"/>
      <c r="E101" s="252"/>
      <c r="F101" s="252" t="s">
        <v>28</v>
      </c>
      <c r="G101" s="252"/>
      <c r="H101" s="252"/>
      <c r="I101" s="252" t="s">
        <v>29</v>
      </c>
      <c r="J101" s="252"/>
      <c r="K101" s="252"/>
      <c r="L101" s="252" t="s">
        <v>30</v>
      </c>
      <c r="M101" s="252"/>
      <c r="N101" s="252"/>
    </row>
    <row r="102" spans="2:19" x14ac:dyDescent="0.25">
      <c r="B102" s="2" t="s">
        <v>9</v>
      </c>
      <c r="C102" s="253"/>
      <c r="D102" s="253"/>
      <c r="E102" s="253"/>
      <c r="F102" s="253"/>
      <c r="G102" s="253"/>
      <c r="H102" s="253"/>
      <c r="I102" s="253"/>
      <c r="J102" s="253"/>
      <c r="K102" s="253"/>
      <c r="L102" s="253"/>
      <c r="M102" s="253"/>
      <c r="N102" s="253"/>
    </row>
    <row r="103" spans="2:19" x14ac:dyDescent="0.25">
      <c r="B103" s="2"/>
      <c r="C103" s="3" t="s">
        <v>33</v>
      </c>
      <c r="D103" s="3" t="s">
        <v>32</v>
      </c>
      <c r="F103" s="3" t="s">
        <v>33</v>
      </c>
      <c r="G103" s="3" t="s">
        <v>32</v>
      </c>
      <c r="I103" s="3" t="s">
        <v>33</v>
      </c>
      <c r="J103" s="3" t="s">
        <v>32</v>
      </c>
      <c r="L103" s="3" t="s">
        <v>33</v>
      </c>
      <c r="M103" s="3" t="s">
        <v>32</v>
      </c>
      <c r="P103" s="3" t="s">
        <v>33</v>
      </c>
      <c r="Q103" s="3" t="s">
        <v>32</v>
      </c>
      <c r="R103" s="1" t="s">
        <v>257</v>
      </c>
    </row>
    <row r="104" spans="2:19" x14ac:dyDescent="0.25">
      <c r="B104" t="s">
        <v>0</v>
      </c>
      <c r="C104" s="124">
        <f>SUM(C105:C110)</f>
        <v>0</v>
      </c>
      <c r="D104" s="124">
        <f>SUM(D105:D110)</f>
        <v>0</v>
      </c>
      <c r="E104" s="35" t="e">
        <f t="shared" ref="E104:E110" si="97">C104/D104</f>
        <v>#DIV/0!</v>
      </c>
      <c r="F104" s="124">
        <f>SUM(F105:F110)</f>
        <v>0</v>
      </c>
      <c r="G104" s="34">
        <f>SUM(G105:G110)</f>
        <v>0</v>
      </c>
      <c r="H104" s="35" t="e">
        <f t="shared" ref="H104:H110" si="98">F104/G104</f>
        <v>#DIV/0!</v>
      </c>
      <c r="I104" s="33">
        <f>SUM(I105:I110)</f>
        <v>0</v>
      </c>
      <c r="J104" s="33">
        <f>SUM(J105:J110)</f>
        <v>0</v>
      </c>
      <c r="K104" s="35" t="e">
        <f t="shared" ref="K104:K110" si="99">I104/J104</f>
        <v>#DIV/0!</v>
      </c>
      <c r="L104" s="124">
        <f>SUM(L105:L110)</f>
        <v>0</v>
      </c>
      <c r="M104" s="34">
        <f>SUM(M105:M110)</f>
        <v>0</v>
      </c>
      <c r="N104" s="35" t="e">
        <f t="shared" ref="N104:N110" si="100">L104/M104</f>
        <v>#DIV/0!</v>
      </c>
      <c r="P104" s="32">
        <f t="shared" ref="P104:P110" si="101">C104+F104+I104+L104</f>
        <v>0</v>
      </c>
      <c r="Q104" s="32">
        <f t="shared" ref="Q104:Q110" si="102">D104+G104+J104+M104</f>
        <v>0</v>
      </c>
      <c r="R104" s="32" t="e">
        <f>E104+H104+K104+N104</f>
        <v>#DIV/0!</v>
      </c>
      <c r="S104" s="32" t="e">
        <f>Q104/R104</f>
        <v>#DIV/0!</v>
      </c>
    </row>
    <row r="105" spans="2:19" x14ac:dyDescent="0.25">
      <c r="B105" t="s">
        <v>1</v>
      </c>
      <c r="C105" s="124"/>
      <c r="D105" s="124"/>
      <c r="E105" s="35" t="e">
        <f t="shared" si="97"/>
        <v>#DIV/0!</v>
      </c>
      <c r="F105" s="124"/>
      <c r="G105" s="34"/>
      <c r="H105" s="35" t="e">
        <f t="shared" si="98"/>
        <v>#DIV/0!</v>
      </c>
      <c r="I105" s="124"/>
      <c r="J105" s="124"/>
      <c r="K105" s="35" t="e">
        <f t="shared" si="99"/>
        <v>#DIV/0!</v>
      </c>
      <c r="L105" s="124"/>
      <c r="M105" s="34"/>
      <c r="N105" s="35" t="e">
        <f t="shared" si="100"/>
        <v>#DIV/0!</v>
      </c>
      <c r="P105" s="32">
        <f t="shared" si="101"/>
        <v>0</v>
      </c>
      <c r="Q105" s="32">
        <f t="shared" si="102"/>
        <v>0</v>
      </c>
      <c r="R105" s="32" t="e">
        <f t="shared" ref="R105:R107" si="103">E105+H105+K105+N105</f>
        <v>#DIV/0!</v>
      </c>
      <c r="S105" s="32" t="e">
        <f t="shared" ref="S105:S107" si="104">Q105/R105</f>
        <v>#DIV/0!</v>
      </c>
    </row>
    <row r="106" spans="2:19" x14ac:dyDescent="0.25">
      <c r="B106" t="s">
        <v>2</v>
      </c>
      <c r="E106" s="35" t="e">
        <f t="shared" si="97"/>
        <v>#DIV/0!</v>
      </c>
      <c r="G106" s="34"/>
      <c r="H106" s="35" t="e">
        <f t="shared" si="98"/>
        <v>#DIV/0!</v>
      </c>
      <c r="K106" s="35" t="e">
        <f t="shared" si="99"/>
        <v>#DIV/0!</v>
      </c>
      <c r="M106" s="34"/>
      <c r="N106" s="35" t="e">
        <f t="shared" si="100"/>
        <v>#DIV/0!</v>
      </c>
      <c r="P106" s="32">
        <f t="shared" si="101"/>
        <v>0</v>
      </c>
      <c r="Q106" s="32">
        <f t="shared" si="102"/>
        <v>0</v>
      </c>
      <c r="R106" s="32" t="e">
        <f t="shared" si="103"/>
        <v>#DIV/0!</v>
      </c>
      <c r="S106" s="32" t="e">
        <f t="shared" si="104"/>
        <v>#DIV/0!</v>
      </c>
    </row>
    <row r="107" spans="2:19" x14ac:dyDescent="0.25">
      <c r="B107" t="s">
        <v>3</v>
      </c>
      <c r="C107" s="124"/>
      <c r="E107" s="35" t="e">
        <f t="shared" si="97"/>
        <v>#DIV/0!</v>
      </c>
      <c r="G107" s="34"/>
      <c r="H107" s="35" t="e">
        <f t="shared" si="98"/>
        <v>#DIV/0!</v>
      </c>
      <c r="I107" s="124"/>
      <c r="K107" s="35" t="e">
        <f t="shared" si="99"/>
        <v>#DIV/0!</v>
      </c>
      <c r="M107" s="34"/>
      <c r="N107" s="35" t="e">
        <f t="shared" si="100"/>
        <v>#DIV/0!</v>
      </c>
      <c r="P107" s="32">
        <f t="shared" si="101"/>
        <v>0</v>
      </c>
      <c r="Q107" s="32">
        <f t="shared" si="102"/>
        <v>0</v>
      </c>
      <c r="R107" s="32" t="e">
        <f t="shared" si="103"/>
        <v>#DIV/0!</v>
      </c>
      <c r="S107" s="32" t="e">
        <f t="shared" si="104"/>
        <v>#DIV/0!</v>
      </c>
    </row>
    <row r="108" spans="2:19" x14ac:dyDescent="0.25">
      <c r="B108" t="s">
        <v>4</v>
      </c>
      <c r="E108" s="35" t="e">
        <f t="shared" si="97"/>
        <v>#DIV/0!</v>
      </c>
      <c r="G108" s="34"/>
      <c r="H108" s="35" t="e">
        <f t="shared" si="98"/>
        <v>#DIV/0!</v>
      </c>
      <c r="K108" s="35" t="e">
        <f t="shared" si="99"/>
        <v>#DIV/0!</v>
      </c>
      <c r="M108" s="34"/>
      <c r="N108" s="35" t="e">
        <f t="shared" si="100"/>
        <v>#DIV/0!</v>
      </c>
      <c r="P108" s="32">
        <f t="shared" si="101"/>
        <v>0</v>
      </c>
      <c r="Q108" s="32">
        <f t="shared" si="102"/>
        <v>0</v>
      </c>
      <c r="R108" s="32">
        <v>0</v>
      </c>
      <c r="S108" s="32">
        <v>0</v>
      </c>
    </row>
    <row r="109" spans="2:19" x14ac:dyDescent="0.25">
      <c r="B109" t="s">
        <v>5</v>
      </c>
      <c r="E109" s="35" t="e">
        <f t="shared" si="97"/>
        <v>#DIV/0!</v>
      </c>
      <c r="G109" s="34"/>
      <c r="H109" s="35" t="e">
        <f t="shared" si="98"/>
        <v>#DIV/0!</v>
      </c>
      <c r="K109" s="35" t="e">
        <f t="shared" si="99"/>
        <v>#DIV/0!</v>
      </c>
      <c r="M109" s="34"/>
      <c r="N109" s="35" t="e">
        <f t="shared" si="100"/>
        <v>#DIV/0!</v>
      </c>
      <c r="P109" s="32">
        <f t="shared" si="101"/>
        <v>0</v>
      </c>
      <c r="Q109" s="32">
        <f t="shared" si="102"/>
        <v>0</v>
      </c>
      <c r="R109" s="32" t="e">
        <f t="shared" ref="R109:R110" si="105">E109+H109+K109+N109</f>
        <v>#DIV/0!</v>
      </c>
      <c r="S109" s="32" t="e">
        <f t="shared" ref="S109:S110" si="106">Q109/R109</f>
        <v>#DIV/0!</v>
      </c>
    </row>
    <row r="110" spans="2:19" x14ac:dyDescent="0.25">
      <c r="B110" t="s">
        <v>187</v>
      </c>
      <c r="C110" s="124"/>
      <c r="E110" s="35" t="e">
        <f t="shared" si="97"/>
        <v>#DIV/0!</v>
      </c>
      <c r="F110" s="124"/>
      <c r="H110" s="35" t="e">
        <f t="shared" si="98"/>
        <v>#DIV/0!</v>
      </c>
      <c r="I110" s="124"/>
      <c r="J110" s="124"/>
      <c r="K110" s="35" t="e">
        <f t="shared" si="99"/>
        <v>#DIV/0!</v>
      </c>
      <c r="L110" s="124"/>
      <c r="N110" s="35" t="e">
        <f t="shared" si="100"/>
        <v>#DIV/0!</v>
      </c>
      <c r="P110" s="32">
        <f t="shared" si="101"/>
        <v>0</v>
      </c>
      <c r="Q110" s="32">
        <f t="shared" si="102"/>
        <v>0</v>
      </c>
      <c r="R110" s="32" t="e">
        <f t="shared" si="105"/>
        <v>#DIV/0!</v>
      </c>
      <c r="S110" s="32" t="e">
        <f t="shared" si="106"/>
        <v>#DIV/0!</v>
      </c>
    </row>
    <row r="112" spans="2:19" x14ac:dyDescent="0.25">
      <c r="B112" s="250" t="s">
        <v>19</v>
      </c>
      <c r="C112" s="251"/>
      <c r="D112" s="251"/>
      <c r="E112" s="251"/>
      <c r="F112" s="251"/>
      <c r="G112" s="251"/>
      <c r="H112" s="251"/>
      <c r="I112" s="251"/>
      <c r="J112" s="251"/>
      <c r="K112" s="251"/>
      <c r="L112" s="251"/>
      <c r="M112" s="251"/>
      <c r="N112" s="251"/>
    </row>
    <row r="113" spans="2:19" x14ac:dyDescent="0.25">
      <c r="B113" s="250"/>
      <c r="C113" s="252" t="s">
        <v>27</v>
      </c>
      <c r="D113" s="252"/>
      <c r="E113" s="252"/>
      <c r="F113" s="252" t="s">
        <v>28</v>
      </c>
      <c r="G113" s="252"/>
      <c r="H113" s="252"/>
      <c r="I113" s="252" t="s">
        <v>29</v>
      </c>
      <c r="J113" s="252"/>
      <c r="K113" s="252"/>
      <c r="L113" s="252" t="s">
        <v>30</v>
      </c>
      <c r="M113" s="252"/>
      <c r="N113" s="252"/>
    </row>
    <row r="114" spans="2:19" x14ac:dyDescent="0.25">
      <c r="B114" s="2" t="s">
        <v>9</v>
      </c>
      <c r="C114" s="253"/>
      <c r="D114" s="253"/>
      <c r="E114" s="253"/>
      <c r="F114" s="253"/>
      <c r="G114" s="253"/>
      <c r="H114" s="253"/>
      <c r="I114" s="253"/>
      <c r="J114" s="253"/>
      <c r="K114" s="253"/>
      <c r="L114" s="253"/>
      <c r="M114" s="253"/>
      <c r="N114" s="253"/>
    </row>
    <row r="115" spans="2:19" x14ac:dyDescent="0.25">
      <c r="B115" s="2"/>
      <c r="C115" s="3" t="s">
        <v>33</v>
      </c>
      <c r="D115" s="3" t="s">
        <v>32</v>
      </c>
      <c r="F115" s="3" t="s">
        <v>33</v>
      </c>
      <c r="G115" s="3" t="s">
        <v>32</v>
      </c>
      <c r="I115" s="3" t="s">
        <v>33</v>
      </c>
      <c r="J115" s="3" t="s">
        <v>32</v>
      </c>
      <c r="L115" s="3" t="s">
        <v>33</v>
      </c>
      <c r="M115" s="3" t="s">
        <v>32</v>
      </c>
      <c r="P115" s="3" t="s">
        <v>33</v>
      </c>
      <c r="Q115" s="3" t="s">
        <v>32</v>
      </c>
      <c r="R115" s="1" t="s">
        <v>257</v>
      </c>
    </row>
    <row r="116" spans="2:19" x14ac:dyDescent="0.25">
      <c r="B116" t="s">
        <v>0</v>
      </c>
      <c r="C116" s="124">
        <f>SUM(C117:C122)</f>
        <v>0</v>
      </c>
      <c r="D116" s="124">
        <f>SUM(D117:D122)</f>
        <v>0</v>
      </c>
      <c r="E116" s="35" t="e">
        <f t="shared" ref="E116:E122" si="107">C116/D116</f>
        <v>#DIV/0!</v>
      </c>
      <c r="F116" s="124">
        <f>SUM(F117:F122)</f>
        <v>0</v>
      </c>
      <c r="G116" s="124">
        <f>SUM(G117:G122)</f>
        <v>0</v>
      </c>
      <c r="H116" s="35" t="e">
        <f t="shared" ref="H116" si="108">F116/G116</f>
        <v>#DIV/0!</v>
      </c>
      <c r="I116" s="124">
        <f>SUM(I117:I122)</f>
        <v>0</v>
      </c>
      <c r="J116" s="124">
        <f>SUM(J117:J122)</f>
        <v>0</v>
      </c>
      <c r="K116" s="35" t="e">
        <f t="shared" ref="K116" si="109">I116/J116</f>
        <v>#DIV/0!</v>
      </c>
      <c r="L116" s="124">
        <f>SUM(L117:L122)</f>
        <v>0</v>
      </c>
      <c r="M116" s="34">
        <f>SUM(M117:M122)</f>
        <v>0</v>
      </c>
      <c r="N116" s="35" t="e">
        <f t="shared" ref="N116:N122" si="110">L116/M116</f>
        <v>#DIV/0!</v>
      </c>
      <c r="P116" s="32">
        <f t="shared" ref="P116:P122" si="111">C116+F116+I116+L116</f>
        <v>0</v>
      </c>
      <c r="Q116" s="32">
        <f t="shared" ref="Q116:Q122" si="112">D116+G116+J116+M116</f>
        <v>0</v>
      </c>
      <c r="R116" s="32" t="e">
        <f>E116+H116+K116+N116</f>
        <v>#DIV/0!</v>
      </c>
      <c r="S116" s="32" t="e">
        <f>Q116/R116</f>
        <v>#DIV/0!</v>
      </c>
    </row>
    <row r="117" spans="2:19" x14ac:dyDescent="0.25">
      <c r="B117" t="s">
        <v>1</v>
      </c>
      <c r="C117" s="124"/>
      <c r="D117" s="124"/>
      <c r="E117" s="35" t="e">
        <f t="shared" si="107"/>
        <v>#DIV/0!</v>
      </c>
      <c r="F117" s="124"/>
      <c r="G117" s="34"/>
      <c r="H117" s="35" t="e">
        <f t="shared" ref="H117:H122" si="113">F117/G117</f>
        <v>#DIV/0!</v>
      </c>
      <c r="I117" s="124"/>
      <c r="J117" s="124"/>
      <c r="K117" s="35" t="e">
        <f t="shared" ref="K117:K122" si="114">I117/J117</f>
        <v>#DIV/0!</v>
      </c>
      <c r="L117" s="124"/>
      <c r="M117" s="34"/>
      <c r="N117" s="35" t="e">
        <f t="shared" si="110"/>
        <v>#DIV/0!</v>
      </c>
      <c r="P117" s="32">
        <f t="shared" si="111"/>
        <v>0</v>
      </c>
      <c r="Q117" s="32">
        <f t="shared" si="112"/>
        <v>0</v>
      </c>
      <c r="R117" s="32" t="e">
        <f t="shared" ref="R117:R119" si="115">E117+H117+K117+N117</f>
        <v>#DIV/0!</v>
      </c>
      <c r="S117" s="32" t="e">
        <f t="shared" ref="S117:S119" si="116">Q117/R117</f>
        <v>#DIV/0!</v>
      </c>
    </row>
    <row r="118" spans="2:19" x14ac:dyDescent="0.25">
      <c r="B118" t="s">
        <v>2</v>
      </c>
      <c r="E118" s="35" t="e">
        <f t="shared" si="107"/>
        <v>#DIV/0!</v>
      </c>
      <c r="G118" s="34"/>
      <c r="H118" s="35" t="e">
        <f t="shared" si="113"/>
        <v>#DIV/0!</v>
      </c>
      <c r="K118" s="35" t="e">
        <f t="shared" si="114"/>
        <v>#DIV/0!</v>
      </c>
      <c r="M118" s="34"/>
      <c r="N118" s="35" t="e">
        <f t="shared" si="110"/>
        <v>#DIV/0!</v>
      </c>
      <c r="P118" s="32">
        <f t="shared" si="111"/>
        <v>0</v>
      </c>
      <c r="Q118" s="32">
        <f t="shared" si="112"/>
        <v>0</v>
      </c>
      <c r="R118" s="32" t="e">
        <f t="shared" si="115"/>
        <v>#DIV/0!</v>
      </c>
      <c r="S118" s="32" t="e">
        <f t="shared" si="116"/>
        <v>#DIV/0!</v>
      </c>
    </row>
    <row r="119" spans="2:19" x14ac:dyDescent="0.25">
      <c r="B119" t="s">
        <v>3</v>
      </c>
      <c r="C119" s="124"/>
      <c r="E119" s="35" t="e">
        <f t="shared" si="107"/>
        <v>#DIV/0!</v>
      </c>
      <c r="F119" s="124"/>
      <c r="G119" s="34"/>
      <c r="H119" s="35" t="e">
        <f t="shared" si="113"/>
        <v>#DIV/0!</v>
      </c>
      <c r="I119" s="124"/>
      <c r="K119" s="35" t="e">
        <f t="shared" si="114"/>
        <v>#DIV/0!</v>
      </c>
      <c r="M119" s="34"/>
      <c r="N119" s="35" t="e">
        <f t="shared" si="110"/>
        <v>#DIV/0!</v>
      </c>
      <c r="P119" s="32">
        <f t="shared" si="111"/>
        <v>0</v>
      </c>
      <c r="Q119" s="32">
        <f t="shared" si="112"/>
        <v>0</v>
      </c>
      <c r="R119" s="32" t="e">
        <f t="shared" si="115"/>
        <v>#DIV/0!</v>
      </c>
      <c r="S119" s="32" t="e">
        <f t="shared" si="116"/>
        <v>#DIV/0!</v>
      </c>
    </row>
    <row r="120" spans="2:19" x14ac:dyDescent="0.25">
      <c r="B120" t="s">
        <v>4</v>
      </c>
      <c r="E120" s="35" t="e">
        <f t="shared" si="107"/>
        <v>#DIV/0!</v>
      </c>
      <c r="G120" s="34"/>
      <c r="H120" s="35" t="e">
        <f t="shared" si="113"/>
        <v>#DIV/0!</v>
      </c>
      <c r="K120" s="35" t="e">
        <f t="shared" si="114"/>
        <v>#DIV/0!</v>
      </c>
      <c r="M120" s="34"/>
      <c r="N120" s="35" t="e">
        <f t="shared" si="110"/>
        <v>#DIV/0!</v>
      </c>
      <c r="P120" s="32">
        <f t="shared" si="111"/>
        <v>0</v>
      </c>
      <c r="Q120" s="32">
        <f t="shared" si="112"/>
        <v>0</v>
      </c>
      <c r="R120" s="32">
        <v>0</v>
      </c>
      <c r="S120" s="32">
        <v>0</v>
      </c>
    </row>
    <row r="121" spans="2:19" x14ac:dyDescent="0.25">
      <c r="B121" t="s">
        <v>5</v>
      </c>
      <c r="E121" s="35" t="e">
        <f t="shared" si="107"/>
        <v>#DIV/0!</v>
      </c>
      <c r="G121" s="34"/>
      <c r="H121" s="35" t="e">
        <f t="shared" si="113"/>
        <v>#DIV/0!</v>
      </c>
      <c r="K121" s="35" t="e">
        <f t="shared" si="114"/>
        <v>#DIV/0!</v>
      </c>
      <c r="M121" s="34"/>
      <c r="N121" s="35" t="e">
        <f t="shared" si="110"/>
        <v>#DIV/0!</v>
      </c>
      <c r="P121" s="32">
        <f t="shared" si="111"/>
        <v>0</v>
      </c>
      <c r="Q121" s="32">
        <f t="shared" si="112"/>
        <v>0</v>
      </c>
      <c r="R121" s="32" t="e">
        <f t="shared" ref="R121:R122" si="117">E121+H121+K121+N121</f>
        <v>#DIV/0!</v>
      </c>
      <c r="S121" s="32" t="e">
        <f t="shared" ref="S121:S122" si="118">Q121/R121</f>
        <v>#DIV/0!</v>
      </c>
    </row>
    <row r="122" spans="2:19" x14ac:dyDescent="0.25">
      <c r="B122" t="s">
        <v>187</v>
      </c>
      <c r="C122" s="124"/>
      <c r="E122" s="35" t="e">
        <f t="shared" si="107"/>
        <v>#DIV/0!</v>
      </c>
      <c r="F122" s="124"/>
      <c r="H122" s="111" t="e">
        <f t="shared" si="113"/>
        <v>#DIV/0!</v>
      </c>
      <c r="I122" s="124"/>
      <c r="J122" s="124"/>
      <c r="K122" s="35" t="e">
        <f t="shared" si="114"/>
        <v>#DIV/0!</v>
      </c>
      <c r="L122" s="124"/>
      <c r="N122" s="35" t="e">
        <f t="shared" si="110"/>
        <v>#DIV/0!</v>
      </c>
      <c r="P122" s="32">
        <f t="shared" si="111"/>
        <v>0</v>
      </c>
      <c r="Q122" s="32">
        <f t="shared" si="112"/>
        <v>0</v>
      </c>
      <c r="R122" s="32" t="e">
        <f t="shared" si="117"/>
        <v>#DIV/0!</v>
      </c>
      <c r="S122" s="32" t="e">
        <f t="shared" si="118"/>
        <v>#DIV/0!</v>
      </c>
    </row>
    <row r="123" spans="2:19" x14ac:dyDescent="0.25">
      <c r="S123" s="32"/>
    </row>
    <row r="124" spans="2:19" x14ac:dyDescent="0.25">
      <c r="B124" s="250" t="s">
        <v>20</v>
      </c>
      <c r="C124" s="251"/>
      <c r="D124" s="251"/>
      <c r="E124" s="251"/>
      <c r="F124" s="251"/>
      <c r="G124" s="251"/>
      <c r="H124" s="251"/>
      <c r="I124" s="251"/>
      <c r="J124" s="251"/>
      <c r="K124" s="251"/>
      <c r="L124" s="251"/>
      <c r="M124" s="251"/>
      <c r="N124" s="251"/>
    </row>
    <row r="125" spans="2:19" x14ac:dyDescent="0.25">
      <c r="B125" s="250"/>
      <c r="C125" s="252" t="s">
        <v>27</v>
      </c>
      <c r="D125" s="252"/>
      <c r="E125" s="252"/>
      <c r="F125" s="252" t="s">
        <v>28</v>
      </c>
      <c r="G125" s="252"/>
      <c r="H125" s="252"/>
      <c r="I125" s="252" t="s">
        <v>29</v>
      </c>
      <c r="J125" s="252"/>
      <c r="K125" s="252"/>
      <c r="L125" s="252" t="s">
        <v>30</v>
      </c>
      <c r="M125" s="252"/>
      <c r="N125" s="252"/>
    </row>
    <row r="126" spans="2:19" x14ac:dyDescent="0.25">
      <c r="B126" s="2" t="s">
        <v>9</v>
      </c>
      <c r="C126" s="253"/>
      <c r="D126" s="253"/>
      <c r="E126" s="253"/>
      <c r="F126" s="253"/>
      <c r="G126" s="253"/>
      <c r="H126" s="253"/>
      <c r="I126" s="253"/>
      <c r="J126" s="253"/>
      <c r="K126" s="253"/>
      <c r="L126" s="253"/>
      <c r="M126" s="253"/>
      <c r="N126" s="253"/>
    </row>
    <row r="127" spans="2:19" x14ac:dyDescent="0.25">
      <c r="B127" s="2"/>
      <c r="C127" s="3" t="s">
        <v>33</v>
      </c>
      <c r="D127" s="3" t="s">
        <v>32</v>
      </c>
      <c r="F127" s="3" t="s">
        <v>33</v>
      </c>
      <c r="G127" s="3" t="s">
        <v>32</v>
      </c>
      <c r="I127" s="3" t="s">
        <v>33</v>
      </c>
      <c r="J127" s="3" t="s">
        <v>32</v>
      </c>
      <c r="L127" s="3" t="s">
        <v>33</v>
      </c>
      <c r="M127" s="3" t="s">
        <v>32</v>
      </c>
      <c r="P127" s="3" t="s">
        <v>33</v>
      </c>
      <c r="Q127" s="3" t="s">
        <v>32</v>
      </c>
      <c r="R127" s="1" t="s">
        <v>257</v>
      </c>
    </row>
    <row r="128" spans="2:19" x14ac:dyDescent="0.25">
      <c r="B128" t="s">
        <v>0</v>
      </c>
      <c r="C128" s="3">
        <f>SUM(C129:C134)</f>
        <v>0</v>
      </c>
      <c r="D128" s="3">
        <f>SUM(D129:D134)</f>
        <v>0</v>
      </c>
      <c r="E128" s="35" t="e">
        <f t="shared" ref="E128:E134" si="119">C128/D128</f>
        <v>#DIV/0!</v>
      </c>
      <c r="F128" s="3">
        <f t="shared" ref="F128:G128" si="120">SUM(F129:F134)</f>
        <v>0</v>
      </c>
      <c r="G128" s="3">
        <f t="shared" si="120"/>
        <v>0</v>
      </c>
      <c r="H128" s="35" t="e">
        <f t="shared" ref="H128" si="121">F128/G128</f>
        <v>#DIV/0!</v>
      </c>
      <c r="I128" s="3">
        <f t="shared" ref="I128:J128" si="122">SUM(I129:I134)</f>
        <v>0</v>
      </c>
      <c r="J128" s="3">
        <f t="shared" si="122"/>
        <v>0</v>
      </c>
      <c r="K128" s="35" t="e">
        <f t="shared" ref="K128" si="123">I128/J128</f>
        <v>#DIV/0!</v>
      </c>
      <c r="L128" s="3">
        <f t="shared" ref="L128:M128" si="124">SUM(L129:L134)</f>
        <v>0</v>
      </c>
      <c r="M128" s="3">
        <f t="shared" si="124"/>
        <v>0</v>
      </c>
      <c r="N128" s="35" t="e">
        <f t="shared" ref="N128" si="125">L128/M128</f>
        <v>#DIV/0!</v>
      </c>
      <c r="P128" s="32">
        <f t="shared" ref="P128:P134" si="126">C128+F128+I128+L128</f>
        <v>0</v>
      </c>
      <c r="Q128" s="32">
        <f t="shared" ref="Q128:Q134" si="127">D128+G128+J128+M128</f>
        <v>0</v>
      </c>
      <c r="R128" s="32" t="e">
        <f>E128+H128+K128+N128</f>
        <v>#DIV/0!</v>
      </c>
      <c r="S128" s="32" t="e">
        <f>Q128/R128</f>
        <v>#DIV/0!</v>
      </c>
    </row>
    <row r="129" spans="2:19" x14ac:dyDescent="0.25">
      <c r="B129" t="s">
        <v>1</v>
      </c>
      <c r="E129" s="35" t="e">
        <f t="shared" si="119"/>
        <v>#DIV/0!</v>
      </c>
      <c r="G129" s="34"/>
      <c r="H129" s="35" t="e">
        <f t="shared" ref="H129:H134" si="128">F129/G129</f>
        <v>#DIV/0!</v>
      </c>
      <c r="J129" s="34"/>
      <c r="K129" s="35" t="e">
        <f t="shared" ref="K129:K134" si="129">I129/J129</f>
        <v>#DIV/0!</v>
      </c>
      <c r="M129" s="34"/>
      <c r="N129" s="35" t="e">
        <f t="shared" ref="N129" si="130">L129/M129</f>
        <v>#DIV/0!</v>
      </c>
      <c r="P129" s="32">
        <f t="shared" si="126"/>
        <v>0</v>
      </c>
      <c r="Q129" s="32">
        <f t="shared" si="127"/>
        <v>0</v>
      </c>
      <c r="R129" s="32" t="e">
        <f t="shared" ref="R129:R131" si="131">E129+H129+K129+N129</f>
        <v>#DIV/0!</v>
      </c>
      <c r="S129" s="32" t="e">
        <f t="shared" ref="S129:S131" si="132">Q129/R129</f>
        <v>#DIV/0!</v>
      </c>
    </row>
    <row r="130" spans="2:19" x14ac:dyDescent="0.25">
      <c r="B130" t="s">
        <v>2</v>
      </c>
      <c r="E130" s="35" t="e">
        <f t="shared" si="119"/>
        <v>#DIV/0!</v>
      </c>
      <c r="G130" s="34"/>
      <c r="H130" s="35" t="e">
        <f t="shared" si="128"/>
        <v>#DIV/0!</v>
      </c>
      <c r="J130" s="34"/>
      <c r="K130" s="35" t="e">
        <f t="shared" si="129"/>
        <v>#DIV/0!</v>
      </c>
      <c r="M130" s="34"/>
      <c r="N130" s="35" t="e">
        <f>L130/M130</f>
        <v>#DIV/0!</v>
      </c>
      <c r="P130" s="32">
        <f t="shared" si="126"/>
        <v>0</v>
      </c>
      <c r="Q130" s="32">
        <f t="shared" si="127"/>
        <v>0</v>
      </c>
      <c r="R130" s="32" t="e">
        <f t="shared" si="131"/>
        <v>#DIV/0!</v>
      </c>
      <c r="S130" s="32" t="e">
        <f t="shared" si="132"/>
        <v>#DIV/0!</v>
      </c>
    </row>
    <row r="131" spans="2:19" x14ac:dyDescent="0.25">
      <c r="B131" t="s">
        <v>3</v>
      </c>
      <c r="E131" s="35" t="e">
        <f t="shared" si="119"/>
        <v>#DIV/0!</v>
      </c>
      <c r="G131" s="34"/>
      <c r="H131" s="35" t="e">
        <f t="shared" si="128"/>
        <v>#DIV/0!</v>
      </c>
      <c r="J131" s="34"/>
      <c r="K131" s="35" t="e">
        <f t="shared" si="129"/>
        <v>#DIV/0!</v>
      </c>
      <c r="M131" s="34"/>
      <c r="N131" s="35" t="e">
        <f t="shared" ref="N131" si="133">L131/M131</f>
        <v>#DIV/0!</v>
      </c>
      <c r="P131" s="32">
        <f t="shared" si="126"/>
        <v>0</v>
      </c>
      <c r="Q131" s="32">
        <f t="shared" si="127"/>
        <v>0</v>
      </c>
      <c r="R131" s="32" t="e">
        <f t="shared" si="131"/>
        <v>#DIV/0!</v>
      </c>
      <c r="S131" s="32" t="e">
        <f t="shared" si="132"/>
        <v>#DIV/0!</v>
      </c>
    </row>
    <row r="132" spans="2:19" x14ac:dyDescent="0.25">
      <c r="B132" t="s">
        <v>4</v>
      </c>
      <c r="E132" s="35" t="e">
        <f t="shared" si="119"/>
        <v>#DIV/0!</v>
      </c>
      <c r="G132" s="34"/>
      <c r="H132" s="35" t="e">
        <f t="shared" si="128"/>
        <v>#DIV/0!</v>
      </c>
      <c r="J132" s="34"/>
      <c r="K132" s="35" t="e">
        <f t="shared" si="129"/>
        <v>#DIV/0!</v>
      </c>
      <c r="M132" s="34"/>
      <c r="N132" s="35" t="e">
        <f>L132/M132</f>
        <v>#DIV/0!</v>
      </c>
      <c r="P132" s="32">
        <f t="shared" si="126"/>
        <v>0</v>
      </c>
      <c r="Q132" s="32">
        <f t="shared" si="127"/>
        <v>0</v>
      </c>
      <c r="R132" s="32">
        <v>0</v>
      </c>
      <c r="S132" s="32">
        <v>0</v>
      </c>
    </row>
    <row r="133" spans="2:19" x14ac:dyDescent="0.25">
      <c r="B133" t="s">
        <v>5</v>
      </c>
      <c r="E133" s="35" t="e">
        <f t="shared" si="119"/>
        <v>#DIV/0!</v>
      </c>
      <c r="G133" s="34"/>
      <c r="H133" s="35" t="e">
        <f t="shared" si="128"/>
        <v>#DIV/0!</v>
      </c>
      <c r="J133" s="34"/>
      <c r="K133" s="35" t="e">
        <f t="shared" si="129"/>
        <v>#DIV/0!</v>
      </c>
      <c r="M133" s="34"/>
      <c r="N133" s="35" t="e">
        <f t="shared" ref="N133:N134" si="134">L133/M133</f>
        <v>#DIV/0!</v>
      </c>
      <c r="P133" s="32">
        <f t="shared" si="126"/>
        <v>0</v>
      </c>
      <c r="Q133" s="32">
        <f t="shared" si="127"/>
        <v>0</v>
      </c>
      <c r="R133" s="32" t="e">
        <f t="shared" ref="R133:R134" si="135">E133+H133+K133+N133</f>
        <v>#DIV/0!</v>
      </c>
      <c r="S133" s="32" t="e">
        <f t="shared" ref="S133:S134" si="136">Q133/R133</f>
        <v>#DIV/0!</v>
      </c>
    </row>
    <row r="134" spans="2:19" x14ac:dyDescent="0.25">
      <c r="B134" t="s">
        <v>187</v>
      </c>
      <c r="E134" s="111" t="e">
        <f t="shared" si="119"/>
        <v>#DIV/0!</v>
      </c>
      <c r="H134" s="111" t="e">
        <f t="shared" si="128"/>
        <v>#DIV/0!</v>
      </c>
      <c r="K134" s="111" t="e">
        <f t="shared" si="129"/>
        <v>#DIV/0!</v>
      </c>
      <c r="N134" s="111" t="e">
        <f t="shared" si="134"/>
        <v>#DIV/0!</v>
      </c>
      <c r="P134" s="32">
        <f t="shared" si="126"/>
        <v>0</v>
      </c>
      <c r="Q134" s="32">
        <f t="shared" si="127"/>
        <v>0</v>
      </c>
      <c r="R134" s="32" t="e">
        <f t="shared" si="135"/>
        <v>#DIV/0!</v>
      </c>
      <c r="S134" s="32" t="e">
        <f t="shared" si="136"/>
        <v>#DIV/0!</v>
      </c>
    </row>
    <row r="136" spans="2:19" x14ac:dyDescent="0.25">
      <c r="B136" s="250" t="s">
        <v>21</v>
      </c>
      <c r="C136" s="251"/>
      <c r="D136" s="251"/>
      <c r="E136" s="251"/>
      <c r="F136" s="251"/>
      <c r="G136" s="251"/>
      <c r="H136" s="251"/>
      <c r="I136" s="251"/>
      <c r="J136" s="251"/>
      <c r="K136" s="251"/>
      <c r="L136" s="251"/>
      <c r="M136" s="251"/>
      <c r="N136" s="251"/>
    </row>
    <row r="137" spans="2:19" x14ac:dyDescent="0.25">
      <c r="B137" s="250"/>
      <c r="C137" s="252" t="s">
        <v>27</v>
      </c>
      <c r="D137" s="252"/>
      <c r="E137" s="252"/>
      <c r="F137" s="252" t="s">
        <v>28</v>
      </c>
      <c r="G137" s="252"/>
      <c r="H137" s="252"/>
      <c r="I137" s="252" t="s">
        <v>29</v>
      </c>
      <c r="J137" s="252"/>
      <c r="K137" s="252"/>
      <c r="L137" s="252" t="s">
        <v>30</v>
      </c>
      <c r="M137" s="252"/>
      <c r="N137" s="252"/>
    </row>
    <row r="138" spans="2:19" x14ac:dyDescent="0.25">
      <c r="B138" s="2" t="s">
        <v>9</v>
      </c>
      <c r="C138" s="253"/>
      <c r="D138" s="253"/>
      <c r="E138" s="253"/>
      <c r="F138" s="253"/>
      <c r="G138" s="253"/>
      <c r="H138" s="253"/>
      <c r="I138" s="253"/>
      <c r="J138" s="253"/>
      <c r="K138" s="253"/>
      <c r="L138" s="253"/>
      <c r="M138" s="253"/>
      <c r="N138" s="253"/>
    </row>
    <row r="139" spans="2:19" x14ac:dyDescent="0.25">
      <c r="B139" s="2"/>
      <c r="C139" s="3" t="s">
        <v>33</v>
      </c>
      <c r="D139" s="3" t="s">
        <v>32</v>
      </c>
      <c r="F139" s="3" t="s">
        <v>33</v>
      </c>
      <c r="G139" s="3" t="s">
        <v>32</v>
      </c>
      <c r="I139" s="3" t="s">
        <v>33</v>
      </c>
      <c r="J139" s="3" t="s">
        <v>32</v>
      </c>
      <c r="L139" s="3" t="s">
        <v>33</v>
      </c>
      <c r="M139" s="3" t="s">
        <v>32</v>
      </c>
      <c r="P139" s="3" t="s">
        <v>33</v>
      </c>
      <c r="Q139" s="3" t="s">
        <v>32</v>
      </c>
      <c r="R139" s="1" t="s">
        <v>257</v>
      </c>
    </row>
    <row r="140" spans="2:19" x14ac:dyDescent="0.25">
      <c r="B140" t="s">
        <v>0</v>
      </c>
      <c r="C140" s="3">
        <f>SUM(C141:C146)</f>
        <v>0</v>
      </c>
      <c r="D140" s="3">
        <f>SUM(D141:D146)</f>
        <v>0</v>
      </c>
      <c r="E140" s="35" t="e">
        <f t="shared" ref="E140:E146" si="137">C140/D140</f>
        <v>#DIV/0!</v>
      </c>
      <c r="F140" s="3">
        <f t="shared" ref="F140:G140" si="138">SUM(F141:F146)</f>
        <v>0</v>
      </c>
      <c r="G140" s="3">
        <f t="shared" si="138"/>
        <v>0</v>
      </c>
      <c r="H140" s="35" t="e">
        <f t="shared" ref="H140" si="139">F140/G140</f>
        <v>#DIV/0!</v>
      </c>
      <c r="I140" s="3">
        <f t="shared" ref="I140:J140" si="140">SUM(I141:I146)</f>
        <v>0</v>
      </c>
      <c r="J140" s="3">
        <f t="shared" si="140"/>
        <v>0</v>
      </c>
      <c r="K140" s="35" t="e">
        <f t="shared" ref="K140" si="141">I140/J140</f>
        <v>#DIV/0!</v>
      </c>
      <c r="L140" s="3">
        <f t="shared" ref="L140:M140" si="142">SUM(L141:L146)</f>
        <v>0</v>
      </c>
      <c r="M140" s="3">
        <f t="shared" si="142"/>
        <v>0</v>
      </c>
      <c r="N140" s="35" t="e">
        <f t="shared" ref="N140" si="143">L140/M140</f>
        <v>#DIV/0!</v>
      </c>
      <c r="P140" s="32">
        <f t="shared" ref="P140:P146" si="144">C140+F140+I140+L140</f>
        <v>0</v>
      </c>
      <c r="Q140" s="32">
        <f t="shared" ref="Q140:Q146" si="145">D140+G140+J140+M140</f>
        <v>0</v>
      </c>
      <c r="R140" s="32" t="e">
        <f>E140+H140+K140+N140</f>
        <v>#DIV/0!</v>
      </c>
      <c r="S140" s="32" t="e">
        <f>Q140/R140</f>
        <v>#DIV/0!</v>
      </c>
    </row>
    <row r="141" spans="2:19" x14ac:dyDescent="0.25">
      <c r="B141" t="s">
        <v>1</v>
      </c>
      <c r="E141" s="35" t="e">
        <f t="shared" si="137"/>
        <v>#DIV/0!</v>
      </c>
      <c r="G141" s="34"/>
      <c r="H141" s="35" t="e">
        <f t="shared" ref="H141:H146" si="146">F141/G141</f>
        <v>#DIV/0!</v>
      </c>
      <c r="J141" s="34"/>
      <c r="K141" s="35" t="e">
        <f t="shared" ref="K141:K146" si="147">I141/J141</f>
        <v>#DIV/0!</v>
      </c>
      <c r="M141" s="34"/>
      <c r="N141" s="35" t="e">
        <f t="shared" ref="N141" si="148">L141/M141</f>
        <v>#DIV/0!</v>
      </c>
      <c r="P141" s="32">
        <f t="shared" si="144"/>
        <v>0</v>
      </c>
      <c r="Q141" s="32">
        <f t="shared" si="145"/>
        <v>0</v>
      </c>
      <c r="R141" s="32" t="e">
        <f t="shared" ref="R141:R143" si="149">E141+H141+K141+N141</f>
        <v>#DIV/0!</v>
      </c>
      <c r="S141" s="32" t="e">
        <f t="shared" ref="S141:S143" si="150">Q141/R141</f>
        <v>#DIV/0!</v>
      </c>
    </row>
    <row r="142" spans="2:19" x14ac:dyDescent="0.25">
      <c r="B142" t="s">
        <v>2</v>
      </c>
      <c r="E142" s="35" t="e">
        <f t="shared" si="137"/>
        <v>#DIV/0!</v>
      </c>
      <c r="G142" s="34"/>
      <c r="H142" s="35" t="e">
        <f t="shared" si="146"/>
        <v>#DIV/0!</v>
      </c>
      <c r="J142" s="34"/>
      <c r="K142" s="35" t="e">
        <f t="shared" si="147"/>
        <v>#DIV/0!</v>
      </c>
      <c r="M142" s="34"/>
      <c r="N142" s="35" t="e">
        <f>L142/M142</f>
        <v>#DIV/0!</v>
      </c>
      <c r="P142" s="32">
        <f t="shared" si="144"/>
        <v>0</v>
      </c>
      <c r="Q142" s="32">
        <f t="shared" si="145"/>
        <v>0</v>
      </c>
      <c r="R142" s="32" t="e">
        <f t="shared" si="149"/>
        <v>#DIV/0!</v>
      </c>
      <c r="S142" s="32" t="e">
        <f t="shared" si="150"/>
        <v>#DIV/0!</v>
      </c>
    </row>
    <row r="143" spans="2:19" x14ac:dyDescent="0.25">
      <c r="B143" t="s">
        <v>3</v>
      </c>
      <c r="E143" s="35" t="e">
        <f t="shared" si="137"/>
        <v>#DIV/0!</v>
      </c>
      <c r="G143" s="34"/>
      <c r="H143" s="35" t="e">
        <f t="shared" si="146"/>
        <v>#DIV/0!</v>
      </c>
      <c r="J143" s="34"/>
      <c r="K143" s="35" t="e">
        <f t="shared" si="147"/>
        <v>#DIV/0!</v>
      </c>
      <c r="M143" s="34"/>
      <c r="N143" s="35" t="e">
        <f t="shared" ref="N143" si="151">L143/M143</f>
        <v>#DIV/0!</v>
      </c>
      <c r="P143" s="32">
        <f t="shared" si="144"/>
        <v>0</v>
      </c>
      <c r="Q143" s="32">
        <f t="shared" si="145"/>
        <v>0</v>
      </c>
      <c r="R143" s="32" t="e">
        <f t="shared" si="149"/>
        <v>#DIV/0!</v>
      </c>
      <c r="S143" s="32" t="e">
        <f t="shared" si="150"/>
        <v>#DIV/0!</v>
      </c>
    </row>
    <row r="144" spans="2:19" x14ac:dyDescent="0.25">
      <c r="B144" t="s">
        <v>4</v>
      </c>
      <c r="E144" s="35" t="e">
        <f t="shared" si="137"/>
        <v>#DIV/0!</v>
      </c>
      <c r="G144" s="34"/>
      <c r="H144" s="35" t="e">
        <f t="shared" si="146"/>
        <v>#DIV/0!</v>
      </c>
      <c r="J144" s="34"/>
      <c r="K144" s="35" t="e">
        <f t="shared" si="147"/>
        <v>#DIV/0!</v>
      </c>
      <c r="M144" s="34"/>
      <c r="N144" s="35" t="e">
        <f>L144/M144</f>
        <v>#DIV/0!</v>
      </c>
      <c r="P144" s="32">
        <f t="shared" si="144"/>
        <v>0</v>
      </c>
      <c r="Q144" s="32">
        <f t="shared" si="145"/>
        <v>0</v>
      </c>
      <c r="R144" s="32">
        <v>0</v>
      </c>
      <c r="S144" s="32">
        <v>0</v>
      </c>
    </row>
    <row r="145" spans="2:19" x14ac:dyDescent="0.25">
      <c r="B145" t="s">
        <v>5</v>
      </c>
      <c r="E145" s="35" t="e">
        <f t="shared" si="137"/>
        <v>#DIV/0!</v>
      </c>
      <c r="G145" s="34"/>
      <c r="H145" s="35" t="e">
        <f t="shared" si="146"/>
        <v>#DIV/0!</v>
      </c>
      <c r="J145" s="34"/>
      <c r="K145" s="35" t="e">
        <f t="shared" si="147"/>
        <v>#DIV/0!</v>
      </c>
      <c r="M145" s="34"/>
      <c r="N145" s="35" t="e">
        <f t="shared" ref="N145:N146" si="152">L145/M145</f>
        <v>#DIV/0!</v>
      </c>
      <c r="P145" s="32">
        <f t="shared" si="144"/>
        <v>0</v>
      </c>
      <c r="Q145" s="32">
        <f t="shared" si="145"/>
        <v>0</v>
      </c>
      <c r="R145" s="32" t="e">
        <f t="shared" ref="R145:R146" si="153">E145+H145+K145+N145</f>
        <v>#DIV/0!</v>
      </c>
      <c r="S145" s="32" t="e">
        <f t="shared" ref="S145:S146" si="154">Q145/R145</f>
        <v>#DIV/0!</v>
      </c>
    </row>
    <row r="146" spans="2:19" x14ac:dyDescent="0.25">
      <c r="B146" t="s">
        <v>187</v>
      </c>
      <c r="E146" s="111" t="e">
        <f t="shared" si="137"/>
        <v>#DIV/0!</v>
      </c>
      <c r="H146" s="111" t="e">
        <f t="shared" si="146"/>
        <v>#DIV/0!</v>
      </c>
      <c r="K146" s="111" t="e">
        <f t="shared" si="147"/>
        <v>#DIV/0!</v>
      </c>
      <c r="N146" s="111" t="e">
        <f t="shared" si="152"/>
        <v>#DIV/0!</v>
      </c>
      <c r="P146" s="32">
        <f t="shared" si="144"/>
        <v>0</v>
      </c>
      <c r="Q146" s="32">
        <f t="shared" si="145"/>
        <v>0</v>
      </c>
      <c r="R146" s="32" t="e">
        <f t="shared" si="153"/>
        <v>#DIV/0!</v>
      </c>
      <c r="S146" s="32" t="e">
        <f t="shared" si="154"/>
        <v>#DIV/0!</v>
      </c>
    </row>
  </sheetData>
  <mergeCells count="114">
    <mergeCell ref="B124:B125"/>
    <mergeCell ref="C124:E124"/>
    <mergeCell ref="F124:H124"/>
    <mergeCell ref="I124:K124"/>
    <mergeCell ref="L124:N124"/>
    <mergeCell ref="C125:E126"/>
    <mergeCell ref="F125:H126"/>
    <mergeCell ref="I125:K126"/>
    <mergeCell ref="L125:N126"/>
    <mergeCell ref="B112:B113"/>
    <mergeCell ref="C112:E112"/>
    <mergeCell ref="F112:H112"/>
    <mergeCell ref="I112:K112"/>
    <mergeCell ref="L112:N112"/>
    <mergeCell ref="C113:E114"/>
    <mergeCell ref="F113:H114"/>
    <mergeCell ref="I113:K114"/>
    <mergeCell ref="L113:N114"/>
    <mergeCell ref="B100:B101"/>
    <mergeCell ref="C100:E100"/>
    <mergeCell ref="F100:H100"/>
    <mergeCell ref="I100:K100"/>
    <mergeCell ref="L100:N100"/>
    <mergeCell ref="C101:E102"/>
    <mergeCell ref="F101:H102"/>
    <mergeCell ref="I101:K102"/>
    <mergeCell ref="L101:N102"/>
    <mergeCell ref="B88:B89"/>
    <mergeCell ref="C88:E88"/>
    <mergeCell ref="F88:H88"/>
    <mergeCell ref="I88:K88"/>
    <mergeCell ref="L88:N88"/>
    <mergeCell ref="C89:E90"/>
    <mergeCell ref="F89:H90"/>
    <mergeCell ref="I89:K90"/>
    <mergeCell ref="L89:N90"/>
    <mergeCell ref="B76:B77"/>
    <mergeCell ref="C76:E76"/>
    <mergeCell ref="F76:H76"/>
    <mergeCell ref="I76:K76"/>
    <mergeCell ref="L76:N76"/>
    <mergeCell ref="C77:E78"/>
    <mergeCell ref="F77:H78"/>
    <mergeCell ref="I77:K78"/>
    <mergeCell ref="L77:N78"/>
    <mergeCell ref="O4:Q4"/>
    <mergeCell ref="B4:B5"/>
    <mergeCell ref="C5:E6"/>
    <mergeCell ref="F5:H6"/>
    <mergeCell ref="I5:K6"/>
    <mergeCell ref="L5:N6"/>
    <mergeCell ref="C4:E4"/>
    <mergeCell ref="F4:H4"/>
    <mergeCell ref="I4:K4"/>
    <mergeCell ref="L4:N4"/>
    <mergeCell ref="O16:Q16"/>
    <mergeCell ref="C17:E18"/>
    <mergeCell ref="F17:H18"/>
    <mergeCell ref="I17:K18"/>
    <mergeCell ref="L17:N18"/>
    <mergeCell ref="B16:B17"/>
    <mergeCell ref="C16:E16"/>
    <mergeCell ref="F16:H16"/>
    <mergeCell ref="I16:K16"/>
    <mergeCell ref="L16:N16"/>
    <mergeCell ref="O28:Q28"/>
    <mergeCell ref="C29:E30"/>
    <mergeCell ref="F29:H30"/>
    <mergeCell ref="I29:K30"/>
    <mergeCell ref="L29:N30"/>
    <mergeCell ref="B28:B29"/>
    <mergeCell ref="C28:E28"/>
    <mergeCell ref="F28:H28"/>
    <mergeCell ref="I28:K28"/>
    <mergeCell ref="L28:N28"/>
    <mergeCell ref="O40:Q40"/>
    <mergeCell ref="C41:E42"/>
    <mergeCell ref="F41:H42"/>
    <mergeCell ref="I41:K42"/>
    <mergeCell ref="L41:N42"/>
    <mergeCell ref="B40:B41"/>
    <mergeCell ref="C40:E40"/>
    <mergeCell ref="F40:H40"/>
    <mergeCell ref="I40:K40"/>
    <mergeCell ref="L40:N40"/>
    <mergeCell ref="O52:Q52"/>
    <mergeCell ref="C53:E54"/>
    <mergeCell ref="F53:H54"/>
    <mergeCell ref="I53:K54"/>
    <mergeCell ref="L53:N54"/>
    <mergeCell ref="B52:B53"/>
    <mergeCell ref="C52:E52"/>
    <mergeCell ref="F52:H52"/>
    <mergeCell ref="I52:K52"/>
    <mergeCell ref="L52:N52"/>
    <mergeCell ref="O64:Q64"/>
    <mergeCell ref="C65:E66"/>
    <mergeCell ref="F65:H66"/>
    <mergeCell ref="I65:K66"/>
    <mergeCell ref="L65:N66"/>
    <mergeCell ref="B64:B65"/>
    <mergeCell ref="C64:E64"/>
    <mergeCell ref="F64:H64"/>
    <mergeCell ref="I64:K64"/>
    <mergeCell ref="L64:N64"/>
    <mergeCell ref="B136:B137"/>
    <mergeCell ref="C136:E136"/>
    <mergeCell ref="F136:H136"/>
    <mergeCell ref="I136:K136"/>
    <mergeCell ref="L136:N136"/>
    <mergeCell ref="C137:E138"/>
    <mergeCell ref="F137:H138"/>
    <mergeCell ref="I137:K138"/>
    <mergeCell ref="L137:N13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HOSP 01 OCUPACION URGENCIAS</vt:lpstr>
      <vt:lpstr>HOSP 01 OCUPACION URGENCIA </vt:lpstr>
      <vt:lpstr>HOSP 02 EST PROL ADUL &gt;12</vt:lpstr>
      <vt:lpstr>HOSP 02 EST PROL PEDIA &gt;12 (2</vt:lpstr>
      <vt:lpstr>05 CUSN INDICE DE CONSULTAS UR</vt:lpstr>
      <vt:lpstr>HOSP 03</vt:lpstr>
      <vt:lpstr>HOSP 04</vt:lpstr>
      <vt:lpstr>HOSP 05 PORCENTAJE OCUPACION</vt:lpstr>
      <vt:lpstr>HOSP 06 DIAS DE ESTANCIA DIV</vt:lpstr>
      <vt:lpstr>HOSP 07</vt:lpstr>
      <vt:lpstr>09 CUSN</vt:lpstr>
      <vt:lpstr>HOSP 08</vt:lpstr>
      <vt:lpstr>HOSP 09</vt:lpstr>
      <vt:lpstr>HOSP 10</vt:lpstr>
      <vt:lpstr>12 CUSN</vt:lpstr>
      <vt:lpstr>16 CUSN</vt:lpstr>
      <vt:lpstr>CAISN 10</vt:lpstr>
      <vt:lpstr>22 CUSN</vt:lpstr>
      <vt:lpstr>23 CUSN</vt:lpstr>
      <vt:lpstr>24 CUSN</vt:lpstr>
      <vt:lpstr>25 CUSN</vt:lpstr>
      <vt:lpstr>26 CUSN</vt:lpstr>
      <vt:lpstr>27 CUSN</vt:lpstr>
      <vt:lpstr>28 CUSN</vt:lpstr>
      <vt:lpstr> INTERVALO POR DIVISI </vt:lpstr>
      <vt:lpstr> INDICE ROTACI POR DIVI</vt:lpstr>
      <vt:lpstr>OPORTUNIDAD</vt:lpstr>
      <vt:lpstr>CAISN 26</vt:lpstr>
      <vt:lpstr>SIOC OCUPACION URGENCIA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Felipe Silva Nuñez</cp:lastModifiedBy>
  <dcterms:modified xsi:type="dcterms:W3CDTF">2026-03-17T19:14:23Z</dcterms:modified>
</cp:coreProperties>
</file>