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720"/>
  </bookViews>
  <sheets>
    <sheet name="CAMA 01" sheetId="1" r:id="rId1"/>
    <sheet name="Grafico 1" sheetId="3" r:id="rId2"/>
  </sheets>
  <definedNames>
    <definedName name="_xlnm._FilterDatabase" localSheetId="0" hidden="1">'CAMA 01'!$B$15:$AZ$41</definedName>
    <definedName name="_xlnm._FilterDatabase" localSheetId="1" hidden="1">'Grafico 1'!$B$5:$F$5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3" i="1" l="1"/>
  <c r="Q49" i="1" s="1"/>
  <c r="F21" i="1" l="1"/>
  <c r="G37" i="1"/>
  <c r="L81" i="1" l="1"/>
  <c r="K81" i="1"/>
  <c r="J81" i="1"/>
  <c r="I81" i="1"/>
  <c r="H81" i="1"/>
  <c r="G81" i="1"/>
  <c r="J17" i="1" l="1"/>
  <c r="F29" i="1"/>
  <c r="AW43" i="1" l="1"/>
  <c r="R49" i="1" s="1"/>
  <c r="R52" i="1" s="1"/>
  <c r="AM28" i="1"/>
  <c r="AM29" i="1"/>
  <c r="AO43" i="1" l="1"/>
  <c r="P49" i="1" s="1"/>
  <c r="AK43" i="1"/>
  <c r="O49" i="1" s="1"/>
  <c r="AG43" i="1"/>
  <c r="N49" i="1" s="1"/>
  <c r="O52" i="1" l="1"/>
  <c r="P52" i="1"/>
  <c r="Q52" i="1"/>
  <c r="AC43" i="1"/>
  <c r="M49" i="1" s="1"/>
  <c r="N52" i="1" s="1"/>
  <c r="Y43" i="1"/>
  <c r="L49" i="1" s="1"/>
  <c r="M52" i="1" l="1"/>
  <c r="U43" i="1"/>
  <c r="K49" i="1" s="1"/>
  <c r="L52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17" i="1"/>
  <c r="Q43" i="1"/>
  <c r="J49" i="1" s="1"/>
  <c r="K52" i="1" l="1"/>
  <c r="M43" i="1"/>
  <c r="I49" i="1" s="1"/>
  <c r="J52" i="1" s="1"/>
  <c r="I43" i="1" l="1"/>
  <c r="H49" i="1" s="1"/>
  <c r="E43" i="1"/>
  <c r="D43" i="1"/>
  <c r="AY43" i="1" s="1"/>
  <c r="G49" i="1" l="1"/>
  <c r="H52" i="1" s="1"/>
  <c r="G43" i="1"/>
  <c r="I52" i="1"/>
  <c r="AU43" i="1"/>
  <c r="AM43" i="1"/>
  <c r="AQ43" i="1"/>
  <c r="AE43" i="1"/>
  <c r="AI43" i="1"/>
  <c r="W43" i="1"/>
  <c r="AA43" i="1"/>
  <c r="S43" i="1"/>
  <c r="O43" i="1"/>
  <c r="K43" i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R37" i="1"/>
  <c r="T37" i="1" s="1"/>
  <c r="O37" i="1"/>
  <c r="N37" i="1"/>
  <c r="P37" i="1" s="1"/>
  <c r="K37" i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R36" i="1"/>
  <c r="T36" i="1" s="1"/>
  <c r="O36" i="1"/>
  <c r="N36" i="1"/>
  <c r="P36" i="1" s="1"/>
  <c r="K36" i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R29" i="1"/>
  <c r="T29" i="1" s="1"/>
  <c r="O29" i="1"/>
  <c r="N29" i="1"/>
  <c r="P29" i="1" s="1"/>
  <c r="K29" i="1"/>
  <c r="J29" i="1"/>
  <c r="L29" i="1" s="1"/>
  <c r="G29" i="1"/>
  <c r="H29" i="1"/>
  <c r="AY28" i="1"/>
  <c r="AX28" i="1"/>
  <c r="AZ28" i="1" s="1"/>
  <c r="AU28" i="1"/>
  <c r="AT28" i="1"/>
  <c r="AV28" i="1" s="1"/>
  <c r="AQ28" i="1"/>
  <c r="AP28" i="1"/>
  <c r="AR28" i="1" s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R27" i="1"/>
  <c r="T27" i="1" s="1"/>
  <c r="O27" i="1"/>
  <c r="N27" i="1"/>
  <c r="P27" i="1" s="1"/>
  <c r="J27" i="1"/>
  <c r="L27" i="1" s="1"/>
  <c r="G27" i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Z21" i="1" s="1"/>
  <c r="AU21" i="1"/>
  <c r="AT21" i="1"/>
  <c r="AV21" i="1" s="1"/>
  <c r="AQ21" i="1"/>
  <c r="AP21" i="1"/>
  <c r="AR21" i="1" s="1"/>
  <c r="AM21" i="1"/>
  <c r="AL21" i="1"/>
  <c r="AN21" i="1" s="1"/>
  <c r="AI21" i="1"/>
  <c r="AH21" i="1"/>
  <c r="AJ21" i="1" s="1"/>
  <c r="AE21" i="1"/>
  <c r="AD21" i="1"/>
  <c r="AF21" i="1" s="1"/>
  <c r="AA21" i="1"/>
  <c r="Z21" i="1"/>
  <c r="AB21" i="1" s="1"/>
  <c r="W21" i="1"/>
  <c r="V21" i="1"/>
  <c r="X21" i="1" s="1"/>
  <c r="R21" i="1"/>
  <c r="T21" i="1" s="1"/>
  <c r="O21" i="1"/>
  <c r="N21" i="1"/>
  <c r="P21" i="1" s="1"/>
  <c r="K21" i="1"/>
  <c r="J21" i="1"/>
  <c r="L21" i="1" s="1"/>
  <c r="G21" i="1"/>
  <c r="H21" i="1"/>
  <c r="AY20" i="1"/>
  <c r="AX20" i="1"/>
  <c r="AZ20" i="1" s="1"/>
  <c r="AU20" i="1"/>
  <c r="AT20" i="1"/>
  <c r="AV20" i="1" s="1"/>
  <c r="AQ20" i="1"/>
  <c r="AP20" i="1"/>
  <c r="AR20" i="1" s="1"/>
  <c r="AM20" i="1"/>
  <c r="AL20" i="1"/>
  <c r="AN20" i="1" s="1"/>
  <c r="AI20" i="1"/>
  <c r="AH20" i="1"/>
  <c r="AJ20" i="1" s="1"/>
  <c r="AE20" i="1"/>
  <c r="AD20" i="1"/>
  <c r="AF20" i="1" s="1"/>
  <c r="AA20" i="1"/>
  <c r="Z20" i="1"/>
  <c r="AB20" i="1" s="1"/>
  <c r="W20" i="1"/>
  <c r="V20" i="1"/>
  <c r="X20" i="1" s="1"/>
  <c r="R20" i="1"/>
  <c r="T20" i="1" s="1"/>
  <c r="O20" i="1"/>
  <c r="N20" i="1"/>
  <c r="P20" i="1" s="1"/>
  <c r="K20" i="1"/>
  <c r="J20" i="1"/>
  <c r="L20" i="1" s="1"/>
  <c r="G20" i="1"/>
  <c r="F20" i="1"/>
  <c r="H20" i="1" s="1"/>
  <c r="AY19" i="1"/>
  <c r="AX19" i="1"/>
  <c r="AZ19" i="1" s="1"/>
  <c r="AU19" i="1"/>
  <c r="AT19" i="1"/>
  <c r="AV19" i="1" s="1"/>
  <c r="AQ19" i="1"/>
  <c r="AP19" i="1"/>
  <c r="AR19" i="1" s="1"/>
  <c r="AM19" i="1"/>
  <c r="AL19" i="1"/>
  <c r="AN19" i="1" s="1"/>
  <c r="AI19" i="1"/>
  <c r="AH19" i="1"/>
  <c r="AJ19" i="1" s="1"/>
  <c r="AE19" i="1"/>
  <c r="AD19" i="1"/>
  <c r="AF19" i="1" s="1"/>
  <c r="AA19" i="1"/>
  <c r="Z19" i="1"/>
  <c r="AB19" i="1" s="1"/>
  <c r="W19" i="1"/>
  <c r="V19" i="1"/>
  <c r="X19" i="1" s="1"/>
  <c r="R19" i="1"/>
  <c r="T19" i="1" s="1"/>
  <c r="O19" i="1"/>
  <c r="N19" i="1"/>
  <c r="P19" i="1" s="1"/>
  <c r="K19" i="1"/>
  <c r="J19" i="1"/>
  <c r="L19" i="1" s="1"/>
  <c r="G19" i="1"/>
  <c r="F19" i="1"/>
  <c r="H19" i="1" s="1"/>
  <c r="AY18" i="1"/>
  <c r="AX18" i="1"/>
  <c r="AZ18" i="1" s="1"/>
  <c r="AU18" i="1"/>
  <c r="AT18" i="1"/>
  <c r="AV18" i="1" s="1"/>
  <c r="AQ18" i="1"/>
  <c r="AP18" i="1"/>
  <c r="AR18" i="1" s="1"/>
  <c r="AM18" i="1"/>
  <c r="AL18" i="1"/>
  <c r="AN18" i="1" s="1"/>
  <c r="AI18" i="1"/>
  <c r="AH18" i="1"/>
  <c r="AJ18" i="1" s="1"/>
  <c r="AE18" i="1"/>
  <c r="AD18" i="1"/>
  <c r="AF18" i="1" s="1"/>
  <c r="AA18" i="1"/>
  <c r="Z18" i="1"/>
  <c r="AB18" i="1" s="1"/>
  <c r="W18" i="1"/>
  <c r="V18" i="1"/>
  <c r="X18" i="1" s="1"/>
  <c r="R18" i="1"/>
  <c r="T18" i="1" s="1"/>
  <c r="O18" i="1"/>
  <c r="N18" i="1"/>
  <c r="P18" i="1" s="1"/>
  <c r="K18" i="1"/>
  <c r="J18" i="1"/>
  <c r="L18" i="1" s="1"/>
  <c r="G18" i="1"/>
  <c r="F18" i="1"/>
  <c r="H18" i="1" s="1"/>
  <c r="AY17" i="1"/>
  <c r="AX17" i="1"/>
  <c r="AU17" i="1"/>
  <c r="AT17" i="1"/>
  <c r="AQ17" i="1"/>
  <c r="AP17" i="1"/>
  <c r="AM17" i="1"/>
  <c r="AL17" i="1"/>
  <c r="AI17" i="1"/>
  <c r="AH17" i="1"/>
  <c r="AE17" i="1"/>
  <c r="AD17" i="1"/>
  <c r="AA17" i="1"/>
  <c r="Z17" i="1"/>
  <c r="W17" i="1"/>
  <c r="V17" i="1"/>
  <c r="R17" i="1"/>
  <c r="O17" i="1"/>
  <c r="N17" i="1"/>
  <c r="K17" i="1"/>
  <c r="G17" i="1"/>
  <c r="F17" i="1"/>
  <c r="AX43" i="1" l="1"/>
  <c r="AZ17" i="1"/>
  <c r="AZ43" i="1" s="1"/>
  <c r="R50" i="1" s="1"/>
  <c r="R53" i="1" s="1"/>
  <c r="AV17" i="1"/>
  <c r="AV43" i="1" s="1"/>
  <c r="Q50" i="1" s="1"/>
  <c r="Q53" i="1" s="1"/>
  <c r="AT43" i="1"/>
  <c r="AR17" i="1"/>
  <c r="AR43" i="1" s="1"/>
  <c r="P50" i="1" s="1"/>
  <c r="P53" i="1" s="1"/>
  <c r="AP43" i="1"/>
  <c r="AN17" i="1"/>
  <c r="AN43" i="1" s="1"/>
  <c r="O50" i="1" s="1"/>
  <c r="O53" i="1" s="1"/>
  <c r="AL43" i="1"/>
  <c r="AJ17" i="1"/>
  <c r="AJ43" i="1" s="1"/>
  <c r="N50" i="1" s="1"/>
  <c r="N53" i="1" s="1"/>
  <c r="AH43" i="1"/>
  <c r="AF17" i="1"/>
  <c r="AF43" i="1" s="1"/>
  <c r="M50" i="1" s="1"/>
  <c r="M53" i="1" s="1"/>
  <c r="AD43" i="1"/>
  <c r="AB17" i="1"/>
  <c r="AB43" i="1" s="1"/>
  <c r="L50" i="1" s="1"/>
  <c r="L53" i="1" s="1"/>
  <c r="Z43" i="1"/>
  <c r="X17" i="1"/>
  <c r="X43" i="1" s="1"/>
  <c r="K50" i="1" s="1"/>
  <c r="K53" i="1" s="1"/>
  <c r="V43" i="1"/>
  <c r="P17" i="1"/>
  <c r="P43" i="1" s="1"/>
  <c r="I50" i="1" s="1"/>
  <c r="I53" i="1" s="1"/>
  <c r="N43" i="1"/>
  <c r="T17" i="1"/>
  <c r="T43" i="1" s="1"/>
  <c r="J50" i="1" s="1"/>
  <c r="J53" i="1" s="1"/>
  <c r="R43" i="1"/>
  <c r="J43" i="1"/>
  <c r="L17" i="1"/>
  <c r="L43" i="1" s="1"/>
  <c r="H50" i="1" s="1"/>
  <c r="H53" i="1" s="1"/>
  <c r="H17" i="1"/>
  <c r="H43" i="1" s="1"/>
  <c r="G50" i="1" s="1"/>
  <c r="G53" i="1" s="1"/>
  <c r="F43" i="1"/>
</calcChain>
</file>

<file path=xl/sharedStrings.xml><?xml version="1.0" encoding="utf-8"?>
<sst xmlns="http://schemas.openxmlformats.org/spreadsheetml/2006/main" count="227" uniqueCount="115">
  <si>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</si>
  <si>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</si>
  <si>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</si>
  <si>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</si>
  <si>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</si>
  <si>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</si>
  <si>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</si>
  <si>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</si>
  <si>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</si>
  <si>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Unidad Medica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</si>
  <si>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</si>
  <si>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</si>
  <si>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</si>
  <si>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</si>
  <si>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</si>
  <si>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</si>
  <si>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</si>
  <si>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</si>
  <si>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</si>
  <si>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</si>
  <si>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</si>
  <si>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</si>
  <si>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</si>
  <si>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</si>
  <si>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</si>
  <si>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</si>
  <si>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</si>
  <si>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</si>
  <si>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</si>
  <si>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</si>
  <si>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</si>
  <si>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</si>
  <si>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</si>
  <si>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</si>
  <si>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</si>
  <si>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</si>
  <si>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</si>
  <si>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</si>
  <si>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</si>
  <si>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</si>
  <si>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</si>
  <si>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</si>
  <si>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</si>
  <si>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</si>
  <si>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</si>
  <si>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</si>
  <si>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</si>
  <si>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</si>
  <si>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</si>
  <si>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</si>
  <si>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</si>
  <si>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</si>
  <si>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</si>
  <si>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</si>
  <si>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</si>
  <si>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</si>
  <si>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</si>
  <si>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</si>
  <si>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</si>
  <si>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</si>
  <si>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</si>
  <si>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</si>
  <si>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</si>
  <si>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</si>
  <si>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</si>
  <si>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</si>
  <si>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</si>
  <si>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</si>
  <si>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</si>
  <si>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</si>
  <si>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</si>
  <si>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</si>
  <si>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</si>
  <si>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</si>
  <si>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</si>
  <si>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</si>
  <si>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</si>
  <si>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</si>
  <si>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</si>
  <si>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</si>
  <si>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</si>
  <si>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</si>
  <si>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</si>
  <si>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</si>
  <si>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</si>
  <si>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</si>
  <si>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</si>
  <si>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</si>
  <si>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</si>
  <si>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</si>
  <si>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</si>
  <si>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</si>
  <si>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</si>
  <si>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</si>
  <si>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</si>
  <si>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</si>
  <si>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</si>
  <si>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</si>
  <si>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</si>
  <si>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</si>
  <si>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</si>
  <si>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</si>
  <si>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 xml:space="preserve">Diferencia </t>
  </si>
  <si>
    <t>CAMA 01</t>
  </si>
  <si>
    <t>Unidad Médica</t>
  </si>
  <si>
    <t>|</t>
  </si>
  <si>
    <t>Rezago</t>
  </si>
  <si>
    <t>OOAD</t>
  </si>
  <si>
    <t>Diferencia Acumulada</t>
  </si>
  <si>
    <t>Logro Mensual</t>
  </si>
  <si>
    <t>Diferencia Mensual</t>
  </si>
  <si>
    <t>Cobertura de mastografía de tamizaje de primera vez en mujeres entre 40 y 69 años</t>
  </si>
  <si>
    <t>Número de mujeres entre 40 y 69 años con mastografía de tamizaje de primera vez acumuladas al mes de reporte</t>
  </si>
  <si>
    <t>Población de mujeres de 40 a 69 años adscritas a Médico Familiar</t>
  </si>
  <si>
    <t>AÑO DE PROCESO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</si>
</sst>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[$€-2]* #,##0.00_-;\-[$€-2]* #,##0.00_-;_-[$€-2]* &quot;-&quot;??_-"/>
    <numFmt numFmtId="167" formatCode="_-[$€-2]* #,##0.00_-;\-[$€-2]* #,##0.00_-;_-[$€-2]* \-??_-"/>
  </numFmts>
  <fonts count="27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6" fillId="0" borderId="0"/>
    <xf numFmtId="0" fontId="6" fillId="0" borderId="0"/>
    <xf numFmtId="0" fontId="6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9" applyNumberFormat="0" applyAlignment="0" applyProtection="0"/>
    <xf numFmtId="0" fontId="12" fillId="21" borderId="10" applyNumberFormat="0" applyAlignment="0" applyProtection="0"/>
    <xf numFmtId="0" fontId="13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5" fillId="11" borderId="9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0" fontId="16" fillId="7" borderId="0" applyNumberFormat="0" applyBorder="0" applyAlignment="0" applyProtection="0"/>
    <xf numFmtId="0" fontId="17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2" applyNumberFormat="0" applyAlignment="0" applyProtection="0"/>
    <xf numFmtId="0" fontId="18" fillId="20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14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/>
    <xf numFmtId="166" fontId="25" fillId="0" borderId="0" applyFont="0" applyFill="0" applyBorder="0" applyAlignment="0" applyProtection="0"/>
    <xf numFmtId="0" fontId="26" fillId="0" borderId="0"/>
    <xf numFmtId="166" fontId="26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5" fillId="2" borderId="7" xfId="0" quotePrefix="1" applyFont="1" applyFill="1" applyBorder="1"/>
    <xf numFmtId="0" fontId="0" fillId="2" borderId="5" xfId="0" quotePrefix="1" applyFill="1" applyBorder="1"/>
    <xf numFmtId="0" fontId="0" fillId="2" borderId="5" xfId="0" applyFill="1" applyBorder="1"/>
    <xf numFmtId="3" fontId="0" fillId="2" borderId="5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right"/>
    </xf>
    <xf numFmtId="165" fontId="7" fillId="0" borderId="5" xfId="3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3" fontId="0" fillId="4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3" fontId="0" fillId="2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28" borderId="0" xfId="0" applyFill="1"/>
    <xf numFmtId="0" fontId="2" fillId="28" borderId="5" xfId="0" applyFont="1" applyFill="1" applyBorder="1" applyAlignment="1">
      <alignment horizontal="center" vertical="center"/>
    </xf>
    <xf numFmtId="165" fontId="0" fillId="28" borderId="0" xfId="0" applyNumberFormat="1" applyFill="1"/>
    <xf numFmtId="1" fontId="0" fillId="28" borderId="0" xfId="0" applyNumberFormat="1" applyFill="1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Euro 3" xfId="36"/>
    <cellStyle name="Euro 4" xfId="37"/>
    <cellStyle name="Euro 5" xfId="56"/>
    <cellStyle name="Euro 6" xfId="58"/>
    <cellStyle name="Incorrecto 2" xfId="38"/>
    <cellStyle name="Neutral 2" xfId="39"/>
    <cellStyle name="Normal" xfId="0" builtinId="0"/>
    <cellStyle name="Normal 10" xfId="3"/>
    <cellStyle name="Normal 2" xfId="40"/>
    <cellStyle name="Normal 2 2" xfId="41"/>
    <cellStyle name="Normal 28" xfId="1"/>
    <cellStyle name="Normal 3" xfId="42"/>
    <cellStyle name="Normal 4" xfId="43"/>
    <cellStyle name="Normal 5" xfId="44"/>
    <cellStyle name="Normal 6" xfId="45"/>
    <cellStyle name="Normal 7" xfId="55"/>
    <cellStyle name="Normal 74" xfId="2"/>
    <cellStyle name="Normal 8" xfId="57"/>
    <cellStyle name="Notas 2" xfId="46"/>
    <cellStyle name="Salida 2" xfId="47"/>
    <cellStyle name="Texto de advertencia 2" xfId="48"/>
    <cellStyle name="Texto explicativo 2" xfId="49"/>
    <cellStyle name="Título 1 2" xfId="50"/>
    <cellStyle name="Título 2 2" xfId="51"/>
    <cellStyle name="Título 3 2" xfId="52"/>
    <cellStyle name="Título 4" xfId="53"/>
    <cellStyle name="Total 2" xfId="54"/>
  </cellStyles>
  <dxfs count="36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'CAMA 01'!$E$52:$F$52</c:f>
              <c:strCache>
                <c:ptCount val="1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75013449405767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01'!$G$48:$R$48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'CAMA 01'!$G$52:$R$52</c:f>
              <c:numCache>
                <c:formatCode>#,##0</c:formatCode>
                <c:ptCount val="12"/>
                <c:pt idx="0">
                  <c:v>1247</c:v>
                </c:pt>
                <c:pt idx="1">
                  <c:v>1349</c:v>
                </c:pt>
                <c:pt idx="2">
                  <c:v>-2596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'CAMA 01'!$E$53:$F$53</c:f>
              <c:strCache>
                <c:ptCount val="1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01'!$G$48:$R$48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'CAMA 01'!$G$53:$R$53</c:f>
              <c:numCache>
                <c:formatCode>#,##0</c:formatCode>
                <c:ptCount val="12"/>
                <c:pt idx="0">
                  <c:v>246.03700000000001</c:v>
                </c:pt>
                <c:pt idx="1">
                  <c:v>275.22499999999997</c:v>
                </c:pt>
                <c:pt idx="2">
                  <c:v>4364.2619999999997</c:v>
                </c:pt>
                <c:pt idx="3">
                  <c:v>5742.45</c:v>
                </c:pt>
                <c:pt idx="4">
                  <c:v>7235.4869999999992</c:v>
                </c:pt>
                <c:pt idx="5">
                  <c:v>8613.6749999999975</c:v>
                </c:pt>
                <c:pt idx="6">
                  <c:v>10106.712000000001</c:v>
                </c:pt>
                <c:pt idx="7">
                  <c:v>11484.9</c:v>
                </c:pt>
                <c:pt idx="8">
                  <c:v>12977.937000000004</c:v>
                </c:pt>
                <c:pt idx="9">
                  <c:v>14356.125</c:v>
                </c:pt>
                <c:pt idx="10">
                  <c:v>15849.161999999995</c:v>
                </c:pt>
                <c:pt idx="11">
                  <c:v>17227.349999999995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03-4A39-A051-6E019FAD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53984"/>
        <c:axId val="145755520"/>
      </c:lineChart>
      <c:catAx>
        <c:axId val="1457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5755520"/>
        <c:crosses val="autoZero"/>
        <c:auto val="1"/>
        <c:lblAlgn val="ctr"/>
        <c:lblOffset val="100"/>
        <c:noMultiLvlLbl val="0"/>
      </c:catAx>
      <c:valAx>
        <c:axId val="1457555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5753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09365339749198"/>
          <c:w val="0.99335457523739945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1'!$E$5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1'!$B$6:$B$30</c:f>
              <c:strCache>
                <c:ptCount val="25"/>
                <c:pt idx="0">
                  <c:v>UMF 9 RUIZ</c:v>
                </c:pt>
                <c:pt idx="1">
                  <c:v>UMF 11 YAGO</c:v>
                </c:pt>
                <c:pt idx="2">
                  <c:v>UMF 21 PIMIENTILLO</c:v>
                </c:pt>
                <c:pt idx="3">
                  <c:v>UMF 3 CORA</c:v>
                </c:pt>
                <c:pt idx="4">
                  <c:v>HGSMF 15 LA VARAS</c:v>
                </c:pt>
                <c:pt idx="5">
                  <c:v>UMF 12 AUTAN</c:v>
                </c:pt>
                <c:pt idx="6">
                  <c:v>HGSMF 8 TUXPAN</c:v>
                </c:pt>
                <c:pt idx="7">
                  <c:v>UMF 20 TEPIC</c:v>
                </c:pt>
                <c:pt idx="8">
                  <c:v>UMF 22 SAN JUAN ABAJO</c:v>
                </c:pt>
                <c:pt idx="9">
                  <c:v>UMF 4 VILLA HIDALGO</c:v>
                </c:pt>
                <c:pt idx="10">
                  <c:v>UMF 2 FCO.MADERO</c:v>
                </c:pt>
                <c:pt idx="11">
                  <c:v>UMF 26 XALISCO</c:v>
                </c:pt>
                <c:pt idx="12">
                  <c:v>UMF 18 IXTLAN RIO</c:v>
                </c:pt>
                <c:pt idx="13">
                  <c:v>UMF 7 TECUALA</c:v>
                </c:pt>
                <c:pt idx="14">
                  <c:v>UMF 13 SAN BLAS</c:v>
                </c:pt>
                <c:pt idx="15">
                  <c:v>HGSMF 6 ACAPONETA</c:v>
                </c:pt>
                <c:pt idx="16">
                  <c:v>UMF 19 MEZCALES</c:v>
                </c:pt>
                <c:pt idx="17">
                  <c:v>UMF 14 COMPOSTELA</c:v>
                </c:pt>
                <c:pt idx="18">
                  <c:v>UMF 17 AHUACATLAN</c:v>
                </c:pt>
                <c:pt idx="19">
                  <c:v>UMF 25 TEPIC</c:v>
                </c:pt>
                <c:pt idx="20">
                  <c:v>UMF 16 LA PEÑITA</c:v>
                </c:pt>
                <c:pt idx="21">
                  <c:v>HGZMF 10 S. IXCUINTLA</c:v>
                </c:pt>
                <c:pt idx="22">
                  <c:v>UMF 5 TEPIC</c:v>
                </c:pt>
                <c:pt idx="23">
                  <c:v>UMF 27 SAN JOSÉ DEL VALLE</c:v>
                </c:pt>
                <c:pt idx="24">
                  <c:v>UMF 24 TEPIC</c:v>
                </c:pt>
              </c:strCache>
            </c:strRef>
          </c:cat>
          <c:val>
            <c:numRef>
              <c:f>'Grafico 1'!$E$6:$E$30</c:f>
              <c:numCache>
                <c:formatCode>0.0</c:formatCode>
                <c:ptCount val="25"/>
                <c:pt idx="0">
                  <c:v>0.95465393794749398</c:v>
                </c:pt>
                <c:pt idx="1">
                  <c:v>1.2658227848101267</c:v>
                </c:pt>
                <c:pt idx="2">
                  <c:v>4</c:v>
                </c:pt>
                <c:pt idx="3">
                  <c:v>2.816901408450704</c:v>
                </c:pt>
                <c:pt idx="4">
                  <c:v>2.6537997587454765</c:v>
                </c:pt>
                <c:pt idx="5">
                  <c:v>4.3478260869565215</c:v>
                </c:pt>
                <c:pt idx="6">
                  <c:v>2.9116465863453813</c:v>
                </c:pt>
                <c:pt idx="7">
                  <c:v>3.9877300613496933</c:v>
                </c:pt>
                <c:pt idx="8">
                  <c:v>3.4734917733089579</c:v>
                </c:pt>
                <c:pt idx="9">
                  <c:v>5.015673981191223</c:v>
                </c:pt>
                <c:pt idx="10">
                  <c:v>5.160142348754448</c:v>
                </c:pt>
                <c:pt idx="11">
                  <c:v>3.2041343669250648</c:v>
                </c:pt>
                <c:pt idx="12">
                  <c:v>4.7619047619047619</c:v>
                </c:pt>
                <c:pt idx="13">
                  <c:v>7.4561403508771926</c:v>
                </c:pt>
                <c:pt idx="14">
                  <c:v>8.791208791208792</c:v>
                </c:pt>
                <c:pt idx="15">
                  <c:v>6.0185185185185182</c:v>
                </c:pt>
                <c:pt idx="16">
                  <c:v>3.2193605683836588</c:v>
                </c:pt>
                <c:pt idx="17">
                  <c:v>7.0303030303030303</c:v>
                </c:pt>
                <c:pt idx="18">
                  <c:v>8.3713850837138502</c:v>
                </c:pt>
                <c:pt idx="19">
                  <c:v>3.4597156398104265</c:v>
                </c:pt>
                <c:pt idx="20">
                  <c:v>10.74074074074074</c:v>
                </c:pt>
                <c:pt idx="21">
                  <c:v>5.5294117647058822</c:v>
                </c:pt>
                <c:pt idx="22">
                  <c:v>4.4137466307277631</c:v>
                </c:pt>
                <c:pt idx="23">
                  <c:v>5.3289318556944121</c:v>
                </c:pt>
                <c:pt idx="24">
                  <c:v>4.3007844197998377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3095296"/>
        <c:axId val="183097600"/>
      </c:barChart>
      <c:catAx>
        <c:axId val="183095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83097600"/>
        <c:crosses val="autoZero"/>
        <c:auto val="1"/>
        <c:lblAlgn val="ctr"/>
        <c:lblOffset val="100"/>
        <c:noMultiLvlLbl val="0"/>
      </c:catAx>
      <c:valAx>
        <c:axId val="183097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830952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1'!$F$5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1'!$B$6:$B$30</c:f>
              <c:strCache>
                <c:ptCount val="25"/>
                <c:pt idx="0">
                  <c:v>UMF 9 RUIZ</c:v>
                </c:pt>
                <c:pt idx="1">
                  <c:v>UMF 11 YAGO</c:v>
                </c:pt>
                <c:pt idx="2">
                  <c:v>UMF 21 PIMIENTILLO</c:v>
                </c:pt>
                <c:pt idx="3">
                  <c:v>UMF 3 CORA</c:v>
                </c:pt>
                <c:pt idx="4">
                  <c:v>HGSMF 15 LA VARAS</c:v>
                </c:pt>
                <c:pt idx="5">
                  <c:v>UMF 12 AUTAN</c:v>
                </c:pt>
                <c:pt idx="6">
                  <c:v>HGSMF 8 TUXPAN</c:v>
                </c:pt>
                <c:pt idx="7">
                  <c:v>UMF 20 TEPIC</c:v>
                </c:pt>
                <c:pt idx="8">
                  <c:v>UMF 22 SAN JUAN ABAJO</c:v>
                </c:pt>
                <c:pt idx="9">
                  <c:v>UMF 4 VILLA HIDALGO</c:v>
                </c:pt>
                <c:pt idx="10">
                  <c:v>UMF 2 FCO.MADERO</c:v>
                </c:pt>
                <c:pt idx="11">
                  <c:v>UMF 26 XALISCO</c:v>
                </c:pt>
                <c:pt idx="12">
                  <c:v>UMF 18 IXTLAN RIO</c:v>
                </c:pt>
                <c:pt idx="13">
                  <c:v>UMF 7 TECUALA</c:v>
                </c:pt>
                <c:pt idx="14">
                  <c:v>UMF 13 SAN BLAS</c:v>
                </c:pt>
                <c:pt idx="15">
                  <c:v>HGSMF 6 ACAPONETA</c:v>
                </c:pt>
                <c:pt idx="16">
                  <c:v>UMF 19 MEZCALES</c:v>
                </c:pt>
                <c:pt idx="17">
                  <c:v>UMF 14 COMPOSTELA</c:v>
                </c:pt>
                <c:pt idx="18">
                  <c:v>UMF 17 AHUACATLAN</c:v>
                </c:pt>
                <c:pt idx="19">
                  <c:v>UMF 25 TEPIC</c:v>
                </c:pt>
                <c:pt idx="20">
                  <c:v>UMF 16 LA PEÑITA</c:v>
                </c:pt>
                <c:pt idx="21">
                  <c:v>HGZMF 10 S. IXCUINTLA</c:v>
                </c:pt>
                <c:pt idx="22">
                  <c:v>UMF 5 TEPIC</c:v>
                </c:pt>
                <c:pt idx="23">
                  <c:v>UMF 27 SAN JOSÉ DEL VALLE</c:v>
                </c:pt>
                <c:pt idx="24">
                  <c:v>UMF 24 TEPIC</c:v>
                </c:pt>
              </c:strCache>
            </c:strRef>
          </c:cat>
          <c:val>
            <c:numRef>
              <c:f>'Grafico 1'!$F$6:$F$30</c:f>
              <c:numCache>
                <c:formatCode>0</c:formatCode>
                <c:ptCount val="25"/>
                <c:pt idx="0">
                  <c:v>6.0559999999999992</c:v>
                </c:pt>
                <c:pt idx="1">
                  <c:v>1.7919999999999998</c:v>
                </c:pt>
                <c:pt idx="2">
                  <c:v>-0.4</c:v>
                </c:pt>
                <c:pt idx="3">
                  <c:v>-0.8879999999999999</c:v>
                </c:pt>
                <c:pt idx="4">
                  <c:v>-2.1039999999999992</c:v>
                </c:pt>
                <c:pt idx="5">
                  <c:v>-2.6880000000000002</c:v>
                </c:pt>
                <c:pt idx="6">
                  <c:v>-5.0960000000000001</c:v>
                </c:pt>
                <c:pt idx="7">
                  <c:v>-5.1760000000000002</c:v>
                </c:pt>
                <c:pt idx="8">
                  <c:v>-5.8719999999999999</c:v>
                </c:pt>
                <c:pt idx="9">
                  <c:v>-8.3439999999999994</c:v>
                </c:pt>
                <c:pt idx="10">
                  <c:v>-15.512</c:v>
                </c:pt>
                <c:pt idx="11">
                  <c:v>-15.560000000000002</c:v>
                </c:pt>
                <c:pt idx="12">
                  <c:v>-16.367999999999999</c:v>
                </c:pt>
                <c:pt idx="13">
                  <c:v>-23.056000000000001</c:v>
                </c:pt>
                <c:pt idx="14">
                  <c:v>-23.263999999999999</c:v>
                </c:pt>
                <c:pt idx="15">
                  <c:v>-31.263999999999999</c:v>
                </c:pt>
                <c:pt idx="16">
                  <c:v>-36.903999999999996</c:v>
                </c:pt>
                <c:pt idx="17">
                  <c:v>-38.200000000000003</c:v>
                </c:pt>
                <c:pt idx="18">
                  <c:v>-39.231999999999999</c:v>
                </c:pt>
                <c:pt idx="19">
                  <c:v>-44.72</c:v>
                </c:pt>
                <c:pt idx="20">
                  <c:v>-45.04</c:v>
                </c:pt>
                <c:pt idx="21">
                  <c:v>-53.2</c:v>
                </c:pt>
                <c:pt idx="22">
                  <c:v>-59.768000000000001</c:v>
                </c:pt>
                <c:pt idx="23">
                  <c:v>-124.21600000000001</c:v>
                </c:pt>
                <c:pt idx="24">
                  <c:v>-210.81600000000003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2759936"/>
        <c:axId val="132761472"/>
      </c:barChart>
      <c:catAx>
        <c:axId val="13275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</c:spPr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32761472"/>
        <c:crosses val="autoZero"/>
        <c:auto val="1"/>
        <c:lblAlgn val="ctr"/>
        <c:lblOffset val="100"/>
        <c:noMultiLvlLbl val="0"/>
      </c:catAx>
      <c:valAx>
        <c:axId val="132761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327599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55</xdr:row>
      <xdr:rowOff>47625</xdr:rowOff>
    </xdr:from>
    <xdr:to>
      <xdr:col>16</xdr:col>
      <xdr:colOff>52916</xdr:colOff>
      <xdr:row>72</xdr:row>
      <xdr:rowOff>38100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134590</xdr:colOff>
      <xdr:row>8</xdr:row>
      <xdr:rowOff>71645</xdr:rowOff>
    </xdr:from>
    <xdr:to>
      <xdr:col>17</xdr:col>
      <xdr:colOff>658465</xdr:colOff>
      <xdr:row>28</xdr:row>
      <xdr:rowOff>33546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mastografía de tamizaje de primera vez en mujeres entre 40 y 49 años,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17</xdr:col>
      <xdr:colOff>472108</xdr:colOff>
      <xdr:row>35</xdr:row>
      <xdr:rowOff>14909</xdr:rowOff>
    </xdr:to>
    <xdr:sp macro="" textlink="">
      <xdr:nvSpPr>
        <xdr:cNvPr id="8" name="CuadroTexto 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8086725" y="5019675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323850</xdr:colOff>
      <xdr:row>35</xdr:row>
      <xdr:rowOff>95250</xdr:rowOff>
    </xdr:from>
    <xdr:to>
      <xdr:col>18</xdr:col>
      <xdr:colOff>85725</xdr:colOff>
      <xdr:row>55</xdr:row>
      <xdr:rowOff>57151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81"/>
  <sheetViews>
    <sheetView tabSelected="1" topLeftCell="A7" zoomScale="90" zoomScaleNormal="90" workbookViewId="0">
      <selection activeCell="U49" sqref="U49"/>
    </sheetView>
  </sheetViews>
  <sheetFormatPr baseColWidth="10" defaultRowHeight="12.75" x14ac:dyDescent="0.2"/>
  <cols>
    <col min="1" max="1" width="3.140625" customWidth="1"/>
    <col min="2" max="2" width="15.5703125" customWidth="1"/>
    <col min="3" max="3" width="29" customWidth="1"/>
    <col min="4" max="28" width="11.42578125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3" t="s">
        <v>114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50" t="s">
        <v>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3" t="s">
        <v>111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3" t="s">
        <v>2</v>
      </c>
      <c r="C9" s="1" t="s">
        <v>112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 t="s">
        <v>3</v>
      </c>
      <c r="C10" s="1" t="s">
        <v>113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4</v>
      </c>
      <c r="C11" s="1" t="s">
        <v>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2" t="s">
        <v>6</v>
      </c>
      <c r="C13" s="4" t="s">
        <v>7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1"/>
      <c r="C14" s="5"/>
      <c r="D14" s="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51" t="s">
        <v>8</v>
      </c>
      <c r="C15" s="51" t="s">
        <v>9</v>
      </c>
      <c r="D15" s="51" t="s">
        <v>10</v>
      </c>
      <c r="E15" s="47" t="s">
        <v>11</v>
      </c>
      <c r="F15" s="48"/>
      <c r="G15" s="48"/>
      <c r="H15" s="49"/>
      <c r="I15" s="47" t="s">
        <v>12</v>
      </c>
      <c r="J15" s="48"/>
      <c r="K15" s="48"/>
      <c r="L15" s="49"/>
      <c r="M15" s="47" t="s">
        <v>13</v>
      </c>
      <c r="N15" s="48"/>
      <c r="O15" s="48"/>
      <c r="P15" s="49"/>
      <c r="Q15" s="47" t="s">
        <v>14</v>
      </c>
      <c r="R15" s="48"/>
      <c r="S15" s="48"/>
      <c r="T15" s="49"/>
      <c r="U15" s="47" t="s">
        <v>15</v>
      </c>
      <c r="V15" s="48"/>
      <c r="W15" s="48"/>
      <c r="X15" s="49"/>
      <c r="Y15" s="47" t="s">
        <v>16</v>
      </c>
      <c r="Z15" s="48"/>
      <c r="AA15" s="48"/>
      <c r="AB15" s="49"/>
      <c r="AC15" s="47" t="s">
        <v>17</v>
      </c>
      <c r="AD15" s="48"/>
      <c r="AE15" s="48"/>
      <c r="AF15" s="49"/>
      <c r="AG15" s="47" t="s">
        <v>18</v>
      </c>
      <c r="AH15" s="48"/>
      <c r="AI15" s="48"/>
      <c r="AJ15" s="49"/>
      <c r="AK15" s="47" t="s">
        <v>19</v>
      </c>
      <c r="AL15" s="48"/>
      <c r="AM15" s="48"/>
      <c r="AN15" s="49"/>
      <c r="AO15" s="47" t="s">
        <v>20</v>
      </c>
      <c r="AP15" s="48"/>
      <c r="AQ15" s="48"/>
      <c r="AR15" s="49"/>
      <c r="AS15" s="47" t="s">
        <v>21</v>
      </c>
      <c r="AT15" s="48"/>
      <c r="AU15" s="48"/>
      <c r="AV15" s="49"/>
      <c r="AW15" s="46" t="s">
        <v>22</v>
      </c>
      <c r="AX15" s="46"/>
      <c r="AY15" s="46"/>
      <c r="AZ15" s="46"/>
    </row>
    <row r="16" spans="1:52" x14ac:dyDescent="0.2">
      <c r="A16" s="1"/>
      <c r="B16" s="52"/>
      <c r="C16" s="52"/>
      <c r="D16" s="52"/>
      <c r="E16" s="6" t="s">
        <v>23</v>
      </c>
      <c r="F16" s="6" t="s">
        <v>24</v>
      </c>
      <c r="G16" s="6" t="s">
        <v>25</v>
      </c>
      <c r="H16" s="6" t="s">
        <v>26</v>
      </c>
      <c r="I16" s="6" t="s">
        <v>23</v>
      </c>
      <c r="J16" s="6" t="s">
        <v>24</v>
      </c>
      <c r="K16" s="6" t="s">
        <v>25</v>
      </c>
      <c r="L16" s="6" t="s">
        <v>26</v>
      </c>
      <c r="M16" s="6" t="s">
        <v>23</v>
      </c>
      <c r="N16" s="6" t="s">
        <v>24</v>
      </c>
      <c r="O16" s="6" t="s">
        <v>25</v>
      </c>
      <c r="P16" s="6" t="s">
        <v>26</v>
      </c>
      <c r="Q16" s="6" t="s">
        <v>23</v>
      </c>
      <c r="R16" s="6" t="s">
        <v>24</v>
      </c>
      <c r="S16" s="6" t="s">
        <v>25</v>
      </c>
      <c r="T16" s="6" t="s">
        <v>26</v>
      </c>
      <c r="U16" s="6" t="s">
        <v>23</v>
      </c>
      <c r="V16" s="6" t="s">
        <v>24</v>
      </c>
      <c r="W16" s="6" t="s">
        <v>25</v>
      </c>
      <c r="X16" s="6" t="s">
        <v>26</v>
      </c>
      <c r="Y16" s="6" t="s">
        <v>23</v>
      </c>
      <c r="Z16" s="6" t="s">
        <v>24</v>
      </c>
      <c r="AA16" s="6" t="s">
        <v>25</v>
      </c>
      <c r="AB16" s="6" t="s">
        <v>26</v>
      </c>
      <c r="AC16" s="6" t="s">
        <v>23</v>
      </c>
      <c r="AD16" s="6" t="s">
        <v>24</v>
      </c>
      <c r="AE16" s="6" t="s">
        <v>25</v>
      </c>
      <c r="AF16" s="6" t="s">
        <v>26</v>
      </c>
      <c r="AG16" s="6" t="s">
        <v>23</v>
      </c>
      <c r="AH16" s="6" t="s">
        <v>24</v>
      </c>
      <c r="AI16" s="6" t="s">
        <v>25</v>
      </c>
      <c r="AJ16" s="6" t="s">
        <v>26</v>
      </c>
      <c r="AK16" s="6" t="s">
        <v>23</v>
      </c>
      <c r="AL16" s="6" t="s">
        <v>24</v>
      </c>
      <c r="AM16" s="6" t="s">
        <v>25</v>
      </c>
      <c r="AN16" s="6" t="s">
        <v>26</v>
      </c>
      <c r="AO16" s="6" t="s">
        <v>23</v>
      </c>
      <c r="AP16" s="6" t="s">
        <v>24</v>
      </c>
      <c r="AQ16" s="6" t="s">
        <v>25</v>
      </c>
      <c r="AR16" s="6" t="s">
        <v>26</v>
      </c>
      <c r="AS16" s="6" t="s">
        <v>23</v>
      </c>
      <c r="AT16" s="6" t="s">
        <v>24</v>
      </c>
      <c r="AU16" s="6" t="s">
        <v>25</v>
      </c>
      <c r="AV16" s="6" t="s">
        <v>26</v>
      </c>
      <c r="AW16" s="6" t="s">
        <v>23</v>
      </c>
      <c r="AX16" s="6" t="s">
        <v>24</v>
      </c>
      <c r="AY16" s="6" t="s">
        <v>25</v>
      </c>
      <c r="AZ16" s="6" t="s">
        <v>26</v>
      </c>
    </row>
    <row r="17" spans="1:52" x14ac:dyDescent="0.2">
      <c r="A17" s="7" t="s">
        <v>27</v>
      </c>
      <c r="B17" s="8" t="s">
        <v>28</v>
      </c>
      <c r="C17" s="9" t="s">
        <v>29</v>
      </c>
      <c r="D17" s="10">
        <v>31511</v>
      </c>
      <c r="E17" s="11">
        <v>403</v>
      </c>
      <c r="F17" s="12">
        <f>$B$48*D17/100</f>
        <v>409.64300000000003</v>
      </c>
      <c r="G17" s="14">
        <f>E17*100/D17</f>
        <v>1.2789184729142204</v>
      </c>
      <c r="H17" s="12">
        <f>F17-E17</f>
        <v>6.6430000000000291</v>
      </c>
      <c r="I17" s="11">
        <v>749</v>
      </c>
      <c r="J17" s="12">
        <f>$B$49*D17/100</f>
        <v>787.77499999999998</v>
      </c>
      <c r="K17" s="14">
        <f>I17*100/D17</f>
        <v>2.3769477325378441</v>
      </c>
      <c r="L17" s="13">
        <f>J17-I17</f>
        <v>38.774999999999977</v>
      </c>
      <c r="M17" s="11"/>
      <c r="N17" s="12">
        <f>$B$50*D17/100</f>
        <v>1197.4179999999999</v>
      </c>
      <c r="O17" s="14">
        <f>M17*100/D17</f>
        <v>0</v>
      </c>
      <c r="P17" s="13">
        <f>N17-M17</f>
        <v>1197.4179999999999</v>
      </c>
      <c r="Q17" s="11"/>
      <c r="R17" s="12">
        <f>$B$51*D17/100</f>
        <v>1575.55</v>
      </c>
      <c r="S17" s="14">
        <f>Q17*100/D17</f>
        <v>0</v>
      </c>
      <c r="T17" s="13">
        <f>R17-Q17</f>
        <v>1575.55</v>
      </c>
      <c r="U17" s="11"/>
      <c r="V17" s="12">
        <f>$B$52*D17/100</f>
        <v>1985.193</v>
      </c>
      <c r="W17" s="14">
        <f>U17*100/D17</f>
        <v>0</v>
      </c>
      <c r="X17" s="12">
        <f>V17-U17</f>
        <v>1985.193</v>
      </c>
      <c r="Y17" s="15"/>
      <c r="Z17" s="12">
        <f>$B$53*D17/100</f>
        <v>2363.3249999999998</v>
      </c>
      <c r="AA17" s="14">
        <f>Y17*100/D17</f>
        <v>0</v>
      </c>
      <c r="AB17" s="12">
        <f>Z17-Y17</f>
        <v>2363.3249999999998</v>
      </c>
      <c r="AC17" s="16"/>
      <c r="AD17" s="12">
        <f>$B$54*D17/100</f>
        <v>2772.9680000000003</v>
      </c>
      <c r="AE17" s="14">
        <f>AC17*100/D17</f>
        <v>0</v>
      </c>
      <c r="AF17" s="12">
        <f>AD17-AC17</f>
        <v>2772.9680000000003</v>
      </c>
      <c r="AG17" s="16"/>
      <c r="AH17" s="10">
        <f>$B$55*D17/100</f>
        <v>3151.1</v>
      </c>
      <c r="AI17" s="14">
        <f>AG17*100/D17</f>
        <v>0</v>
      </c>
      <c r="AJ17" s="12">
        <f>AH17-AG17</f>
        <v>3151.1</v>
      </c>
      <c r="AK17" s="16"/>
      <c r="AL17" s="10">
        <f>$B$56*D17/100</f>
        <v>3560.7430000000004</v>
      </c>
      <c r="AM17" s="14">
        <f>AK17*100/D17</f>
        <v>0</v>
      </c>
      <c r="AN17" s="12">
        <f>AL17-AK17</f>
        <v>3560.7430000000004</v>
      </c>
      <c r="AO17" s="16"/>
      <c r="AP17" s="10">
        <f>$B$57*D17/100</f>
        <v>3938.875</v>
      </c>
      <c r="AQ17" s="17">
        <f>AO17*100/D17</f>
        <v>0</v>
      </c>
      <c r="AR17" s="12">
        <f>AP17-AO17</f>
        <v>3938.875</v>
      </c>
      <c r="AS17" s="16"/>
      <c r="AT17" s="10">
        <f>$B$58*D17/100</f>
        <v>4348.518</v>
      </c>
      <c r="AU17" s="14">
        <f>AS17*100/D17</f>
        <v>0</v>
      </c>
      <c r="AV17" s="12">
        <f>AT17-AS17</f>
        <v>4348.518</v>
      </c>
      <c r="AW17" s="16"/>
      <c r="AX17" s="10">
        <f>$B$59*D17/100</f>
        <v>4726.6499999999996</v>
      </c>
      <c r="AY17" s="14">
        <f>AW17*100/D17</f>
        <v>0</v>
      </c>
      <c r="AZ17" s="12">
        <f>AX17-AW17</f>
        <v>4726.6499999999996</v>
      </c>
    </row>
    <row r="18" spans="1:52" x14ac:dyDescent="0.2">
      <c r="A18" s="7" t="s">
        <v>27</v>
      </c>
      <c r="B18" s="8" t="s">
        <v>30</v>
      </c>
      <c r="C18" s="9" t="s">
        <v>31</v>
      </c>
      <c r="D18" s="10">
        <v>9845</v>
      </c>
      <c r="E18" s="11">
        <v>129</v>
      </c>
      <c r="F18" s="12">
        <f t="shared" ref="F18:F41" si="0">$B$48*D18/100</f>
        <v>127.985</v>
      </c>
      <c r="G18" s="14">
        <f t="shared" ref="G18:G41" si="1">E18*100/D18</f>
        <v>1.3103098019299138</v>
      </c>
      <c r="H18" s="12">
        <f t="shared" ref="H18:H40" si="2">F18-E18</f>
        <v>-1.0150000000000006</v>
      </c>
      <c r="I18" s="11">
        <v>375</v>
      </c>
      <c r="J18" s="12">
        <f t="shared" ref="J18:J41" si="3">$B$49*D18/100</f>
        <v>246.125</v>
      </c>
      <c r="K18" s="14">
        <f t="shared" ref="K18:K43" si="4">I18*100/D18</f>
        <v>3.809040121889284</v>
      </c>
      <c r="L18" s="13">
        <f t="shared" ref="L18:L41" si="5">J18-I18</f>
        <v>-128.875</v>
      </c>
      <c r="M18" s="11"/>
      <c r="N18" s="12">
        <f t="shared" ref="N18:N41" si="6">$B$50*D18/100</f>
        <v>374.11</v>
      </c>
      <c r="O18" s="14">
        <f t="shared" ref="O18:O43" si="7">M18*100/D18</f>
        <v>0</v>
      </c>
      <c r="P18" s="13">
        <f t="shared" ref="P18:P41" si="8">N18-M18</f>
        <v>374.11</v>
      </c>
      <c r="Q18" s="11"/>
      <c r="R18" s="12">
        <f t="shared" ref="R18:R41" si="9">$B$51*D18/100</f>
        <v>492.25</v>
      </c>
      <c r="S18" s="14">
        <f t="shared" ref="S18:S43" si="10">Q18*100/D18</f>
        <v>0</v>
      </c>
      <c r="T18" s="13">
        <f t="shared" ref="T18:T41" si="11">R18-Q18</f>
        <v>492.25</v>
      </c>
      <c r="U18" s="11"/>
      <c r="V18" s="12">
        <f t="shared" ref="V18:V41" si="12">$B$52*D18/100</f>
        <v>620.23500000000001</v>
      </c>
      <c r="W18" s="14">
        <f t="shared" ref="W18:W41" si="13">U18*100/D18</f>
        <v>0</v>
      </c>
      <c r="X18" s="12">
        <f t="shared" ref="X18:X41" si="14">V18-U18</f>
        <v>620.23500000000001</v>
      </c>
      <c r="Y18" s="15"/>
      <c r="Z18" s="12">
        <f t="shared" ref="Z18:Z41" si="15">$B$53*D18/100</f>
        <v>738.375</v>
      </c>
      <c r="AA18" s="14">
        <f t="shared" ref="AA18:AA43" si="16">Y18*100/D18</f>
        <v>0</v>
      </c>
      <c r="AB18" s="12">
        <f t="shared" ref="AB18:AB41" si="17">Z18-Y18</f>
        <v>738.375</v>
      </c>
      <c r="AC18" s="16"/>
      <c r="AD18" s="12">
        <f t="shared" ref="AD18:AD41" si="18">$B$54*D18/100</f>
        <v>866.36</v>
      </c>
      <c r="AE18" s="14">
        <f t="shared" ref="AE18:AE41" si="19">AC18*100/D18</f>
        <v>0</v>
      </c>
      <c r="AF18" s="12">
        <f t="shared" ref="AF18:AF41" si="20">AD18-AC18</f>
        <v>866.36</v>
      </c>
      <c r="AG18" s="16"/>
      <c r="AH18" s="10">
        <f t="shared" ref="AH18:AH41" si="21">$B$55*D18/100</f>
        <v>984.5</v>
      </c>
      <c r="AI18" s="14">
        <f t="shared" ref="AI18:AI43" si="22">AG18*100/D18</f>
        <v>0</v>
      </c>
      <c r="AJ18" s="12">
        <f t="shared" ref="AJ18:AJ41" si="23">AH18-AG18</f>
        <v>984.5</v>
      </c>
      <c r="AK18" s="16"/>
      <c r="AL18" s="10">
        <f t="shared" ref="AL18:AL41" si="24">$B$56*D18/100</f>
        <v>1112.4849999999999</v>
      </c>
      <c r="AM18" s="14">
        <f t="shared" ref="AM18:AM43" si="25">AK18*100/D18</f>
        <v>0</v>
      </c>
      <c r="AN18" s="12">
        <f t="shared" ref="AN18:AN41" si="26">AL18-AK18</f>
        <v>1112.4849999999999</v>
      </c>
      <c r="AO18" s="16"/>
      <c r="AP18" s="10">
        <f t="shared" ref="AP18:AP41" si="27">$B$57*D18/100</f>
        <v>1230.625</v>
      </c>
      <c r="AQ18" s="17">
        <f t="shared" ref="AQ18:AQ43" si="28">AO18*100/D18</f>
        <v>0</v>
      </c>
      <c r="AR18" s="12">
        <f t="shared" ref="AR18:AR41" si="29">AP18-AO18</f>
        <v>1230.625</v>
      </c>
      <c r="AS18" s="16"/>
      <c r="AT18" s="10">
        <f t="shared" ref="AT18:AT41" si="30">$B$58*D18/100</f>
        <v>1358.61</v>
      </c>
      <c r="AU18" s="18">
        <f t="shared" ref="AU18:AU43" si="31">AS18*100/D18</f>
        <v>0</v>
      </c>
      <c r="AV18" s="12">
        <f t="shared" ref="AV18:AV41" si="32">AT18-AS18</f>
        <v>1358.61</v>
      </c>
      <c r="AW18" s="16"/>
      <c r="AX18" s="10">
        <f t="shared" ref="AX18:AX41" si="33">$B$59*D18/100</f>
        <v>1476.75</v>
      </c>
      <c r="AY18" s="18">
        <f t="shared" ref="AY18:AY41" si="34">AW18*100/D18</f>
        <v>0</v>
      </c>
      <c r="AZ18" s="12">
        <f t="shared" ref="AZ18:AZ41" si="35">AX18-AW18</f>
        <v>1476.75</v>
      </c>
    </row>
    <row r="19" spans="1:52" x14ac:dyDescent="0.2">
      <c r="A19" s="7" t="s">
        <v>27</v>
      </c>
      <c r="B19" s="8" t="s">
        <v>32</v>
      </c>
      <c r="C19" s="9" t="s">
        <v>33</v>
      </c>
      <c r="D19" s="10">
        <v>13055</v>
      </c>
      <c r="E19" s="11">
        <v>99</v>
      </c>
      <c r="F19" s="12">
        <f t="shared" si="0"/>
        <v>169.715</v>
      </c>
      <c r="G19" s="14">
        <f t="shared" si="1"/>
        <v>0.75833014170815782</v>
      </c>
      <c r="H19" s="12">
        <f t="shared" si="2"/>
        <v>70.715000000000003</v>
      </c>
      <c r="I19" s="11">
        <v>400</v>
      </c>
      <c r="J19" s="12">
        <f t="shared" si="3"/>
        <v>326.375</v>
      </c>
      <c r="K19" s="14">
        <f t="shared" si="4"/>
        <v>3.0639601685178093</v>
      </c>
      <c r="L19" s="13">
        <f t="shared" si="5"/>
        <v>-73.625</v>
      </c>
      <c r="M19" s="11"/>
      <c r="N19" s="12">
        <f t="shared" si="6"/>
        <v>496.09</v>
      </c>
      <c r="O19" s="14">
        <f t="shared" si="7"/>
        <v>0</v>
      </c>
      <c r="P19" s="13">
        <f t="shared" si="8"/>
        <v>496.09</v>
      </c>
      <c r="Q19" s="11"/>
      <c r="R19" s="12">
        <f t="shared" si="9"/>
        <v>652.75</v>
      </c>
      <c r="S19" s="14">
        <f t="shared" si="10"/>
        <v>0</v>
      </c>
      <c r="T19" s="13">
        <f t="shared" si="11"/>
        <v>652.75</v>
      </c>
      <c r="U19" s="11"/>
      <c r="V19" s="12">
        <f t="shared" si="12"/>
        <v>822.46500000000003</v>
      </c>
      <c r="W19" s="14">
        <f t="shared" si="13"/>
        <v>0</v>
      </c>
      <c r="X19" s="12">
        <f t="shared" si="14"/>
        <v>822.46500000000003</v>
      </c>
      <c r="Y19" s="15"/>
      <c r="Z19" s="12">
        <f t="shared" si="15"/>
        <v>979.125</v>
      </c>
      <c r="AA19" s="14">
        <f t="shared" si="16"/>
        <v>0</v>
      </c>
      <c r="AB19" s="12">
        <f t="shared" si="17"/>
        <v>979.125</v>
      </c>
      <c r="AC19" s="16"/>
      <c r="AD19" s="12">
        <f t="shared" si="18"/>
        <v>1148.8400000000001</v>
      </c>
      <c r="AE19" s="14">
        <f t="shared" si="19"/>
        <v>0</v>
      </c>
      <c r="AF19" s="12">
        <f t="shared" si="20"/>
        <v>1148.8400000000001</v>
      </c>
      <c r="AG19" s="16"/>
      <c r="AH19" s="10">
        <f t="shared" si="21"/>
        <v>1305.5</v>
      </c>
      <c r="AI19" s="14">
        <f t="shared" si="22"/>
        <v>0</v>
      </c>
      <c r="AJ19" s="12">
        <f t="shared" si="23"/>
        <v>1305.5</v>
      </c>
      <c r="AK19" s="16"/>
      <c r="AL19" s="10">
        <f t="shared" si="24"/>
        <v>1475.2149999999999</v>
      </c>
      <c r="AM19" s="14">
        <f t="shared" si="25"/>
        <v>0</v>
      </c>
      <c r="AN19" s="12">
        <f t="shared" si="26"/>
        <v>1475.2149999999999</v>
      </c>
      <c r="AO19" s="16"/>
      <c r="AP19" s="10">
        <f t="shared" si="27"/>
        <v>1631.875</v>
      </c>
      <c r="AQ19" s="17">
        <f t="shared" si="28"/>
        <v>0</v>
      </c>
      <c r="AR19" s="12">
        <f t="shared" si="29"/>
        <v>1631.875</v>
      </c>
      <c r="AS19" s="16"/>
      <c r="AT19" s="10">
        <f t="shared" si="30"/>
        <v>1801.59</v>
      </c>
      <c r="AU19" s="18">
        <f t="shared" si="31"/>
        <v>0</v>
      </c>
      <c r="AV19" s="12">
        <f t="shared" si="32"/>
        <v>1801.59</v>
      </c>
      <c r="AW19" s="16"/>
      <c r="AX19" s="10">
        <f t="shared" si="33"/>
        <v>1958.25</v>
      </c>
      <c r="AY19" s="18">
        <f t="shared" si="34"/>
        <v>0</v>
      </c>
      <c r="AZ19" s="12">
        <f t="shared" si="35"/>
        <v>1958.25</v>
      </c>
    </row>
    <row r="20" spans="1:52" x14ac:dyDescent="0.2">
      <c r="A20" s="7" t="s">
        <v>27</v>
      </c>
      <c r="B20" s="8" t="s">
        <v>34</v>
      </c>
      <c r="C20" s="9" t="s">
        <v>35</v>
      </c>
      <c r="D20" s="10">
        <v>896</v>
      </c>
      <c r="E20" s="11">
        <v>13</v>
      </c>
      <c r="F20" s="12">
        <f t="shared" si="0"/>
        <v>11.648</v>
      </c>
      <c r="G20" s="14">
        <f t="shared" si="1"/>
        <v>1.4508928571428572</v>
      </c>
      <c r="H20" s="12">
        <f t="shared" si="2"/>
        <v>-1.3520000000000003</v>
      </c>
      <c r="I20" s="11">
        <v>21</v>
      </c>
      <c r="J20" s="12">
        <f t="shared" si="3"/>
        <v>22.4</v>
      </c>
      <c r="K20" s="14">
        <f t="shared" si="4"/>
        <v>2.34375</v>
      </c>
      <c r="L20" s="13">
        <f t="shared" si="5"/>
        <v>1.3999999999999986</v>
      </c>
      <c r="M20" s="11"/>
      <c r="N20" s="12">
        <f t="shared" si="6"/>
        <v>34.047999999999995</v>
      </c>
      <c r="O20" s="14">
        <f t="shared" si="7"/>
        <v>0</v>
      </c>
      <c r="P20" s="13">
        <f t="shared" si="8"/>
        <v>34.047999999999995</v>
      </c>
      <c r="Q20" s="11"/>
      <c r="R20" s="12">
        <f t="shared" si="9"/>
        <v>44.8</v>
      </c>
      <c r="S20" s="14">
        <f t="shared" si="10"/>
        <v>0</v>
      </c>
      <c r="T20" s="13">
        <f t="shared" si="11"/>
        <v>44.8</v>
      </c>
      <c r="U20" s="11"/>
      <c r="V20" s="12">
        <f t="shared" si="12"/>
        <v>56.448</v>
      </c>
      <c r="W20" s="14">
        <f>U20*100/D20</f>
        <v>0</v>
      </c>
      <c r="X20" s="12">
        <f t="shared" si="14"/>
        <v>56.448</v>
      </c>
      <c r="Y20" s="15"/>
      <c r="Z20" s="12">
        <f t="shared" si="15"/>
        <v>67.2</v>
      </c>
      <c r="AA20" s="14">
        <f>Y20*100/D20</f>
        <v>0</v>
      </c>
      <c r="AB20" s="12">
        <f t="shared" si="17"/>
        <v>67.2</v>
      </c>
      <c r="AC20" s="16"/>
      <c r="AD20" s="12">
        <f t="shared" si="18"/>
        <v>78.848000000000013</v>
      </c>
      <c r="AE20" s="14">
        <f t="shared" si="19"/>
        <v>0</v>
      </c>
      <c r="AF20" s="12">
        <f t="shared" si="20"/>
        <v>78.848000000000013</v>
      </c>
      <c r="AG20" s="16"/>
      <c r="AH20" s="10">
        <f t="shared" si="21"/>
        <v>89.6</v>
      </c>
      <c r="AI20" s="14">
        <f t="shared" si="22"/>
        <v>0</v>
      </c>
      <c r="AJ20" s="12">
        <f t="shared" si="23"/>
        <v>89.6</v>
      </c>
      <c r="AK20" s="16"/>
      <c r="AL20" s="10">
        <f t="shared" si="24"/>
        <v>101.248</v>
      </c>
      <c r="AM20" s="14">
        <f t="shared" si="25"/>
        <v>0</v>
      </c>
      <c r="AN20" s="12">
        <f t="shared" si="26"/>
        <v>101.248</v>
      </c>
      <c r="AO20" s="16"/>
      <c r="AP20" s="10">
        <f t="shared" si="27"/>
        <v>112</v>
      </c>
      <c r="AQ20" s="17">
        <f t="shared" si="28"/>
        <v>0</v>
      </c>
      <c r="AR20" s="12">
        <f t="shared" si="29"/>
        <v>112</v>
      </c>
      <c r="AS20" s="16"/>
      <c r="AT20" s="10">
        <f t="shared" si="30"/>
        <v>123.64800000000001</v>
      </c>
      <c r="AU20" s="18">
        <f t="shared" si="31"/>
        <v>0</v>
      </c>
      <c r="AV20" s="12">
        <f t="shared" si="32"/>
        <v>123.64800000000001</v>
      </c>
      <c r="AW20" s="16"/>
      <c r="AX20" s="10">
        <f t="shared" si="33"/>
        <v>134.4</v>
      </c>
      <c r="AY20" s="18">
        <f t="shared" si="34"/>
        <v>0</v>
      </c>
      <c r="AZ20" s="12">
        <f t="shared" si="35"/>
        <v>134.4</v>
      </c>
    </row>
    <row r="21" spans="1:52" x14ac:dyDescent="0.2">
      <c r="A21" s="7" t="s">
        <v>27</v>
      </c>
      <c r="B21" s="8" t="s">
        <v>36</v>
      </c>
      <c r="C21" s="9" t="s">
        <v>37</v>
      </c>
      <c r="D21" s="10">
        <v>3230</v>
      </c>
      <c r="E21" s="11">
        <v>32</v>
      </c>
      <c r="F21" s="12">
        <f>$B$48*D21/100</f>
        <v>41.99</v>
      </c>
      <c r="G21" s="14">
        <f t="shared" si="1"/>
        <v>0.99071207430340558</v>
      </c>
      <c r="H21" s="12">
        <f t="shared" si="2"/>
        <v>9.990000000000002</v>
      </c>
      <c r="I21" s="11">
        <v>54</v>
      </c>
      <c r="J21" s="12">
        <f t="shared" si="3"/>
        <v>80.75</v>
      </c>
      <c r="K21" s="14">
        <f t="shared" si="4"/>
        <v>1.6718266253869969</v>
      </c>
      <c r="L21" s="13">
        <f t="shared" si="5"/>
        <v>26.75</v>
      </c>
      <c r="M21" s="11"/>
      <c r="N21" s="12">
        <f t="shared" si="6"/>
        <v>122.74</v>
      </c>
      <c r="O21" s="14">
        <f t="shared" si="7"/>
        <v>0</v>
      </c>
      <c r="P21" s="13">
        <f t="shared" si="8"/>
        <v>122.74</v>
      </c>
      <c r="Q21" s="11"/>
      <c r="R21" s="12">
        <f t="shared" si="9"/>
        <v>161.5</v>
      </c>
      <c r="S21" s="14">
        <f t="shared" si="10"/>
        <v>0</v>
      </c>
      <c r="T21" s="13">
        <f t="shared" si="11"/>
        <v>161.5</v>
      </c>
      <c r="U21" s="11"/>
      <c r="V21" s="12">
        <f t="shared" si="12"/>
        <v>203.49</v>
      </c>
      <c r="W21" s="14">
        <f t="shared" si="13"/>
        <v>0</v>
      </c>
      <c r="X21" s="12">
        <f t="shared" si="14"/>
        <v>203.49</v>
      </c>
      <c r="Y21" s="15"/>
      <c r="Z21" s="12">
        <f t="shared" si="15"/>
        <v>242.25</v>
      </c>
      <c r="AA21" s="14">
        <f t="shared" si="16"/>
        <v>0</v>
      </c>
      <c r="AB21" s="12">
        <f t="shared" si="17"/>
        <v>242.25</v>
      </c>
      <c r="AC21" s="16"/>
      <c r="AD21" s="12">
        <f t="shared" si="18"/>
        <v>284.24</v>
      </c>
      <c r="AE21" s="14">
        <f t="shared" si="19"/>
        <v>0</v>
      </c>
      <c r="AF21" s="12">
        <f t="shared" si="20"/>
        <v>284.24</v>
      </c>
      <c r="AG21" s="16"/>
      <c r="AH21" s="10">
        <f t="shared" si="21"/>
        <v>323</v>
      </c>
      <c r="AI21" s="14">
        <f t="shared" si="22"/>
        <v>0</v>
      </c>
      <c r="AJ21" s="12">
        <f t="shared" si="23"/>
        <v>323</v>
      </c>
      <c r="AK21" s="16"/>
      <c r="AL21" s="10">
        <f t="shared" si="24"/>
        <v>364.99</v>
      </c>
      <c r="AM21" s="14">
        <f t="shared" si="25"/>
        <v>0</v>
      </c>
      <c r="AN21" s="12">
        <f t="shared" si="26"/>
        <v>364.99</v>
      </c>
      <c r="AO21" s="16"/>
      <c r="AP21" s="10">
        <f t="shared" si="27"/>
        <v>403.75</v>
      </c>
      <c r="AQ21" s="17">
        <f t="shared" si="28"/>
        <v>0</v>
      </c>
      <c r="AR21" s="12">
        <f t="shared" si="29"/>
        <v>403.75</v>
      </c>
      <c r="AS21" s="16"/>
      <c r="AT21" s="10">
        <f t="shared" si="30"/>
        <v>445.74</v>
      </c>
      <c r="AU21" s="18">
        <f t="shared" si="31"/>
        <v>0</v>
      </c>
      <c r="AV21" s="12">
        <f t="shared" si="32"/>
        <v>445.74</v>
      </c>
      <c r="AW21" s="16"/>
      <c r="AX21" s="10">
        <f t="shared" si="33"/>
        <v>484.5</v>
      </c>
      <c r="AY21" s="18">
        <f t="shared" si="34"/>
        <v>0</v>
      </c>
      <c r="AZ21" s="12">
        <f t="shared" si="35"/>
        <v>484.5</v>
      </c>
    </row>
    <row r="22" spans="1:52" x14ac:dyDescent="0.2">
      <c r="A22" s="7" t="s">
        <v>27</v>
      </c>
      <c r="B22" s="8" t="s">
        <v>38</v>
      </c>
      <c r="C22" s="9" t="s">
        <v>39</v>
      </c>
      <c r="D22" s="10">
        <v>1837</v>
      </c>
      <c r="E22" s="11">
        <v>16</v>
      </c>
      <c r="F22" s="12">
        <f t="shared" si="0"/>
        <v>23.881</v>
      </c>
      <c r="G22" s="14">
        <f t="shared" si="1"/>
        <v>0.87098530212302672</v>
      </c>
      <c r="H22" s="12">
        <f t="shared" si="2"/>
        <v>7.8810000000000002</v>
      </c>
      <c r="I22" s="11">
        <v>35</v>
      </c>
      <c r="J22" s="12">
        <f t="shared" si="3"/>
        <v>45.924999999999997</v>
      </c>
      <c r="K22" s="14">
        <f t="shared" si="4"/>
        <v>1.9052803483941207</v>
      </c>
      <c r="L22" s="13">
        <f t="shared" si="5"/>
        <v>10.924999999999997</v>
      </c>
      <c r="M22" s="11"/>
      <c r="N22" s="12">
        <f t="shared" si="6"/>
        <v>69.805999999999997</v>
      </c>
      <c r="O22" s="14">
        <f t="shared" si="7"/>
        <v>0</v>
      </c>
      <c r="P22" s="13">
        <f t="shared" si="8"/>
        <v>69.805999999999997</v>
      </c>
      <c r="Q22" s="11"/>
      <c r="R22" s="12">
        <f t="shared" si="9"/>
        <v>91.85</v>
      </c>
      <c r="S22" s="14">
        <f t="shared" si="10"/>
        <v>0</v>
      </c>
      <c r="T22" s="13">
        <f t="shared" si="11"/>
        <v>91.85</v>
      </c>
      <c r="U22" s="11"/>
      <c r="V22" s="12">
        <f t="shared" si="12"/>
        <v>115.73100000000001</v>
      </c>
      <c r="W22" s="14">
        <f t="shared" si="13"/>
        <v>0</v>
      </c>
      <c r="X22" s="12">
        <f t="shared" si="14"/>
        <v>115.73100000000001</v>
      </c>
      <c r="Y22" s="15"/>
      <c r="Z22" s="12">
        <f t="shared" si="15"/>
        <v>137.77500000000001</v>
      </c>
      <c r="AA22" s="14">
        <f t="shared" si="16"/>
        <v>0</v>
      </c>
      <c r="AB22" s="12">
        <f t="shared" si="17"/>
        <v>137.77500000000001</v>
      </c>
      <c r="AC22" s="16"/>
      <c r="AD22" s="12">
        <f t="shared" si="18"/>
        <v>161.65600000000003</v>
      </c>
      <c r="AE22" s="14">
        <f t="shared" si="19"/>
        <v>0</v>
      </c>
      <c r="AF22" s="12">
        <f t="shared" si="20"/>
        <v>161.65600000000003</v>
      </c>
      <c r="AG22" s="16"/>
      <c r="AH22" s="10">
        <f t="shared" si="21"/>
        <v>183.7</v>
      </c>
      <c r="AI22" s="14">
        <f t="shared" si="22"/>
        <v>0</v>
      </c>
      <c r="AJ22" s="12">
        <f t="shared" si="23"/>
        <v>183.7</v>
      </c>
      <c r="AK22" s="16"/>
      <c r="AL22" s="10">
        <f t="shared" si="24"/>
        <v>207.58100000000002</v>
      </c>
      <c r="AM22" s="14">
        <f t="shared" si="25"/>
        <v>0</v>
      </c>
      <c r="AN22" s="12">
        <f t="shared" si="26"/>
        <v>207.58100000000002</v>
      </c>
      <c r="AO22" s="16"/>
      <c r="AP22" s="10">
        <f t="shared" si="27"/>
        <v>229.625</v>
      </c>
      <c r="AQ22" s="17">
        <f t="shared" si="28"/>
        <v>0</v>
      </c>
      <c r="AR22" s="12">
        <f t="shared" si="29"/>
        <v>229.625</v>
      </c>
      <c r="AS22" s="16"/>
      <c r="AT22" s="10">
        <f t="shared" si="30"/>
        <v>253.50600000000003</v>
      </c>
      <c r="AU22" s="18">
        <f t="shared" si="31"/>
        <v>0</v>
      </c>
      <c r="AV22" s="12">
        <f t="shared" si="32"/>
        <v>253.50600000000003</v>
      </c>
      <c r="AW22" s="16"/>
      <c r="AX22" s="10">
        <f t="shared" si="33"/>
        <v>275.55</v>
      </c>
      <c r="AY22" s="18">
        <f t="shared" si="34"/>
        <v>0</v>
      </c>
      <c r="AZ22" s="12">
        <f t="shared" si="35"/>
        <v>275.55</v>
      </c>
    </row>
    <row r="23" spans="1:52" x14ac:dyDescent="0.2">
      <c r="A23" s="7" t="s">
        <v>27</v>
      </c>
      <c r="B23" s="8" t="s">
        <v>40</v>
      </c>
      <c r="C23" s="9" t="s">
        <v>41</v>
      </c>
      <c r="D23" s="10">
        <v>5456</v>
      </c>
      <c r="E23" s="11">
        <v>24</v>
      </c>
      <c r="F23" s="12">
        <f t="shared" si="0"/>
        <v>70.927999999999997</v>
      </c>
      <c r="G23" s="14">
        <f t="shared" si="1"/>
        <v>0.43988269794721407</v>
      </c>
      <c r="H23" s="12">
        <f t="shared" si="2"/>
        <v>46.927999999999997</v>
      </c>
      <c r="I23" s="11">
        <v>77</v>
      </c>
      <c r="J23" s="12">
        <f t="shared" si="3"/>
        <v>136.4</v>
      </c>
      <c r="K23" s="14">
        <f t="shared" si="4"/>
        <v>1.4112903225806452</v>
      </c>
      <c r="L23" s="13">
        <f t="shared" si="5"/>
        <v>59.400000000000006</v>
      </c>
      <c r="M23" s="11"/>
      <c r="N23" s="12">
        <f t="shared" si="6"/>
        <v>207.328</v>
      </c>
      <c r="O23" s="14">
        <f t="shared" si="7"/>
        <v>0</v>
      </c>
      <c r="P23" s="13">
        <f t="shared" si="8"/>
        <v>207.328</v>
      </c>
      <c r="Q23" s="11"/>
      <c r="R23" s="12">
        <f t="shared" si="9"/>
        <v>272.8</v>
      </c>
      <c r="S23" s="14">
        <f t="shared" si="10"/>
        <v>0</v>
      </c>
      <c r="T23" s="13">
        <f t="shared" si="11"/>
        <v>272.8</v>
      </c>
      <c r="U23" s="11"/>
      <c r="V23" s="12">
        <f t="shared" si="12"/>
        <v>343.72799999999995</v>
      </c>
      <c r="W23" s="14">
        <f t="shared" si="13"/>
        <v>0</v>
      </c>
      <c r="X23" s="12">
        <f t="shared" si="14"/>
        <v>343.72799999999995</v>
      </c>
      <c r="Y23" s="15"/>
      <c r="Z23" s="12">
        <f t="shared" si="15"/>
        <v>409.2</v>
      </c>
      <c r="AA23" s="14">
        <f t="shared" si="16"/>
        <v>0</v>
      </c>
      <c r="AB23" s="12">
        <f t="shared" si="17"/>
        <v>409.2</v>
      </c>
      <c r="AC23" s="16"/>
      <c r="AD23" s="12">
        <f t="shared" si="18"/>
        <v>480.12800000000004</v>
      </c>
      <c r="AE23" s="14">
        <f t="shared" si="19"/>
        <v>0</v>
      </c>
      <c r="AF23" s="12">
        <f t="shared" si="20"/>
        <v>480.12800000000004</v>
      </c>
      <c r="AG23" s="16"/>
      <c r="AH23" s="10">
        <f t="shared" si="21"/>
        <v>545.6</v>
      </c>
      <c r="AI23" s="14">
        <f t="shared" si="22"/>
        <v>0</v>
      </c>
      <c r="AJ23" s="12">
        <f t="shared" si="23"/>
        <v>545.6</v>
      </c>
      <c r="AK23" s="16"/>
      <c r="AL23" s="10">
        <f t="shared" si="24"/>
        <v>616.52800000000002</v>
      </c>
      <c r="AM23" s="14">
        <f t="shared" si="25"/>
        <v>0</v>
      </c>
      <c r="AN23" s="12">
        <f t="shared" si="26"/>
        <v>616.52800000000002</v>
      </c>
      <c r="AO23" s="16"/>
      <c r="AP23" s="10">
        <f t="shared" si="27"/>
        <v>682</v>
      </c>
      <c r="AQ23" s="17">
        <f t="shared" si="28"/>
        <v>0</v>
      </c>
      <c r="AR23" s="12">
        <f t="shared" si="29"/>
        <v>682</v>
      </c>
      <c r="AS23" s="16"/>
      <c r="AT23" s="10">
        <f t="shared" si="30"/>
        <v>752.928</v>
      </c>
      <c r="AU23" s="18">
        <f t="shared" si="31"/>
        <v>0</v>
      </c>
      <c r="AV23" s="12">
        <f t="shared" si="32"/>
        <v>752.928</v>
      </c>
      <c r="AW23" s="16"/>
      <c r="AX23" s="10">
        <f t="shared" si="33"/>
        <v>818.4</v>
      </c>
      <c r="AY23" s="18">
        <f t="shared" si="34"/>
        <v>0</v>
      </c>
      <c r="AZ23" s="12">
        <f t="shared" si="35"/>
        <v>818.4</v>
      </c>
    </row>
    <row r="24" spans="1:52" x14ac:dyDescent="0.2">
      <c r="A24" s="7" t="s">
        <v>27</v>
      </c>
      <c r="B24" s="8" t="s">
        <v>42</v>
      </c>
      <c r="C24" s="9" t="s">
        <v>43</v>
      </c>
      <c r="D24" s="10">
        <v>2765</v>
      </c>
      <c r="E24" s="11">
        <v>0</v>
      </c>
      <c r="F24" s="12">
        <f t="shared" si="0"/>
        <v>35.945</v>
      </c>
      <c r="G24" s="18">
        <f t="shared" si="1"/>
        <v>0</v>
      </c>
      <c r="H24" s="12">
        <f t="shared" si="2"/>
        <v>35.945</v>
      </c>
      <c r="I24" s="11">
        <v>0</v>
      </c>
      <c r="J24" s="12">
        <f t="shared" si="3"/>
        <v>69.125</v>
      </c>
      <c r="K24" s="18">
        <f t="shared" si="4"/>
        <v>0</v>
      </c>
      <c r="L24" s="13">
        <f t="shared" si="5"/>
        <v>69.125</v>
      </c>
      <c r="M24" s="11"/>
      <c r="N24" s="12">
        <f t="shared" si="6"/>
        <v>105.07</v>
      </c>
      <c r="O24" s="18">
        <f t="shared" si="7"/>
        <v>0</v>
      </c>
      <c r="P24" s="13">
        <f t="shared" si="8"/>
        <v>105.07</v>
      </c>
      <c r="Q24" s="11"/>
      <c r="R24" s="12">
        <f t="shared" si="9"/>
        <v>138.25</v>
      </c>
      <c r="S24" s="18">
        <f t="shared" si="10"/>
        <v>0</v>
      </c>
      <c r="T24" s="13">
        <f t="shared" si="11"/>
        <v>138.25</v>
      </c>
      <c r="U24" s="11"/>
      <c r="V24" s="12">
        <f t="shared" si="12"/>
        <v>174.19499999999999</v>
      </c>
      <c r="W24" s="18">
        <f t="shared" si="13"/>
        <v>0</v>
      </c>
      <c r="X24" s="12">
        <f t="shared" si="14"/>
        <v>174.19499999999999</v>
      </c>
      <c r="Y24" s="15"/>
      <c r="Z24" s="12">
        <f t="shared" si="15"/>
        <v>207.375</v>
      </c>
      <c r="AA24" s="18">
        <f t="shared" si="16"/>
        <v>0</v>
      </c>
      <c r="AB24" s="12">
        <f t="shared" si="17"/>
        <v>207.375</v>
      </c>
      <c r="AC24" s="16"/>
      <c r="AD24" s="12">
        <f t="shared" si="18"/>
        <v>243.32000000000005</v>
      </c>
      <c r="AE24" s="18">
        <f t="shared" si="19"/>
        <v>0</v>
      </c>
      <c r="AF24" s="12">
        <f t="shared" si="20"/>
        <v>243.32000000000005</v>
      </c>
      <c r="AG24" s="16"/>
      <c r="AH24" s="10">
        <f t="shared" si="21"/>
        <v>276.5</v>
      </c>
      <c r="AI24" s="18">
        <f t="shared" si="22"/>
        <v>0</v>
      </c>
      <c r="AJ24" s="12">
        <f t="shared" si="23"/>
        <v>276.5</v>
      </c>
      <c r="AK24" s="16"/>
      <c r="AL24" s="10">
        <f t="shared" si="24"/>
        <v>312.44500000000005</v>
      </c>
      <c r="AM24" s="18">
        <f t="shared" si="25"/>
        <v>0</v>
      </c>
      <c r="AN24" s="12">
        <f t="shared" si="26"/>
        <v>312.44500000000005</v>
      </c>
      <c r="AO24" s="16"/>
      <c r="AP24" s="10">
        <f t="shared" si="27"/>
        <v>345.625</v>
      </c>
      <c r="AQ24" s="17">
        <f t="shared" si="28"/>
        <v>0</v>
      </c>
      <c r="AR24" s="12">
        <f t="shared" si="29"/>
        <v>345.625</v>
      </c>
      <c r="AS24" s="16"/>
      <c r="AT24" s="10">
        <f t="shared" si="30"/>
        <v>381.57</v>
      </c>
      <c r="AU24" s="18">
        <f t="shared" si="31"/>
        <v>0</v>
      </c>
      <c r="AV24" s="12">
        <f t="shared" si="32"/>
        <v>381.57</v>
      </c>
      <c r="AW24" s="16"/>
      <c r="AX24" s="10">
        <f t="shared" si="33"/>
        <v>414.75</v>
      </c>
      <c r="AY24" s="18">
        <f t="shared" si="34"/>
        <v>0</v>
      </c>
      <c r="AZ24" s="12">
        <f t="shared" si="35"/>
        <v>414.75</v>
      </c>
    </row>
    <row r="25" spans="1:52" x14ac:dyDescent="0.2">
      <c r="A25" s="7" t="s">
        <v>27</v>
      </c>
      <c r="B25" s="8" t="s">
        <v>44</v>
      </c>
      <c r="C25" s="9" t="s">
        <v>45</v>
      </c>
      <c r="D25" s="10">
        <v>1410</v>
      </c>
      <c r="E25" s="11">
        <v>5</v>
      </c>
      <c r="F25" s="12">
        <f t="shared" si="0"/>
        <v>18.329999999999998</v>
      </c>
      <c r="G25" s="18">
        <f t="shared" si="1"/>
        <v>0.3546099290780142</v>
      </c>
      <c r="H25" s="12">
        <f t="shared" si="2"/>
        <v>13.329999999999998</v>
      </c>
      <c r="I25" s="11">
        <v>5</v>
      </c>
      <c r="J25" s="12">
        <f t="shared" si="3"/>
        <v>35.25</v>
      </c>
      <c r="K25" s="18">
        <f t="shared" si="4"/>
        <v>0.3546099290780142</v>
      </c>
      <c r="L25" s="13">
        <f t="shared" si="5"/>
        <v>30.25</v>
      </c>
      <c r="M25" s="11"/>
      <c r="N25" s="12">
        <f t="shared" si="6"/>
        <v>53.58</v>
      </c>
      <c r="O25" s="18">
        <f t="shared" si="7"/>
        <v>0</v>
      </c>
      <c r="P25" s="13">
        <f t="shared" si="8"/>
        <v>53.58</v>
      </c>
      <c r="Q25" s="11"/>
      <c r="R25" s="12">
        <f t="shared" si="9"/>
        <v>70.5</v>
      </c>
      <c r="S25" s="18">
        <f t="shared" si="10"/>
        <v>0</v>
      </c>
      <c r="T25" s="13">
        <f t="shared" si="11"/>
        <v>70.5</v>
      </c>
      <c r="U25" s="11"/>
      <c r="V25" s="12">
        <f t="shared" si="12"/>
        <v>88.83</v>
      </c>
      <c r="W25" s="18">
        <f t="shared" si="13"/>
        <v>0</v>
      </c>
      <c r="X25" s="12">
        <f t="shared" si="14"/>
        <v>88.83</v>
      </c>
      <c r="Y25" s="15"/>
      <c r="Z25" s="12">
        <f t="shared" si="15"/>
        <v>105.75</v>
      </c>
      <c r="AA25" s="18">
        <f t="shared" si="16"/>
        <v>0</v>
      </c>
      <c r="AB25" s="12">
        <f t="shared" si="17"/>
        <v>105.75</v>
      </c>
      <c r="AC25" s="16"/>
      <c r="AD25" s="12">
        <f t="shared" si="18"/>
        <v>124.08000000000001</v>
      </c>
      <c r="AE25" s="18">
        <f t="shared" si="19"/>
        <v>0</v>
      </c>
      <c r="AF25" s="12">
        <f t="shared" si="20"/>
        <v>124.08000000000001</v>
      </c>
      <c r="AG25" s="16"/>
      <c r="AH25" s="10">
        <f t="shared" si="21"/>
        <v>141</v>
      </c>
      <c r="AI25" s="18">
        <f t="shared" si="22"/>
        <v>0</v>
      </c>
      <c r="AJ25" s="12">
        <f t="shared" si="23"/>
        <v>141</v>
      </c>
      <c r="AK25" s="16"/>
      <c r="AL25" s="10">
        <f t="shared" si="24"/>
        <v>159.33000000000001</v>
      </c>
      <c r="AM25" s="18">
        <f t="shared" si="25"/>
        <v>0</v>
      </c>
      <c r="AN25" s="12">
        <f t="shared" si="26"/>
        <v>159.33000000000001</v>
      </c>
      <c r="AO25" s="16"/>
      <c r="AP25" s="10">
        <f t="shared" si="27"/>
        <v>176.25</v>
      </c>
      <c r="AQ25" s="17">
        <f t="shared" si="28"/>
        <v>0</v>
      </c>
      <c r="AR25" s="12">
        <f t="shared" si="29"/>
        <v>176.25</v>
      </c>
      <c r="AS25" s="16"/>
      <c r="AT25" s="10">
        <f t="shared" si="30"/>
        <v>194.58</v>
      </c>
      <c r="AU25" s="18">
        <f t="shared" si="31"/>
        <v>0</v>
      </c>
      <c r="AV25" s="12">
        <f t="shared" si="32"/>
        <v>194.58</v>
      </c>
      <c r="AW25" s="16"/>
      <c r="AX25" s="10">
        <f t="shared" si="33"/>
        <v>211.5</v>
      </c>
      <c r="AY25" s="18">
        <f t="shared" si="34"/>
        <v>0</v>
      </c>
      <c r="AZ25" s="12">
        <f t="shared" si="35"/>
        <v>211.5</v>
      </c>
    </row>
    <row r="26" spans="1:52" x14ac:dyDescent="0.2">
      <c r="A26" s="7" t="s">
        <v>27</v>
      </c>
      <c r="B26" s="8" t="s">
        <v>46</v>
      </c>
      <c r="C26" s="9" t="s">
        <v>47</v>
      </c>
      <c r="D26" s="10">
        <v>1209</v>
      </c>
      <c r="E26" s="11">
        <v>10</v>
      </c>
      <c r="F26" s="12">
        <f t="shared" si="0"/>
        <v>15.717000000000001</v>
      </c>
      <c r="G26" s="18">
        <f t="shared" si="1"/>
        <v>0.82712985938792394</v>
      </c>
      <c r="H26" s="12">
        <f t="shared" si="2"/>
        <v>5.7170000000000005</v>
      </c>
      <c r="I26" s="11">
        <v>10</v>
      </c>
      <c r="J26" s="12">
        <f t="shared" si="3"/>
        <v>30.225000000000001</v>
      </c>
      <c r="K26" s="18">
        <f t="shared" si="4"/>
        <v>0.82712985938792394</v>
      </c>
      <c r="L26" s="13">
        <f t="shared" si="5"/>
        <v>20.225000000000001</v>
      </c>
      <c r="M26" s="11"/>
      <c r="N26" s="12">
        <f t="shared" si="6"/>
        <v>45.942</v>
      </c>
      <c r="O26" s="18">
        <f t="shared" si="7"/>
        <v>0</v>
      </c>
      <c r="P26" s="13">
        <f t="shared" si="8"/>
        <v>45.942</v>
      </c>
      <c r="Q26" s="11"/>
      <c r="R26" s="12">
        <f t="shared" si="9"/>
        <v>60.45</v>
      </c>
      <c r="S26" s="18">
        <f t="shared" si="10"/>
        <v>0</v>
      </c>
      <c r="T26" s="13">
        <f t="shared" si="11"/>
        <v>60.45</v>
      </c>
      <c r="U26" s="11"/>
      <c r="V26" s="12">
        <f t="shared" si="12"/>
        <v>76.167000000000002</v>
      </c>
      <c r="W26" s="18">
        <f t="shared" si="13"/>
        <v>0</v>
      </c>
      <c r="X26" s="12">
        <f t="shared" si="14"/>
        <v>76.167000000000002</v>
      </c>
      <c r="Y26" s="15"/>
      <c r="Z26" s="12">
        <f t="shared" si="15"/>
        <v>90.674999999999997</v>
      </c>
      <c r="AA26" s="18">
        <f t="shared" si="16"/>
        <v>0</v>
      </c>
      <c r="AB26" s="12">
        <f t="shared" si="17"/>
        <v>90.674999999999997</v>
      </c>
      <c r="AC26" s="16"/>
      <c r="AD26" s="12">
        <f t="shared" si="18"/>
        <v>106.39200000000001</v>
      </c>
      <c r="AE26" s="18">
        <f t="shared" si="19"/>
        <v>0</v>
      </c>
      <c r="AF26" s="12">
        <f t="shared" si="20"/>
        <v>106.39200000000001</v>
      </c>
      <c r="AG26" s="16"/>
      <c r="AH26" s="10">
        <f t="shared" si="21"/>
        <v>120.9</v>
      </c>
      <c r="AI26" s="18">
        <f t="shared" si="22"/>
        <v>0</v>
      </c>
      <c r="AJ26" s="12">
        <f t="shared" si="23"/>
        <v>120.9</v>
      </c>
      <c r="AK26" s="16"/>
      <c r="AL26" s="10">
        <f t="shared" si="24"/>
        <v>136.61700000000002</v>
      </c>
      <c r="AM26" s="18">
        <f t="shared" si="25"/>
        <v>0</v>
      </c>
      <c r="AN26" s="12">
        <f t="shared" si="26"/>
        <v>136.61700000000002</v>
      </c>
      <c r="AO26" s="16"/>
      <c r="AP26" s="10">
        <f t="shared" si="27"/>
        <v>151.125</v>
      </c>
      <c r="AQ26" s="17">
        <f t="shared" si="28"/>
        <v>0</v>
      </c>
      <c r="AR26" s="12">
        <f t="shared" si="29"/>
        <v>151.125</v>
      </c>
      <c r="AS26" s="16"/>
      <c r="AT26" s="10">
        <f t="shared" si="30"/>
        <v>166.84200000000001</v>
      </c>
      <c r="AU26" s="18">
        <f t="shared" si="31"/>
        <v>0</v>
      </c>
      <c r="AV26" s="12">
        <f t="shared" si="32"/>
        <v>166.84200000000001</v>
      </c>
      <c r="AW26" s="16"/>
      <c r="AX26" s="10">
        <f t="shared" si="33"/>
        <v>181.35</v>
      </c>
      <c r="AY26" s="18">
        <f t="shared" si="34"/>
        <v>0</v>
      </c>
      <c r="AZ26" s="12">
        <f t="shared" si="35"/>
        <v>181.35</v>
      </c>
    </row>
    <row r="27" spans="1:52" x14ac:dyDescent="0.2">
      <c r="A27" s="7" t="s">
        <v>27</v>
      </c>
      <c r="B27" s="8" t="s">
        <v>48</v>
      </c>
      <c r="C27" s="9" t="s">
        <v>49</v>
      </c>
      <c r="D27" s="10">
        <v>620</v>
      </c>
      <c r="E27" s="11">
        <v>0</v>
      </c>
      <c r="F27" s="12">
        <f t="shared" si="0"/>
        <v>8.06</v>
      </c>
      <c r="G27" s="18">
        <f t="shared" si="1"/>
        <v>0</v>
      </c>
      <c r="H27" s="12">
        <f t="shared" si="2"/>
        <v>8.06</v>
      </c>
      <c r="I27" s="11">
        <v>9</v>
      </c>
      <c r="J27" s="12">
        <f t="shared" si="3"/>
        <v>15.5</v>
      </c>
      <c r="K27" s="18">
        <v>0.5</v>
      </c>
      <c r="L27" s="13">
        <f t="shared" si="5"/>
        <v>6.5</v>
      </c>
      <c r="M27" s="11"/>
      <c r="N27" s="12">
        <f t="shared" si="6"/>
        <v>23.56</v>
      </c>
      <c r="O27" s="18">
        <f t="shared" si="7"/>
        <v>0</v>
      </c>
      <c r="P27" s="13">
        <f t="shared" si="8"/>
        <v>23.56</v>
      </c>
      <c r="Q27" s="11"/>
      <c r="R27" s="12">
        <f t="shared" si="9"/>
        <v>31</v>
      </c>
      <c r="S27" s="18">
        <f t="shared" si="10"/>
        <v>0</v>
      </c>
      <c r="T27" s="13">
        <f t="shared" si="11"/>
        <v>31</v>
      </c>
      <c r="U27" s="11"/>
      <c r="V27" s="12">
        <f t="shared" si="12"/>
        <v>39.06</v>
      </c>
      <c r="W27" s="18">
        <f t="shared" si="13"/>
        <v>0</v>
      </c>
      <c r="X27" s="12">
        <f t="shared" si="14"/>
        <v>39.06</v>
      </c>
      <c r="Y27" s="15"/>
      <c r="Z27" s="12">
        <f t="shared" si="15"/>
        <v>46.5</v>
      </c>
      <c r="AA27" s="18">
        <f t="shared" si="16"/>
        <v>0</v>
      </c>
      <c r="AB27" s="12">
        <f t="shared" si="17"/>
        <v>46.5</v>
      </c>
      <c r="AC27" s="16"/>
      <c r="AD27" s="12">
        <f t="shared" si="18"/>
        <v>54.56</v>
      </c>
      <c r="AE27" s="18">
        <f t="shared" si="19"/>
        <v>0</v>
      </c>
      <c r="AF27" s="12">
        <f t="shared" si="20"/>
        <v>54.56</v>
      </c>
      <c r="AG27" s="16"/>
      <c r="AH27" s="10">
        <f t="shared" si="21"/>
        <v>62</v>
      </c>
      <c r="AI27" s="18">
        <f t="shared" si="22"/>
        <v>0</v>
      </c>
      <c r="AJ27" s="12">
        <f t="shared" si="23"/>
        <v>62</v>
      </c>
      <c r="AK27" s="16"/>
      <c r="AL27" s="10">
        <f t="shared" si="24"/>
        <v>70.06</v>
      </c>
      <c r="AM27" s="18">
        <f t="shared" si="25"/>
        <v>0</v>
      </c>
      <c r="AN27" s="12">
        <f t="shared" si="26"/>
        <v>70.06</v>
      </c>
      <c r="AO27" s="16"/>
      <c r="AP27" s="10">
        <f t="shared" si="27"/>
        <v>77.5</v>
      </c>
      <c r="AQ27" s="17">
        <f t="shared" si="28"/>
        <v>0</v>
      </c>
      <c r="AR27" s="12">
        <f t="shared" si="29"/>
        <v>77.5</v>
      </c>
      <c r="AS27" s="16"/>
      <c r="AT27" s="10">
        <f t="shared" si="30"/>
        <v>85.56</v>
      </c>
      <c r="AU27" s="18">
        <f t="shared" si="31"/>
        <v>0</v>
      </c>
      <c r="AV27" s="12">
        <f t="shared" si="32"/>
        <v>85.56</v>
      </c>
      <c r="AW27" s="16"/>
      <c r="AX27" s="10">
        <f t="shared" si="33"/>
        <v>93</v>
      </c>
      <c r="AY27" s="18">
        <f t="shared" si="34"/>
        <v>0</v>
      </c>
      <c r="AZ27" s="12">
        <f t="shared" si="35"/>
        <v>93</v>
      </c>
    </row>
    <row r="28" spans="1:52" x14ac:dyDescent="0.2">
      <c r="A28" s="7" t="s">
        <v>27</v>
      </c>
      <c r="B28" s="8" t="s">
        <v>50</v>
      </c>
      <c r="C28" s="9" t="s">
        <v>51</v>
      </c>
      <c r="D28" s="10">
        <v>436</v>
      </c>
      <c r="E28" s="11">
        <v>1</v>
      </c>
      <c r="F28" s="12">
        <f t="shared" si="0"/>
        <v>5.668000000000001</v>
      </c>
      <c r="G28" s="18">
        <f t="shared" si="1"/>
        <v>0.22935779816513763</v>
      </c>
      <c r="H28" s="12">
        <f t="shared" si="2"/>
        <v>4.668000000000001</v>
      </c>
      <c r="I28" s="11">
        <v>1</v>
      </c>
      <c r="J28" s="12">
        <f t="shared" si="3"/>
        <v>10.9</v>
      </c>
      <c r="K28" s="18">
        <f t="shared" si="4"/>
        <v>0.22935779816513763</v>
      </c>
      <c r="L28" s="13">
        <f t="shared" si="5"/>
        <v>9.9</v>
      </c>
      <c r="M28" s="11"/>
      <c r="N28" s="12">
        <f t="shared" si="6"/>
        <v>16.567999999999998</v>
      </c>
      <c r="O28" s="18">
        <f t="shared" si="7"/>
        <v>0</v>
      </c>
      <c r="P28" s="13">
        <f t="shared" si="8"/>
        <v>16.567999999999998</v>
      </c>
      <c r="Q28" s="11"/>
      <c r="R28" s="12">
        <f t="shared" si="9"/>
        <v>21.8</v>
      </c>
      <c r="S28" s="18">
        <f t="shared" si="10"/>
        <v>0</v>
      </c>
      <c r="T28" s="13">
        <f t="shared" si="11"/>
        <v>21.8</v>
      </c>
      <c r="U28" s="11"/>
      <c r="V28" s="12">
        <f t="shared" si="12"/>
        <v>27.467999999999996</v>
      </c>
      <c r="W28" s="18">
        <f t="shared" si="13"/>
        <v>0</v>
      </c>
      <c r="X28" s="12">
        <f t="shared" si="14"/>
        <v>27.467999999999996</v>
      </c>
      <c r="Y28" s="15"/>
      <c r="Z28" s="12">
        <f t="shared" si="15"/>
        <v>32.700000000000003</v>
      </c>
      <c r="AA28" s="18">
        <f t="shared" si="16"/>
        <v>0</v>
      </c>
      <c r="AB28" s="12">
        <f t="shared" si="17"/>
        <v>32.700000000000003</v>
      </c>
      <c r="AC28" s="16"/>
      <c r="AD28" s="12">
        <f t="shared" si="18"/>
        <v>38.368000000000002</v>
      </c>
      <c r="AE28" s="18">
        <f t="shared" si="19"/>
        <v>0</v>
      </c>
      <c r="AF28" s="12">
        <f t="shared" si="20"/>
        <v>38.368000000000002</v>
      </c>
      <c r="AG28" s="16"/>
      <c r="AH28" s="10">
        <f t="shared" si="21"/>
        <v>43.6</v>
      </c>
      <c r="AI28" s="18">
        <f t="shared" si="22"/>
        <v>0</v>
      </c>
      <c r="AJ28" s="12">
        <f t="shared" si="23"/>
        <v>43.6</v>
      </c>
      <c r="AK28" s="16"/>
      <c r="AL28" s="10">
        <f t="shared" si="24"/>
        <v>49.268000000000001</v>
      </c>
      <c r="AM28" s="18">
        <f t="shared" si="25"/>
        <v>0</v>
      </c>
      <c r="AN28" s="12">
        <f t="shared" si="26"/>
        <v>49.268000000000001</v>
      </c>
      <c r="AO28" s="16"/>
      <c r="AP28" s="10">
        <f t="shared" si="27"/>
        <v>54.5</v>
      </c>
      <c r="AQ28" s="17">
        <f t="shared" si="28"/>
        <v>0</v>
      </c>
      <c r="AR28" s="12">
        <f t="shared" si="29"/>
        <v>54.5</v>
      </c>
      <c r="AS28" s="16"/>
      <c r="AT28" s="10">
        <f t="shared" si="30"/>
        <v>60.167999999999999</v>
      </c>
      <c r="AU28" s="18">
        <f t="shared" si="31"/>
        <v>0</v>
      </c>
      <c r="AV28" s="12">
        <f t="shared" si="32"/>
        <v>60.167999999999999</v>
      </c>
      <c r="AW28" s="16"/>
      <c r="AX28" s="10">
        <f t="shared" si="33"/>
        <v>65.400000000000006</v>
      </c>
      <c r="AY28" s="18">
        <f t="shared" si="34"/>
        <v>0</v>
      </c>
      <c r="AZ28" s="12">
        <f t="shared" si="35"/>
        <v>65.400000000000006</v>
      </c>
    </row>
    <row r="29" spans="1:52" x14ac:dyDescent="0.2">
      <c r="A29" s="7" t="s">
        <v>27</v>
      </c>
      <c r="B29" s="8" t="s">
        <v>52</v>
      </c>
      <c r="C29" s="9" t="s">
        <v>53</v>
      </c>
      <c r="D29" s="10">
        <v>497</v>
      </c>
      <c r="E29" s="11">
        <v>0</v>
      </c>
      <c r="F29" s="12">
        <f>$B$48*D29/100</f>
        <v>6.4610000000000003</v>
      </c>
      <c r="G29" s="18">
        <f t="shared" si="1"/>
        <v>0</v>
      </c>
      <c r="H29" s="12">
        <f t="shared" si="2"/>
        <v>6.4610000000000003</v>
      </c>
      <c r="I29" s="11">
        <v>8</v>
      </c>
      <c r="J29" s="12">
        <f t="shared" si="3"/>
        <v>12.425000000000001</v>
      </c>
      <c r="K29" s="18">
        <f t="shared" si="4"/>
        <v>1.6096579476861168</v>
      </c>
      <c r="L29" s="13">
        <f t="shared" si="5"/>
        <v>4.4250000000000007</v>
      </c>
      <c r="M29" s="11"/>
      <c r="N29" s="12">
        <f t="shared" si="6"/>
        <v>18.885999999999999</v>
      </c>
      <c r="O29" s="18">
        <f t="shared" si="7"/>
        <v>0</v>
      </c>
      <c r="P29" s="13">
        <f t="shared" si="8"/>
        <v>18.885999999999999</v>
      </c>
      <c r="Q29" s="11"/>
      <c r="R29" s="12">
        <f t="shared" si="9"/>
        <v>24.85</v>
      </c>
      <c r="S29" s="18">
        <f t="shared" si="10"/>
        <v>0</v>
      </c>
      <c r="T29" s="13">
        <f t="shared" si="11"/>
        <v>24.85</v>
      </c>
      <c r="U29" s="11"/>
      <c r="V29" s="12">
        <f t="shared" si="12"/>
        <v>31.311</v>
      </c>
      <c r="W29" s="18">
        <f t="shared" si="13"/>
        <v>0</v>
      </c>
      <c r="X29" s="12">
        <f t="shared" si="14"/>
        <v>31.311</v>
      </c>
      <c r="Y29" s="15"/>
      <c r="Z29" s="12">
        <f t="shared" si="15"/>
        <v>37.274999999999999</v>
      </c>
      <c r="AA29" s="18">
        <f t="shared" si="16"/>
        <v>0</v>
      </c>
      <c r="AB29" s="12">
        <f t="shared" si="17"/>
        <v>37.274999999999999</v>
      </c>
      <c r="AC29" s="16"/>
      <c r="AD29" s="12">
        <f t="shared" si="18"/>
        <v>43.736000000000004</v>
      </c>
      <c r="AE29" s="18">
        <f t="shared" si="19"/>
        <v>0</v>
      </c>
      <c r="AF29" s="12">
        <f t="shared" si="20"/>
        <v>43.736000000000004</v>
      </c>
      <c r="AG29" s="16"/>
      <c r="AH29" s="10">
        <f t="shared" si="21"/>
        <v>49.7</v>
      </c>
      <c r="AI29" s="18">
        <f t="shared" si="22"/>
        <v>0</v>
      </c>
      <c r="AJ29" s="12">
        <f t="shared" si="23"/>
        <v>49.7</v>
      </c>
      <c r="AK29" s="16"/>
      <c r="AL29" s="10">
        <f t="shared" si="24"/>
        <v>56.161000000000001</v>
      </c>
      <c r="AM29" s="18">
        <f t="shared" si="25"/>
        <v>0</v>
      </c>
      <c r="AN29" s="12">
        <f t="shared" si="26"/>
        <v>56.161000000000001</v>
      </c>
      <c r="AO29" s="16"/>
      <c r="AP29" s="10">
        <f t="shared" si="27"/>
        <v>62.125</v>
      </c>
      <c r="AQ29" s="17">
        <f t="shared" si="28"/>
        <v>0</v>
      </c>
      <c r="AR29" s="12">
        <f t="shared" si="29"/>
        <v>62.125</v>
      </c>
      <c r="AS29" s="16"/>
      <c r="AT29" s="10">
        <f t="shared" si="30"/>
        <v>68.585999999999999</v>
      </c>
      <c r="AU29" s="18">
        <f t="shared" si="31"/>
        <v>0</v>
      </c>
      <c r="AV29" s="12">
        <f t="shared" si="32"/>
        <v>68.585999999999999</v>
      </c>
      <c r="AW29" s="16"/>
      <c r="AX29" s="10">
        <f t="shared" si="33"/>
        <v>74.55</v>
      </c>
      <c r="AY29" s="18">
        <f t="shared" si="34"/>
        <v>0</v>
      </c>
      <c r="AZ29" s="12">
        <f t="shared" si="35"/>
        <v>74.55</v>
      </c>
    </row>
    <row r="30" spans="1:52" x14ac:dyDescent="0.2">
      <c r="A30" s="7" t="s">
        <v>27</v>
      </c>
      <c r="B30" s="8" t="s">
        <v>54</v>
      </c>
      <c r="C30" s="9" t="s">
        <v>55</v>
      </c>
      <c r="D30" s="10">
        <v>1188</v>
      </c>
      <c r="E30" s="11">
        <v>32</v>
      </c>
      <c r="F30" s="12">
        <f t="shared" si="0"/>
        <v>15.444000000000001</v>
      </c>
      <c r="G30" s="18">
        <f t="shared" si="1"/>
        <v>2.6936026936026938</v>
      </c>
      <c r="H30" s="12">
        <f t="shared" si="2"/>
        <v>-16.555999999999997</v>
      </c>
      <c r="I30" s="11">
        <v>40</v>
      </c>
      <c r="J30" s="12">
        <f>$B$49*D30/100</f>
        <v>29.7</v>
      </c>
      <c r="K30" s="18">
        <f>I30*100/D30</f>
        <v>3.3670033670033672</v>
      </c>
      <c r="L30" s="13">
        <f t="shared" si="5"/>
        <v>-10.3</v>
      </c>
      <c r="M30" s="11"/>
      <c r="N30" s="12">
        <f t="shared" si="6"/>
        <v>45.143999999999998</v>
      </c>
      <c r="O30" s="18">
        <f t="shared" si="7"/>
        <v>0</v>
      </c>
      <c r="P30" s="13">
        <f t="shared" si="8"/>
        <v>45.143999999999998</v>
      </c>
      <c r="Q30" s="11"/>
      <c r="R30" s="12">
        <f t="shared" si="9"/>
        <v>59.4</v>
      </c>
      <c r="S30" s="18">
        <f t="shared" si="10"/>
        <v>0</v>
      </c>
      <c r="T30" s="13">
        <f t="shared" si="11"/>
        <v>59.4</v>
      </c>
      <c r="U30" s="11"/>
      <c r="V30" s="12">
        <f t="shared" si="12"/>
        <v>74.843999999999994</v>
      </c>
      <c r="W30" s="18">
        <f t="shared" si="13"/>
        <v>0</v>
      </c>
      <c r="X30" s="12">
        <f t="shared" si="14"/>
        <v>74.843999999999994</v>
      </c>
      <c r="Y30" s="15"/>
      <c r="Z30" s="12">
        <f t="shared" si="15"/>
        <v>89.1</v>
      </c>
      <c r="AA30" s="18">
        <f t="shared" si="16"/>
        <v>0</v>
      </c>
      <c r="AB30" s="12">
        <f t="shared" si="17"/>
        <v>89.1</v>
      </c>
      <c r="AC30" s="16"/>
      <c r="AD30" s="12">
        <f t="shared" si="18"/>
        <v>104.54400000000001</v>
      </c>
      <c r="AE30" s="18">
        <f t="shared" si="19"/>
        <v>0</v>
      </c>
      <c r="AF30" s="12">
        <f t="shared" si="20"/>
        <v>104.54400000000001</v>
      </c>
      <c r="AG30" s="16"/>
      <c r="AH30" s="10">
        <f t="shared" si="21"/>
        <v>118.8</v>
      </c>
      <c r="AI30" s="18">
        <f t="shared" si="22"/>
        <v>0</v>
      </c>
      <c r="AJ30" s="12">
        <f t="shared" si="23"/>
        <v>118.8</v>
      </c>
      <c r="AK30" s="16"/>
      <c r="AL30" s="10">
        <f t="shared" si="24"/>
        <v>134.24400000000003</v>
      </c>
      <c r="AM30" s="18">
        <f t="shared" si="25"/>
        <v>0</v>
      </c>
      <c r="AN30" s="12">
        <f t="shared" si="26"/>
        <v>134.24400000000003</v>
      </c>
      <c r="AO30" s="16"/>
      <c r="AP30" s="10">
        <f t="shared" si="27"/>
        <v>148.5</v>
      </c>
      <c r="AQ30" s="17">
        <f t="shared" si="28"/>
        <v>0</v>
      </c>
      <c r="AR30" s="12">
        <f t="shared" si="29"/>
        <v>148.5</v>
      </c>
      <c r="AS30" s="16"/>
      <c r="AT30" s="10">
        <f t="shared" si="30"/>
        <v>163.94400000000002</v>
      </c>
      <c r="AU30" s="18">
        <f t="shared" si="31"/>
        <v>0</v>
      </c>
      <c r="AV30" s="12">
        <f t="shared" si="32"/>
        <v>163.94400000000002</v>
      </c>
      <c r="AW30" s="16"/>
      <c r="AX30" s="10">
        <f t="shared" si="33"/>
        <v>178.2</v>
      </c>
      <c r="AY30" s="18">
        <f t="shared" si="34"/>
        <v>0</v>
      </c>
      <c r="AZ30" s="12">
        <f t="shared" si="35"/>
        <v>178.2</v>
      </c>
    </row>
    <row r="31" spans="1:52" x14ac:dyDescent="0.2">
      <c r="A31" s="7" t="s">
        <v>27</v>
      </c>
      <c r="B31" s="8" t="s">
        <v>56</v>
      </c>
      <c r="C31" s="9" t="s">
        <v>57</v>
      </c>
      <c r="D31" s="10">
        <v>2506</v>
      </c>
      <c r="E31" s="11">
        <v>33</v>
      </c>
      <c r="F31" s="12">
        <f t="shared" si="0"/>
        <v>32.578000000000003</v>
      </c>
      <c r="G31" s="18">
        <f t="shared" si="1"/>
        <v>1.3168395849960095</v>
      </c>
      <c r="H31" s="12">
        <f t="shared" si="2"/>
        <v>-0.42199999999999704</v>
      </c>
      <c r="I31" s="11">
        <v>62</v>
      </c>
      <c r="J31" s="12">
        <f t="shared" si="3"/>
        <v>62.65</v>
      </c>
      <c r="K31" s="18">
        <f t="shared" si="4"/>
        <v>2.4740622505985637</v>
      </c>
      <c r="L31" s="13">
        <f t="shared" si="5"/>
        <v>0.64999999999999858</v>
      </c>
      <c r="M31" s="11"/>
      <c r="N31" s="12">
        <f t="shared" si="6"/>
        <v>95.227999999999994</v>
      </c>
      <c r="O31" s="18">
        <f t="shared" si="7"/>
        <v>0</v>
      </c>
      <c r="P31" s="13">
        <f t="shared" si="8"/>
        <v>95.227999999999994</v>
      </c>
      <c r="Q31" s="11"/>
      <c r="R31" s="12">
        <f t="shared" si="9"/>
        <v>125.3</v>
      </c>
      <c r="S31" s="18">
        <f t="shared" si="10"/>
        <v>0</v>
      </c>
      <c r="T31" s="13">
        <f t="shared" si="11"/>
        <v>125.3</v>
      </c>
      <c r="U31" s="11"/>
      <c r="V31" s="12">
        <f t="shared" si="12"/>
        <v>157.87799999999999</v>
      </c>
      <c r="W31" s="18">
        <f t="shared" si="13"/>
        <v>0</v>
      </c>
      <c r="X31" s="12">
        <f t="shared" si="14"/>
        <v>157.87799999999999</v>
      </c>
      <c r="Y31" s="15"/>
      <c r="Z31" s="12">
        <f t="shared" si="15"/>
        <v>187.95</v>
      </c>
      <c r="AA31" s="18">
        <f t="shared" si="16"/>
        <v>0</v>
      </c>
      <c r="AB31" s="12">
        <f t="shared" si="17"/>
        <v>187.95</v>
      </c>
      <c r="AC31" s="16"/>
      <c r="AD31" s="12">
        <f t="shared" si="18"/>
        <v>220.52800000000002</v>
      </c>
      <c r="AE31" s="18">
        <f t="shared" si="19"/>
        <v>0</v>
      </c>
      <c r="AF31" s="12">
        <f t="shared" si="20"/>
        <v>220.52800000000002</v>
      </c>
      <c r="AG31" s="16"/>
      <c r="AH31" s="10">
        <f t="shared" si="21"/>
        <v>250.6</v>
      </c>
      <c r="AI31" s="18">
        <f t="shared" si="22"/>
        <v>0</v>
      </c>
      <c r="AJ31" s="12">
        <f t="shared" si="23"/>
        <v>250.6</v>
      </c>
      <c r="AK31" s="16"/>
      <c r="AL31" s="10">
        <f t="shared" si="24"/>
        <v>283.17800000000005</v>
      </c>
      <c r="AM31" s="18">
        <f t="shared" si="25"/>
        <v>0</v>
      </c>
      <c r="AN31" s="12">
        <f t="shared" si="26"/>
        <v>283.17800000000005</v>
      </c>
      <c r="AO31" s="16"/>
      <c r="AP31" s="10">
        <f t="shared" si="27"/>
        <v>313.25</v>
      </c>
      <c r="AQ31" s="17">
        <f t="shared" si="28"/>
        <v>0</v>
      </c>
      <c r="AR31" s="12">
        <f t="shared" si="29"/>
        <v>313.25</v>
      </c>
      <c r="AS31" s="16"/>
      <c r="AT31" s="10">
        <f t="shared" si="30"/>
        <v>345.82800000000003</v>
      </c>
      <c r="AU31" s="18">
        <f t="shared" si="31"/>
        <v>0</v>
      </c>
      <c r="AV31" s="12">
        <f t="shared" si="32"/>
        <v>345.82800000000003</v>
      </c>
      <c r="AW31" s="16"/>
      <c r="AX31" s="10">
        <f t="shared" si="33"/>
        <v>375.9</v>
      </c>
      <c r="AY31" s="18">
        <f t="shared" si="34"/>
        <v>0</v>
      </c>
      <c r="AZ31" s="12">
        <f t="shared" si="35"/>
        <v>375.9</v>
      </c>
    </row>
    <row r="32" spans="1:52" x14ac:dyDescent="0.2">
      <c r="A32" s="7" t="s">
        <v>27</v>
      </c>
      <c r="B32" s="8" t="s">
        <v>58</v>
      </c>
      <c r="C32" s="9" t="s">
        <v>59</v>
      </c>
      <c r="D32" s="10">
        <v>2399</v>
      </c>
      <c r="E32" s="11">
        <v>31</v>
      </c>
      <c r="F32" s="12">
        <f t="shared" si="0"/>
        <v>31.187000000000001</v>
      </c>
      <c r="G32" s="18">
        <f t="shared" si="1"/>
        <v>1.2922050854522718</v>
      </c>
      <c r="H32" s="12">
        <f t="shared" si="2"/>
        <v>0.18700000000000117</v>
      </c>
      <c r="I32" s="11">
        <v>39</v>
      </c>
      <c r="J32" s="12">
        <f t="shared" si="3"/>
        <v>59.975000000000001</v>
      </c>
      <c r="K32" s="18">
        <f t="shared" si="4"/>
        <v>1.6256773655689871</v>
      </c>
      <c r="L32" s="13">
        <f t="shared" si="5"/>
        <v>20.975000000000001</v>
      </c>
      <c r="M32" s="11"/>
      <c r="N32" s="12">
        <f t="shared" si="6"/>
        <v>91.161999999999992</v>
      </c>
      <c r="O32" s="18">
        <f t="shared" si="7"/>
        <v>0</v>
      </c>
      <c r="P32" s="13">
        <f t="shared" si="8"/>
        <v>91.161999999999992</v>
      </c>
      <c r="Q32" s="11"/>
      <c r="R32" s="12">
        <f t="shared" si="9"/>
        <v>119.95</v>
      </c>
      <c r="S32" s="18">
        <f t="shared" si="10"/>
        <v>0</v>
      </c>
      <c r="T32" s="13">
        <f t="shared" si="11"/>
        <v>119.95</v>
      </c>
      <c r="U32" s="11"/>
      <c r="V32" s="12">
        <f t="shared" si="12"/>
        <v>151.137</v>
      </c>
      <c r="W32" s="18">
        <f t="shared" si="13"/>
        <v>0</v>
      </c>
      <c r="X32" s="12">
        <f t="shared" si="14"/>
        <v>151.137</v>
      </c>
      <c r="Y32" s="15"/>
      <c r="Z32" s="12">
        <f t="shared" si="15"/>
        <v>179.92500000000001</v>
      </c>
      <c r="AA32" s="18">
        <f t="shared" si="16"/>
        <v>0</v>
      </c>
      <c r="AB32" s="12">
        <f t="shared" si="17"/>
        <v>179.92500000000001</v>
      </c>
      <c r="AC32" s="16"/>
      <c r="AD32" s="12">
        <f t="shared" si="18"/>
        <v>211.11199999999999</v>
      </c>
      <c r="AE32" s="18">
        <f t="shared" si="19"/>
        <v>0</v>
      </c>
      <c r="AF32" s="12">
        <f t="shared" si="20"/>
        <v>211.11199999999999</v>
      </c>
      <c r="AG32" s="16"/>
      <c r="AH32" s="10">
        <f t="shared" si="21"/>
        <v>239.9</v>
      </c>
      <c r="AI32" s="18">
        <f t="shared" si="22"/>
        <v>0</v>
      </c>
      <c r="AJ32" s="12">
        <f t="shared" si="23"/>
        <v>239.9</v>
      </c>
      <c r="AK32" s="16"/>
      <c r="AL32" s="10">
        <f t="shared" si="24"/>
        <v>271.08699999999999</v>
      </c>
      <c r="AM32" s="18">
        <f t="shared" si="25"/>
        <v>0</v>
      </c>
      <c r="AN32" s="12">
        <f t="shared" si="26"/>
        <v>271.08699999999999</v>
      </c>
      <c r="AO32" s="16"/>
      <c r="AP32" s="10">
        <f t="shared" si="27"/>
        <v>299.875</v>
      </c>
      <c r="AQ32" s="17">
        <f t="shared" si="28"/>
        <v>0</v>
      </c>
      <c r="AR32" s="12">
        <f t="shared" si="29"/>
        <v>299.875</v>
      </c>
      <c r="AS32" s="16"/>
      <c r="AT32" s="10">
        <f t="shared" si="30"/>
        <v>331.06200000000007</v>
      </c>
      <c r="AU32" s="18">
        <f t="shared" si="31"/>
        <v>0</v>
      </c>
      <c r="AV32" s="12">
        <f t="shared" si="32"/>
        <v>331.06200000000007</v>
      </c>
      <c r="AW32" s="16"/>
      <c r="AX32" s="10">
        <f t="shared" si="33"/>
        <v>359.85</v>
      </c>
      <c r="AY32" s="18">
        <f t="shared" si="34"/>
        <v>0</v>
      </c>
      <c r="AZ32" s="12">
        <f t="shared" si="35"/>
        <v>359.85</v>
      </c>
    </row>
    <row r="33" spans="1:52" x14ac:dyDescent="0.2">
      <c r="A33" s="7" t="s">
        <v>27</v>
      </c>
      <c r="B33" s="8" t="s">
        <v>60</v>
      </c>
      <c r="C33" s="9" t="s">
        <v>61</v>
      </c>
      <c r="D33" s="10">
        <v>1706</v>
      </c>
      <c r="E33" s="11">
        <v>3</v>
      </c>
      <c r="F33" s="12">
        <f t="shared" si="0"/>
        <v>22.178000000000001</v>
      </c>
      <c r="G33" s="18">
        <f t="shared" si="1"/>
        <v>0.17584994138335286</v>
      </c>
      <c r="H33" s="12">
        <f t="shared" si="2"/>
        <v>19.178000000000001</v>
      </c>
      <c r="I33" s="11">
        <v>25</v>
      </c>
      <c r="J33" s="12">
        <f t="shared" si="3"/>
        <v>42.65</v>
      </c>
      <c r="K33" s="18">
        <f t="shared" si="4"/>
        <v>1.4654161781946073</v>
      </c>
      <c r="L33" s="13">
        <f t="shared" si="5"/>
        <v>17.649999999999999</v>
      </c>
      <c r="M33" s="11"/>
      <c r="N33" s="12">
        <f t="shared" si="6"/>
        <v>64.827999999999989</v>
      </c>
      <c r="O33" s="18">
        <f t="shared" si="7"/>
        <v>0</v>
      </c>
      <c r="P33" s="13">
        <f t="shared" si="8"/>
        <v>64.827999999999989</v>
      </c>
      <c r="Q33" s="11"/>
      <c r="R33" s="12">
        <f t="shared" si="9"/>
        <v>85.3</v>
      </c>
      <c r="S33" s="18">
        <f t="shared" si="10"/>
        <v>0</v>
      </c>
      <c r="T33" s="13">
        <f t="shared" si="11"/>
        <v>85.3</v>
      </c>
      <c r="U33" s="11"/>
      <c r="V33" s="12">
        <f t="shared" si="12"/>
        <v>107.47799999999999</v>
      </c>
      <c r="W33" s="18">
        <f t="shared" si="13"/>
        <v>0</v>
      </c>
      <c r="X33" s="12">
        <f t="shared" si="14"/>
        <v>107.47799999999999</v>
      </c>
      <c r="Y33" s="15"/>
      <c r="Z33" s="12">
        <f t="shared" si="15"/>
        <v>127.95</v>
      </c>
      <c r="AA33" s="18">
        <f t="shared" si="16"/>
        <v>0</v>
      </c>
      <c r="AB33" s="12">
        <f t="shared" si="17"/>
        <v>127.95</v>
      </c>
      <c r="AC33" s="16"/>
      <c r="AD33" s="12">
        <f t="shared" si="18"/>
        <v>150.12800000000001</v>
      </c>
      <c r="AE33" s="18">
        <f t="shared" si="19"/>
        <v>0</v>
      </c>
      <c r="AF33" s="12">
        <f t="shared" si="20"/>
        <v>150.12800000000001</v>
      </c>
      <c r="AG33" s="16"/>
      <c r="AH33" s="10">
        <f t="shared" si="21"/>
        <v>170.6</v>
      </c>
      <c r="AI33" s="18">
        <f t="shared" si="22"/>
        <v>0</v>
      </c>
      <c r="AJ33" s="12">
        <f t="shared" si="23"/>
        <v>170.6</v>
      </c>
      <c r="AK33" s="16"/>
      <c r="AL33" s="10">
        <f t="shared" si="24"/>
        <v>192.77800000000002</v>
      </c>
      <c r="AM33" s="18">
        <f t="shared" si="25"/>
        <v>0</v>
      </c>
      <c r="AN33" s="12">
        <f t="shared" si="26"/>
        <v>192.77800000000002</v>
      </c>
      <c r="AO33" s="16"/>
      <c r="AP33" s="10">
        <f t="shared" si="27"/>
        <v>213.25</v>
      </c>
      <c r="AQ33" s="17">
        <f t="shared" si="28"/>
        <v>0</v>
      </c>
      <c r="AR33" s="12">
        <f t="shared" si="29"/>
        <v>213.25</v>
      </c>
      <c r="AS33" s="16"/>
      <c r="AT33" s="10">
        <f t="shared" si="30"/>
        <v>235.42800000000003</v>
      </c>
      <c r="AU33" s="18">
        <f t="shared" si="31"/>
        <v>0</v>
      </c>
      <c r="AV33" s="12">
        <f t="shared" si="32"/>
        <v>235.42800000000003</v>
      </c>
      <c r="AW33" s="16"/>
      <c r="AX33" s="10">
        <f t="shared" si="33"/>
        <v>255.9</v>
      </c>
      <c r="AY33" s="18">
        <f t="shared" si="34"/>
        <v>0</v>
      </c>
      <c r="AZ33" s="12">
        <f t="shared" si="35"/>
        <v>255.9</v>
      </c>
    </row>
    <row r="34" spans="1:52" x14ac:dyDescent="0.2">
      <c r="A34" s="7" t="s">
        <v>27</v>
      </c>
      <c r="B34" s="8" t="s">
        <v>62</v>
      </c>
      <c r="C34" s="9" t="s">
        <v>63</v>
      </c>
      <c r="D34" s="10">
        <v>11766</v>
      </c>
      <c r="E34" s="11">
        <v>179</v>
      </c>
      <c r="F34" s="12">
        <f t="shared" si="0"/>
        <v>152.958</v>
      </c>
      <c r="G34" s="18">
        <f t="shared" si="1"/>
        <v>1.5213326534081251</v>
      </c>
      <c r="H34" s="12">
        <f t="shared" si="2"/>
        <v>-26.042000000000002</v>
      </c>
      <c r="I34" s="11">
        <v>282</v>
      </c>
      <c r="J34" s="12">
        <f t="shared" si="3"/>
        <v>294.14999999999998</v>
      </c>
      <c r="K34" s="18">
        <f t="shared" si="4"/>
        <v>2.39673635900051</v>
      </c>
      <c r="L34" s="13">
        <f t="shared" si="5"/>
        <v>12.149999999999977</v>
      </c>
      <c r="M34" s="11"/>
      <c r="N34" s="12">
        <f t="shared" si="6"/>
        <v>447.10799999999995</v>
      </c>
      <c r="O34" s="18">
        <f t="shared" si="7"/>
        <v>0</v>
      </c>
      <c r="P34" s="13">
        <f t="shared" si="8"/>
        <v>447.10799999999995</v>
      </c>
      <c r="Q34" s="11"/>
      <c r="R34" s="12">
        <f t="shared" si="9"/>
        <v>588.29999999999995</v>
      </c>
      <c r="S34" s="18">
        <f t="shared" si="10"/>
        <v>0</v>
      </c>
      <c r="T34" s="13">
        <f t="shared" si="11"/>
        <v>588.29999999999995</v>
      </c>
      <c r="U34" s="11"/>
      <c r="V34" s="12">
        <f t="shared" si="12"/>
        <v>741.25800000000004</v>
      </c>
      <c r="W34" s="18">
        <f t="shared" si="13"/>
        <v>0</v>
      </c>
      <c r="X34" s="12">
        <f t="shared" si="14"/>
        <v>741.25800000000004</v>
      </c>
      <c r="Y34" s="15"/>
      <c r="Z34" s="12">
        <f t="shared" si="15"/>
        <v>882.45</v>
      </c>
      <c r="AA34" s="18">
        <f t="shared" si="16"/>
        <v>0</v>
      </c>
      <c r="AB34" s="12">
        <f t="shared" si="17"/>
        <v>882.45</v>
      </c>
      <c r="AC34" s="16"/>
      <c r="AD34" s="12">
        <f t="shared" si="18"/>
        <v>1035.4080000000001</v>
      </c>
      <c r="AE34" s="18">
        <f t="shared" si="19"/>
        <v>0</v>
      </c>
      <c r="AF34" s="12">
        <f t="shared" si="20"/>
        <v>1035.4080000000001</v>
      </c>
      <c r="AG34" s="16"/>
      <c r="AH34" s="10">
        <f t="shared" si="21"/>
        <v>1176.5999999999999</v>
      </c>
      <c r="AI34" s="18">
        <f t="shared" si="22"/>
        <v>0</v>
      </c>
      <c r="AJ34" s="12">
        <f t="shared" si="23"/>
        <v>1176.5999999999999</v>
      </c>
      <c r="AK34" s="16"/>
      <c r="AL34" s="10">
        <f t="shared" si="24"/>
        <v>1329.5580000000002</v>
      </c>
      <c r="AM34" s="18">
        <f t="shared" si="25"/>
        <v>0</v>
      </c>
      <c r="AN34" s="12">
        <f t="shared" si="26"/>
        <v>1329.5580000000002</v>
      </c>
      <c r="AO34" s="16"/>
      <c r="AP34" s="10">
        <f t="shared" si="27"/>
        <v>1470.75</v>
      </c>
      <c r="AQ34" s="17">
        <f t="shared" si="28"/>
        <v>0</v>
      </c>
      <c r="AR34" s="12">
        <f t="shared" si="29"/>
        <v>1470.75</v>
      </c>
      <c r="AS34" s="16"/>
      <c r="AT34" s="10">
        <f t="shared" si="30"/>
        <v>1623.7080000000001</v>
      </c>
      <c r="AU34" s="18">
        <f t="shared" si="31"/>
        <v>0</v>
      </c>
      <c r="AV34" s="12">
        <f t="shared" si="32"/>
        <v>1623.7080000000001</v>
      </c>
      <c r="AW34" s="16"/>
      <c r="AX34" s="10">
        <f t="shared" si="33"/>
        <v>1764.9</v>
      </c>
      <c r="AY34" s="18">
        <f t="shared" si="34"/>
        <v>0</v>
      </c>
      <c r="AZ34" s="12">
        <f t="shared" si="35"/>
        <v>1764.9</v>
      </c>
    </row>
    <row r="35" spans="1:52" x14ac:dyDescent="0.2">
      <c r="A35" s="7" t="s">
        <v>27</v>
      </c>
      <c r="B35" s="8" t="s">
        <v>64</v>
      </c>
      <c r="C35" s="9" t="s">
        <v>65</v>
      </c>
      <c r="D35" s="10">
        <v>10455</v>
      </c>
      <c r="E35" s="11">
        <v>156</v>
      </c>
      <c r="F35" s="12">
        <f t="shared" si="0"/>
        <v>135.91499999999999</v>
      </c>
      <c r="G35" s="18">
        <f t="shared" si="1"/>
        <v>1.4921090387374463</v>
      </c>
      <c r="H35" s="12">
        <f t="shared" si="2"/>
        <v>-20.085000000000008</v>
      </c>
      <c r="I35" s="11">
        <v>236</v>
      </c>
      <c r="J35" s="12">
        <f t="shared" si="3"/>
        <v>261.375</v>
      </c>
      <c r="K35" s="18">
        <f t="shared" si="4"/>
        <v>2.2572931611669058</v>
      </c>
      <c r="L35" s="13">
        <f t="shared" si="5"/>
        <v>25.375</v>
      </c>
      <c r="M35" s="11"/>
      <c r="N35" s="12">
        <f t="shared" si="6"/>
        <v>397.29</v>
      </c>
      <c r="O35" s="18">
        <f t="shared" si="7"/>
        <v>0</v>
      </c>
      <c r="P35" s="13">
        <f t="shared" si="8"/>
        <v>397.29</v>
      </c>
      <c r="Q35" s="11"/>
      <c r="R35" s="12">
        <f t="shared" si="9"/>
        <v>522.75</v>
      </c>
      <c r="S35" s="18">
        <f t="shared" si="10"/>
        <v>0</v>
      </c>
      <c r="T35" s="13">
        <f t="shared" si="11"/>
        <v>522.75</v>
      </c>
      <c r="U35" s="11"/>
      <c r="V35" s="12">
        <f t="shared" si="12"/>
        <v>658.66499999999996</v>
      </c>
      <c r="W35" s="18">
        <f t="shared" si="13"/>
        <v>0</v>
      </c>
      <c r="X35" s="12">
        <f t="shared" si="14"/>
        <v>658.66499999999996</v>
      </c>
      <c r="Y35" s="15"/>
      <c r="Z35" s="12">
        <f t="shared" si="15"/>
        <v>784.125</v>
      </c>
      <c r="AA35" s="18">
        <f t="shared" si="16"/>
        <v>0</v>
      </c>
      <c r="AB35" s="12">
        <f t="shared" si="17"/>
        <v>784.125</v>
      </c>
      <c r="AC35" s="16"/>
      <c r="AD35" s="12">
        <f t="shared" si="18"/>
        <v>920.04000000000019</v>
      </c>
      <c r="AE35" s="18">
        <f t="shared" si="19"/>
        <v>0</v>
      </c>
      <c r="AF35" s="12">
        <f t="shared" si="20"/>
        <v>920.04000000000019</v>
      </c>
      <c r="AG35" s="16"/>
      <c r="AH35" s="10">
        <f t="shared" si="21"/>
        <v>1045.5</v>
      </c>
      <c r="AI35" s="18">
        <f t="shared" si="22"/>
        <v>0</v>
      </c>
      <c r="AJ35" s="12">
        <f t="shared" si="23"/>
        <v>1045.5</v>
      </c>
      <c r="AK35" s="16"/>
      <c r="AL35" s="10">
        <f t="shared" si="24"/>
        <v>1181.4150000000002</v>
      </c>
      <c r="AM35" s="18">
        <f t="shared" si="25"/>
        <v>0</v>
      </c>
      <c r="AN35" s="12">
        <f t="shared" si="26"/>
        <v>1181.4150000000002</v>
      </c>
      <c r="AO35" s="16"/>
      <c r="AP35" s="10">
        <f t="shared" si="27"/>
        <v>1306.875</v>
      </c>
      <c r="AQ35" s="17">
        <f t="shared" si="28"/>
        <v>0</v>
      </c>
      <c r="AR35" s="12">
        <f t="shared" si="29"/>
        <v>1306.875</v>
      </c>
      <c r="AS35" s="16"/>
      <c r="AT35" s="10">
        <f t="shared" si="30"/>
        <v>1442.79</v>
      </c>
      <c r="AU35" s="18">
        <f t="shared" si="31"/>
        <v>0</v>
      </c>
      <c r="AV35" s="12">
        <f t="shared" si="32"/>
        <v>1442.79</v>
      </c>
      <c r="AW35" s="16"/>
      <c r="AX35" s="10">
        <f t="shared" si="33"/>
        <v>1568.25</v>
      </c>
      <c r="AY35" s="18">
        <f t="shared" si="34"/>
        <v>0</v>
      </c>
      <c r="AZ35" s="12">
        <f t="shared" si="35"/>
        <v>1568.25</v>
      </c>
    </row>
    <row r="36" spans="1:52" x14ac:dyDescent="0.2">
      <c r="A36" s="7" t="s">
        <v>27</v>
      </c>
      <c r="B36" s="8" t="s">
        <v>66</v>
      </c>
      <c r="C36" s="9" t="s">
        <v>67</v>
      </c>
      <c r="D36" s="10">
        <v>2122</v>
      </c>
      <c r="E36" s="11">
        <v>1</v>
      </c>
      <c r="F36" s="12">
        <f t="shared" si="0"/>
        <v>27.585999999999999</v>
      </c>
      <c r="G36" s="18">
        <v>1.2</v>
      </c>
      <c r="H36" s="12">
        <f t="shared" si="2"/>
        <v>26.585999999999999</v>
      </c>
      <c r="I36" s="11">
        <v>2</v>
      </c>
      <c r="J36" s="12">
        <f t="shared" si="3"/>
        <v>53.05</v>
      </c>
      <c r="K36" s="18">
        <f t="shared" si="4"/>
        <v>9.4250706880301599E-2</v>
      </c>
      <c r="L36" s="13">
        <f t="shared" si="5"/>
        <v>51.05</v>
      </c>
      <c r="M36" s="11"/>
      <c r="N36" s="12">
        <f t="shared" si="6"/>
        <v>80.635999999999996</v>
      </c>
      <c r="O36" s="18">
        <f t="shared" si="7"/>
        <v>0</v>
      </c>
      <c r="P36" s="13">
        <f t="shared" si="8"/>
        <v>80.635999999999996</v>
      </c>
      <c r="Q36" s="11"/>
      <c r="R36" s="12">
        <f t="shared" si="9"/>
        <v>106.1</v>
      </c>
      <c r="S36" s="18">
        <f t="shared" si="10"/>
        <v>0</v>
      </c>
      <c r="T36" s="13">
        <f t="shared" si="11"/>
        <v>106.1</v>
      </c>
      <c r="U36" s="11"/>
      <c r="V36" s="12">
        <f t="shared" si="12"/>
        <v>133.68600000000001</v>
      </c>
      <c r="W36" s="18">
        <f t="shared" si="13"/>
        <v>0</v>
      </c>
      <c r="X36" s="12">
        <f t="shared" si="14"/>
        <v>133.68600000000001</v>
      </c>
      <c r="Y36" s="15"/>
      <c r="Z36" s="12">
        <f t="shared" si="15"/>
        <v>159.15</v>
      </c>
      <c r="AA36" s="18">
        <f t="shared" si="16"/>
        <v>0</v>
      </c>
      <c r="AB36" s="12">
        <f t="shared" si="17"/>
        <v>159.15</v>
      </c>
      <c r="AC36" s="16"/>
      <c r="AD36" s="12">
        <f t="shared" si="18"/>
        <v>186.73600000000002</v>
      </c>
      <c r="AE36" s="18">
        <f t="shared" si="19"/>
        <v>0</v>
      </c>
      <c r="AF36" s="12">
        <f t="shared" si="20"/>
        <v>186.73600000000002</v>
      </c>
      <c r="AG36" s="16"/>
      <c r="AH36" s="10">
        <f t="shared" si="21"/>
        <v>212.2</v>
      </c>
      <c r="AI36" s="18">
        <f t="shared" si="22"/>
        <v>0</v>
      </c>
      <c r="AJ36" s="12">
        <f t="shared" si="23"/>
        <v>212.2</v>
      </c>
      <c r="AK36" s="16"/>
      <c r="AL36" s="10">
        <f t="shared" si="24"/>
        <v>239.78600000000003</v>
      </c>
      <c r="AM36" s="18">
        <f t="shared" si="25"/>
        <v>0</v>
      </c>
      <c r="AN36" s="12">
        <f t="shared" si="26"/>
        <v>239.78600000000003</v>
      </c>
      <c r="AO36" s="16"/>
      <c r="AP36" s="10">
        <f t="shared" si="27"/>
        <v>265.25</v>
      </c>
      <c r="AQ36" s="17">
        <f t="shared" si="28"/>
        <v>0</v>
      </c>
      <c r="AR36" s="12">
        <f t="shared" si="29"/>
        <v>265.25</v>
      </c>
      <c r="AS36" s="16"/>
      <c r="AT36" s="10">
        <f t="shared" si="30"/>
        <v>292.83600000000001</v>
      </c>
      <c r="AU36" s="18">
        <f t="shared" si="31"/>
        <v>0</v>
      </c>
      <c r="AV36" s="12">
        <f t="shared" si="32"/>
        <v>292.83600000000001</v>
      </c>
      <c r="AW36" s="16"/>
      <c r="AX36" s="10">
        <f t="shared" si="33"/>
        <v>318.3</v>
      </c>
      <c r="AY36" s="18">
        <f t="shared" si="34"/>
        <v>0</v>
      </c>
      <c r="AZ36" s="12">
        <f t="shared" si="35"/>
        <v>318.3</v>
      </c>
    </row>
    <row r="37" spans="1:52" x14ac:dyDescent="0.2">
      <c r="A37" s="7" t="s">
        <v>27</v>
      </c>
      <c r="B37" s="8" t="s">
        <v>68</v>
      </c>
      <c r="C37" s="9" t="s">
        <v>69</v>
      </c>
      <c r="D37" s="10">
        <v>1950</v>
      </c>
      <c r="E37" s="11">
        <v>11</v>
      </c>
      <c r="F37" s="12">
        <f t="shared" si="0"/>
        <v>25.35</v>
      </c>
      <c r="G37" s="18">
        <f>E37*100/D37</f>
        <v>0.5641025641025641</v>
      </c>
      <c r="H37" s="12">
        <f t="shared" si="2"/>
        <v>14.350000000000001</v>
      </c>
      <c r="I37" s="11">
        <v>20</v>
      </c>
      <c r="J37" s="12">
        <f t="shared" si="3"/>
        <v>48.75</v>
      </c>
      <c r="K37" s="18">
        <f t="shared" si="4"/>
        <v>1.0256410256410255</v>
      </c>
      <c r="L37" s="13">
        <f t="shared" si="5"/>
        <v>28.75</v>
      </c>
      <c r="M37" s="11"/>
      <c r="N37" s="12">
        <f t="shared" si="6"/>
        <v>74.099999999999994</v>
      </c>
      <c r="O37" s="18">
        <f t="shared" si="7"/>
        <v>0</v>
      </c>
      <c r="P37" s="13">
        <f t="shared" si="8"/>
        <v>74.099999999999994</v>
      </c>
      <c r="Q37" s="11"/>
      <c r="R37" s="12">
        <f t="shared" si="9"/>
        <v>97.5</v>
      </c>
      <c r="S37" s="18">
        <f t="shared" si="10"/>
        <v>0</v>
      </c>
      <c r="T37" s="13">
        <f t="shared" si="11"/>
        <v>97.5</v>
      </c>
      <c r="U37" s="11"/>
      <c r="V37" s="12">
        <f t="shared" si="12"/>
        <v>122.85</v>
      </c>
      <c r="W37" s="18">
        <f t="shared" si="13"/>
        <v>0</v>
      </c>
      <c r="X37" s="12">
        <f t="shared" si="14"/>
        <v>122.85</v>
      </c>
      <c r="Y37" s="15"/>
      <c r="Z37" s="12">
        <f t="shared" si="15"/>
        <v>146.25</v>
      </c>
      <c r="AA37" s="18">
        <f t="shared" si="16"/>
        <v>0</v>
      </c>
      <c r="AB37" s="12">
        <f t="shared" si="17"/>
        <v>146.25</v>
      </c>
      <c r="AC37" s="16"/>
      <c r="AD37" s="12">
        <f t="shared" si="18"/>
        <v>171.6</v>
      </c>
      <c r="AE37" s="18">
        <f t="shared" si="19"/>
        <v>0</v>
      </c>
      <c r="AF37" s="12">
        <f t="shared" si="20"/>
        <v>171.6</v>
      </c>
      <c r="AG37" s="16"/>
      <c r="AH37" s="10">
        <f t="shared" si="21"/>
        <v>195</v>
      </c>
      <c r="AI37" s="18">
        <f t="shared" si="22"/>
        <v>0</v>
      </c>
      <c r="AJ37" s="12">
        <f t="shared" si="23"/>
        <v>195</v>
      </c>
      <c r="AK37" s="16"/>
      <c r="AL37" s="10">
        <f t="shared" si="24"/>
        <v>220.35</v>
      </c>
      <c r="AM37" s="18">
        <f t="shared" si="25"/>
        <v>0</v>
      </c>
      <c r="AN37" s="12">
        <f t="shared" si="26"/>
        <v>220.35</v>
      </c>
      <c r="AO37" s="16"/>
      <c r="AP37" s="10">
        <f t="shared" si="27"/>
        <v>243.75</v>
      </c>
      <c r="AQ37" s="17">
        <f t="shared" si="28"/>
        <v>0</v>
      </c>
      <c r="AR37" s="12">
        <f t="shared" si="29"/>
        <v>243.75</v>
      </c>
      <c r="AS37" s="16"/>
      <c r="AT37" s="10">
        <f t="shared" si="30"/>
        <v>269.10000000000002</v>
      </c>
      <c r="AU37" s="18">
        <f t="shared" si="31"/>
        <v>0</v>
      </c>
      <c r="AV37" s="12">
        <f t="shared" si="32"/>
        <v>269.10000000000002</v>
      </c>
      <c r="AW37" s="16"/>
      <c r="AX37" s="10">
        <f t="shared" si="33"/>
        <v>292.5</v>
      </c>
      <c r="AY37" s="18">
        <f t="shared" si="34"/>
        <v>0</v>
      </c>
      <c r="AZ37" s="12">
        <f t="shared" si="35"/>
        <v>292.5</v>
      </c>
    </row>
    <row r="38" spans="1:52" x14ac:dyDescent="0.2">
      <c r="A38" s="7" t="s">
        <v>27</v>
      </c>
      <c r="B38" s="8" t="s">
        <v>70</v>
      </c>
      <c r="C38" s="9" t="s">
        <v>71</v>
      </c>
      <c r="D38" s="10">
        <v>1023</v>
      </c>
      <c r="E38" s="11">
        <v>19</v>
      </c>
      <c r="F38" s="12">
        <f t="shared" si="0"/>
        <v>13.299000000000001</v>
      </c>
      <c r="G38" s="18">
        <f t="shared" si="1"/>
        <v>1.8572825024437927</v>
      </c>
      <c r="H38" s="12">
        <f t="shared" si="2"/>
        <v>-5.7009999999999987</v>
      </c>
      <c r="I38" s="11">
        <v>34</v>
      </c>
      <c r="J38" s="12">
        <f t="shared" si="3"/>
        <v>25.574999999999999</v>
      </c>
      <c r="K38" s="18">
        <f t="shared" si="4"/>
        <v>3.3235581622678398</v>
      </c>
      <c r="L38" s="13">
        <f t="shared" si="5"/>
        <v>-8.4250000000000007</v>
      </c>
      <c r="M38" s="11"/>
      <c r="N38" s="12">
        <f t="shared" si="6"/>
        <v>38.873999999999995</v>
      </c>
      <c r="O38" s="18">
        <f t="shared" si="7"/>
        <v>0</v>
      </c>
      <c r="P38" s="13">
        <f t="shared" si="8"/>
        <v>38.873999999999995</v>
      </c>
      <c r="Q38" s="11"/>
      <c r="R38" s="12">
        <f t="shared" si="9"/>
        <v>51.15</v>
      </c>
      <c r="S38" s="18">
        <f t="shared" si="10"/>
        <v>0</v>
      </c>
      <c r="T38" s="13">
        <f t="shared" si="11"/>
        <v>51.15</v>
      </c>
      <c r="U38" s="11"/>
      <c r="V38" s="12">
        <f t="shared" si="12"/>
        <v>64.448999999999998</v>
      </c>
      <c r="W38" s="18">
        <f t="shared" si="13"/>
        <v>0</v>
      </c>
      <c r="X38" s="12">
        <f t="shared" si="14"/>
        <v>64.448999999999998</v>
      </c>
      <c r="Y38" s="15"/>
      <c r="Z38" s="12">
        <f t="shared" si="15"/>
        <v>76.724999999999994</v>
      </c>
      <c r="AA38" s="18">
        <f t="shared" si="16"/>
        <v>0</v>
      </c>
      <c r="AB38" s="12">
        <f t="shared" si="17"/>
        <v>76.724999999999994</v>
      </c>
      <c r="AC38" s="16"/>
      <c r="AD38" s="12">
        <f t="shared" si="18"/>
        <v>90.024000000000015</v>
      </c>
      <c r="AE38" s="18">
        <f t="shared" si="19"/>
        <v>0</v>
      </c>
      <c r="AF38" s="12">
        <f t="shared" si="20"/>
        <v>90.024000000000015</v>
      </c>
      <c r="AG38" s="16"/>
      <c r="AH38" s="10">
        <f t="shared" si="21"/>
        <v>102.3</v>
      </c>
      <c r="AI38" s="18">
        <f t="shared" si="22"/>
        <v>0</v>
      </c>
      <c r="AJ38" s="12">
        <f t="shared" si="23"/>
        <v>102.3</v>
      </c>
      <c r="AK38" s="16"/>
      <c r="AL38" s="10">
        <f t="shared" si="24"/>
        <v>115.59900000000002</v>
      </c>
      <c r="AM38" s="18">
        <f t="shared" si="25"/>
        <v>0</v>
      </c>
      <c r="AN38" s="12">
        <f t="shared" si="26"/>
        <v>115.59900000000002</v>
      </c>
      <c r="AO38" s="16"/>
      <c r="AP38" s="10">
        <f t="shared" si="27"/>
        <v>127.875</v>
      </c>
      <c r="AQ38" s="17">
        <f t="shared" si="28"/>
        <v>0</v>
      </c>
      <c r="AR38" s="12">
        <f t="shared" si="29"/>
        <v>127.875</v>
      </c>
      <c r="AS38" s="16"/>
      <c r="AT38" s="10">
        <f t="shared" si="30"/>
        <v>141.17400000000001</v>
      </c>
      <c r="AU38" s="18">
        <f t="shared" si="31"/>
        <v>0</v>
      </c>
      <c r="AV38" s="12">
        <f t="shared" si="32"/>
        <v>141.17400000000001</v>
      </c>
      <c r="AW38" s="16"/>
      <c r="AX38" s="10">
        <f t="shared" si="33"/>
        <v>153.44999999999999</v>
      </c>
      <c r="AY38" s="18">
        <f t="shared" si="34"/>
        <v>0</v>
      </c>
      <c r="AZ38" s="12">
        <f t="shared" si="35"/>
        <v>153.44999999999999</v>
      </c>
    </row>
    <row r="39" spans="1:52" x14ac:dyDescent="0.2">
      <c r="A39" s="7" t="s">
        <v>27</v>
      </c>
      <c r="B39" s="8" t="s">
        <v>72</v>
      </c>
      <c r="C39" s="9" t="s">
        <v>73</v>
      </c>
      <c r="D39" s="10">
        <v>5278</v>
      </c>
      <c r="E39" s="11">
        <v>49</v>
      </c>
      <c r="F39" s="12">
        <f t="shared" si="0"/>
        <v>68.614000000000004</v>
      </c>
      <c r="G39" s="18">
        <f t="shared" si="1"/>
        <v>0.92838196286472152</v>
      </c>
      <c r="H39" s="12">
        <f t="shared" si="2"/>
        <v>19.614000000000004</v>
      </c>
      <c r="I39" s="11">
        <v>108</v>
      </c>
      <c r="J39" s="12">
        <f t="shared" si="3"/>
        <v>131.94999999999999</v>
      </c>
      <c r="K39" s="18">
        <f t="shared" si="4"/>
        <v>2.0462296324365288</v>
      </c>
      <c r="L39" s="13">
        <f t="shared" si="5"/>
        <v>23.949999999999989</v>
      </c>
      <c r="M39" s="11"/>
      <c r="N39" s="12">
        <f t="shared" si="6"/>
        <v>200.56399999999996</v>
      </c>
      <c r="O39" s="18">
        <f t="shared" si="7"/>
        <v>0</v>
      </c>
      <c r="P39" s="13">
        <f t="shared" si="8"/>
        <v>200.56399999999996</v>
      </c>
      <c r="Q39" s="11"/>
      <c r="R39" s="12">
        <f t="shared" si="9"/>
        <v>263.89999999999998</v>
      </c>
      <c r="S39" s="18">
        <f t="shared" si="10"/>
        <v>0</v>
      </c>
      <c r="T39" s="13">
        <f t="shared" si="11"/>
        <v>263.89999999999998</v>
      </c>
      <c r="U39" s="11"/>
      <c r="V39" s="12">
        <f t="shared" si="12"/>
        <v>332.51400000000001</v>
      </c>
      <c r="W39" s="18">
        <f t="shared" si="13"/>
        <v>0</v>
      </c>
      <c r="X39" s="12">
        <f t="shared" si="14"/>
        <v>332.51400000000001</v>
      </c>
      <c r="Y39" s="15"/>
      <c r="Z39" s="12">
        <f t="shared" si="15"/>
        <v>395.85</v>
      </c>
      <c r="AA39" s="18">
        <f t="shared" si="16"/>
        <v>0</v>
      </c>
      <c r="AB39" s="12">
        <f t="shared" si="17"/>
        <v>395.85</v>
      </c>
      <c r="AC39" s="16"/>
      <c r="AD39" s="12">
        <f t="shared" si="18"/>
        <v>464.464</v>
      </c>
      <c r="AE39" s="18">
        <f t="shared" si="19"/>
        <v>0</v>
      </c>
      <c r="AF39" s="12">
        <f t="shared" si="20"/>
        <v>464.464</v>
      </c>
      <c r="AG39" s="16"/>
      <c r="AH39" s="10">
        <f t="shared" si="21"/>
        <v>527.79999999999995</v>
      </c>
      <c r="AI39" s="18">
        <f t="shared" si="22"/>
        <v>0</v>
      </c>
      <c r="AJ39" s="12">
        <f t="shared" si="23"/>
        <v>527.79999999999995</v>
      </c>
      <c r="AK39" s="16"/>
      <c r="AL39" s="10">
        <f t="shared" si="24"/>
        <v>596.41399999999999</v>
      </c>
      <c r="AM39" s="18">
        <f t="shared" si="25"/>
        <v>0</v>
      </c>
      <c r="AN39" s="12">
        <f t="shared" si="26"/>
        <v>596.41399999999999</v>
      </c>
      <c r="AO39" s="16"/>
      <c r="AP39" s="10">
        <f t="shared" si="27"/>
        <v>659.75</v>
      </c>
      <c r="AQ39" s="17">
        <f t="shared" si="28"/>
        <v>0</v>
      </c>
      <c r="AR39" s="12">
        <f t="shared" si="29"/>
        <v>659.75</v>
      </c>
      <c r="AS39" s="16"/>
      <c r="AT39" s="10">
        <f t="shared" si="30"/>
        <v>728.36400000000003</v>
      </c>
      <c r="AU39" s="18">
        <f t="shared" si="31"/>
        <v>0</v>
      </c>
      <c r="AV39" s="12">
        <f t="shared" si="32"/>
        <v>728.36400000000003</v>
      </c>
      <c r="AW39" s="16"/>
      <c r="AX39" s="10">
        <f t="shared" si="33"/>
        <v>791.7</v>
      </c>
      <c r="AY39" s="18">
        <f t="shared" si="34"/>
        <v>0</v>
      </c>
      <c r="AZ39" s="12">
        <f t="shared" si="35"/>
        <v>791.7</v>
      </c>
    </row>
    <row r="40" spans="1:52" x14ac:dyDescent="0.2">
      <c r="A40" s="7" t="s">
        <v>27</v>
      </c>
      <c r="B40" s="8" t="s">
        <v>74</v>
      </c>
      <c r="C40" s="9" t="s">
        <v>75</v>
      </c>
      <c r="D40" s="10">
        <v>1565</v>
      </c>
      <c r="E40" s="11">
        <v>1</v>
      </c>
      <c r="F40" s="12">
        <f t="shared" si="0"/>
        <v>20.344999999999999</v>
      </c>
      <c r="G40" s="18">
        <f t="shared" si="1"/>
        <v>6.3897763578274758E-2</v>
      </c>
      <c r="H40" s="12">
        <f t="shared" si="2"/>
        <v>19.344999999999999</v>
      </c>
      <c r="I40" s="11">
        <v>4</v>
      </c>
      <c r="J40" s="12">
        <f t="shared" si="3"/>
        <v>39.125</v>
      </c>
      <c r="K40" s="18">
        <f t="shared" si="4"/>
        <v>0.25559105431309903</v>
      </c>
      <c r="L40" s="13">
        <f t="shared" si="5"/>
        <v>35.125</v>
      </c>
      <c r="M40" s="11"/>
      <c r="N40" s="12">
        <f t="shared" si="6"/>
        <v>59.47</v>
      </c>
      <c r="O40" s="18">
        <f t="shared" si="7"/>
        <v>0</v>
      </c>
      <c r="P40" s="13">
        <f t="shared" si="8"/>
        <v>59.47</v>
      </c>
      <c r="Q40" s="11"/>
      <c r="R40" s="12">
        <f t="shared" si="9"/>
        <v>78.25</v>
      </c>
      <c r="S40" s="18">
        <f t="shared" si="10"/>
        <v>0</v>
      </c>
      <c r="T40" s="13">
        <f t="shared" si="11"/>
        <v>78.25</v>
      </c>
      <c r="U40" s="11"/>
      <c r="V40" s="12">
        <f t="shared" si="12"/>
        <v>98.594999999999999</v>
      </c>
      <c r="W40" s="18">
        <f t="shared" si="13"/>
        <v>0</v>
      </c>
      <c r="X40" s="12">
        <f t="shared" si="14"/>
        <v>98.594999999999999</v>
      </c>
      <c r="Y40" s="15"/>
      <c r="Z40" s="12">
        <f t="shared" si="15"/>
        <v>117.375</v>
      </c>
      <c r="AA40" s="18">
        <f t="shared" si="16"/>
        <v>0</v>
      </c>
      <c r="AB40" s="12">
        <f t="shared" si="17"/>
        <v>117.375</v>
      </c>
      <c r="AC40" s="16"/>
      <c r="AD40" s="12">
        <f t="shared" si="18"/>
        <v>137.72000000000003</v>
      </c>
      <c r="AE40" s="18">
        <f t="shared" si="19"/>
        <v>0</v>
      </c>
      <c r="AF40" s="12">
        <f t="shared" si="20"/>
        <v>137.72000000000003</v>
      </c>
      <c r="AG40" s="16"/>
      <c r="AH40" s="10">
        <f t="shared" si="21"/>
        <v>156.5</v>
      </c>
      <c r="AI40" s="18">
        <f t="shared" si="22"/>
        <v>0</v>
      </c>
      <c r="AJ40" s="12">
        <f t="shared" si="23"/>
        <v>156.5</v>
      </c>
      <c r="AK40" s="16"/>
      <c r="AL40" s="10">
        <f t="shared" si="24"/>
        <v>176.845</v>
      </c>
      <c r="AM40" s="18">
        <f t="shared" si="25"/>
        <v>0</v>
      </c>
      <c r="AN40" s="12">
        <f t="shared" si="26"/>
        <v>176.845</v>
      </c>
      <c r="AO40" s="16"/>
      <c r="AP40" s="10">
        <f t="shared" si="27"/>
        <v>195.625</v>
      </c>
      <c r="AQ40" s="17">
        <f t="shared" si="28"/>
        <v>0</v>
      </c>
      <c r="AR40" s="12">
        <f t="shared" si="29"/>
        <v>195.625</v>
      </c>
      <c r="AS40" s="16"/>
      <c r="AT40" s="10">
        <f t="shared" si="30"/>
        <v>215.97</v>
      </c>
      <c r="AU40" s="18">
        <f t="shared" si="31"/>
        <v>0</v>
      </c>
      <c r="AV40" s="12">
        <f t="shared" si="32"/>
        <v>215.97</v>
      </c>
      <c r="AW40" s="16"/>
      <c r="AX40" s="10">
        <f t="shared" si="33"/>
        <v>234.75</v>
      </c>
      <c r="AY40" s="18">
        <f t="shared" si="34"/>
        <v>0</v>
      </c>
      <c r="AZ40" s="12">
        <f t="shared" si="35"/>
        <v>234.75</v>
      </c>
    </row>
    <row r="41" spans="1:52" ht="13.5" thickBot="1" x14ac:dyDescent="0.25">
      <c r="A41" s="7" t="s">
        <v>27</v>
      </c>
      <c r="B41" s="8" t="s">
        <v>76</v>
      </c>
      <c r="C41" s="9" t="s">
        <v>77</v>
      </c>
      <c r="D41" s="10">
        <v>124</v>
      </c>
      <c r="E41" s="11">
        <v>0</v>
      </c>
      <c r="F41" s="12">
        <f t="shared" si="0"/>
        <v>1.6120000000000001</v>
      </c>
      <c r="G41" s="18">
        <f t="shared" si="1"/>
        <v>0</v>
      </c>
      <c r="H41" s="12">
        <f>F41-E41</f>
        <v>1.6120000000000001</v>
      </c>
      <c r="I41" s="11">
        <v>0</v>
      </c>
      <c r="J41" s="12">
        <f t="shared" si="3"/>
        <v>3.1</v>
      </c>
      <c r="K41" s="18">
        <f t="shared" si="4"/>
        <v>0</v>
      </c>
      <c r="L41" s="13">
        <f t="shared" si="5"/>
        <v>3.1</v>
      </c>
      <c r="M41" s="11"/>
      <c r="N41" s="12">
        <f t="shared" si="6"/>
        <v>4.7119999999999997</v>
      </c>
      <c r="O41" s="18">
        <f t="shared" si="7"/>
        <v>0</v>
      </c>
      <c r="P41" s="13">
        <f t="shared" si="8"/>
        <v>4.7119999999999997</v>
      </c>
      <c r="Q41" s="11"/>
      <c r="R41" s="12">
        <f t="shared" si="9"/>
        <v>6.2</v>
      </c>
      <c r="S41" s="18">
        <f t="shared" si="10"/>
        <v>0</v>
      </c>
      <c r="T41" s="13">
        <f t="shared" si="11"/>
        <v>6.2</v>
      </c>
      <c r="U41" s="11"/>
      <c r="V41" s="12">
        <f t="shared" si="12"/>
        <v>7.8119999999999994</v>
      </c>
      <c r="W41" s="18">
        <f t="shared" si="13"/>
        <v>0</v>
      </c>
      <c r="X41" s="12">
        <f t="shared" si="14"/>
        <v>7.8119999999999994</v>
      </c>
      <c r="Y41" s="15"/>
      <c r="Z41" s="12">
        <f t="shared" si="15"/>
        <v>9.3000000000000007</v>
      </c>
      <c r="AA41" s="18">
        <f t="shared" si="16"/>
        <v>0</v>
      </c>
      <c r="AB41" s="12">
        <f t="shared" si="17"/>
        <v>9.3000000000000007</v>
      </c>
      <c r="AC41" s="16"/>
      <c r="AD41" s="12">
        <f t="shared" si="18"/>
        <v>10.912000000000001</v>
      </c>
      <c r="AE41" s="18">
        <f t="shared" si="19"/>
        <v>0</v>
      </c>
      <c r="AF41" s="12">
        <f t="shared" si="20"/>
        <v>10.912000000000001</v>
      </c>
      <c r="AG41" s="16"/>
      <c r="AH41" s="10">
        <f t="shared" si="21"/>
        <v>12.4</v>
      </c>
      <c r="AI41" s="18">
        <f t="shared" si="22"/>
        <v>0</v>
      </c>
      <c r="AJ41" s="12">
        <f t="shared" si="23"/>
        <v>12.4</v>
      </c>
      <c r="AK41" s="16"/>
      <c r="AL41" s="10">
        <f t="shared" si="24"/>
        <v>14.012</v>
      </c>
      <c r="AM41" s="18">
        <f t="shared" si="25"/>
        <v>0</v>
      </c>
      <c r="AN41" s="12">
        <f t="shared" si="26"/>
        <v>14.012</v>
      </c>
      <c r="AO41" s="16"/>
      <c r="AP41" s="10">
        <f t="shared" si="27"/>
        <v>15.5</v>
      </c>
      <c r="AQ41" s="17">
        <f t="shared" si="28"/>
        <v>0</v>
      </c>
      <c r="AR41" s="12">
        <f t="shared" si="29"/>
        <v>15.5</v>
      </c>
      <c r="AS41" s="16"/>
      <c r="AT41" s="10">
        <f t="shared" si="30"/>
        <v>17.112000000000002</v>
      </c>
      <c r="AU41" s="19">
        <f t="shared" si="31"/>
        <v>0</v>
      </c>
      <c r="AV41" s="12">
        <f t="shared" si="32"/>
        <v>17.112000000000002</v>
      </c>
      <c r="AW41" s="16"/>
      <c r="AX41" s="10">
        <f t="shared" si="33"/>
        <v>18.600000000000001</v>
      </c>
      <c r="AY41" s="19">
        <f t="shared" si="34"/>
        <v>0</v>
      </c>
      <c r="AZ41" s="12">
        <f t="shared" si="35"/>
        <v>18.600000000000001</v>
      </c>
    </row>
    <row r="42" spans="1:52" ht="4.5" customHeight="1" x14ac:dyDescent="0.2">
      <c r="A42" s="31"/>
      <c r="B42" s="32"/>
      <c r="D42" s="34"/>
      <c r="E42" s="33"/>
      <c r="F42" s="33"/>
      <c r="G42" s="18"/>
      <c r="H42" s="33"/>
      <c r="I42" s="33"/>
      <c r="J42" s="33"/>
      <c r="K42" s="18"/>
      <c r="L42" s="39"/>
      <c r="M42" s="33"/>
      <c r="N42" s="33"/>
      <c r="O42" s="18"/>
      <c r="P42" s="39"/>
      <c r="Q42" s="33"/>
      <c r="R42" s="33"/>
      <c r="S42" s="18"/>
      <c r="T42" s="39"/>
      <c r="U42" s="33"/>
      <c r="V42" s="33"/>
      <c r="W42" s="18"/>
      <c r="X42" s="33"/>
      <c r="Y42" s="39"/>
      <c r="Z42" s="33"/>
      <c r="AA42" s="18"/>
      <c r="AB42" s="33"/>
      <c r="AC42" s="34"/>
      <c r="AD42" s="33"/>
      <c r="AE42" s="18"/>
      <c r="AF42" s="33"/>
      <c r="AG42" s="34"/>
      <c r="AH42" s="34"/>
      <c r="AI42" s="18"/>
      <c r="AJ42" s="33"/>
      <c r="AK42" s="34"/>
      <c r="AL42" s="34"/>
      <c r="AM42" s="18"/>
      <c r="AN42" s="33"/>
      <c r="AO42" s="34"/>
      <c r="AP42" s="34"/>
      <c r="AQ42" s="37"/>
      <c r="AR42" s="33"/>
      <c r="AS42" s="34"/>
      <c r="AT42" s="34"/>
      <c r="AU42" s="38"/>
      <c r="AV42" s="33"/>
      <c r="AW42" s="34"/>
      <c r="AX42" s="34"/>
      <c r="AY42" s="38"/>
      <c r="AZ42" s="33"/>
    </row>
    <row r="43" spans="1:52" x14ac:dyDescent="0.2">
      <c r="A43" s="24"/>
      <c r="B43" s="25"/>
      <c r="C43" s="1" t="s">
        <v>107</v>
      </c>
      <c r="D43" s="30">
        <f>SUM(D17:D42)</f>
        <v>114849</v>
      </c>
      <c r="E43" s="27">
        <f>SUM(E17:E42)</f>
        <v>1247</v>
      </c>
      <c r="F43" s="26">
        <f>SUM(F17:F42)</f>
        <v>1493.0370000000003</v>
      </c>
      <c r="G43" s="28">
        <f>E43*100/D43</f>
        <v>1.0857734938919799</v>
      </c>
      <c r="H43" s="26">
        <f>SUM(H17:H42)</f>
        <v>246.03700000000001</v>
      </c>
      <c r="I43" s="27">
        <f>SUM(I17:I42)</f>
        <v>2596</v>
      </c>
      <c r="J43" s="26">
        <f>SUM(J17:J42)</f>
        <v>2871.2249999999999</v>
      </c>
      <c r="K43" s="28">
        <f t="shared" si="4"/>
        <v>2.2603592543252446</v>
      </c>
      <c r="L43" s="35">
        <f>SUM(L17:L42)</f>
        <v>275.22499999999997</v>
      </c>
      <c r="M43" s="27">
        <f>SUM(M17:M42)</f>
        <v>0</v>
      </c>
      <c r="N43" s="26">
        <f>SUM(N17:N42)</f>
        <v>4364.2619999999997</v>
      </c>
      <c r="O43" s="28">
        <f t="shared" si="7"/>
        <v>0</v>
      </c>
      <c r="P43" s="35">
        <f>SUM(P17:P42)</f>
        <v>4364.2619999999997</v>
      </c>
      <c r="Q43" s="27">
        <f>SUM(Q17:Q42)</f>
        <v>0</v>
      </c>
      <c r="R43" s="26">
        <f>SUM(R17:R42)</f>
        <v>5742.45</v>
      </c>
      <c r="S43" s="28">
        <f t="shared" si="10"/>
        <v>0</v>
      </c>
      <c r="T43" s="35">
        <f>SUM(T17:T42)</f>
        <v>5742.45</v>
      </c>
      <c r="U43" s="27">
        <f>SUM(U17:U42)</f>
        <v>0</v>
      </c>
      <c r="V43" s="26">
        <f>SUM(V17:V42)</f>
        <v>7235.4869999999992</v>
      </c>
      <c r="W43" s="28">
        <f>U43*100/D43</f>
        <v>0</v>
      </c>
      <c r="X43" s="26">
        <f>SUM(X17:X42)</f>
        <v>7235.4869999999992</v>
      </c>
      <c r="Y43" s="36">
        <f>SUM(Y17:Y42)</f>
        <v>0</v>
      </c>
      <c r="Z43" s="26">
        <f>SUM(Z17:Z42)</f>
        <v>8613.6749999999975</v>
      </c>
      <c r="AA43" s="28">
        <f t="shared" si="16"/>
        <v>0</v>
      </c>
      <c r="AB43" s="26">
        <f>SUM(AB17:AB42)</f>
        <v>8613.6749999999975</v>
      </c>
      <c r="AC43" s="29">
        <f>SUM(AC17:AC42)</f>
        <v>0</v>
      </c>
      <c r="AD43" s="26">
        <f>SUM(AD17:AD42)</f>
        <v>10106.712000000001</v>
      </c>
      <c r="AE43" s="28">
        <f>AC43*100/D43</f>
        <v>0</v>
      </c>
      <c r="AF43" s="26">
        <f>SUM(AF17:AF42)</f>
        <v>10106.712000000001</v>
      </c>
      <c r="AG43" s="29">
        <f>SUM(AG17:AG42)</f>
        <v>0</v>
      </c>
      <c r="AH43" s="30">
        <f>SUM(AH17:AH42)</f>
        <v>11484.9</v>
      </c>
      <c r="AI43" s="28">
        <f t="shared" si="22"/>
        <v>0</v>
      </c>
      <c r="AJ43" s="26">
        <f>SUM(AJ17:AJ42)</f>
        <v>11484.9</v>
      </c>
      <c r="AK43" s="29">
        <f>SUM(AK17:AK42)</f>
        <v>0</v>
      </c>
      <c r="AL43" s="30">
        <f>SUM(AL17:AL42)</f>
        <v>12977.937000000004</v>
      </c>
      <c r="AM43" s="28">
        <f t="shared" si="25"/>
        <v>0</v>
      </c>
      <c r="AN43" s="26">
        <f>SUM(AN17:AN42)</f>
        <v>12977.937000000004</v>
      </c>
      <c r="AO43" s="29">
        <f>SUM(AO17:AO42)</f>
        <v>0</v>
      </c>
      <c r="AP43" s="30">
        <f>SUM(AP17:AP42)</f>
        <v>14356.125</v>
      </c>
      <c r="AQ43" s="37">
        <f t="shared" si="28"/>
        <v>0</v>
      </c>
      <c r="AR43" s="26">
        <f>SUM(AR17:AR42)</f>
        <v>14356.125</v>
      </c>
      <c r="AS43" s="29">
        <f>SUM(AS17:AS42)</f>
        <v>0</v>
      </c>
      <c r="AT43" s="30">
        <f>SUM(AT17:AT42)</f>
        <v>15849.161999999995</v>
      </c>
      <c r="AU43" s="28">
        <f t="shared" si="31"/>
        <v>0</v>
      </c>
      <c r="AV43" s="26">
        <f>SUM(AV17:AV42)</f>
        <v>15849.161999999995</v>
      </c>
      <c r="AW43" s="29">
        <f>SUM(AW17:AW42)</f>
        <v>0</v>
      </c>
      <c r="AX43" s="30">
        <f>SUM(AX17:AX42)</f>
        <v>17227.349999999995</v>
      </c>
      <c r="AY43" s="28">
        <f>AW43*100/D43</f>
        <v>0</v>
      </c>
      <c r="AZ43" s="26">
        <f>SUM(AZ17:AZ42)</f>
        <v>17227.349999999995</v>
      </c>
    </row>
    <row r="44" spans="1:5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2">
      <c r="A45" s="1"/>
      <c r="B45" s="20" t="s">
        <v>78</v>
      </c>
      <c r="C45" s="1" t="s">
        <v>79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2">
      <c r="AX47" s="21"/>
    </row>
    <row r="48" spans="1:52" x14ac:dyDescent="0.2">
      <c r="A48" t="s">
        <v>80</v>
      </c>
      <c r="B48">
        <v>1.3</v>
      </c>
      <c r="G48" s="22" t="s">
        <v>81</v>
      </c>
      <c r="H48" s="22" t="s">
        <v>82</v>
      </c>
      <c r="I48" s="22" t="s">
        <v>83</v>
      </c>
      <c r="J48" s="22" t="s">
        <v>84</v>
      </c>
      <c r="K48" s="22" t="s">
        <v>85</v>
      </c>
      <c r="L48" s="22" t="s">
        <v>86</v>
      </c>
      <c r="M48" s="22" t="s">
        <v>87</v>
      </c>
      <c r="N48" s="22" t="s">
        <v>88</v>
      </c>
      <c r="O48" s="22" t="s">
        <v>89</v>
      </c>
      <c r="P48" s="22" t="s">
        <v>90</v>
      </c>
      <c r="Q48" s="22" t="s">
        <v>91</v>
      </c>
      <c r="R48" s="22" t="s">
        <v>92</v>
      </c>
    </row>
    <row r="49" spans="1:31" x14ac:dyDescent="0.2">
      <c r="A49" t="s">
        <v>93</v>
      </c>
      <c r="B49">
        <v>2.5</v>
      </c>
      <c r="E49" s="45" t="s">
        <v>94</v>
      </c>
      <c r="F49" s="45"/>
      <c r="G49" s="21">
        <f>E43</f>
        <v>1247</v>
      </c>
      <c r="H49" s="21">
        <f>I43</f>
        <v>2596</v>
      </c>
      <c r="I49" s="21">
        <f>M43</f>
        <v>0</v>
      </c>
      <c r="J49" s="21">
        <f>Q43</f>
        <v>0</v>
      </c>
      <c r="K49" s="21">
        <f>U43</f>
        <v>0</v>
      </c>
      <c r="L49" s="21">
        <f>Y43</f>
        <v>0</v>
      </c>
      <c r="M49" s="21">
        <f>AC43</f>
        <v>0</v>
      </c>
      <c r="N49" s="21">
        <f>AG43</f>
        <v>0</v>
      </c>
      <c r="O49" s="21">
        <f>AK43</f>
        <v>0</v>
      </c>
      <c r="P49" s="21">
        <f>AO43</f>
        <v>0</v>
      </c>
      <c r="Q49" s="21">
        <f>AS43</f>
        <v>0</v>
      </c>
      <c r="R49" s="21">
        <f>AW43</f>
        <v>0</v>
      </c>
    </row>
    <row r="50" spans="1:31" x14ac:dyDescent="0.2">
      <c r="A50" t="s">
        <v>95</v>
      </c>
      <c r="B50">
        <v>3.8</v>
      </c>
      <c r="D50" s="23"/>
      <c r="E50" s="45" t="s">
        <v>108</v>
      </c>
      <c r="F50" s="45"/>
      <c r="G50" s="21">
        <f>H43</f>
        <v>246.03700000000001</v>
      </c>
      <c r="H50" s="44">
        <f>L43</f>
        <v>275.22499999999997</v>
      </c>
      <c r="I50" s="21">
        <f>P43</f>
        <v>4364.2619999999997</v>
      </c>
      <c r="J50" s="21">
        <f>T43</f>
        <v>5742.45</v>
      </c>
      <c r="K50" s="21">
        <f>X43</f>
        <v>7235.4869999999992</v>
      </c>
      <c r="L50" s="21">
        <f>AB43</f>
        <v>8613.6749999999975</v>
      </c>
      <c r="M50" s="21">
        <f>AF43</f>
        <v>10106.712000000001</v>
      </c>
      <c r="N50" s="21">
        <f>AJ43</f>
        <v>11484.9</v>
      </c>
      <c r="O50" s="21">
        <f>AN43</f>
        <v>12977.937000000004</v>
      </c>
      <c r="P50" s="21">
        <f>AR43</f>
        <v>14356.125</v>
      </c>
      <c r="Q50" s="21">
        <f>AV43</f>
        <v>15849.161999999995</v>
      </c>
      <c r="R50" s="21">
        <f>AZ43</f>
        <v>17227.349999999995</v>
      </c>
    </row>
    <row r="51" spans="1:31" x14ac:dyDescent="0.2">
      <c r="A51" t="s">
        <v>96</v>
      </c>
      <c r="B51">
        <v>5</v>
      </c>
    </row>
    <row r="52" spans="1:31" x14ac:dyDescent="0.2">
      <c r="A52" t="s">
        <v>95</v>
      </c>
      <c r="B52">
        <v>6.3</v>
      </c>
      <c r="E52" s="45" t="s">
        <v>109</v>
      </c>
      <c r="F52" s="45"/>
      <c r="G52" s="21">
        <v>1247</v>
      </c>
      <c r="H52" s="21">
        <f>H49-G49</f>
        <v>1349</v>
      </c>
      <c r="I52" s="21">
        <f t="shared" ref="I52:K52" si="36">I49-H49</f>
        <v>-2596</v>
      </c>
      <c r="J52" s="21">
        <f t="shared" si="36"/>
        <v>0</v>
      </c>
      <c r="K52" s="21">
        <f t="shared" si="36"/>
        <v>0</v>
      </c>
      <c r="L52" s="21">
        <f>L49-K49</f>
        <v>0</v>
      </c>
      <c r="M52" s="21">
        <f>M49-L49</f>
        <v>0</v>
      </c>
      <c r="N52" s="21">
        <f t="shared" ref="N52:R52" si="37">N49-M49</f>
        <v>0</v>
      </c>
      <c r="O52" s="21">
        <f t="shared" si="37"/>
        <v>0</v>
      </c>
      <c r="P52" s="21">
        <f t="shared" si="37"/>
        <v>0</v>
      </c>
      <c r="Q52" s="21">
        <f t="shared" si="37"/>
        <v>0</v>
      </c>
      <c r="R52" s="21">
        <f t="shared" si="37"/>
        <v>0</v>
      </c>
    </row>
    <row r="53" spans="1:31" x14ac:dyDescent="0.2">
      <c r="A53" t="s">
        <v>97</v>
      </c>
      <c r="B53">
        <v>7.5</v>
      </c>
      <c r="E53" s="45" t="s">
        <v>110</v>
      </c>
      <c r="F53" s="45"/>
      <c r="G53" s="21">
        <f>G50</f>
        <v>246.03700000000001</v>
      </c>
      <c r="H53" s="21">
        <f>H50</f>
        <v>275.22499999999997</v>
      </c>
      <c r="I53" s="21">
        <f t="shared" ref="I53:R53" si="38">I50</f>
        <v>4364.2619999999997</v>
      </c>
      <c r="J53" s="21">
        <f t="shared" si="38"/>
        <v>5742.45</v>
      </c>
      <c r="K53" s="21">
        <f t="shared" si="38"/>
        <v>7235.4869999999992</v>
      </c>
      <c r="L53" s="21">
        <f t="shared" si="38"/>
        <v>8613.6749999999975</v>
      </c>
      <c r="M53" s="21">
        <f t="shared" si="38"/>
        <v>10106.712000000001</v>
      </c>
      <c r="N53" s="21">
        <f t="shared" si="38"/>
        <v>11484.9</v>
      </c>
      <c r="O53" s="21">
        <f t="shared" si="38"/>
        <v>12977.937000000004</v>
      </c>
      <c r="P53" s="21">
        <f t="shared" si="38"/>
        <v>14356.125</v>
      </c>
      <c r="Q53" s="21">
        <f t="shared" si="38"/>
        <v>15849.161999999995</v>
      </c>
      <c r="R53" s="21">
        <f t="shared" si="38"/>
        <v>17227.349999999995</v>
      </c>
    </row>
    <row r="54" spans="1:31" x14ac:dyDescent="0.2">
      <c r="A54" t="s">
        <v>97</v>
      </c>
      <c r="B54">
        <v>8.8000000000000007</v>
      </c>
    </row>
    <row r="55" spans="1:31" x14ac:dyDescent="0.2">
      <c r="A55" t="s">
        <v>96</v>
      </c>
      <c r="B55">
        <v>10</v>
      </c>
    </row>
    <row r="56" spans="1:31" x14ac:dyDescent="0.2">
      <c r="A56" t="s">
        <v>98</v>
      </c>
      <c r="B56">
        <v>11.3</v>
      </c>
      <c r="AE56" t="s">
        <v>105</v>
      </c>
    </row>
    <row r="57" spans="1:31" x14ac:dyDescent="0.2">
      <c r="A57" t="s">
        <v>99</v>
      </c>
      <c r="B57">
        <v>12.5</v>
      </c>
    </row>
    <row r="58" spans="1:31" x14ac:dyDescent="0.2">
      <c r="A58" t="s">
        <v>100</v>
      </c>
      <c r="B58">
        <v>13.8</v>
      </c>
    </row>
    <row r="59" spans="1:31" x14ac:dyDescent="0.2">
      <c r="A59" t="s">
        <v>101</v>
      </c>
      <c r="B59">
        <v>15</v>
      </c>
    </row>
    <row r="79" spans="5:17" x14ac:dyDescent="0.2">
      <c r="F79" s="22" t="s">
        <v>81</v>
      </c>
      <c r="G79" s="22" t="s">
        <v>82</v>
      </c>
      <c r="H79" s="22" t="s">
        <v>83</v>
      </c>
      <c r="I79" s="22" t="s">
        <v>84</v>
      </c>
      <c r="J79" s="22" t="s">
        <v>85</v>
      </c>
      <c r="K79" s="22" t="s">
        <v>86</v>
      </c>
      <c r="L79" s="22" t="s">
        <v>87</v>
      </c>
      <c r="M79" s="22" t="s">
        <v>88</v>
      </c>
      <c r="N79" s="22" t="s">
        <v>89</v>
      </c>
      <c r="O79" s="22" t="s">
        <v>90</v>
      </c>
      <c r="P79" s="22" t="s">
        <v>91</v>
      </c>
      <c r="Q79" s="22" t="s">
        <v>92</v>
      </c>
    </row>
    <row r="80" spans="5:17" x14ac:dyDescent="0.2">
      <c r="E80" t="s">
        <v>106</v>
      </c>
      <c r="F80" s="33">
        <v>518.2599999999992</v>
      </c>
      <c r="G80" s="33">
        <v>501.22499999999991</v>
      </c>
      <c r="H80" s="33">
        <v>1007.4850000000014</v>
      </c>
      <c r="I80" s="33">
        <v>1406.4499999999994</v>
      </c>
      <c r="J80" s="33">
        <v>2528.7100000000137</v>
      </c>
      <c r="K80" s="33">
        <v>1328.6750000000175</v>
      </c>
      <c r="L80" s="33">
        <v>158.93499999999767</v>
      </c>
    </row>
    <row r="81" spans="5:12" x14ac:dyDescent="0.2">
      <c r="E81" t="s">
        <v>102</v>
      </c>
      <c r="F81" s="21"/>
      <c r="G81" s="33">
        <f>G80-F80</f>
        <v>-17.034999999999286</v>
      </c>
      <c r="H81" s="33">
        <f t="shared" ref="H81:K81" si="39">H80-G80</f>
        <v>506.26000000000147</v>
      </c>
      <c r="I81" s="33">
        <f t="shared" si="39"/>
        <v>398.96499999999799</v>
      </c>
      <c r="J81" s="33">
        <f t="shared" si="39"/>
        <v>1122.2600000000143</v>
      </c>
      <c r="K81" s="33">
        <f t="shared" si="39"/>
        <v>-1200.0349999999962</v>
      </c>
      <c r="L81" s="33">
        <f>L80-K80</f>
        <v>-1169.7400000000198</v>
      </c>
    </row>
  </sheetData>
  <autoFilter ref="B15:AZ41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</autoFilter>
  <mergeCells count="16">
    <mergeCell ref="B5:Q5"/>
    <mergeCell ref="B15:B16"/>
    <mergeCell ref="C15:C16"/>
    <mergeCell ref="D15:D16"/>
    <mergeCell ref="E15:H15"/>
    <mergeCell ref="I15:L15"/>
    <mergeCell ref="M15:P15"/>
    <mergeCell ref="Q15:T15"/>
    <mergeCell ref="AW15:AZ15"/>
    <mergeCell ref="AK15:AN15"/>
    <mergeCell ref="AO15:AR15"/>
    <mergeCell ref="U15:X15"/>
    <mergeCell ref="Y15:AB15"/>
    <mergeCell ref="AC15:AF15"/>
    <mergeCell ref="AG15:AJ15"/>
    <mergeCell ref="AS15:AV15"/>
  </mergeCells>
  <conditionalFormatting sqref="G17:G41 G43">
    <cfRule type="cellIs" dxfId="35" priority="25" operator="between">
      <formula>0.8</formula>
      <formula>1.3</formula>
    </cfRule>
    <cfRule type="cellIs" dxfId="34" priority="26" operator="lessThanOrEqual">
      <formula>0.8</formula>
    </cfRule>
    <cfRule type="cellIs" dxfId="33" priority="27" operator="greaterThanOrEqual">
      <formula>1.3</formula>
    </cfRule>
  </conditionalFormatting>
  <conditionalFormatting sqref="K17:K41 K43">
    <cfRule type="cellIs" dxfId="32" priority="22" operator="between">
      <formula>1.7</formula>
      <formula>2.5</formula>
    </cfRule>
    <cfRule type="cellIs" dxfId="31" priority="23" operator="lessThanOrEqual">
      <formula>1.7</formula>
    </cfRule>
    <cfRule type="cellIs" dxfId="30" priority="24" operator="greaterThanOrEqual">
      <formula>2.5</formula>
    </cfRule>
  </conditionalFormatting>
  <conditionalFormatting sqref="O17:O41 O43">
    <cfRule type="cellIs" dxfId="29" priority="19" operator="between">
      <formula>2.5</formula>
      <formula>3.8</formula>
    </cfRule>
    <cfRule type="cellIs" dxfId="28" priority="20" operator="lessThanOrEqual">
      <formula>2.5</formula>
    </cfRule>
    <cfRule type="cellIs" dxfId="27" priority="21" operator="greaterThanOrEqual">
      <formula>3.8</formula>
    </cfRule>
  </conditionalFormatting>
  <conditionalFormatting sqref="S17:S41 S43">
    <cfRule type="cellIs" dxfId="26" priority="17" operator="lessThanOrEqual">
      <formula>3.3</formula>
    </cfRule>
    <cfRule type="cellIs" dxfId="25" priority="18" operator="greaterThanOrEqual">
      <formula>5</formula>
    </cfRule>
    <cfRule type="cellIs" dxfId="24" priority="16" operator="between">
      <formula>3.3</formula>
      <formula>5</formula>
    </cfRule>
  </conditionalFormatting>
  <conditionalFormatting sqref="W17:W41 W43">
    <cfRule type="cellIs" dxfId="23" priority="13" operator="between">
      <formula>4.2</formula>
      <formula>6.3</formula>
    </cfRule>
    <cfRule type="cellIs" dxfId="22" priority="14" operator="lessThanOrEqual">
      <formula>4.2</formula>
    </cfRule>
    <cfRule type="cellIs" dxfId="21" priority="15" operator="greaterThanOrEqual">
      <formula>6.3</formula>
    </cfRule>
  </conditionalFormatting>
  <conditionalFormatting sqref="AA17:AA41 AA43">
    <cfRule type="cellIs" dxfId="20" priority="10" operator="between">
      <formula>5</formula>
      <formula>7.5</formula>
    </cfRule>
    <cfRule type="cellIs" dxfId="19" priority="11" operator="lessThanOrEqual">
      <formula>5</formula>
    </cfRule>
    <cfRule type="cellIs" dxfId="18" priority="12" operator="greaterThanOrEqual">
      <formula>7.5</formula>
    </cfRule>
  </conditionalFormatting>
  <conditionalFormatting sqref="AE17:AE41 AE43">
    <cfRule type="cellIs" dxfId="17" priority="7" operator="between">
      <formula>5.8</formula>
      <formula>8.8</formula>
    </cfRule>
    <cfRule type="cellIs" dxfId="16" priority="8" operator="lessThanOrEqual">
      <formula>5.8</formula>
    </cfRule>
    <cfRule type="cellIs" dxfId="15" priority="9" operator="greaterThanOrEqual">
      <formula>8.8</formula>
    </cfRule>
  </conditionalFormatting>
  <conditionalFormatting sqref="AI17:AI41 AI43">
    <cfRule type="cellIs" dxfId="14" priority="4" operator="between">
      <formula>6.7</formula>
      <formula>10</formula>
    </cfRule>
    <cfRule type="cellIs" dxfId="13" priority="5" operator="lessThanOrEqual">
      <formula>6.7</formula>
    </cfRule>
    <cfRule type="cellIs" dxfId="12" priority="6" operator="greaterThanOrEqual">
      <formula>10</formula>
    </cfRule>
  </conditionalFormatting>
  <conditionalFormatting sqref="AM17:AM41 AM43">
    <cfRule type="cellIs" dxfId="11" priority="1" operator="between">
      <formula>7.5</formula>
      <formula>11.3</formula>
    </cfRule>
    <cfRule type="cellIs" dxfId="10" priority="2" operator="lessThanOrEqual">
      <formula>7.5</formula>
    </cfRule>
    <cfRule type="cellIs" dxfId="9" priority="3" operator="greaterThanOrEqual">
      <formula>11.3</formula>
    </cfRule>
  </conditionalFormatting>
  <conditionalFormatting sqref="AQ17:AQ41 AQ43">
    <cfRule type="cellIs" dxfId="8" priority="60" operator="lessThanOrEqual">
      <formula>8.3</formula>
    </cfRule>
    <cfRule type="cellIs" dxfId="7" priority="61" operator="between">
      <formula>8.3</formula>
      <formula>12.5</formula>
    </cfRule>
    <cfRule type="cellIs" dxfId="6" priority="62" operator="greaterThanOrEqual">
      <formula>12.5</formula>
    </cfRule>
  </conditionalFormatting>
  <conditionalFormatting sqref="AU17:AU41 AU43">
    <cfRule type="cellIs" dxfId="5" priority="57" operator="lessThanOrEqual">
      <formula>9.2</formula>
    </cfRule>
    <cfRule type="cellIs" dxfId="4" priority="58" operator="between">
      <formula>9.2</formula>
      <formula>13.8</formula>
    </cfRule>
    <cfRule type="cellIs" dxfId="3" priority="59" operator="greaterThanOrEqual">
      <formula>13.8</formula>
    </cfRule>
  </conditionalFormatting>
  <conditionalFormatting sqref="AY17:AY41 AY43">
    <cfRule type="cellIs" dxfId="2" priority="54" operator="lessThanOrEqual">
      <formula>10</formula>
    </cfRule>
    <cfRule type="cellIs" dxfId="1" priority="55" operator="between">
      <formula>10</formula>
      <formula>15</formula>
    </cfRule>
    <cfRule type="cellIs" dxfId="0" priority="56" operator="greaterThanOrEqual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topLeftCell="A16" workbookViewId="0">
      <selection activeCell="G39" sqref="G39"/>
    </sheetView>
  </sheetViews>
  <sheetFormatPr baseColWidth="10" defaultColWidth="11.42578125" defaultRowHeight="12.75" x14ac:dyDescent="0.2"/>
  <cols>
    <col min="1" max="1" width="11.42578125" style="40"/>
    <col min="2" max="2" width="29.85546875" style="40" customWidth="1"/>
    <col min="3" max="16384" width="11.42578125" style="40"/>
  </cols>
  <sheetData>
    <row r="2" spans="2:6" x14ac:dyDescent="0.2">
      <c r="B2" s="40" t="s">
        <v>103</v>
      </c>
    </row>
    <row r="5" spans="2:6" x14ac:dyDescent="0.2">
      <c r="B5" s="41" t="s">
        <v>104</v>
      </c>
      <c r="C5" s="41" t="s">
        <v>23</v>
      </c>
      <c r="D5" s="41" t="s">
        <v>24</v>
      </c>
      <c r="E5" s="41" t="s">
        <v>25</v>
      </c>
      <c r="F5" s="41" t="s">
        <v>26</v>
      </c>
    </row>
    <row r="6" spans="2:6" x14ac:dyDescent="0.2">
      <c r="B6" s="9" t="s">
        <v>47</v>
      </c>
      <c r="C6" s="42">
        <v>4</v>
      </c>
      <c r="D6" s="40">
        <v>10.055999999999999</v>
      </c>
      <c r="E6" s="42">
        <v>0.95465393794749398</v>
      </c>
      <c r="F6" s="43">
        <v>6.0559999999999992</v>
      </c>
    </row>
    <row r="7" spans="2:6" x14ac:dyDescent="0.2">
      <c r="B7" s="9" t="s">
        <v>51</v>
      </c>
      <c r="C7" s="42">
        <v>2</v>
      </c>
      <c r="D7" s="40">
        <v>3.7919999999999998</v>
      </c>
      <c r="E7" s="42">
        <v>1.2658227848101267</v>
      </c>
      <c r="F7" s="43">
        <v>1.7919999999999998</v>
      </c>
    </row>
    <row r="8" spans="2:6" x14ac:dyDescent="0.2">
      <c r="B8" s="9" t="s">
        <v>77</v>
      </c>
      <c r="C8" s="42">
        <v>1</v>
      </c>
      <c r="D8" s="40">
        <v>0.6</v>
      </c>
      <c r="E8" s="42">
        <v>4</v>
      </c>
      <c r="F8" s="43">
        <v>-0.4</v>
      </c>
    </row>
    <row r="9" spans="2:6" x14ac:dyDescent="0.2">
      <c r="B9" s="9" t="s">
        <v>49</v>
      </c>
      <c r="C9" s="42">
        <v>6</v>
      </c>
      <c r="D9" s="40">
        <v>5.1120000000000001</v>
      </c>
      <c r="E9" s="42">
        <v>2.816901408450704</v>
      </c>
      <c r="F9" s="43">
        <v>-0.8879999999999999</v>
      </c>
    </row>
    <row r="10" spans="2:6" x14ac:dyDescent="0.2">
      <c r="B10" s="9" t="s">
        <v>57</v>
      </c>
      <c r="C10" s="42">
        <v>22</v>
      </c>
      <c r="D10" s="40">
        <v>19.896000000000001</v>
      </c>
      <c r="E10" s="42">
        <v>2.6537997587454765</v>
      </c>
      <c r="F10" s="43">
        <v>-2.1039999999999992</v>
      </c>
    </row>
    <row r="11" spans="2:6" x14ac:dyDescent="0.2">
      <c r="B11" s="9" t="s">
        <v>53</v>
      </c>
      <c r="C11" s="42">
        <v>6</v>
      </c>
      <c r="D11" s="40">
        <v>3.3119999999999998</v>
      </c>
      <c r="E11" s="42">
        <v>4.3478260869565215</v>
      </c>
      <c r="F11" s="43">
        <v>-2.6880000000000002</v>
      </c>
    </row>
    <row r="12" spans="2:6" x14ac:dyDescent="0.2">
      <c r="B12" s="9" t="s">
        <v>37</v>
      </c>
      <c r="C12" s="42">
        <v>29</v>
      </c>
      <c r="D12" s="40">
        <v>23.904</v>
      </c>
      <c r="E12" s="42">
        <v>2.9116465863453813</v>
      </c>
      <c r="F12" s="43">
        <v>-5.0960000000000001</v>
      </c>
    </row>
    <row r="13" spans="2:6" x14ac:dyDescent="0.2">
      <c r="B13" s="9" t="s">
        <v>35</v>
      </c>
      <c r="C13" s="42">
        <v>13</v>
      </c>
      <c r="D13" s="40">
        <v>7.8239999999999998</v>
      </c>
      <c r="E13" s="42">
        <v>3.9877300613496933</v>
      </c>
      <c r="F13" s="43">
        <v>-5.1760000000000002</v>
      </c>
    </row>
    <row r="14" spans="2:6" x14ac:dyDescent="0.2">
      <c r="B14" s="9" t="s">
        <v>75</v>
      </c>
      <c r="C14" s="42">
        <v>19</v>
      </c>
      <c r="D14" s="40">
        <v>13.128</v>
      </c>
      <c r="E14" s="42">
        <v>3.4734917733089579</v>
      </c>
      <c r="F14" s="43">
        <v>-5.8719999999999999</v>
      </c>
    </row>
    <row r="15" spans="2:6" x14ac:dyDescent="0.2">
      <c r="B15" s="9" t="s">
        <v>71</v>
      </c>
      <c r="C15" s="42">
        <v>16</v>
      </c>
      <c r="D15" s="40">
        <v>7.6560000000000006</v>
      </c>
      <c r="E15" s="42">
        <v>5.015673981191223</v>
      </c>
      <c r="F15" s="43">
        <v>-8.3439999999999994</v>
      </c>
    </row>
    <row r="16" spans="2:6" x14ac:dyDescent="0.2">
      <c r="B16" s="9" t="s">
        <v>39</v>
      </c>
      <c r="C16" s="42">
        <v>29</v>
      </c>
      <c r="D16" s="40">
        <v>13.488</v>
      </c>
      <c r="E16" s="42">
        <v>5.160142348754448</v>
      </c>
      <c r="F16" s="43">
        <v>-15.512</v>
      </c>
    </row>
    <row r="17" spans="2:6" x14ac:dyDescent="0.2">
      <c r="B17" s="9" t="s">
        <v>73</v>
      </c>
      <c r="C17" s="42">
        <v>62</v>
      </c>
      <c r="D17" s="40">
        <v>46.44</v>
      </c>
      <c r="E17" s="42">
        <v>3.2041343669250648</v>
      </c>
      <c r="F17" s="43">
        <v>-15.560000000000002</v>
      </c>
    </row>
    <row r="18" spans="2:6" x14ac:dyDescent="0.2">
      <c r="B18" s="9" t="s">
        <v>67</v>
      </c>
      <c r="C18" s="42">
        <v>33</v>
      </c>
      <c r="D18" s="40">
        <v>16.632000000000001</v>
      </c>
      <c r="E18" s="42">
        <v>4.7619047619047619</v>
      </c>
      <c r="F18" s="43">
        <v>-16.367999999999999</v>
      </c>
    </row>
    <row r="19" spans="2:6" x14ac:dyDescent="0.2">
      <c r="B19" s="9" t="s">
        <v>45</v>
      </c>
      <c r="C19" s="42">
        <v>34</v>
      </c>
      <c r="D19" s="40">
        <v>10.943999999999999</v>
      </c>
      <c r="E19" s="42">
        <v>7.4561403508771926</v>
      </c>
      <c r="F19" s="43">
        <v>-23.056000000000001</v>
      </c>
    </row>
    <row r="20" spans="2:6" x14ac:dyDescent="0.2">
      <c r="B20" s="9" t="s">
        <v>55</v>
      </c>
      <c r="C20" s="42">
        <v>32</v>
      </c>
      <c r="D20" s="40">
        <v>8.7360000000000007</v>
      </c>
      <c r="E20" s="42">
        <v>8.791208791208792</v>
      </c>
      <c r="F20" s="43">
        <v>-23.263999999999999</v>
      </c>
    </row>
    <row r="21" spans="2:6" x14ac:dyDescent="0.2">
      <c r="B21" s="9" t="s">
        <v>43</v>
      </c>
      <c r="C21" s="42">
        <v>52</v>
      </c>
      <c r="D21" s="40">
        <v>20.736000000000001</v>
      </c>
      <c r="E21" s="42">
        <v>6.0185185185185182</v>
      </c>
      <c r="F21" s="43">
        <v>-31.263999999999999</v>
      </c>
    </row>
    <row r="22" spans="2:6" x14ac:dyDescent="0.2">
      <c r="B22" s="9" t="s">
        <v>63</v>
      </c>
      <c r="C22" s="42">
        <v>145</v>
      </c>
      <c r="D22" s="40">
        <v>108.096</v>
      </c>
      <c r="E22" s="42">
        <v>3.2193605683836588</v>
      </c>
      <c r="F22" s="43">
        <v>-36.903999999999996</v>
      </c>
    </row>
    <row r="23" spans="2:6" x14ac:dyDescent="0.2">
      <c r="B23" s="9" t="s">
        <v>59</v>
      </c>
      <c r="C23" s="42">
        <v>58</v>
      </c>
      <c r="D23" s="40">
        <v>19.8</v>
      </c>
      <c r="E23" s="42">
        <v>7.0303030303030303</v>
      </c>
      <c r="F23" s="43">
        <v>-38.200000000000003</v>
      </c>
    </row>
    <row r="24" spans="2:6" x14ac:dyDescent="0.2">
      <c r="B24" s="9" t="s">
        <v>69</v>
      </c>
      <c r="C24" s="42">
        <v>55</v>
      </c>
      <c r="D24" s="40">
        <v>15.767999999999999</v>
      </c>
      <c r="E24" s="42">
        <v>8.3713850837138502</v>
      </c>
      <c r="F24" s="43">
        <v>-39.231999999999999</v>
      </c>
    </row>
    <row r="25" spans="2:6" x14ac:dyDescent="0.2">
      <c r="B25" s="9" t="s">
        <v>33</v>
      </c>
      <c r="C25" s="42">
        <v>146</v>
      </c>
      <c r="D25" s="40">
        <v>101.28</v>
      </c>
      <c r="E25" s="42">
        <v>3.4597156398104265</v>
      </c>
      <c r="F25" s="43">
        <v>-44.72</v>
      </c>
    </row>
    <row r="26" spans="2:6" x14ac:dyDescent="0.2">
      <c r="B26" s="9" t="s">
        <v>61</v>
      </c>
      <c r="C26" s="42">
        <v>58</v>
      </c>
      <c r="D26" s="40">
        <v>12.96</v>
      </c>
      <c r="E26" s="42">
        <v>10.74074074074074</v>
      </c>
      <c r="F26" s="43">
        <v>-45.04</v>
      </c>
    </row>
    <row r="27" spans="2:6" x14ac:dyDescent="0.2">
      <c r="B27" s="9" t="s">
        <v>41</v>
      </c>
      <c r="C27" s="42">
        <v>94</v>
      </c>
      <c r="D27" s="40">
        <v>40.799999999999997</v>
      </c>
      <c r="E27" s="42">
        <v>5.5294117647058822</v>
      </c>
      <c r="F27" s="43">
        <v>-53.2</v>
      </c>
    </row>
    <row r="28" spans="2:6" x14ac:dyDescent="0.2">
      <c r="B28" s="9" t="s">
        <v>31</v>
      </c>
      <c r="C28" s="42">
        <v>131</v>
      </c>
      <c r="D28" s="40">
        <v>71.231999999999999</v>
      </c>
      <c r="E28" s="42">
        <v>4.4137466307277631</v>
      </c>
      <c r="F28" s="43">
        <v>-59.768000000000001</v>
      </c>
    </row>
    <row r="29" spans="2:6" x14ac:dyDescent="0.2">
      <c r="B29" s="9" t="s">
        <v>65</v>
      </c>
      <c r="C29" s="42">
        <v>226</v>
      </c>
      <c r="D29" s="40">
        <v>101.78399999999999</v>
      </c>
      <c r="E29" s="42">
        <v>5.3289318556944121</v>
      </c>
      <c r="F29" s="43">
        <v>-124.21600000000001</v>
      </c>
    </row>
    <row r="30" spans="2:6" x14ac:dyDescent="0.2">
      <c r="B30" s="9" t="s">
        <v>29</v>
      </c>
      <c r="C30" s="42">
        <v>477</v>
      </c>
      <c r="D30" s="40">
        <v>266.18399999999997</v>
      </c>
      <c r="E30" s="42">
        <v>4.3007844197998377</v>
      </c>
      <c r="F30" s="43">
        <v>-210.81600000000003</v>
      </c>
    </row>
  </sheetData>
  <autoFilter ref="B5:F5">
    <sortState ref="B6:F30">
      <sortCondition descending="1" ref="F5"/>
    </sortState>
  </autoFilter>
  <sortState ref="B40:F64">
    <sortCondition descending="1" ref="E40:E6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CAMA 01</vt:lpstr>
      <vt:lpstr>Grafico 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cp:lastPrinted>2024-03-05T22:46:56Z</cp:lastPrinted>
  <dcterms:created xsi:type="dcterms:W3CDTF">2023-02-22T16:42:22Z</dcterms:created>
  <dcterms:modified xsi:type="dcterms:W3CDTF">2026-03-11T22:40:39Z</dcterms:modified>
</cp:coreProperties>
</file>