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rganización de documentos en Disco duro Dr. Jesús\2025\INFORMACIÓN EN SALUD\INDICADORES MEDICOS\COBERTURAS DE ENFERMEDADES CRONICAS\"/>
    </mc:Choice>
  </mc:AlternateContent>
  <xr:revisionPtr revIDLastSave="0" documentId="13_ncr:1_{728C4ABA-0C41-4952-81F6-066E022F9D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MA EXPLORACIÓN FISICA" sheetId="1" r:id="rId1"/>
    <sheet name="Grafico" sheetId="2" r:id="rId2"/>
  </sheets>
  <definedNames>
    <definedName name="_xlnm._FilterDatabase" localSheetId="0" hidden="1">'CAMA EXPLORACIÓN FISICA'!$B$19:$AZ$45</definedName>
    <definedName name="_xlnm._FilterDatabase" localSheetId="1" hidden="1">Grafico!$B$4:$F$4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5" i="1" l="1"/>
  <c r="N85" i="1"/>
  <c r="M85" i="1"/>
  <c r="L85" i="1"/>
  <c r="K85" i="1"/>
  <c r="J85" i="1"/>
  <c r="M47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K21" i="1"/>
  <c r="F22" i="1"/>
  <c r="F23" i="1"/>
  <c r="F24" i="1"/>
  <c r="AW47" i="1" l="1"/>
  <c r="AS47" i="1"/>
  <c r="AO47" i="1"/>
  <c r="AK47" i="1" l="1"/>
  <c r="AM21" i="1"/>
  <c r="AI21" i="1"/>
  <c r="AG47" i="1"/>
  <c r="C59" i="1"/>
  <c r="C52" i="1" l="1"/>
  <c r="C56" i="1"/>
  <c r="AC47" i="1"/>
  <c r="Y47" i="1"/>
  <c r="U47" i="1" l="1"/>
  <c r="Q47" i="1" l="1"/>
  <c r="I47" i="1" l="1"/>
  <c r="E47" i="1"/>
  <c r="D47" i="1"/>
  <c r="AA47" i="1" l="1"/>
  <c r="O47" i="1"/>
  <c r="AY47" i="1"/>
  <c r="G47" i="1"/>
  <c r="K47" i="1"/>
  <c r="AQ47" i="1"/>
  <c r="AU47" i="1"/>
  <c r="AI47" i="1"/>
  <c r="AM47" i="1"/>
  <c r="AE47" i="1"/>
  <c r="W47" i="1"/>
  <c r="S47" i="1"/>
  <c r="AX21" i="1"/>
  <c r="C63" i="1"/>
  <c r="C62" i="1"/>
  <c r="C61" i="1"/>
  <c r="C60" i="1"/>
  <c r="C58" i="1"/>
  <c r="C57" i="1"/>
  <c r="C55" i="1"/>
  <c r="C54" i="1"/>
  <c r="C53" i="1"/>
  <c r="AY45" i="1"/>
  <c r="AX45" i="1"/>
  <c r="AZ45" i="1" s="1"/>
  <c r="AU45" i="1"/>
  <c r="AT45" i="1"/>
  <c r="AV45" i="1" s="1"/>
  <c r="AQ45" i="1"/>
  <c r="AP45" i="1"/>
  <c r="AR45" i="1" s="1"/>
  <c r="AM45" i="1"/>
  <c r="AL45" i="1"/>
  <c r="AN45" i="1" s="1"/>
  <c r="AI45" i="1"/>
  <c r="AH45" i="1"/>
  <c r="AJ45" i="1" s="1"/>
  <c r="AE45" i="1"/>
  <c r="AD45" i="1"/>
  <c r="AF45" i="1" s="1"/>
  <c r="AA45" i="1"/>
  <c r="Z45" i="1"/>
  <c r="AB45" i="1" s="1"/>
  <c r="W45" i="1"/>
  <c r="V45" i="1"/>
  <c r="X45" i="1" s="1"/>
  <c r="S45" i="1"/>
  <c r="R45" i="1"/>
  <c r="T45" i="1" s="1"/>
  <c r="O45" i="1"/>
  <c r="N45" i="1"/>
  <c r="P45" i="1" s="1"/>
  <c r="J45" i="1"/>
  <c r="L45" i="1" s="1"/>
  <c r="F45" i="1"/>
  <c r="H45" i="1" s="1"/>
  <c r="AY44" i="1"/>
  <c r="AX44" i="1"/>
  <c r="AZ44" i="1" s="1"/>
  <c r="AU44" i="1"/>
  <c r="AT44" i="1"/>
  <c r="AV44" i="1" s="1"/>
  <c r="AQ44" i="1"/>
  <c r="AP44" i="1"/>
  <c r="AR44" i="1" s="1"/>
  <c r="AM44" i="1"/>
  <c r="AL44" i="1"/>
  <c r="AN44" i="1" s="1"/>
  <c r="AI44" i="1"/>
  <c r="AH44" i="1"/>
  <c r="AJ44" i="1" s="1"/>
  <c r="AE44" i="1"/>
  <c r="AD44" i="1"/>
  <c r="AF44" i="1" s="1"/>
  <c r="AA44" i="1"/>
  <c r="Z44" i="1"/>
  <c r="AB44" i="1" s="1"/>
  <c r="W44" i="1"/>
  <c r="V44" i="1"/>
  <c r="X44" i="1" s="1"/>
  <c r="S44" i="1"/>
  <c r="R44" i="1"/>
  <c r="T44" i="1" s="1"/>
  <c r="O44" i="1"/>
  <c r="N44" i="1"/>
  <c r="P44" i="1" s="1"/>
  <c r="J44" i="1"/>
  <c r="L44" i="1" s="1"/>
  <c r="F44" i="1"/>
  <c r="H44" i="1" s="1"/>
  <c r="AY43" i="1"/>
  <c r="AX43" i="1"/>
  <c r="AZ43" i="1" s="1"/>
  <c r="AU43" i="1"/>
  <c r="AT43" i="1"/>
  <c r="AV43" i="1" s="1"/>
  <c r="AQ43" i="1"/>
  <c r="AP43" i="1"/>
  <c r="AR43" i="1" s="1"/>
  <c r="AM43" i="1"/>
  <c r="AL43" i="1"/>
  <c r="AN43" i="1" s="1"/>
  <c r="AI43" i="1"/>
  <c r="AH43" i="1"/>
  <c r="AJ43" i="1" s="1"/>
  <c r="AE43" i="1"/>
  <c r="AD43" i="1"/>
  <c r="AF43" i="1" s="1"/>
  <c r="AA43" i="1"/>
  <c r="Z43" i="1"/>
  <c r="AB43" i="1" s="1"/>
  <c r="W43" i="1"/>
  <c r="V43" i="1"/>
  <c r="X43" i="1" s="1"/>
  <c r="S43" i="1"/>
  <c r="R43" i="1"/>
  <c r="T43" i="1" s="1"/>
  <c r="O43" i="1"/>
  <c r="N43" i="1"/>
  <c r="P43" i="1" s="1"/>
  <c r="J43" i="1"/>
  <c r="L43" i="1" s="1"/>
  <c r="F43" i="1"/>
  <c r="H43" i="1" s="1"/>
  <c r="AY42" i="1"/>
  <c r="AX42" i="1"/>
  <c r="AZ42" i="1" s="1"/>
  <c r="AU42" i="1"/>
  <c r="AT42" i="1"/>
  <c r="AV42" i="1" s="1"/>
  <c r="AQ42" i="1"/>
  <c r="AP42" i="1"/>
  <c r="AR42" i="1" s="1"/>
  <c r="AM42" i="1"/>
  <c r="AL42" i="1"/>
  <c r="AN42" i="1" s="1"/>
  <c r="AI42" i="1"/>
  <c r="AH42" i="1"/>
  <c r="AJ42" i="1" s="1"/>
  <c r="AE42" i="1"/>
  <c r="AD42" i="1"/>
  <c r="AF42" i="1" s="1"/>
  <c r="AA42" i="1"/>
  <c r="Z42" i="1"/>
  <c r="AB42" i="1" s="1"/>
  <c r="W42" i="1"/>
  <c r="V42" i="1"/>
  <c r="X42" i="1" s="1"/>
  <c r="S42" i="1"/>
  <c r="R42" i="1"/>
  <c r="T42" i="1" s="1"/>
  <c r="O42" i="1"/>
  <c r="N42" i="1"/>
  <c r="P42" i="1" s="1"/>
  <c r="J42" i="1"/>
  <c r="L42" i="1" s="1"/>
  <c r="F42" i="1"/>
  <c r="H42" i="1" s="1"/>
  <c r="AY41" i="1"/>
  <c r="AX41" i="1"/>
  <c r="AZ41" i="1" s="1"/>
  <c r="AU41" i="1"/>
  <c r="AT41" i="1"/>
  <c r="AV41" i="1" s="1"/>
  <c r="AQ41" i="1"/>
  <c r="AP41" i="1"/>
  <c r="AR41" i="1" s="1"/>
  <c r="AM41" i="1"/>
  <c r="AL41" i="1"/>
  <c r="AN41" i="1" s="1"/>
  <c r="AI41" i="1"/>
  <c r="AH41" i="1"/>
  <c r="AJ41" i="1" s="1"/>
  <c r="AE41" i="1"/>
  <c r="AD41" i="1"/>
  <c r="AF41" i="1" s="1"/>
  <c r="AA41" i="1"/>
  <c r="Z41" i="1"/>
  <c r="AB41" i="1" s="1"/>
  <c r="W41" i="1"/>
  <c r="V41" i="1"/>
  <c r="X41" i="1" s="1"/>
  <c r="S41" i="1"/>
  <c r="R41" i="1"/>
  <c r="T41" i="1" s="1"/>
  <c r="O41" i="1"/>
  <c r="N41" i="1"/>
  <c r="P41" i="1" s="1"/>
  <c r="J41" i="1"/>
  <c r="L41" i="1" s="1"/>
  <c r="F41" i="1"/>
  <c r="H41" i="1" s="1"/>
  <c r="AY40" i="1"/>
  <c r="AX40" i="1"/>
  <c r="AZ40" i="1" s="1"/>
  <c r="AU40" i="1"/>
  <c r="AT40" i="1"/>
  <c r="AV40" i="1" s="1"/>
  <c r="AQ40" i="1"/>
  <c r="AP40" i="1"/>
  <c r="AR40" i="1" s="1"/>
  <c r="AM40" i="1"/>
  <c r="AL40" i="1"/>
  <c r="AN40" i="1" s="1"/>
  <c r="AI40" i="1"/>
  <c r="AH40" i="1"/>
  <c r="AJ40" i="1" s="1"/>
  <c r="AE40" i="1"/>
  <c r="AD40" i="1"/>
  <c r="AF40" i="1" s="1"/>
  <c r="AA40" i="1"/>
  <c r="Z40" i="1"/>
  <c r="AB40" i="1" s="1"/>
  <c r="W40" i="1"/>
  <c r="V40" i="1"/>
  <c r="X40" i="1" s="1"/>
  <c r="S40" i="1"/>
  <c r="R40" i="1"/>
  <c r="T40" i="1" s="1"/>
  <c r="O40" i="1"/>
  <c r="N40" i="1"/>
  <c r="P40" i="1" s="1"/>
  <c r="J40" i="1"/>
  <c r="L40" i="1" s="1"/>
  <c r="F40" i="1"/>
  <c r="H40" i="1" s="1"/>
  <c r="AY39" i="1"/>
  <c r="AX39" i="1"/>
  <c r="AZ39" i="1" s="1"/>
  <c r="AU39" i="1"/>
  <c r="AT39" i="1"/>
  <c r="AV39" i="1" s="1"/>
  <c r="AQ39" i="1"/>
  <c r="AP39" i="1"/>
  <c r="AR39" i="1" s="1"/>
  <c r="AM39" i="1"/>
  <c r="AL39" i="1"/>
  <c r="AN39" i="1" s="1"/>
  <c r="AI39" i="1"/>
  <c r="AH39" i="1"/>
  <c r="AJ39" i="1" s="1"/>
  <c r="AE39" i="1"/>
  <c r="AD39" i="1"/>
  <c r="AF39" i="1" s="1"/>
  <c r="AA39" i="1"/>
  <c r="Z39" i="1"/>
  <c r="AB39" i="1" s="1"/>
  <c r="W39" i="1"/>
  <c r="V39" i="1"/>
  <c r="X39" i="1" s="1"/>
  <c r="S39" i="1"/>
  <c r="R39" i="1"/>
  <c r="T39" i="1" s="1"/>
  <c r="O39" i="1"/>
  <c r="N39" i="1"/>
  <c r="P39" i="1" s="1"/>
  <c r="J39" i="1"/>
  <c r="L39" i="1" s="1"/>
  <c r="F39" i="1"/>
  <c r="H39" i="1" s="1"/>
  <c r="AY38" i="1"/>
  <c r="AX38" i="1"/>
  <c r="AZ38" i="1" s="1"/>
  <c r="AU38" i="1"/>
  <c r="AT38" i="1"/>
  <c r="AV38" i="1" s="1"/>
  <c r="AQ38" i="1"/>
  <c r="AP38" i="1"/>
  <c r="AR38" i="1" s="1"/>
  <c r="AM38" i="1"/>
  <c r="AL38" i="1"/>
  <c r="AN38" i="1" s="1"/>
  <c r="AI38" i="1"/>
  <c r="AH38" i="1"/>
  <c r="AJ38" i="1" s="1"/>
  <c r="AE38" i="1"/>
  <c r="AD38" i="1"/>
  <c r="AF38" i="1" s="1"/>
  <c r="AA38" i="1"/>
  <c r="Z38" i="1"/>
  <c r="AB38" i="1" s="1"/>
  <c r="W38" i="1"/>
  <c r="V38" i="1"/>
  <c r="X38" i="1" s="1"/>
  <c r="S38" i="1"/>
  <c r="R38" i="1"/>
  <c r="T38" i="1" s="1"/>
  <c r="O38" i="1"/>
  <c r="N38" i="1"/>
  <c r="P38" i="1" s="1"/>
  <c r="J38" i="1"/>
  <c r="L38" i="1" s="1"/>
  <c r="F38" i="1"/>
  <c r="H38" i="1" s="1"/>
  <c r="AY37" i="1"/>
  <c r="AX37" i="1"/>
  <c r="AZ37" i="1" s="1"/>
  <c r="AU37" i="1"/>
  <c r="AT37" i="1"/>
  <c r="AV37" i="1" s="1"/>
  <c r="AQ37" i="1"/>
  <c r="AP37" i="1"/>
  <c r="AR37" i="1" s="1"/>
  <c r="AM37" i="1"/>
  <c r="AL37" i="1"/>
  <c r="AN37" i="1" s="1"/>
  <c r="AI37" i="1"/>
  <c r="AH37" i="1"/>
  <c r="AJ37" i="1" s="1"/>
  <c r="AE37" i="1"/>
  <c r="AD37" i="1"/>
  <c r="AF37" i="1" s="1"/>
  <c r="AA37" i="1"/>
  <c r="Z37" i="1"/>
  <c r="AB37" i="1" s="1"/>
  <c r="W37" i="1"/>
  <c r="V37" i="1"/>
  <c r="X37" i="1" s="1"/>
  <c r="S37" i="1"/>
  <c r="R37" i="1"/>
  <c r="T37" i="1" s="1"/>
  <c r="O37" i="1"/>
  <c r="N37" i="1"/>
  <c r="P37" i="1" s="1"/>
  <c r="J37" i="1"/>
  <c r="L37" i="1" s="1"/>
  <c r="F37" i="1"/>
  <c r="H37" i="1" s="1"/>
  <c r="AY36" i="1"/>
  <c r="AX36" i="1"/>
  <c r="AZ36" i="1" s="1"/>
  <c r="AU36" i="1"/>
  <c r="AT36" i="1"/>
  <c r="AV36" i="1" s="1"/>
  <c r="AQ36" i="1"/>
  <c r="AP36" i="1"/>
  <c r="AR36" i="1" s="1"/>
  <c r="AM36" i="1"/>
  <c r="AL36" i="1"/>
  <c r="AN36" i="1" s="1"/>
  <c r="AI36" i="1"/>
  <c r="AH36" i="1"/>
  <c r="AJ36" i="1" s="1"/>
  <c r="AE36" i="1"/>
  <c r="AD36" i="1"/>
  <c r="AF36" i="1" s="1"/>
  <c r="AA36" i="1"/>
  <c r="Z36" i="1"/>
  <c r="AB36" i="1" s="1"/>
  <c r="W36" i="1"/>
  <c r="V36" i="1"/>
  <c r="X36" i="1" s="1"/>
  <c r="S36" i="1"/>
  <c r="R36" i="1"/>
  <c r="T36" i="1" s="1"/>
  <c r="O36" i="1"/>
  <c r="N36" i="1"/>
  <c r="P36" i="1" s="1"/>
  <c r="J36" i="1"/>
  <c r="L36" i="1" s="1"/>
  <c r="F36" i="1"/>
  <c r="H36" i="1" s="1"/>
  <c r="AY35" i="1"/>
  <c r="AX35" i="1"/>
  <c r="AZ35" i="1" s="1"/>
  <c r="AU35" i="1"/>
  <c r="AT35" i="1"/>
  <c r="AV35" i="1" s="1"/>
  <c r="AQ35" i="1"/>
  <c r="AP35" i="1"/>
  <c r="AR35" i="1" s="1"/>
  <c r="AM35" i="1"/>
  <c r="AL35" i="1"/>
  <c r="AN35" i="1" s="1"/>
  <c r="AI35" i="1"/>
  <c r="AH35" i="1"/>
  <c r="AJ35" i="1" s="1"/>
  <c r="AE35" i="1"/>
  <c r="AD35" i="1"/>
  <c r="AF35" i="1" s="1"/>
  <c r="AA35" i="1"/>
  <c r="Z35" i="1"/>
  <c r="AB35" i="1" s="1"/>
  <c r="W35" i="1"/>
  <c r="V35" i="1"/>
  <c r="X35" i="1" s="1"/>
  <c r="S35" i="1"/>
  <c r="R35" i="1"/>
  <c r="T35" i="1" s="1"/>
  <c r="O35" i="1"/>
  <c r="N35" i="1"/>
  <c r="P35" i="1" s="1"/>
  <c r="J35" i="1"/>
  <c r="L35" i="1" s="1"/>
  <c r="F35" i="1"/>
  <c r="H35" i="1" s="1"/>
  <c r="AY34" i="1"/>
  <c r="AX34" i="1"/>
  <c r="AZ34" i="1" s="1"/>
  <c r="AU34" i="1"/>
  <c r="AT34" i="1"/>
  <c r="AV34" i="1" s="1"/>
  <c r="AQ34" i="1"/>
  <c r="AP34" i="1"/>
  <c r="AR34" i="1" s="1"/>
  <c r="AM34" i="1"/>
  <c r="AL34" i="1"/>
  <c r="AN34" i="1" s="1"/>
  <c r="AI34" i="1"/>
  <c r="AH34" i="1"/>
  <c r="AJ34" i="1" s="1"/>
  <c r="AE34" i="1"/>
  <c r="AD34" i="1"/>
  <c r="AF34" i="1" s="1"/>
  <c r="AA34" i="1"/>
  <c r="Z34" i="1"/>
  <c r="AB34" i="1" s="1"/>
  <c r="W34" i="1"/>
  <c r="V34" i="1"/>
  <c r="X34" i="1" s="1"/>
  <c r="S34" i="1"/>
  <c r="R34" i="1"/>
  <c r="T34" i="1" s="1"/>
  <c r="O34" i="1"/>
  <c r="N34" i="1"/>
  <c r="P34" i="1" s="1"/>
  <c r="J34" i="1"/>
  <c r="L34" i="1" s="1"/>
  <c r="F34" i="1"/>
  <c r="H34" i="1" s="1"/>
  <c r="AY33" i="1"/>
  <c r="AX33" i="1"/>
  <c r="AZ33" i="1" s="1"/>
  <c r="AU33" i="1"/>
  <c r="AT33" i="1"/>
  <c r="AV33" i="1" s="1"/>
  <c r="AQ33" i="1"/>
  <c r="AP33" i="1"/>
  <c r="AR33" i="1" s="1"/>
  <c r="AM33" i="1"/>
  <c r="AL33" i="1"/>
  <c r="AN33" i="1" s="1"/>
  <c r="AI33" i="1"/>
  <c r="AH33" i="1"/>
  <c r="AJ33" i="1" s="1"/>
  <c r="AE33" i="1"/>
  <c r="AD33" i="1"/>
  <c r="AF33" i="1" s="1"/>
  <c r="AA33" i="1"/>
  <c r="Z33" i="1"/>
  <c r="AB33" i="1" s="1"/>
  <c r="W33" i="1"/>
  <c r="V33" i="1"/>
  <c r="X33" i="1" s="1"/>
  <c r="S33" i="1"/>
  <c r="R33" i="1"/>
  <c r="T33" i="1" s="1"/>
  <c r="O33" i="1"/>
  <c r="N33" i="1"/>
  <c r="P33" i="1" s="1"/>
  <c r="J33" i="1"/>
  <c r="L33" i="1" s="1"/>
  <c r="F33" i="1"/>
  <c r="H33" i="1" s="1"/>
  <c r="AY32" i="1"/>
  <c r="AX32" i="1"/>
  <c r="AZ32" i="1" s="1"/>
  <c r="AU32" i="1"/>
  <c r="AT32" i="1"/>
  <c r="AV32" i="1" s="1"/>
  <c r="AQ32" i="1"/>
  <c r="AP32" i="1"/>
  <c r="AR32" i="1" s="1"/>
  <c r="AM32" i="1"/>
  <c r="AL32" i="1"/>
  <c r="AN32" i="1" s="1"/>
  <c r="AI32" i="1"/>
  <c r="AH32" i="1"/>
  <c r="AJ32" i="1" s="1"/>
  <c r="AE32" i="1"/>
  <c r="AD32" i="1"/>
  <c r="AF32" i="1" s="1"/>
  <c r="AA32" i="1"/>
  <c r="Z32" i="1"/>
  <c r="AB32" i="1" s="1"/>
  <c r="W32" i="1"/>
  <c r="V32" i="1"/>
  <c r="X32" i="1" s="1"/>
  <c r="S32" i="1"/>
  <c r="R32" i="1"/>
  <c r="T32" i="1" s="1"/>
  <c r="O32" i="1"/>
  <c r="N32" i="1"/>
  <c r="P32" i="1" s="1"/>
  <c r="J32" i="1"/>
  <c r="L32" i="1" s="1"/>
  <c r="F32" i="1"/>
  <c r="H32" i="1" s="1"/>
  <c r="AY31" i="1"/>
  <c r="AX31" i="1"/>
  <c r="AZ31" i="1" s="1"/>
  <c r="AU31" i="1"/>
  <c r="AT31" i="1"/>
  <c r="AV31" i="1" s="1"/>
  <c r="AQ31" i="1"/>
  <c r="AP31" i="1"/>
  <c r="AR31" i="1" s="1"/>
  <c r="AM31" i="1"/>
  <c r="AL31" i="1"/>
  <c r="AN31" i="1" s="1"/>
  <c r="AI31" i="1"/>
  <c r="AH31" i="1"/>
  <c r="AJ31" i="1" s="1"/>
  <c r="AE31" i="1"/>
  <c r="AD31" i="1"/>
  <c r="AF31" i="1" s="1"/>
  <c r="AA31" i="1"/>
  <c r="Z31" i="1"/>
  <c r="AB31" i="1" s="1"/>
  <c r="W31" i="1"/>
  <c r="V31" i="1"/>
  <c r="X31" i="1" s="1"/>
  <c r="S31" i="1"/>
  <c r="R31" i="1"/>
  <c r="T31" i="1" s="1"/>
  <c r="O31" i="1"/>
  <c r="N31" i="1"/>
  <c r="P31" i="1" s="1"/>
  <c r="J31" i="1"/>
  <c r="L31" i="1" s="1"/>
  <c r="F31" i="1"/>
  <c r="H31" i="1" s="1"/>
  <c r="AY30" i="1"/>
  <c r="AX30" i="1"/>
  <c r="AZ30" i="1" s="1"/>
  <c r="AU30" i="1"/>
  <c r="AT30" i="1"/>
  <c r="AV30" i="1" s="1"/>
  <c r="AQ30" i="1"/>
  <c r="AP30" i="1"/>
  <c r="AR30" i="1" s="1"/>
  <c r="AM30" i="1"/>
  <c r="AL30" i="1"/>
  <c r="AN30" i="1" s="1"/>
  <c r="AI30" i="1"/>
  <c r="AH30" i="1"/>
  <c r="AJ30" i="1" s="1"/>
  <c r="AE30" i="1"/>
  <c r="AD30" i="1"/>
  <c r="AF30" i="1" s="1"/>
  <c r="AA30" i="1"/>
  <c r="Z30" i="1"/>
  <c r="AB30" i="1" s="1"/>
  <c r="W30" i="1"/>
  <c r="V30" i="1"/>
  <c r="X30" i="1" s="1"/>
  <c r="S30" i="1"/>
  <c r="R30" i="1"/>
  <c r="T30" i="1" s="1"/>
  <c r="O30" i="1"/>
  <c r="N30" i="1"/>
  <c r="P30" i="1" s="1"/>
  <c r="J30" i="1"/>
  <c r="L30" i="1" s="1"/>
  <c r="F30" i="1"/>
  <c r="H30" i="1" s="1"/>
  <c r="AY29" i="1"/>
  <c r="AX29" i="1"/>
  <c r="AZ29" i="1" s="1"/>
  <c r="AU29" i="1"/>
  <c r="AT29" i="1"/>
  <c r="AV29" i="1" s="1"/>
  <c r="AQ29" i="1"/>
  <c r="AP29" i="1"/>
  <c r="AR29" i="1" s="1"/>
  <c r="AM29" i="1"/>
  <c r="AL29" i="1"/>
  <c r="AN29" i="1" s="1"/>
  <c r="AI29" i="1"/>
  <c r="AH29" i="1"/>
  <c r="AJ29" i="1" s="1"/>
  <c r="AE29" i="1"/>
  <c r="AD29" i="1"/>
  <c r="AF29" i="1" s="1"/>
  <c r="AA29" i="1"/>
  <c r="Z29" i="1"/>
  <c r="AB29" i="1" s="1"/>
  <c r="W29" i="1"/>
  <c r="V29" i="1"/>
  <c r="X29" i="1" s="1"/>
  <c r="S29" i="1"/>
  <c r="R29" i="1"/>
  <c r="T29" i="1" s="1"/>
  <c r="O29" i="1"/>
  <c r="N29" i="1"/>
  <c r="P29" i="1" s="1"/>
  <c r="J29" i="1"/>
  <c r="L29" i="1" s="1"/>
  <c r="F29" i="1"/>
  <c r="H29" i="1" s="1"/>
  <c r="AY28" i="1"/>
  <c r="AX28" i="1"/>
  <c r="AZ28" i="1" s="1"/>
  <c r="AU28" i="1"/>
  <c r="AT28" i="1"/>
  <c r="AV28" i="1" s="1"/>
  <c r="AQ28" i="1"/>
  <c r="AP28" i="1"/>
  <c r="AR28" i="1" s="1"/>
  <c r="AM28" i="1"/>
  <c r="AL28" i="1"/>
  <c r="AN28" i="1" s="1"/>
  <c r="AI28" i="1"/>
  <c r="AH28" i="1"/>
  <c r="AJ28" i="1" s="1"/>
  <c r="AE28" i="1"/>
  <c r="AD28" i="1"/>
  <c r="AF28" i="1" s="1"/>
  <c r="AA28" i="1"/>
  <c r="Z28" i="1"/>
  <c r="AB28" i="1" s="1"/>
  <c r="W28" i="1"/>
  <c r="V28" i="1"/>
  <c r="X28" i="1" s="1"/>
  <c r="S28" i="1"/>
  <c r="R28" i="1"/>
  <c r="T28" i="1" s="1"/>
  <c r="O28" i="1"/>
  <c r="N28" i="1"/>
  <c r="P28" i="1" s="1"/>
  <c r="J28" i="1"/>
  <c r="L28" i="1" s="1"/>
  <c r="F28" i="1"/>
  <c r="H28" i="1" s="1"/>
  <c r="AY27" i="1"/>
  <c r="AX27" i="1"/>
  <c r="AZ27" i="1" s="1"/>
  <c r="AU27" i="1"/>
  <c r="AT27" i="1"/>
  <c r="AV27" i="1" s="1"/>
  <c r="AQ27" i="1"/>
  <c r="AP27" i="1"/>
  <c r="AR27" i="1" s="1"/>
  <c r="AM27" i="1"/>
  <c r="AL27" i="1"/>
  <c r="AN27" i="1" s="1"/>
  <c r="AI27" i="1"/>
  <c r="AH27" i="1"/>
  <c r="AJ27" i="1" s="1"/>
  <c r="AE27" i="1"/>
  <c r="AD27" i="1"/>
  <c r="AF27" i="1" s="1"/>
  <c r="AA27" i="1"/>
  <c r="Z27" i="1"/>
  <c r="AB27" i="1" s="1"/>
  <c r="W27" i="1"/>
  <c r="V27" i="1"/>
  <c r="X27" i="1" s="1"/>
  <c r="S27" i="1"/>
  <c r="R27" i="1"/>
  <c r="T27" i="1" s="1"/>
  <c r="O27" i="1"/>
  <c r="N27" i="1"/>
  <c r="P27" i="1" s="1"/>
  <c r="J27" i="1"/>
  <c r="L27" i="1" s="1"/>
  <c r="F27" i="1"/>
  <c r="H27" i="1" s="1"/>
  <c r="AY26" i="1"/>
  <c r="AX26" i="1"/>
  <c r="AZ26" i="1" s="1"/>
  <c r="AU26" i="1"/>
  <c r="AT26" i="1"/>
  <c r="AV26" i="1" s="1"/>
  <c r="AQ26" i="1"/>
  <c r="AP26" i="1"/>
  <c r="AR26" i="1" s="1"/>
  <c r="AM26" i="1"/>
  <c r="AL26" i="1"/>
  <c r="AN26" i="1" s="1"/>
  <c r="AI26" i="1"/>
  <c r="AH26" i="1"/>
  <c r="AJ26" i="1" s="1"/>
  <c r="AE26" i="1"/>
  <c r="AD26" i="1"/>
  <c r="AF26" i="1" s="1"/>
  <c r="AA26" i="1"/>
  <c r="Z26" i="1"/>
  <c r="AB26" i="1" s="1"/>
  <c r="W26" i="1"/>
  <c r="V26" i="1"/>
  <c r="X26" i="1" s="1"/>
  <c r="S26" i="1"/>
  <c r="R26" i="1"/>
  <c r="T26" i="1" s="1"/>
  <c r="O26" i="1"/>
  <c r="N26" i="1"/>
  <c r="P26" i="1" s="1"/>
  <c r="J26" i="1"/>
  <c r="L26" i="1" s="1"/>
  <c r="F26" i="1"/>
  <c r="H26" i="1" s="1"/>
  <c r="AY25" i="1"/>
  <c r="AX25" i="1"/>
  <c r="AZ25" i="1" s="1"/>
  <c r="AU25" i="1"/>
  <c r="AT25" i="1"/>
  <c r="AV25" i="1" s="1"/>
  <c r="AQ25" i="1"/>
  <c r="AP25" i="1"/>
  <c r="AR25" i="1" s="1"/>
  <c r="AM25" i="1"/>
  <c r="AL25" i="1"/>
  <c r="AN25" i="1" s="1"/>
  <c r="AI25" i="1"/>
  <c r="AH25" i="1"/>
  <c r="AJ25" i="1" s="1"/>
  <c r="AE25" i="1"/>
  <c r="AD25" i="1"/>
  <c r="AF25" i="1" s="1"/>
  <c r="AA25" i="1"/>
  <c r="Z25" i="1"/>
  <c r="AB25" i="1" s="1"/>
  <c r="W25" i="1"/>
  <c r="V25" i="1"/>
  <c r="X25" i="1" s="1"/>
  <c r="S25" i="1"/>
  <c r="R25" i="1"/>
  <c r="T25" i="1" s="1"/>
  <c r="O25" i="1"/>
  <c r="N25" i="1"/>
  <c r="P25" i="1" s="1"/>
  <c r="J25" i="1"/>
  <c r="L25" i="1" s="1"/>
  <c r="F25" i="1"/>
  <c r="H25" i="1" s="1"/>
  <c r="AY24" i="1"/>
  <c r="AX24" i="1"/>
  <c r="AZ24" i="1" s="1"/>
  <c r="AU24" i="1"/>
  <c r="AT24" i="1"/>
  <c r="AV24" i="1" s="1"/>
  <c r="AQ24" i="1"/>
  <c r="AP24" i="1"/>
  <c r="AR24" i="1" s="1"/>
  <c r="AM24" i="1"/>
  <c r="AL24" i="1"/>
  <c r="AN24" i="1" s="1"/>
  <c r="AI24" i="1"/>
  <c r="AH24" i="1"/>
  <c r="AJ24" i="1" s="1"/>
  <c r="AE24" i="1"/>
  <c r="AD24" i="1"/>
  <c r="AF24" i="1" s="1"/>
  <c r="AA24" i="1"/>
  <c r="Z24" i="1"/>
  <c r="AB24" i="1" s="1"/>
  <c r="W24" i="1"/>
  <c r="V24" i="1"/>
  <c r="X24" i="1" s="1"/>
  <c r="S24" i="1"/>
  <c r="R24" i="1"/>
  <c r="T24" i="1" s="1"/>
  <c r="O24" i="1"/>
  <c r="N24" i="1"/>
  <c r="P24" i="1" s="1"/>
  <c r="J24" i="1"/>
  <c r="L24" i="1" s="1"/>
  <c r="H24" i="1"/>
  <c r="AY23" i="1"/>
  <c r="AX23" i="1"/>
  <c r="AZ23" i="1" s="1"/>
  <c r="AU23" i="1"/>
  <c r="AT23" i="1"/>
  <c r="AV23" i="1" s="1"/>
  <c r="AQ23" i="1"/>
  <c r="AP23" i="1"/>
  <c r="AR23" i="1" s="1"/>
  <c r="AM23" i="1"/>
  <c r="AL23" i="1"/>
  <c r="AN23" i="1" s="1"/>
  <c r="AI23" i="1"/>
  <c r="AH23" i="1"/>
  <c r="AJ23" i="1" s="1"/>
  <c r="AE23" i="1"/>
  <c r="AD23" i="1"/>
  <c r="AF23" i="1" s="1"/>
  <c r="AA23" i="1"/>
  <c r="Z23" i="1"/>
  <c r="AB23" i="1" s="1"/>
  <c r="W23" i="1"/>
  <c r="V23" i="1"/>
  <c r="X23" i="1" s="1"/>
  <c r="S23" i="1"/>
  <c r="R23" i="1"/>
  <c r="T23" i="1" s="1"/>
  <c r="O23" i="1"/>
  <c r="N23" i="1"/>
  <c r="P23" i="1" s="1"/>
  <c r="J23" i="1"/>
  <c r="L23" i="1" s="1"/>
  <c r="H23" i="1"/>
  <c r="AY22" i="1"/>
  <c r="AX22" i="1"/>
  <c r="AZ22" i="1" s="1"/>
  <c r="AU22" i="1"/>
  <c r="AT22" i="1"/>
  <c r="AV22" i="1" s="1"/>
  <c r="AQ22" i="1"/>
  <c r="AP22" i="1"/>
  <c r="AR22" i="1" s="1"/>
  <c r="AM22" i="1"/>
  <c r="AL22" i="1"/>
  <c r="AN22" i="1" s="1"/>
  <c r="AI22" i="1"/>
  <c r="AH22" i="1"/>
  <c r="AJ22" i="1" s="1"/>
  <c r="AE22" i="1"/>
  <c r="AD22" i="1"/>
  <c r="AF22" i="1" s="1"/>
  <c r="AA22" i="1"/>
  <c r="Z22" i="1"/>
  <c r="AB22" i="1" s="1"/>
  <c r="W22" i="1"/>
  <c r="V22" i="1"/>
  <c r="X22" i="1" s="1"/>
  <c r="S22" i="1"/>
  <c r="R22" i="1"/>
  <c r="T22" i="1" s="1"/>
  <c r="O22" i="1"/>
  <c r="N22" i="1"/>
  <c r="P22" i="1" s="1"/>
  <c r="J22" i="1"/>
  <c r="L22" i="1" s="1"/>
  <c r="H22" i="1"/>
  <c r="AY21" i="1"/>
  <c r="AU21" i="1"/>
  <c r="AT21" i="1"/>
  <c r="AQ21" i="1"/>
  <c r="AP21" i="1"/>
  <c r="AL21" i="1"/>
  <c r="AH21" i="1"/>
  <c r="AE21" i="1"/>
  <c r="AD21" i="1"/>
  <c r="AA21" i="1"/>
  <c r="Z21" i="1"/>
  <c r="W21" i="1"/>
  <c r="V21" i="1"/>
  <c r="S21" i="1"/>
  <c r="R21" i="1"/>
  <c r="O21" i="1"/>
  <c r="N21" i="1"/>
  <c r="P21" i="1" s="1"/>
  <c r="J21" i="1"/>
  <c r="L21" i="1" s="1"/>
  <c r="G21" i="1"/>
  <c r="F21" i="1"/>
  <c r="AZ21" i="1" l="1"/>
  <c r="AZ47" i="1" s="1"/>
  <c r="AX47" i="1"/>
  <c r="AV21" i="1"/>
  <c r="AV47" i="1" s="1"/>
  <c r="AT47" i="1"/>
  <c r="AR21" i="1"/>
  <c r="AR47" i="1" s="1"/>
  <c r="AP47" i="1"/>
  <c r="AN21" i="1"/>
  <c r="AN47" i="1" s="1"/>
  <c r="AL47" i="1"/>
  <c r="AJ21" i="1"/>
  <c r="AJ47" i="1" s="1"/>
  <c r="AH47" i="1"/>
  <c r="AF21" i="1"/>
  <c r="AF47" i="1" s="1"/>
  <c r="AD47" i="1"/>
  <c r="AB21" i="1"/>
  <c r="AB47" i="1" s="1"/>
  <c r="Z47" i="1"/>
  <c r="P47" i="1"/>
  <c r="R47" i="1"/>
  <c r="H21" i="1"/>
  <c r="H47" i="1" s="1"/>
  <c r="F47" i="1"/>
  <c r="T21" i="1"/>
  <c r="T47" i="1" s="1"/>
  <c r="L47" i="1"/>
  <c r="J47" i="1"/>
  <c r="X21" i="1"/>
  <c r="X47" i="1" s="1"/>
  <c r="V47" i="1"/>
  <c r="N47" i="1"/>
</calcChain>
</file>

<file path=xl/sharedStrings.xml><?xml version="1.0" encoding="utf-8"?>
<sst xmlns="http://schemas.openxmlformats.org/spreadsheetml/2006/main" count="225" uniqueCount="112">
  <si>
    <t>Indicador del Proceso de Atención integral del Cáncer de Mama en la mujer</t>
  </si>
  <si>
    <t>AÑO DE PROCESO 2021</t>
  </si>
  <si>
    <t>Datos obtenidos con base en el cierre de información, realizado por la DIS en la fecha señalada en la hoja de notificaciones al final de este archivo.</t>
  </si>
  <si>
    <t>CAMAma 01</t>
  </si>
  <si>
    <t>Numerador</t>
  </si>
  <si>
    <t>Denominador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</si>
  <si>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</si>
  <si>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</si>
  <si>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</si>
  <si>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 y publicación</t>
  </si>
  <si>
    <t>Unidad</t>
  </si>
  <si>
    <t>Unidad Medica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</si>
  <si>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</si>
  <si>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</si>
  <si>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</si>
  <si>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</si>
  <si>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</si>
  <si>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</si>
  <si>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</si>
  <si>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</si>
  <si>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</si>
  <si>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</si>
  <si>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</si>
  <si>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</si>
  <si>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</si>
  <si>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</si>
  <si>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</si>
  <si>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</si>
  <si>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</si>
  <si>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</si>
  <si>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</si>
  <si>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</si>
  <si>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</si>
  <si>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</si>
  <si>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</si>
  <si>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</si>
  <si>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</si>
  <si>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</si>
  <si>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</si>
  <si>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</si>
  <si>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</si>
  <si>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</si>
  <si>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</si>
  <si>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</si>
  <si>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</si>
  <si>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</si>
  <si>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</si>
  <si>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</si>
  <si>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</si>
  <si>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</si>
  <si>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</si>
  <si>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</si>
  <si>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</si>
  <si>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</si>
  <si>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</si>
  <si>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</si>
  <si>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</si>
  <si>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</si>
  <si>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</si>
  <si>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</si>
  <si>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</si>
  <si>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</si>
  <si>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</si>
  <si>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</si>
  <si>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</si>
  <si>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</si>
  <si>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</si>
  <si>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</si>
  <si>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</si>
  <si>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</si>
  <si>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</si>
  <si>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</si>
  <si>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</si>
  <si>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</si>
  <si>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</si>
  <si>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</si>
  <si>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</si>
  <si>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</si>
  <si>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</si>
  <si>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</si>
  <si>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</si>
  <si>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</si>
  <si>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</si>
  <si>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</si>
  <si>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</si>
  <si>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</si>
  <si>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</si>
  <si>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</si>
  <si>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</si>
  <si>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</si>
  <si>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</si>
  <si>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</si>
  <si>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</si>
  <si>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</si>
  <si>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</si>
  <si>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</si>
  <si>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</si>
  <si>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</si>
  <si>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</si>
  <si>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</si>
  <si>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</si>
  <si>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</si>
  <si>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</si>
  <si>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</si>
  <si>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>Unidad Médica</t>
  </si>
  <si>
    <t>Meta Acumulada</t>
  </si>
  <si>
    <t>Rezago</t>
  </si>
  <si>
    <t xml:space="preserve">Diferencia </t>
  </si>
  <si>
    <t>Población de mujeres de 25 a 69 años adscritas a Médico Familiar</t>
  </si>
  <si>
    <t>OOAD</t>
  </si>
  <si>
    <t>Cobertura de Exploración Fisica de Mama en Mujeres de 25 a 69  años</t>
  </si>
  <si>
    <t>Número de mujeres entre 25 y 69 años con exploracion fisica de mama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</si>
</sst>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[$€-2]* #,##0.00_-;\-[$€-2]* #,##0.00_-;_-[$€-2]* &quot;-&quot;??_-"/>
    <numFmt numFmtId="166" formatCode="_-[$€-2]* #,##0.00_-;\-[$€-2]* #,##0.00_-;_-[$€-2]* \-??_-"/>
    <numFmt numFmtId="167" formatCode="0.0"/>
  </numFmts>
  <fonts count="24" x14ac:knownFonts="1">
    <font>
      <sz val="10"/>
      <color theme="1"/>
      <name val="Arial"/>
      <family val="2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8" borderId="0" applyNumberFormat="0" applyBorder="0" applyAlignment="0" applyProtection="0"/>
    <xf numFmtId="0" fontId="9" fillId="20" borderId="8" applyNumberFormat="0" applyAlignment="0" applyProtection="0"/>
    <xf numFmtId="0" fontId="10" fillId="21" borderId="9" applyNumberFormat="0" applyAlignment="0" applyProtection="0"/>
    <xf numFmtId="0" fontId="11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5" borderId="0" applyNumberFormat="0" applyBorder="0" applyAlignment="0" applyProtection="0"/>
    <xf numFmtId="0" fontId="13" fillId="11" borderId="8" applyNumberFormat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ill="0" applyBorder="0" applyAlignment="0" applyProtection="0"/>
    <xf numFmtId="0" fontId="15" fillId="7" borderId="0" applyNumberFormat="0" applyBorder="0" applyAlignment="0" applyProtection="0"/>
    <xf numFmtId="0" fontId="16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7" borderId="11" applyNumberFormat="0" applyAlignment="0" applyProtection="0"/>
    <xf numFmtId="0" fontId="17" fillId="20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12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</cellStyleXfs>
  <cellXfs count="5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5" xfId="0" applyFont="1" applyFill="1" applyBorder="1" applyAlignment="1">
      <alignment horizontal="center" vertical="center"/>
    </xf>
    <xf numFmtId="0" fontId="5" fillId="2" borderId="7" xfId="0" quotePrefix="1" applyFont="1" applyFill="1" applyBorder="1"/>
    <xf numFmtId="0" fontId="0" fillId="2" borderId="5" xfId="0" quotePrefix="1" applyFill="1" applyBorder="1"/>
    <xf numFmtId="0" fontId="0" fillId="2" borderId="5" xfId="0" applyFill="1" applyBorder="1"/>
    <xf numFmtId="3" fontId="0" fillId="2" borderId="5" xfId="0" applyNumberFormat="1" applyFill="1" applyBorder="1" applyAlignment="1">
      <alignment horizontal="right"/>
    </xf>
    <xf numFmtId="3" fontId="0" fillId="4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right"/>
    </xf>
    <xf numFmtId="0" fontId="5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/>
    </xf>
    <xf numFmtId="0" fontId="5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right"/>
    </xf>
    <xf numFmtId="3" fontId="0" fillId="4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0" fillId="5" borderId="0" xfId="0" applyFill="1" applyAlignment="1">
      <alignment horizontal="center"/>
    </xf>
    <xf numFmtId="3" fontId="0" fillId="0" borderId="5" xfId="0" applyNumberFormat="1" applyBorder="1"/>
    <xf numFmtId="0" fontId="2" fillId="28" borderId="5" xfId="0" applyFont="1" applyFill="1" applyBorder="1" applyAlignment="1">
      <alignment horizontal="center" vertical="center"/>
    </xf>
    <xf numFmtId="0" fontId="0" fillId="28" borderId="0" xfId="0" applyFill="1"/>
    <xf numFmtId="0" fontId="0" fillId="28" borderId="0" xfId="0" applyFill="1" applyAlignment="1">
      <alignment horizontal="left"/>
    </xf>
    <xf numFmtId="167" fontId="0" fillId="28" borderId="0" xfId="0" applyNumberFormat="1" applyFill="1"/>
    <xf numFmtId="1" fontId="0" fillId="28" borderId="0" xfId="0" applyNumberFormat="1" applyFill="1"/>
    <xf numFmtId="0" fontId="0" fillId="28" borderId="0" xfId="0" applyFill="1" applyAlignment="1">
      <alignment horizontal="left" vertical="center"/>
    </xf>
    <xf numFmtId="3" fontId="0" fillId="0" borderId="0" xfId="0" applyNumberFormat="1"/>
    <xf numFmtId="167" fontId="0" fillId="0" borderId="0" xfId="0" applyNumberFormat="1"/>
    <xf numFmtId="0" fontId="0" fillId="28" borderId="0" xfId="0" applyFill="1" applyAlignment="1">
      <alignment horizontal="center"/>
    </xf>
    <xf numFmtId="3" fontId="0" fillId="28" borderId="0" xfId="0" applyNumberFormat="1" applyFill="1"/>
    <xf numFmtId="3" fontId="0" fillId="28" borderId="0" xfId="0" applyNumberFormat="1" applyFill="1" applyAlignment="1">
      <alignment horizontal="center"/>
    </xf>
    <xf numFmtId="0" fontId="2" fillId="3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5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uro" xfId="31" xr:uid="{00000000-0005-0000-0000-00001E000000}"/>
    <cellStyle name="Euro 2" xfId="32" xr:uid="{00000000-0005-0000-0000-00001F000000}"/>
    <cellStyle name="Euro 3" xfId="33" xr:uid="{00000000-0005-0000-0000-000020000000}"/>
    <cellStyle name="Euro 4" xfId="34" xr:uid="{00000000-0005-0000-0000-000021000000}"/>
    <cellStyle name="Incorrecto 2" xfId="35" xr:uid="{00000000-0005-0000-0000-000022000000}"/>
    <cellStyle name="Neutral 2" xfId="36" xr:uid="{00000000-0005-0000-0000-000023000000}"/>
    <cellStyle name="Normal" xfId="0" builtinId="0"/>
    <cellStyle name="Normal 10" xfId="37" xr:uid="{00000000-0005-0000-0000-000025000000}"/>
    <cellStyle name="Normal 2" xfId="38" xr:uid="{00000000-0005-0000-0000-000026000000}"/>
    <cellStyle name="Normal 2 2" xfId="39" xr:uid="{00000000-0005-0000-0000-000027000000}"/>
    <cellStyle name="Normal 28" xfId="40" xr:uid="{00000000-0005-0000-0000-000028000000}"/>
    <cellStyle name="Normal 3" xfId="41" xr:uid="{00000000-0005-0000-0000-000029000000}"/>
    <cellStyle name="Normal 4" xfId="42" xr:uid="{00000000-0005-0000-0000-00002A000000}"/>
    <cellStyle name="Normal 5" xfId="43" xr:uid="{00000000-0005-0000-0000-00002B000000}"/>
    <cellStyle name="Normal 6" xfId="44" xr:uid="{00000000-0005-0000-0000-00002C000000}"/>
    <cellStyle name="Normal 74" xfId="45" xr:uid="{00000000-0005-0000-0000-00002D000000}"/>
    <cellStyle name="Notas 2" xfId="46" xr:uid="{00000000-0005-0000-0000-00002E000000}"/>
    <cellStyle name="Salida 2" xfId="47" xr:uid="{00000000-0005-0000-0000-00002F000000}"/>
    <cellStyle name="Texto de advertencia 2" xfId="48" xr:uid="{00000000-0005-0000-0000-000030000000}"/>
    <cellStyle name="Texto explicativo 2" xfId="49" xr:uid="{00000000-0005-0000-0000-000031000000}"/>
    <cellStyle name="Título 1 2" xfId="50" xr:uid="{00000000-0005-0000-0000-000032000000}"/>
    <cellStyle name="Título 2 2" xfId="51" xr:uid="{00000000-0005-0000-0000-000033000000}"/>
    <cellStyle name="Título 3 2" xfId="52" xr:uid="{00000000-0005-0000-0000-000034000000}"/>
    <cellStyle name="Título 4" xfId="53" xr:uid="{00000000-0005-0000-0000-000035000000}"/>
    <cellStyle name="Total 2" xfId="54" xr:uid="{00000000-0005-0000-0000-000036000000}"/>
  </cellStyles>
  <dxfs count="48"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4070686816322E-2"/>
          <c:y val="6.0659813356663747E-2"/>
          <c:w val="0.90157069496747688"/>
          <c:h val="0.725318241469816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'CAMA EXPLORACIÓN FISICA'!$H$58</c:f>
              <c:strCache>
                <c:ptCount val="1"/>
                <c:pt idx="0">
                  <c:v>Logro Acumulado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8.31219014289881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6E-4D91-B675-253930AECC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EXPLORACIÓN FISICA'!$I$57:$J$57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'CAMA EXPLORACIÓN FISICA'!$I$58:$J$58</c:f>
              <c:numCache>
                <c:formatCode>#,##0</c:formatCode>
                <c:ptCount val="2"/>
                <c:pt idx="0">
                  <c:v>8577</c:v>
                </c:pt>
                <c:pt idx="1">
                  <c:v>18585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7-4DA0-9D85-781C08CB1322}"/>
            </c:ext>
          </c:extLst>
        </c:ser>
        <c:ser>
          <c:idx val="1"/>
          <c:order val="1"/>
          <c:tx>
            <c:strRef>
              <c:f>'CAMA EXPLORACIÓN FISICA'!$H$59</c:f>
              <c:strCache>
                <c:ptCount val="1"/>
                <c:pt idx="0">
                  <c:v>Meta Acumulada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EXPLORACIÓN FISICA'!$I$57:$J$57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'CAMA EXPLORACIÓN FISICA'!$I$59:$J$59</c:f>
              <c:numCache>
                <c:formatCode>#,##0</c:formatCode>
                <c:ptCount val="2"/>
                <c:pt idx="0">
                  <c:v>10313</c:v>
                </c:pt>
                <c:pt idx="1">
                  <c:v>20625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7-4DA0-9D85-781C08CB1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52768"/>
        <c:axId val="157296896"/>
      </c:barChart>
      <c:lineChart>
        <c:grouping val="standard"/>
        <c:varyColors val="0"/>
        <c:ser>
          <c:idx val="2"/>
          <c:order val="2"/>
          <c:tx>
            <c:strRef>
              <c:f>'CAMA EXPLORACIÓN FISICA'!$H$60</c:f>
              <c:strCache>
                <c:ptCount val="1"/>
                <c:pt idx="0">
                  <c:v>Cobertura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'CAMA EXPLORACIÓN FISICA'!$I$57:$J$57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'CAMA EXPLORACIÓN FISICA'!$I$60:$J$60</c:f>
              <c:numCache>
                <c:formatCode>0.0</c:formatCode>
                <c:ptCount val="2"/>
                <c:pt idx="0">
                  <c:v>4.8</c:v>
                </c:pt>
                <c:pt idx="1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4-416C-B465-1E9D20995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25184"/>
        <c:axId val="157323264"/>
      </c:lineChart>
      <c:catAx>
        <c:axId val="15715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57296896"/>
        <c:crosses val="autoZero"/>
        <c:auto val="1"/>
        <c:lblAlgn val="ctr"/>
        <c:lblOffset val="100"/>
        <c:noMultiLvlLbl val="0"/>
      </c:catAx>
      <c:valAx>
        <c:axId val="1572968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57152768"/>
        <c:crosses val="autoZero"/>
        <c:crossBetween val="between"/>
      </c:valAx>
      <c:valAx>
        <c:axId val="15732326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157325184"/>
        <c:crosses val="max"/>
        <c:crossBetween val="between"/>
      </c:valAx>
      <c:catAx>
        <c:axId val="157325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3232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Grafico!$E$4</c:f>
              <c:strCache>
                <c:ptCount val="1"/>
                <c:pt idx="0">
                  <c:v>Cobertura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2E33-408A-9F00-9F333BC1AC7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2E33-408A-9F00-9F333BC1AC7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2E33-408A-9F00-9F333BC1AC78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2E33-408A-9F00-9F333BC1AC78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2E33-408A-9F00-9F333BC1AC78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2E33-408A-9F00-9F333BC1AC7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2E33-408A-9F00-9F333BC1AC78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2E33-408A-9F00-9F333BC1AC78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2E33-408A-9F00-9F333BC1AC78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2E33-408A-9F00-9F333BC1AC78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5-2E33-408A-9F00-9F333BC1AC78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7-2E33-408A-9F00-9F333BC1AC78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9-2E33-408A-9F00-9F333BC1AC78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B-2E33-408A-9F00-9F333BC1AC78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D-2E33-408A-9F00-9F333BC1AC78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F-2E33-408A-9F00-9F333BC1AC78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1-2E33-408A-9F00-9F333BC1AC78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3-2E33-408A-9F00-9F333BC1AC78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5-2E33-408A-9F00-9F333BC1AC78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7-2E33-408A-9F00-9F333BC1AC78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9-2E33-408A-9F00-9F333BC1AC78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B-2E33-408A-9F00-9F333BC1AC78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D-2E33-408A-9F00-9F333BC1AC78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F-2E33-408A-9F00-9F333BC1AC78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31-2E33-408A-9F00-9F333BC1AC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Grafico!$B$5:$B$29</c:f>
              <c:strCache>
                <c:ptCount val="25"/>
                <c:pt idx="0">
                  <c:v>UMF 21 PIMIENTILLO</c:v>
                </c:pt>
                <c:pt idx="1">
                  <c:v>HGSMF 8 TUXPAN</c:v>
                </c:pt>
                <c:pt idx="2">
                  <c:v>UMF 12 AUTAN</c:v>
                </c:pt>
                <c:pt idx="3">
                  <c:v>HGSMF 6 ACAPONETA</c:v>
                </c:pt>
                <c:pt idx="4">
                  <c:v>HGSMF 15 LA VARAS</c:v>
                </c:pt>
                <c:pt idx="5">
                  <c:v>UMF 4 VILLA HIDALGO</c:v>
                </c:pt>
                <c:pt idx="6">
                  <c:v>UMF 13 SAN BLAS</c:v>
                </c:pt>
                <c:pt idx="7">
                  <c:v>UMF 24 TEPIC</c:v>
                </c:pt>
                <c:pt idx="8">
                  <c:v>UMF 26 XALISCO</c:v>
                </c:pt>
                <c:pt idx="9">
                  <c:v>UMF 5 TEPIC</c:v>
                </c:pt>
                <c:pt idx="10">
                  <c:v>UMF 16 LA PEÑITA</c:v>
                </c:pt>
                <c:pt idx="11">
                  <c:v>UMF 9 RUIZ</c:v>
                </c:pt>
                <c:pt idx="12">
                  <c:v>HGZMF 10 S. IXCUINTLA</c:v>
                </c:pt>
                <c:pt idx="13">
                  <c:v>UMF 11 YAGO</c:v>
                </c:pt>
                <c:pt idx="14">
                  <c:v>UMF 14 COMPOSTELA</c:v>
                </c:pt>
                <c:pt idx="15">
                  <c:v>UMF 3 CORA</c:v>
                </c:pt>
                <c:pt idx="16">
                  <c:v>UMF 2 FCO.MADERO</c:v>
                </c:pt>
                <c:pt idx="17">
                  <c:v>UMF 18 IXTLAN RIO</c:v>
                </c:pt>
                <c:pt idx="18">
                  <c:v>UMF 25 TEPIC</c:v>
                </c:pt>
                <c:pt idx="19">
                  <c:v>UMF 20 TEPIC</c:v>
                </c:pt>
                <c:pt idx="20">
                  <c:v>UMF 17 AHUACATLAN</c:v>
                </c:pt>
                <c:pt idx="21">
                  <c:v>UMF 7 TECUALA</c:v>
                </c:pt>
                <c:pt idx="22">
                  <c:v>UMF 19 MEZCALES</c:v>
                </c:pt>
                <c:pt idx="23">
                  <c:v>UMF 22 SAN JUAN ABAJO</c:v>
                </c:pt>
                <c:pt idx="24">
                  <c:v>UMF 27 SAN JOSÉ DEL VALLE</c:v>
                </c:pt>
              </c:strCache>
            </c:strRef>
          </c:cat>
          <c:val>
            <c:numRef>
              <c:f>Grafico!$E$5:$E$29</c:f>
              <c:numCache>
                <c:formatCode>0.0</c:formatCode>
                <c:ptCount val="25"/>
                <c:pt idx="0">
                  <c:v>34.523809523809526</c:v>
                </c:pt>
                <c:pt idx="1">
                  <c:v>32.163369495851946</c:v>
                </c:pt>
                <c:pt idx="2">
                  <c:v>30.60921248142645</c:v>
                </c:pt>
                <c:pt idx="3">
                  <c:v>26.756352765321374</c:v>
                </c:pt>
                <c:pt idx="4">
                  <c:v>26.561175473297542</c:v>
                </c:pt>
                <c:pt idx="5">
                  <c:v>26.264591439688715</c:v>
                </c:pt>
                <c:pt idx="6">
                  <c:v>26.071213035606519</c:v>
                </c:pt>
                <c:pt idx="7">
                  <c:v>25.858637191377632</c:v>
                </c:pt>
                <c:pt idx="8">
                  <c:v>23.747775235189422</c:v>
                </c:pt>
                <c:pt idx="9">
                  <c:v>23.372034326097932</c:v>
                </c:pt>
                <c:pt idx="10">
                  <c:v>22.374624946420916</c:v>
                </c:pt>
                <c:pt idx="11">
                  <c:v>21.184631803628601</c:v>
                </c:pt>
                <c:pt idx="12">
                  <c:v>19.982416478271791</c:v>
                </c:pt>
                <c:pt idx="13">
                  <c:v>19.969278033794161</c:v>
                </c:pt>
                <c:pt idx="14">
                  <c:v>19.012899607403252</c:v>
                </c:pt>
                <c:pt idx="15">
                  <c:v>18.596491228070175</c:v>
                </c:pt>
                <c:pt idx="16">
                  <c:v>18.299881936245573</c:v>
                </c:pt>
                <c:pt idx="17">
                  <c:v>16.477272727272727</c:v>
                </c:pt>
                <c:pt idx="18">
                  <c:v>16.319555697960055</c:v>
                </c:pt>
                <c:pt idx="19">
                  <c:v>13.917525773195877</c:v>
                </c:pt>
                <c:pt idx="20">
                  <c:v>13.631807550952221</c:v>
                </c:pt>
                <c:pt idx="21">
                  <c:v>12.602607436021247</c:v>
                </c:pt>
                <c:pt idx="22">
                  <c:v>10.32783253959464</c:v>
                </c:pt>
                <c:pt idx="23">
                  <c:v>6.6213921901528012</c:v>
                </c:pt>
                <c:pt idx="24">
                  <c:v>6.357745445653503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2E33-408A-9F00-9F333BC1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872960"/>
        <c:axId val="166960512"/>
      </c:barChart>
      <c:catAx>
        <c:axId val="166872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66960512"/>
        <c:crosses val="autoZero"/>
        <c:auto val="1"/>
        <c:lblAlgn val="ctr"/>
        <c:lblOffset val="100"/>
        <c:noMultiLvlLbl val="0"/>
      </c:catAx>
      <c:valAx>
        <c:axId val="1669605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668729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Grafico!$F$4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E03D-4260-8B9D-E49667B1D84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03D-4260-8B9D-E49667B1D84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E03D-4260-8B9D-E49667B1D84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E03D-4260-8B9D-E49667B1D840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E03D-4260-8B9D-E49667B1D840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E03D-4260-8B9D-E49667B1D840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E03D-4260-8B9D-E49667B1D840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E03D-4260-8B9D-E49667B1D840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1-E03D-4260-8B9D-E49667B1D840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3-E03D-4260-8B9D-E49667B1D840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E03D-4260-8B9D-E49667B1D840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7-E03D-4260-8B9D-E49667B1D840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9-E03D-4260-8B9D-E49667B1D840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B-E03D-4260-8B9D-E49667B1D840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D-E03D-4260-8B9D-E49667B1D84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E03D-4260-8B9D-E49667B1D84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E03D-4260-8B9D-E49667B1D84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E03D-4260-8B9D-E49667B1D84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E03D-4260-8B9D-E49667B1D84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E03D-4260-8B9D-E49667B1D84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E03D-4260-8B9D-E49667B1D84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E03D-4260-8B9D-E49667B1D84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E03D-4260-8B9D-E49667B1D84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E03D-4260-8B9D-E49667B1D84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E03D-4260-8B9D-E49667B1D8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Grafico!$B$5:$B$29</c:f>
              <c:strCache>
                <c:ptCount val="25"/>
                <c:pt idx="0">
                  <c:v>UMF 21 PIMIENTILLO</c:v>
                </c:pt>
                <c:pt idx="1">
                  <c:v>HGSMF 8 TUXPAN</c:v>
                </c:pt>
                <c:pt idx="2">
                  <c:v>UMF 12 AUTAN</c:v>
                </c:pt>
                <c:pt idx="3">
                  <c:v>HGSMF 6 ACAPONETA</c:v>
                </c:pt>
                <c:pt idx="4">
                  <c:v>HGSMF 15 LA VARAS</c:v>
                </c:pt>
                <c:pt idx="5">
                  <c:v>UMF 4 VILLA HIDALGO</c:v>
                </c:pt>
                <c:pt idx="6">
                  <c:v>UMF 13 SAN BLAS</c:v>
                </c:pt>
                <c:pt idx="7">
                  <c:v>UMF 24 TEPIC</c:v>
                </c:pt>
                <c:pt idx="8">
                  <c:v>UMF 26 XALISCO</c:v>
                </c:pt>
                <c:pt idx="9">
                  <c:v>UMF 5 TEPIC</c:v>
                </c:pt>
                <c:pt idx="10">
                  <c:v>UMF 16 LA PEÑITA</c:v>
                </c:pt>
                <c:pt idx="11">
                  <c:v>UMF 9 RUIZ</c:v>
                </c:pt>
                <c:pt idx="12">
                  <c:v>HGZMF 10 S. IXCUINTLA</c:v>
                </c:pt>
                <c:pt idx="13">
                  <c:v>UMF 11 YAGO</c:v>
                </c:pt>
                <c:pt idx="14">
                  <c:v>UMF 14 COMPOSTELA</c:v>
                </c:pt>
                <c:pt idx="15">
                  <c:v>UMF 3 CORA</c:v>
                </c:pt>
                <c:pt idx="16">
                  <c:v>UMF 2 FCO.MADERO</c:v>
                </c:pt>
                <c:pt idx="17">
                  <c:v>UMF 18 IXTLAN RIO</c:v>
                </c:pt>
                <c:pt idx="18">
                  <c:v>UMF 25 TEPIC</c:v>
                </c:pt>
                <c:pt idx="19">
                  <c:v>UMF 20 TEPIC</c:v>
                </c:pt>
                <c:pt idx="20">
                  <c:v>UMF 17 AHUACATLAN</c:v>
                </c:pt>
                <c:pt idx="21">
                  <c:v>UMF 7 TECUALA</c:v>
                </c:pt>
                <c:pt idx="22">
                  <c:v>UMF 19 MEZCALES</c:v>
                </c:pt>
                <c:pt idx="23">
                  <c:v>UMF 22 SAN JUAN ABAJO</c:v>
                </c:pt>
                <c:pt idx="24">
                  <c:v>UMF 27 SAN JOSÉ DEL VALLE</c:v>
                </c:pt>
              </c:strCache>
            </c:strRef>
          </c:cat>
          <c:val>
            <c:numRef>
              <c:f>Grafico!$F$5:$F$29</c:f>
              <c:numCache>
                <c:formatCode>0</c:formatCode>
                <c:ptCount val="25"/>
                <c:pt idx="0">
                  <c:v>-19.024000000000001</c:v>
                </c:pt>
                <c:pt idx="1">
                  <c:v>-421.36799999999994</c:v>
                </c:pt>
                <c:pt idx="2">
                  <c:v>-49.864000000000004</c:v>
                </c:pt>
                <c:pt idx="3">
                  <c:v>-142.75199999999995</c:v>
                </c:pt>
                <c:pt idx="4">
                  <c:v>-118.952</c:v>
                </c:pt>
                <c:pt idx="5">
                  <c:v>-47.255999999999972</c:v>
                </c:pt>
                <c:pt idx="6">
                  <c:v>-47.575999999999965</c:v>
                </c:pt>
                <c:pt idx="7">
                  <c:v>-1255.5680000000011</c:v>
                </c:pt>
                <c:pt idx="8">
                  <c:v>-43.088000000000193</c:v>
                </c:pt>
                <c:pt idx="9">
                  <c:v>-23.856000000000222</c:v>
                </c:pt>
                <c:pt idx="10">
                  <c:v>19</c:v>
                </c:pt>
                <c:pt idx="11">
                  <c:v>37.767999999999972</c:v>
                </c:pt>
                <c:pt idx="12">
                  <c:v>256.18399999999997</c:v>
                </c:pt>
                <c:pt idx="13">
                  <c:v>21</c:v>
                </c:pt>
                <c:pt idx="14">
                  <c:v>149.31200000000001</c:v>
                </c:pt>
                <c:pt idx="15">
                  <c:v>39</c:v>
                </c:pt>
                <c:pt idx="16">
                  <c:v>124.51199999999994</c:v>
                </c:pt>
                <c:pt idx="17">
                  <c:v>212.97599999999989</c:v>
                </c:pt>
                <c:pt idx="18">
                  <c:v>1288.4319999999998</c:v>
                </c:pt>
                <c:pt idx="19">
                  <c:v>108.048</c:v>
                </c:pt>
                <c:pt idx="20">
                  <c:v>286.37599999999986</c:v>
                </c:pt>
                <c:pt idx="21">
                  <c:v>219.47199999999998</c:v>
                </c:pt>
                <c:pt idx="22">
                  <c:v>2324.4560000000001</c:v>
                </c:pt>
                <c:pt idx="23">
                  <c:v>390.59199999999998</c:v>
                </c:pt>
                <c:pt idx="24">
                  <c:v>2755.0559999999996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E03D-4260-8B9D-E49667B1D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312000"/>
        <c:axId val="167350272"/>
      </c:barChart>
      <c:catAx>
        <c:axId val="16731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67350272"/>
        <c:crosses val="autoZero"/>
        <c:auto val="1"/>
        <c:lblAlgn val="ctr"/>
        <c:lblOffset val="100"/>
        <c:noMultiLvlLbl val="0"/>
      </c:catAx>
      <c:valAx>
        <c:axId val="1673502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673120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62</xdr:row>
      <xdr:rowOff>152400</xdr:rowOff>
    </xdr:from>
    <xdr:to>
      <xdr:col>18</xdr:col>
      <xdr:colOff>95250</xdr:colOff>
      <xdr:row>79</xdr:row>
      <xdr:rowOff>142875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221143</xdr:colOff>
      <xdr:row>7</xdr:row>
      <xdr:rowOff>24434</xdr:rowOff>
    </xdr:from>
    <xdr:to>
      <xdr:col>17</xdr:col>
      <xdr:colOff>745018</xdr:colOff>
      <xdr:row>26</xdr:row>
      <xdr:rowOff>151986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DBFC556B-68AF-46AD-80DA-141B57D83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2</xdr:row>
      <xdr:rowOff>157370</xdr:rowOff>
    </xdr:from>
    <xdr:to>
      <xdr:col>17</xdr:col>
      <xdr:colOff>629478</xdr:colOff>
      <xdr:row>6</xdr:row>
      <xdr:rowOff>157370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D428096-A197-4E05-864E-6CF7886F3A87}"/>
            </a:ext>
          </a:extLst>
        </xdr:cNvPr>
        <xdr:cNvSpPr txBox="1"/>
      </xdr:nvSpPr>
      <xdr:spPr>
        <a:xfrm>
          <a:off x="7634495" y="481220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tamizaje de primera vez de Cancer de Mama</a:t>
          </a:r>
          <a:r>
            <a:rPr lang="es-MX" sz="1600" baseline="0"/>
            <a:t> a traves de exploracion fisica</a:t>
          </a:r>
          <a:r>
            <a:rPr lang="es-MX" sz="1600"/>
            <a:t>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298168</xdr:colOff>
      <xdr:row>29</xdr:row>
      <xdr:rowOff>0</xdr:rowOff>
    </xdr:from>
    <xdr:to>
      <xdr:col>18</xdr:col>
      <xdr:colOff>8276</xdr:colOff>
      <xdr:row>33</xdr:row>
      <xdr:rowOff>0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6A8FF7D5-F680-48FD-93EA-814568F16D07}"/>
            </a:ext>
          </a:extLst>
        </xdr:cNvPr>
        <xdr:cNvSpPr txBox="1"/>
      </xdr:nvSpPr>
      <xdr:spPr>
        <a:xfrm>
          <a:off x="7775293" y="4695825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9</xdr:col>
      <xdr:colOff>438150</xdr:colOff>
      <xdr:row>33</xdr:row>
      <xdr:rowOff>114300</xdr:rowOff>
    </xdr:from>
    <xdr:to>
      <xdr:col>18</xdr:col>
      <xdr:colOff>200025</xdr:colOff>
      <xdr:row>53</xdr:row>
      <xdr:rowOff>79927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B460F1EF-E3C7-4C11-AB35-06FF27935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9"/>
  <sheetViews>
    <sheetView tabSelected="1" zoomScaleNormal="100" workbookViewId="0">
      <selection activeCell="K4" sqref="K4"/>
    </sheetView>
  </sheetViews>
  <sheetFormatPr baseColWidth="10" defaultRowHeight="12.75" x14ac:dyDescent="0.2"/>
  <cols>
    <col min="1" max="1" width="3.140625" customWidth="1"/>
    <col min="2" max="2" width="15.5703125" customWidth="1"/>
    <col min="3" max="3" width="29" customWidth="1"/>
    <col min="4" max="36" width="11.42578125" customWidth="1"/>
  </cols>
  <sheetData>
    <row r="1" spans="1:5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">
      <c r="A7" s="1"/>
      <c r="B7" s="1"/>
      <c r="C7" s="1"/>
      <c r="D7" s="1"/>
      <c r="E7" s="1"/>
      <c r="F7" s="1"/>
      <c r="G7" s="3" t="s">
        <v>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"/>
      <c r="B8" s="1"/>
      <c r="C8" s="1"/>
      <c r="D8" s="1"/>
      <c r="E8" s="1"/>
      <c r="F8" s="1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">
      <c r="A9" s="1"/>
      <c r="B9" s="45" t="s">
        <v>2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">
      <c r="A10" s="1"/>
      <c r="B10" s="3" t="s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">
      <c r="A11" s="1"/>
      <c r="B11" s="3" t="s">
        <v>110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">
      <c r="A13" s="1"/>
      <c r="B13" s="3" t="s">
        <v>4</v>
      </c>
      <c r="C13" s="1" t="s">
        <v>111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">
      <c r="A14" s="1"/>
      <c r="B14" s="3" t="s">
        <v>5</v>
      </c>
      <c r="C14" s="1" t="s">
        <v>108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">
      <c r="A15" s="1"/>
      <c r="B15" s="3" t="s">
        <v>6</v>
      </c>
      <c r="C15" s="1" t="s">
        <v>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x14ac:dyDescent="0.2">
      <c r="A17" s="1"/>
      <c r="B17" s="2" t="s">
        <v>8</v>
      </c>
      <c r="C17" s="4" t="s">
        <v>9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x14ac:dyDescent="0.2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x14ac:dyDescent="0.2">
      <c r="A19" s="1"/>
      <c r="B19" s="46" t="s">
        <v>10</v>
      </c>
      <c r="C19" s="46" t="s">
        <v>11</v>
      </c>
      <c r="D19" s="46" t="s">
        <v>12</v>
      </c>
      <c r="E19" s="48" t="s">
        <v>13</v>
      </c>
      <c r="F19" s="49"/>
      <c r="G19" s="49"/>
      <c r="H19" s="50"/>
      <c r="I19" s="48" t="s">
        <v>14</v>
      </c>
      <c r="J19" s="49"/>
      <c r="K19" s="49"/>
      <c r="L19" s="50"/>
      <c r="M19" s="48" t="s">
        <v>15</v>
      </c>
      <c r="N19" s="49"/>
      <c r="O19" s="49"/>
      <c r="P19" s="50"/>
      <c r="Q19" s="48" t="s">
        <v>16</v>
      </c>
      <c r="R19" s="49"/>
      <c r="S19" s="49"/>
      <c r="T19" s="50"/>
      <c r="U19" s="48" t="s">
        <v>17</v>
      </c>
      <c r="V19" s="49"/>
      <c r="W19" s="49"/>
      <c r="X19" s="50"/>
      <c r="Y19" s="48" t="s">
        <v>18</v>
      </c>
      <c r="Z19" s="49"/>
      <c r="AA19" s="49"/>
      <c r="AB19" s="50"/>
      <c r="AC19" s="48" t="s">
        <v>19</v>
      </c>
      <c r="AD19" s="49"/>
      <c r="AE19" s="49"/>
      <c r="AF19" s="50"/>
      <c r="AG19" s="48" t="s">
        <v>20</v>
      </c>
      <c r="AH19" s="49"/>
      <c r="AI19" s="49"/>
      <c r="AJ19" s="50"/>
      <c r="AK19" s="48" t="s">
        <v>21</v>
      </c>
      <c r="AL19" s="49"/>
      <c r="AM19" s="49"/>
      <c r="AN19" s="50"/>
      <c r="AO19" s="48" t="s">
        <v>22</v>
      </c>
      <c r="AP19" s="49"/>
      <c r="AQ19" s="49"/>
      <c r="AR19" s="50"/>
      <c r="AS19" s="48" t="s">
        <v>23</v>
      </c>
      <c r="AT19" s="49"/>
      <c r="AU19" s="49"/>
      <c r="AV19" s="50"/>
      <c r="AW19" s="51" t="s">
        <v>24</v>
      </c>
      <c r="AX19" s="51"/>
      <c r="AY19" s="51"/>
      <c r="AZ19" s="51"/>
    </row>
    <row r="20" spans="1:52" x14ac:dyDescent="0.2">
      <c r="A20" s="1"/>
      <c r="B20" s="47"/>
      <c r="C20" s="47"/>
      <c r="D20" s="47"/>
      <c r="E20" s="6" t="s">
        <v>25</v>
      </c>
      <c r="F20" s="6" t="s">
        <v>26</v>
      </c>
      <c r="G20" s="6" t="s">
        <v>27</v>
      </c>
      <c r="H20" s="6" t="s">
        <v>28</v>
      </c>
      <c r="I20" s="6" t="s">
        <v>25</v>
      </c>
      <c r="J20" s="6" t="s">
        <v>26</v>
      </c>
      <c r="K20" s="6" t="s">
        <v>27</v>
      </c>
      <c r="L20" s="6" t="s">
        <v>28</v>
      </c>
      <c r="M20" s="6" t="s">
        <v>25</v>
      </c>
      <c r="N20" s="6" t="s">
        <v>26</v>
      </c>
      <c r="O20" s="6" t="s">
        <v>27</v>
      </c>
      <c r="P20" s="6" t="s">
        <v>28</v>
      </c>
      <c r="Q20" s="6" t="s">
        <v>25</v>
      </c>
      <c r="R20" s="6" t="s">
        <v>26</v>
      </c>
      <c r="S20" s="6" t="s">
        <v>27</v>
      </c>
      <c r="T20" s="6" t="s">
        <v>28</v>
      </c>
      <c r="U20" s="6" t="s">
        <v>25</v>
      </c>
      <c r="V20" s="6" t="s">
        <v>26</v>
      </c>
      <c r="W20" s="6" t="s">
        <v>27</v>
      </c>
      <c r="X20" s="6" t="s">
        <v>28</v>
      </c>
      <c r="Y20" s="6" t="s">
        <v>25</v>
      </c>
      <c r="Z20" s="6" t="s">
        <v>26</v>
      </c>
      <c r="AA20" s="6" t="s">
        <v>27</v>
      </c>
      <c r="AB20" s="6" t="s">
        <v>28</v>
      </c>
      <c r="AC20" s="6" t="s">
        <v>25</v>
      </c>
      <c r="AD20" s="6" t="s">
        <v>26</v>
      </c>
      <c r="AE20" s="6" t="s">
        <v>27</v>
      </c>
      <c r="AF20" s="6" t="s">
        <v>28</v>
      </c>
      <c r="AG20" s="6" t="s">
        <v>25</v>
      </c>
      <c r="AH20" s="6" t="s">
        <v>26</v>
      </c>
      <c r="AI20" s="6" t="s">
        <v>27</v>
      </c>
      <c r="AJ20" s="6" t="s">
        <v>28</v>
      </c>
      <c r="AK20" s="6" t="s">
        <v>25</v>
      </c>
      <c r="AL20" s="6" t="s">
        <v>26</v>
      </c>
      <c r="AM20" s="6" t="s">
        <v>27</v>
      </c>
      <c r="AN20" s="6" t="s">
        <v>28</v>
      </c>
      <c r="AO20" s="6" t="s">
        <v>25</v>
      </c>
      <c r="AP20" s="6" t="s">
        <v>26</v>
      </c>
      <c r="AQ20" s="6" t="s">
        <v>27</v>
      </c>
      <c r="AR20" s="6" t="s">
        <v>28</v>
      </c>
      <c r="AS20" s="6" t="s">
        <v>25</v>
      </c>
      <c r="AT20" s="6" t="s">
        <v>26</v>
      </c>
      <c r="AU20" s="6" t="s">
        <v>27</v>
      </c>
      <c r="AV20" s="6" t="s">
        <v>28</v>
      </c>
      <c r="AW20" s="6" t="s">
        <v>25</v>
      </c>
      <c r="AX20" s="6" t="s">
        <v>26</v>
      </c>
      <c r="AY20" s="6" t="s">
        <v>27</v>
      </c>
      <c r="AZ20" s="6" t="s">
        <v>28</v>
      </c>
    </row>
    <row r="21" spans="1:52" x14ac:dyDescent="0.2">
      <c r="A21" s="7" t="s">
        <v>29</v>
      </c>
      <c r="B21" s="8" t="s">
        <v>30</v>
      </c>
      <c r="C21" s="9" t="s">
        <v>31</v>
      </c>
      <c r="D21" s="33">
        <v>48953</v>
      </c>
      <c r="E21" s="11">
        <v>3239</v>
      </c>
      <c r="F21" s="12">
        <f>$B$52*D21/100</f>
        <v>2839.2739999999994</v>
      </c>
      <c r="G21" s="13">
        <f>E21*100/D21</f>
        <v>6.6165505689130386</v>
      </c>
      <c r="H21" s="12">
        <f>F21-E21</f>
        <v>-399.72600000000057</v>
      </c>
      <c r="I21" s="11">
        <v>7294</v>
      </c>
      <c r="J21" s="12">
        <f>$B$53*D21/100</f>
        <v>5678.5479999999989</v>
      </c>
      <c r="K21" s="13">
        <f>I21*100/D21</f>
        <v>14.900006128327171</v>
      </c>
      <c r="L21" s="14">
        <f>J21-I21</f>
        <v>-1615.4520000000011</v>
      </c>
      <c r="M21" s="11">
        <v>9525</v>
      </c>
      <c r="N21" s="12">
        <f>$B$54*D21/100</f>
        <v>8517.8220000000001</v>
      </c>
      <c r="O21" s="13">
        <f>M21*100/D21</f>
        <v>19.457438767797683</v>
      </c>
      <c r="P21" s="14">
        <f>N21-M21</f>
        <v>-1007.1779999999999</v>
      </c>
      <c r="Q21" s="11">
        <v>13781</v>
      </c>
      <c r="R21" s="12">
        <f>$B$55*D21/100</f>
        <v>11357.095999999998</v>
      </c>
      <c r="S21" s="13">
        <f>Q21*100/D21</f>
        <v>28.15149224766613</v>
      </c>
      <c r="T21" s="14">
        <f>R21-Q21</f>
        <v>-2423.9040000000023</v>
      </c>
      <c r="U21" s="11">
        <v>15251</v>
      </c>
      <c r="V21" s="12">
        <f>$B$56*D21/100</f>
        <v>14196.37</v>
      </c>
      <c r="W21" s="13">
        <f>U21*100/D21</f>
        <v>31.154372561436478</v>
      </c>
      <c r="X21" s="12">
        <f>V21-U21</f>
        <v>-1054.6299999999992</v>
      </c>
      <c r="Y21" s="11">
        <v>17962</v>
      </c>
      <c r="Z21" s="10">
        <f>$B$57*D21/100</f>
        <v>17035.644</v>
      </c>
      <c r="AA21" s="13">
        <f>Y21*100/D21</f>
        <v>36.692337548260575</v>
      </c>
      <c r="AB21" s="12">
        <f>Z21-Y21</f>
        <v>-926.35599999999977</v>
      </c>
      <c r="AC21" s="15">
        <v>21555</v>
      </c>
      <c r="AD21" s="10">
        <f>$B$58*D21/100</f>
        <v>19874.918000000001</v>
      </c>
      <c r="AE21" s="13">
        <f>AC21*100/D21</f>
        <v>44.032030723346885</v>
      </c>
      <c r="AF21" s="12">
        <f>AD21-AC21</f>
        <v>-1680.0819999999985</v>
      </c>
      <c r="AG21" s="15"/>
      <c r="AH21" s="10">
        <f>$B$59*D21/100</f>
        <v>22714.191999999995</v>
      </c>
      <c r="AI21" s="13">
        <f>AG21*100/D21</f>
        <v>0</v>
      </c>
      <c r="AJ21" s="12">
        <f>AH21-AG21</f>
        <v>22714.191999999995</v>
      </c>
      <c r="AK21" s="15">
        <v>24400</v>
      </c>
      <c r="AL21" s="10">
        <f>$B$60*D21/100</f>
        <v>25553.465999999997</v>
      </c>
      <c r="AM21" s="13">
        <f>AK21*100/D21</f>
        <v>49.843727657140519</v>
      </c>
      <c r="AN21" s="12">
        <f>AL21-AK21</f>
        <v>1153.4659999999967</v>
      </c>
      <c r="AO21" s="15"/>
      <c r="AP21" s="10">
        <f>$B$61*D21/100</f>
        <v>28392.74</v>
      </c>
      <c r="AQ21" s="13">
        <f>AO21*100/D21</f>
        <v>0</v>
      </c>
      <c r="AR21" s="12">
        <f>AP21-AO21</f>
        <v>28392.74</v>
      </c>
      <c r="AS21" s="15"/>
      <c r="AT21" s="10">
        <f>$B$62*D21/100</f>
        <v>31232.013999999999</v>
      </c>
      <c r="AU21" s="13">
        <f>AS21*100/D21</f>
        <v>0</v>
      </c>
      <c r="AV21" s="12">
        <f>AT21-AS21</f>
        <v>31232.013999999999</v>
      </c>
      <c r="AW21" s="15"/>
      <c r="AX21" s="10">
        <f>$B$63*D21/100</f>
        <v>34071.288</v>
      </c>
      <c r="AY21" s="13">
        <f>AW21*100/D21</f>
        <v>0</v>
      </c>
      <c r="AZ21" s="12">
        <f>AX21-AW21</f>
        <v>34071.288</v>
      </c>
    </row>
    <row r="22" spans="1:52" x14ac:dyDescent="0.2">
      <c r="A22" s="7" t="s">
        <v>29</v>
      </c>
      <c r="B22" s="8" t="s">
        <v>32</v>
      </c>
      <c r="C22" s="9" t="s">
        <v>33</v>
      </c>
      <c r="D22" s="33">
        <v>14463</v>
      </c>
      <c r="E22" s="11">
        <v>794</v>
      </c>
      <c r="F22" s="12">
        <f t="shared" ref="F22:F24" si="0">$B$52*D22/100</f>
        <v>838.85399999999993</v>
      </c>
      <c r="G22" s="13">
        <f t="shared" ref="G22:G47" si="1">E22*100/D22</f>
        <v>5.4898707045564548</v>
      </c>
      <c r="H22" s="12">
        <f t="shared" ref="H22:H45" si="2">F22-E22</f>
        <v>44.853999999999928</v>
      </c>
      <c r="I22" s="11">
        <v>1645</v>
      </c>
      <c r="J22" s="12">
        <f t="shared" ref="J22:J45" si="3">$B$53*D22/100</f>
        <v>1677.7079999999999</v>
      </c>
      <c r="K22" s="13">
        <f t="shared" ref="K22:K47" si="4">I22*100/D22</f>
        <v>11.373850515107515</v>
      </c>
      <c r="L22" s="14">
        <f t="shared" ref="L22:L45" si="5">J22-I22</f>
        <v>32.707999999999856</v>
      </c>
      <c r="M22" s="11">
        <v>2324</v>
      </c>
      <c r="N22" s="12">
        <f t="shared" ref="N22:N45" si="6">$B$54*D22/100</f>
        <v>2516.5619999999999</v>
      </c>
      <c r="O22" s="13">
        <f t="shared" ref="O22:O45" si="7">M22*100/D22</f>
        <v>16.068588812832747</v>
      </c>
      <c r="P22" s="14">
        <f t="shared" ref="P22:P45" si="8">N22-M22</f>
        <v>192.5619999999999</v>
      </c>
      <c r="Q22" s="11">
        <v>3013</v>
      </c>
      <c r="R22" s="12">
        <f t="shared" ref="R22:R45" si="9">$B$55*D22/100</f>
        <v>3355.4159999999997</v>
      </c>
      <c r="S22" s="13">
        <f t="shared" ref="S22:S47" si="10">Q22*100/D22</f>
        <v>20.832469058978081</v>
      </c>
      <c r="T22" s="14">
        <f t="shared" ref="T22:T45" si="11">R22-Q22</f>
        <v>342.41599999999971</v>
      </c>
      <c r="U22" s="11">
        <v>3747</v>
      </c>
      <c r="V22" s="12">
        <f t="shared" ref="V22:V45" si="12">$B$56*D22/100</f>
        <v>4194.2700000000004</v>
      </c>
      <c r="W22" s="13">
        <f t="shared" ref="W22:W45" si="13">U22*100/D22</f>
        <v>25.907488073013898</v>
      </c>
      <c r="X22" s="12">
        <f t="shared" ref="X22:X45" si="14">V22-U22</f>
        <v>447.27000000000044</v>
      </c>
      <c r="Y22" s="11">
        <v>4486</v>
      </c>
      <c r="Z22" s="10">
        <f t="shared" ref="Z22:Z45" si="15">$B$57*D22/100</f>
        <v>5033.1239999999998</v>
      </c>
      <c r="AA22" s="13">
        <f t="shared" ref="AA22:AA45" si="16">Y22*100/D22</f>
        <v>31.017078061259767</v>
      </c>
      <c r="AB22" s="12">
        <f t="shared" ref="AB22:AB45" si="17">Z22-Y22</f>
        <v>547.1239999999998</v>
      </c>
      <c r="AC22" s="15">
        <v>5182</v>
      </c>
      <c r="AD22" s="10">
        <f t="shared" ref="AD22:AD45" si="18">$B$58*D22/100</f>
        <v>5871.9780000000001</v>
      </c>
      <c r="AE22" s="13">
        <f t="shared" ref="AE22:AE45" si="19">AC22*100/D22</f>
        <v>35.829357671299178</v>
      </c>
      <c r="AF22" s="12">
        <f t="shared" ref="AF22:AF45" si="20">AD22-AC22</f>
        <v>689.97800000000007</v>
      </c>
      <c r="AG22" s="15"/>
      <c r="AH22" s="10">
        <f t="shared" ref="AH22:AH45" si="21">$B$59*D22/100</f>
        <v>6710.8319999999994</v>
      </c>
      <c r="AI22" s="13">
        <f t="shared" ref="AI22:AI47" si="22">AG22*100/D22</f>
        <v>0</v>
      </c>
      <c r="AJ22" s="12">
        <f t="shared" ref="AJ22:AJ45" si="23">AH22-AG22</f>
        <v>6710.8319999999994</v>
      </c>
      <c r="AK22" s="15"/>
      <c r="AL22" s="10">
        <f t="shared" ref="AL22:AL45" si="24">$B$60*D22/100</f>
        <v>7549.6859999999997</v>
      </c>
      <c r="AM22" s="13">
        <f t="shared" ref="AM22:AM47" si="25">AK22*100/D22</f>
        <v>0</v>
      </c>
      <c r="AN22" s="12">
        <f t="shared" ref="AN22:AN45" si="26">AL22-AK22</f>
        <v>7549.6859999999997</v>
      </c>
      <c r="AO22" s="15"/>
      <c r="AP22" s="10">
        <f t="shared" ref="AP22:AP45" si="27">$B$61*D22/100</f>
        <v>8388.5400000000009</v>
      </c>
      <c r="AQ22" s="13">
        <f t="shared" ref="AQ22:AQ47" si="28">AO22*100/D22</f>
        <v>0</v>
      </c>
      <c r="AR22" s="12">
        <f t="shared" ref="AR22:AR45" si="29">AP22-AO22</f>
        <v>8388.5400000000009</v>
      </c>
      <c r="AS22" s="15"/>
      <c r="AT22" s="10">
        <f t="shared" ref="AT22:AT45" si="30">$B$62*D22/100</f>
        <v>9227.3939999999984</v>
      </c>
      <c r="AU22" s="13">
        <f t="shared" ref="AU22:AU47" si="31">AS22*100/D22</f>
        <v>0</v>
      </c>
      <c r="AV22" s="12">
        <f t="shared" ref="AV22:AV45" si="32">AT22-AS22</f>
        <v>9227.3939999999984</v>
      </c>
      <c r="AW22" s="15"/>
      <c r="AX22" s="10">
        <f t="shared" ref="AX22:AX45" si="33">$B$63*D22/100</f>
        <v>10066.248</v>
      </c>
      <c r="AY22" s="13">
        <f t="shared" ref="AY22:AY47" si="34">AW22*100/D22</f>
        <v>0</v>
      </c>
      <c r="AZ22" s="12">
        <f t="shared" ref="AZ22:AZ45" si="35">AX22-AW22</f>
        <v>10066.248</v>
      </c>
    </row>
    <row r="23" spans="1:52" x14ac:dyDescent="0.2">
      <c r="A23" s="7" t="s">
        <v>29</v>
      </c>
      <c r="B23" s="8" t="s">
        <v>34</v>
      </c>
      <c r="C23" s="9" t="s">
        <v>35</v>
      </c>
      <c r="D23" s="33">
        <v>19179</v>
      </c>
      <c r="E23" s="11">
        <v>755</v>
      </c>
      <c r="F23" s="12">
        <f t="shared" si="0"/>
        <v>1112.3820000000001</v>
      </c>
      <c r="G23" s="13">
        <f t="shared" si="1"/>
        <v>3.9365973199854007</v>
      </c>
      <c r="H23" s="12">
        <f t="shared" si="2"/>
        <v>357.38200000000006</v>
      </c>
      <c r="I23" s="11">
        <v>1630</v>
      </c>
      <c r="J23" s="12">
        <f t="shared" si="3"/>
        <v>2224.7640000000001</v>
      </c>
      <c r="K23" s="13">
        <f t="shared" si="4"/>
        <v>8.4988789822201358</v>
      </c>
      <c r="L23" s="14">
        <f t="shared" si="5"/>
        <v>594.76400000000012</v>
      </c>
      <c r="M23" s="11">
        <v>2326</v>
      </c>
      <c r="N23" s="12">
        <f t="shared" si="6"/>
        <v>3337.1459999999997</v>
      </c>
      <c r="O23" s="13">
        <f t="shared" si="7"/>
        <v>12.127848167266281</v>
      </c>
      <c r="P23" s="14">
        <f t="shared" si="8"/>
        <v>1011.1459999999997</v>
      </c>
      <c r="Q23" s="11">
        <v>3188</v>
      </c>
      <c r="R23" s="12">
        <f t="shared" si="9"/>
        <v>4449.5280000000002</v>
      </c>
      <c r="S23" s="13">
        <f t="shared" si="10"/>
        <v>16.622347359090671</v>
      </c>
      <c r="T23" s="14">
        <f t="shared" si="11"/>
        <v>1261.5280000000002</v>
      </c>
      <c r="U23" s="11">
        <v>4001</v>
      </c>
      <c r="V23" s="12">
        <f t="shared" si="12"/>
        <v>5561.91</v>
      </c>
      <c r="W23" s="13">
        <f t="shared" si="13"/>
        <v>20.861358777829917</v>
      </c>
      <c r="X23" s="12">
        <f t="shared" si="14"/>
        <v>1560.9099999999999</v>
      </c>
      <c r="Y23" s="11">
        <v>4929</v>
      </c>
      <c r="Z23" s="10">
        <f t="shared" si="15"/>
        <v>6674.2919999999995</v>
      </c>
      <c r="AA23" s="13">
        <f t="shared" si="16"/>
        <v>25.699984357891445</v>
      </c>
      <c r="AB23" s="12">
        <f t="shared" si="17"/>
        <v>1745.2919999999995</v>
      </c>
      <c r="AC23" s="15">
        <v>5692</v>
      </c>
      <c r="AD23" s="10">
        <f t="shared" si="18"/>
        <v>7786.674</v>
      </c>
      <c r="AE23" s="13">
        <f t="shared" si="19"/>
        <v>29.678293967360133</v>
      </c>
      <c r="AF23" s="12">
        <f t="shared" si="20"/>
        <v>2094.674</v>
      </c>
      <c r="AG23" s="15"/>
      <c r="AH23" s="10">
        <f t="shared" si="21"/>
        <v>8899.0560000000005</v>
      </c>
      <c r="AI23" s="13">
        <f t="shared" si="22"/>
        <v>0</v>
      </c>
      <c r="AJ23" s="12">
        <f t="shared" si="23"/>
        <v>8899.0560000000005</v>
      </c>
      <c r="AK23" s="15"/>
      <c r="AL23" s="10">
        <f t="shared" si="24"/>
        <v>10011.438</v>
      </c>
      <c r="AM23" s="13">
        <f t="shared" si="25"/>
        <v>0</v>
      </c>
      <c r="AN23" s="12">
        <f t="shared" si="26"/>
        <v>10011.438</v>
      </c>
      <c r="AO23" s="15"/>
      <c r="AP23" s="10">
        <f t="shared" si="27"/>
        <v>11123.82</v>
      </c>
      <c r="AQ23" s="13">
        <f t="shared" si="28"/>
        <v>0</v>
      </c>
      <c r="AR23" s="12">
        <f t="shared" si="29"/>
        <v>11123.82</v>
      </c>
      <c r="AS23" s="15"/>
      <c r="AT23" s="10">
        <f t="shared" si="30"/>
        <v>12236.201999999999</v>
      </c>
      <c r="AU23" s="13">
        <f t="shared" si="31"/>
        <v>0</v>
      </c>
      <c r="AV23" s="12">
        <f t="shared" si="32"/>
        <v>12236.201999999999</v>
      </c>
      <c r="AW23" s="15"/>
      <c r="AX23" s="10">
        <f t="shared" si="33"/>
        <v>13348.583999999999</v>
      </c>
      <c r="AY23" s="13">
        <f t="shared" si="34"/>
        <v>0</v>
      </c>
      <c r="AZ23" s="12">
        <f t="shared" si="35"/>
        <v>13348.583999999999</v>
      </c>
    </row>
    <row r="24" spans="1:52" x14ac:dyDescent="0.2">
      <c r="A24" s="7" t="s">
        <v>29</v>
      </c>
      <c r="B24" s="8" t="s">
        <v>36</v>
      </c>
      <c r="C24" s="9" t="s">
        <v>37</v>
      </c>
      <c r="D24" s="33">
        <v>1177</v>
      </c>
      <c r="E24" s="11">
        <v>51</v>
      </c>
      <c r="F24" s="12">
        <f t="shared" si="0"/>
        <v>68.265999999999991</v>
      </c>
      <c r="G24" s="13">
        <f t="shared" si="1"/>
        <v>4.3330501274426512</v>
      </c>
      <c r="H24" s="12">
        <f t="shared" si="2"/>
        <v>17.265999999999991</v>
      </c>
      <c r="I24" s="11">
        <v>114</v>
      </c>
      <c r="J24" s="12">
        <f t="shared" si="3"/>
        <v>136.53199999999998</v>
      </c>
      <c r="K24" s="13">
        <f t="shared" si="4"/>
        <v>9.6856414613423958</v>
      </c>
      <c r="L24" s="14">
        <f>J24-I24</f>
        <v>22.531999999999982</v>
      </c>
      <c r="M24" s="11">
        <v>158</v>
      </c>
      <c r="N24" s="12">
        <f t="shared" si="6"/>
        <v>204.798</v>
      </c>
      <c r="O24" s="13">
        <f t="shared" si="7"/>
        <v>13.423959218351742</v>
      </c>
      <c r="P24" s="14">
        <f t="shared" si="8"/>
        <v>46.798000000000002</v>
      </c>
      <c r="Q24" s="11">
        <v>210</v>
      </c>
      <c r="R24" s="12">
        <f t="shared" si="9"/>
        <v>273.06399999999996</v>
      </c>
      <c r="S24" s="13">
        <f t="shared" si="10"/>
        <v>17.841971112999151</v>
      </c>
      <c r="T24" s="14">
        <f t="shared" si="11"/>
        <v>63.063999999999965</v>
      </c>
      <c r="U24" s="11">
        <v>253</v>
      </c>
      <c r="V24" s="12">
        <f t="shared" si="12"/>
        <v>341.33</v>
      </c>
      <c r="W24" s="13">
        <f t="shared" si="13"/>
        <v>21.495327102803738</v>
      </c>
      <c r="X24" s="12">
        <f t="shared" si="14"/>
        <v>88.329999999999984</v>
      </c>
      <c r="Y24" s="11">
        <v>297</v>
      </c>
      <c r="Z24" s="10">
        <f t="shared" si="15"/>
        <v>409.596</v>
      </c>
      <c r="AA24" s="13">
        <f t="shared" si="16"/>
        <v>25.233644859813083</v>
      </c>
      <c r="AB24" s="12">
        <f t="shared" si="17"/>
        <v>112.596</v>
      </c>
      <c r="AC24" s="15">
        <v>335</v>
      </c>
      <c r="AD24" s="10">
        <f t="shared" si="18"/>
        <v>477.86200000000002</v>
      </c>
      <c r="AE24" s="13">
        <f t="shared" si="19"/>
        <v>28.462192013593882</v>
      </c>
      <c r="AF24" s="12">
        <f t="shared" si="20"/>
        <v>142.86200000000002</v>
      </c>
      <c r="AG24" s="15"/>
      <c r="AH24" s="10">
        <f t="shared" si="21"/>
        <v>546.12799999999993</v>
      </c>
      <c r="AI24" s="13">
        <f t="shared" si="22"/>
        <v>0</v>
      </c>
      <c r="AJ24" s="12">
        <f t="shared" si="23"/>
        <v>546.12799999999993</v>
      </c>
      <c r="AK24" s="15"/>
      <c r="AL24" s="10">
        <f t="shared" si="24"/>
        <v>614.39399999999989</v>
      </c>
      <c r="AM24" s="13">
        <f t="shared" si="25"/>
        <v>0</v>
      </c>
      <c r="AN24" s="12">
        <f t="shared" si="26"/>
        <v>614.39399999999989</v>
      </c>
      <c r="AO24" s="15"/>
      <c r="AP24" s="10">
        <f t="shared" si="27"/>
        <v>682.66</v>
      </c>
      <c r="AQ24" s="13">
        <f t="shared" si="28"/>
        <v>0</v>
      </c>
      <c r="AR24" s="12">
        <f t="shared" si="29"/>
        <v>682.66</v>
      </c>
      <c r="AS24" s="15"/>
      <c r="AT24" s="10">
        <f t="shared" si="30"/>
        <v>750.92599999999993</v>
      </c>
      <c r="AU24" s="13">
        <f t="shared" si="31"/>
        <v>0</v>
      </c>
      <c r="AV24" s="12">
        <f t="shared" si="32"/>
        <v>750.92599999999993</v>
      </c>
      <c r="AW24" s="15"/>
      <c r="AX24" s="10">
        <f t="shared" si="33"/>
        <v>819.19200000000001</v>
      </c>
      <c r="AY24" s="13">
        <f t="shared" si="34"/>
        <v>0</v>
      </c>
      <c r="AZ24" s="12">
        <f t="shared" si="35"/>
        <v>819.19200000000001</v>
      </c>
    </row>
    <row r="25" spans="1:52" x14ac:dyDescent="0.2">
      <c r="A25" s="7" t="s">
        <v>29</v>
      </c>
      <c r="B25" s="8" t="s">
        <v>38</v>
      </c>
      <c r="C25" s="9" t="s">
        <v>39</v>
      </c>
      <c r="D25" s="33">
        <v>4848</v>
      </c>
      <c r="E25" s="11">
        <v>310</v>
      </c>
      <c r="F25" s="12">
        <f t="shared" ref="F25:F45" si="36">$B$52*D25/100</f>
        <v>281.18399999999997</v>
      </c>
      <c r="G25" s="13">
        <f t="shared" si="1"/>
        <v>6.394389438943894</v>
      </c>
      <c r="H25" s="12">
        <f t="shared" si="2"/>
        <v>-28.816000000000031</v>
      </c>
      <c r="I25" s="11">
        <v>585</v>
      </c>
      <c r="J25" s="12">
        <f t="shared" si="3"/>
        <v>562.36799999999994</v>
      </c>
      <c r="K25" s="13">
        <f t="shared" si="4"/>
        <v>12.066831683168317</v>
      </c>
      <c r="L25" s="14">
        <f t="shared" si="5"/>
        <v>-22.632000000000062</v>
      </c>
      <c r="M25" s="11">
        <v>801</v>
      </c>
      <c r="N25" s="12">
        <f t="shared" si="6"/>
        <v>843.55200000000002</v>
      </c>
      <c r="O25" s="13">
        <f t="shared" si="7"/>
        <v>16.522277227722771</v>
      </c>
      <c r="P25" s="14">
        <f t="shared" si="8"/>
        <v>42.552000000000021</v>
      </c>
      <c r="Q25" s="11">
        <v>1019</v>
      </c>
      <c r="R25" s="12">
        <f t="shared" si="9"/>
        <v>1124.7359999999999</v>
      </c>
      <c r="S25" s="13">
        <f t="shared" si="10"/>
        <v>21.018976897689768</v>
      </c>
      <c r="T25" s="14">
        <f t="shared" si="11"/>
        <v>105.73599999999988</v>
      </c>
      <c r="U25" s="11">
        <v>1243</v>
      </c>
      <c r="V25" s="12">
        <f t="shared" si="12"/>
        <v>1405.92</v>
      </c>
      <c r="W25" s="13">
        <f t="shared" si="13"/>
        <v>25.63943894389439</v>
      </c>
      <c r="X25" s="12">
        <f t="shared" si="14"/>
        <v>162.92000000000007</v>
      </c>
      <c r="Y25" s="11">
        <v>1490</v>
      </c>
      <c r="Z25" s="10">
        <f t="shared" si="15"/>
        <v>1687.104</v>
      </c>
      <c r="AA25" s="13">
        <f t="shared" si="16"/>
        <v>30.734323432343235</v>
      </c>
      <c r="AB25" s="12">
        <f t="shared" si="17"/>
        <v>197.10400000000004</v>
      </c>
      <c r="AC25" s="15">
        <v>1771</v>
      </c>
      <c r="AD25" s="10">
        <f t="shared" si="18"/>
        <v>1968.2880000000002</v>
      </c>
      <c r="AE25" s="13">
        <f t="shared" si="19"/>
        <v>36.53052805280528</v>
      </c>
      <c r="AF25" s="12">
        <f t="shared" si="20"/>
        <v>197.28800000000024</v>
      </c>
      <c r="AG25" s="15"/>
      <c r="AH25" s="10">
        <f t="shared" si="21"/>
        <v>2249.4719999999998</v>
      </c>
      <c r="AI25" s="13">
        <f t="shared" si="22"/>
        <v>0</v>
      </c>
      <c r="AJ25" s="12">
        <f t="shared" si="23"/>
        <v>2249.4719999999998</v>
      </c>
      <c r="AK25" s="15"/>
      <c r="AL25" s="10">
        <f t="shared" si="24"/>
        <v>2530.6559999999999</v>
      </c>
      <c r="AM25" s="13">
        <f t="shared" si="25"/>
        <v>0</v>
      </c>
      <c r="AN25" s="12">
        <f t="shared" si="26"/>
        <v>2530.6559999999999</v>
      </c>
      <c r="AO25" s="15"/>
      <c r="AP25" s="10">
        <f t="shared" si="27"/>
        <v>2811.84</v>
      </c>
      <c r="AQ25" s="13">
        <f t="shared" si="28"/>
        <v>0</v>
      </c>
      <c r="AR25" s="12">
        <f t="shared" si="29"/>
        <v>2811.84</v>
      </c>
      <c r="AS25" s="15"/>
      <c r="AT25" s="10">
        <f t="shared" si="30"/>
        <v>3093.0239999999994</v>
      </c>
      <c r="AU25" s="13">
        <f t="shared" si="31"/>
        <v>0</v>
      </c>
      <c r="AV25" s="12">
        <f t="shared" si="32"/>
        <v>3093.0239999999994</v>
      </c>
      <c r="AW25" s="15"/>
      <c r="AX25" s="10">
        <f t="shared" si="33"/>
        <v>3374.2080000000001</v>
      </c>
      <c r="AY25" s="13">
        <f t="shared" si="34"/>
        <v>0</v>
      </c>
      <c r="AZ25" s="12">
        <f t="shared" si="35"/>
        <v>3374.2080000000001</v>
      </c>
    </row>
    <row r="26" spans="1:52" x14ac:dyDescent="0.2">
      <c r="A26" s="7" t="s">
        <v>29</v>
      </c>
      <c r="B26" s="8" t="s">
        <v>40</v>
      </c>
      <c r="C26" s="9" t="s">
        <v>41</v>
      </c>
      <c r="D26" s="33">
        <v>2792</v>
      </c>
      <c r="E26" s="11">
        <v>163</v>
      </c>
      <c r="F26" s="12">
        <f t="shared" si="36"/>
        <v>161.93600000000001</v>
      </c>
      <c r="G26" s="13">
        <f t="shared" si="1"/>
        <v>5.8381088825214897</v>
      </c>
      <c r="H26" s="12">
        <f t="shared" si="2"/>
        <v>-1.063999999999993</v>
      </c>
      <c r="I26" s="11">
        <v>344</v>
      </c>
      <c r="J26" s="12">
        <f t="shared" si="3"/>
        <v>323.87200000000001</v>
      </c>
      <c r="K26" s="13">
        <f t="shared" si="4"/>
        <v>12.320916905444125</v>
      </c>
      <c r="L26" s="14">
        <f t="shared" si="5"/>
        <v>-20.127999999999986</v>
      </c>
      <c r="M26" s="11">
        <v>471</v>
      </c>
      <c r="N26" s="12">
        <f t="shared" si="6"/>
        <v>485.80799999999994</v>
      </c>
      <c r="O26" s="13">
        <f t="shared" si="7"/>
        <v>16.869627507163322</v>
      </c>
      <c r="P26" s="14">
        <f t="shared" si="8"/>
        <v>14.807999999999936</v>
      </c>
      <c r="Q26" s="11">
        <v>612</v>
      </c>
      <c r="R26" s="12">
        <f t="shared" si="9"/>
        <v>647.74400000000003</v>
      </c>
      <c r="S26" s="13">
        <f t="shared" si="10"/>
        <v>21.91977077363897</v>
      </c>
      <c r="T26" s="14">
        <f t="shared" si="11"/>
        <v>35.744000000000028</v>
      </c>
      <c r="U26" s="11">
        <v>709</v>
      </c>
      <c r="V26" s="12">
        <f t="shared" si="12"/>
        <v>809.68</v>
      </c>
      <c r="W26" s="13">
        <f t="shared" si="13"/>
        <v>25.393982808022923</v>
      </c>
      <c r="X26" s="12">
        <f t="shared" si="14"/>
        <v>100.67999999999995</v>
      </c>
      <c r="Y26" s="11">
        <v>872</v>
      </c>
      <c r="Z26" s="10">
        <f t="shared" si="15"/>
        <v>971.61599999999987</v>
      </c>
      <c r="AA26" s="13">
        <f t="shared" si="16"/>
        <v>31.232091690544411</v>
      </c>
      <c r="AB26" s="12">
        <f t="shared" si="17"/>
        <v>99.615999999999872</v>
      </c>
      <c r="AC26" s="15">
        <v>987</v>
      </c>
      <c r="AD26" s="10">
        <f t="shared" si="18"/>
        <v>1133.5519999999999</v>
      </c>
      <c r="AE26" s="13">
        <f t="shared" si="19"/>
        <v>35.351002865329512</v>
      </c>
      <c r="AF26" s="12">
        <f t="shared" si="20"/>
        <v>146.55199999999991</v>
      </c>
      <c r="AG26" s="15"/>
      <c r="AH26" s="10">
        <f t="shared" si="21"/>
        <v>1295.4880000000001</v>
      </c>
      <c r="AI26" s="13">
        <f t="shared" si="22"/>
        <v>0</v>
      </c>
      <c r="AJ26" s="12">
        <f t="shared" si="23"/>
        <v>1295.4880000000001</v>
      </c>
      <c r="AK26" s="15"/>
      <c r="AL26" s="10">
        <f t="shared" si="24"/>
        <v>1457.424</v>
      </c>
      <c r="AM26" s="13">
        <f t="shared" si="25"/>
        <v>0</v>
      </c>
      <c r="AN26" s="12">
        <f t="shared" si="26"/>
        <v>1457.424</v>
      </c>
      <c r="AO26" s="15"/>
      <c r="AP26" s="10">
        <f t="shared" si="27"/>
        <v>1619.36</v>
      </c>
      <c r="AQ26" s="13">
        <f t="shared" si="28"/>
        <v>0</v>
      </c>
      <c r="AR26" s="12">
        <f t="shared" si="29"/>
        <v>1619.36</v>
      </c>
      <c r="AS26" s="15"/>
      <c r="AT26" s="10">
        <f t="shared" si="30"/>
        <v>1781.296</v>
      </c>
      <c r="AU26" s="13">
        <f t="shared" si="31"/>
        <v>0</v>
      </c>
      <c r="AV26" s="12">
        <f t="shared" si="32"/>
        <v>1781.296</v>
      </c>
      <c r="AW26" s="15"/>
      <c r="AX26" s="10">
        <f t="shared" si="33"/>
        <v>1943.2319999999997</v>
      </c>
      <c r="AY26" s="13">
        <f t="shared" si="34"/>
        <v>0</v>
      </c>
      <c r="AZ26" s="12">
        <f t="shared" si="35"/>
        <v>1943.2319999999997</v>
      </c>
    </row>
    <row r="27" spans="1:52" x14ac:dyDescent="0.2">
      <c r="A27" s="7" t="s">
        <v>29</v>
      </c>
      <c r="B27" s="8" t="s">
        <v>42</v>
      </c>
      <c r="C27" s="9" t="s">
        <v>43</v>
      </c>
      <c r="D27" s="33">
        <v>7997</v>
      </c>
      <c r="E27" s="11">
        <v>289</v>
      </c>
      <c r="F27" s="12">
        <f t="shared" si="36"/>
        <v>463.82599999999996</v>
      </c>
      <c r="G27" s="13">
        <f t="shared" si="1"/>
        <v>3.6138551956983869</v>
      </c>
      <c r="H27" s="12">
        <f t="shared" si="2"/>
        <v>174.82599999999996</v>
      </c>
      <c r="I27" s="11">
        <v>748</v>
      </c>
      <c r="J27" s="12">
        <f t="shared" si="3"/>
        <v>927.65199999999993</v>
      </c>
      <c r="K27" s="13">
        <f t="shared" si="4"/>
        <v>9.3535075653370008</v>
      </c>
      <c r="L27" s="14">
        <f t="shared" si="5"/>
        <v>179.65199999999993</v>
      </c>
      <c r="M27" s="11">
        <v>1279</v>
      </c>
      <c r="N27" s="12">
        <f t="shared" si="6"/>
        <v>1391.4779999999998</v>
      </c>
      <c r="O27" s="13">
        <f t="shared" si="7"/>
        <v>15.993497561585595</v>
      </c>
      <c r="P27" s="14">
        <f t="shared" si="8"/>
        <v>112.47799999999984</v>
      </c>
      <c r="Q27" s="11">
        <v>1645</v>
      </c>
      <c r="R27" s="12">
        <f t="shared" si="9"/>
        <v>1855.3039999999999</v>
      </c>
      <c r="S27" s="13">
        <f t="shared" si="10"/>
        <v>20.570213830186319</v>
      </c>
      <c r="T27" s="14">
        <f t="shared" si="11"/>
        <v>210.30399999999986</v>
      </c>
      <c r="U27" s="11">
        <v>1968</v>
      </c>
      <c r="V27" s="12">
        <f t="shared" si="12"/>
        <v>2319.13</v>
      </c>
      <c r="W27" s="13">
        <f t="shared" si="13"/>
        <v>24.609228460672753</v>
      </c>
      <c r="X27" s="12">
        <f t="shared" si="14"/>
        <v>351.13000000000011</v>
      </c>
      <c r="Y27" s="11">
        <v>2330</v>
      </c>
      <c r="Z27" s="10">
        <f t="shared" si="15"/>
        <v>2782.9559999999997</v>
      </c>
      <c r="AA27" s="13">
        <f t="shared" si="16"/>
        <v>29.13592597223959</v>
      </c>
      <c r="AB27" s="12">
        <f t="shared" si="17"/>
        <v>452.95599999999968</v>
      </c>
      <c r="AC27" s="15">
        <v>2708</v>
      </c>
      <c r="AD27" s="10">
        <f t="shared" si="18"/>
        <v>3246.7820000000002</v>
      </c>
      <c r="AE27" s="13">
        <f t="shared" si="19"/>
        <v>33.862698511941979</v>
      </c>
      <c r="AF27" s="12">
        <f t="shared" si="20"/>
        <v>538.78200000000015</v>
      </c>
      <c r="AG27" s="15"/>
      <c r="AH27" s="10">
        <f t="shared" si="21"/>
        <v>3710.6079999999997</v>
      </c>
      <c r="AI27" s="13">
        <f t="shared" si="22"/>
        <v>0</v>
      </c>
      <c r="AJ27" s="12">
        <f t="shared" si="23"/>
        <v>3710.6079999999997</v>
      </c>
      <c r="AK27" s="15"/>
      <c r="AL27" s="10">
        <f t="shared" si="24"/>
        <v>4174.4339999999993</v>
      </c>
      <c r="AM27" s="13">
        <f t="shared" si="25"/>
        <v>0</v>
      </c>
      <c r="AN27" s="12">
        <f t="shared" si="26"/>
        <v>4174.4339999999993</v>
      </c>
      <c r="AO27" s="15"/>
      <c r="AP27" s="10">
        <f t="shared" si="27"/>
        <v>4638.26</v>
      </c>
      <c r="AQ27" s="13">
        <f t="shared" si="28"/>
        <v>0</v>
      </c>
      <c r="AR27" s="12">
        <f t="shared" si="29"/>
        <v>4638.26</v>
      </c>
      <c r="AS27" s="15"/>
      <c r="AT27" s="10">
        <f t="shared" si="30"/>
        <v>5102.0859999999993</v>
      </c>
      <c r="AU27" s="13">
        <f t="shared" si="31"/>
        <v>0</v>
      </c>
      <c r="AV27" s="12">
        <f t="shared" si="32"/>
        <v>5102.0859999999993</v>
      </c>
      <c r="AW27" s="15"/>
      <c r="AX27" s="10">
        <f t="shared" si="33"/>
        <v>5565.9119999999994</v>
      </c>
      <c r="AY27" s="13">
        <f t="shared" si="34"/>
        <v>0</v>
      </c>
      <c r="AZ27" s="12">
        <f t="shared" si="35"/>
        <v>5565.9119999999994</v>
      </c>
    </row>
    <row r="28" spans="1:52" x14ac:dyDescent="0.2">
      <c r="A28" s="7" t="s">
        <v>29</v>
      </c>
      <c r="B28" s="8" t="s">
        <v>44</v>
      </c>
      <c r="C28" s="9" t="s">
        <v>45</v>
      </c>
      <c r="D28" s="33">
        <v>4113</v>
      </c>
      <c r="E28" s="11">
        <v>365</v>
      </c>
      <c r="F28" s="12">
        <f t="shared" si="36"/>
        <v>238.55399999999997</v>
      </c>
      <c r="G28" s="13">
        <f t="shared" si="1"/>
        <v>8.8743009968392901</v>
      </c>
      <c r="H28" s="12">
        <f t="shared" si="2"/>
        <v>-126.44600000000003</v>
      </c>
      <c r="I28" s="11">
        <v>643</v>
      </c>
      <c r="J28" s="12">
        <f t="shared" si="3"/>
        <v>477.10799999999995</v>
      </c>
      <c r="K28" s="13">
        <f t="shared" si="4"/>
        <v>15.633357646486749</v>
      </c>
      <c r="L28" s="14">
        <f t="shared" si="5"/>
        <v>-165.89200000000005</v>
      </c>
      <c r="M28" s="11">
        <v>871</v>
      </c>
      <c r="N28" s="12">
        <f t="shared" si="6"/>
        <v>715.66199999999992</v>
      </c>
      <c r="O28" s="13">
        <f t="shared" si="7"/>
        <v>21.176756625334306</v>
      </c>
      <c r="P28" s="14">
        <f t="shared" si="8"/>
        <v>-155.33800000000008</v>
      </c>
      <c r="Q28" s="11">
        <v>1137</v>
      </c>
      <c r="R28" s="12">
        <f t="shared" si="9"/>
        <v>954.21599999999989</v>
      </c>
      <c r="S28" s="13">
        <f t="shared" si="10"/>
        <v>27.644055433989788</v>
      </c>
      <c r="T28" s="14">
        <f t="shared" si="11"/>
        <v>-182.78400000000011</v>
      </c>
      <c r="U28" s="11">
        <v>1392</v>
      </c>
      <c r="V28" s="12">
        <f t="shared" si="12"/>
        <v>1192.77</v>
      </c>
      <c r="W28" s="13">
        <f t="shared" si="13"/>
        <v>33.843909555069295</v>
      </c>
      <c r="X28" s="12">
        <f t="shared" si="14"/>
        <v>-199.23000000000002</v>
      </c>
      <c r="Y28" s="11">
        <v>1585</v>
      </c>
      <c r="Z28" s="10">
        <f t="shared" si="15"/>
        <v>1431.3239999999998</v>
      </c>
      <c r="AA28" s="13">
        <f t="shared" si="16"/>
        <v>38.536348164356916</v>
      </c>
      <c r="AB28" s="12">
        <f t="shared" si="17"/>
        <v>-153.67600000000016</v>
      </c>
      <c r="AC28" s="15">
        <v>1863</v>
      </c>
      <c r="AD28" s="10">
        <f t="shared" si="18"/>
        <v>1669.8780000000002</v>
      </c>
      <c r="AE28" s="13">
        <f t="shared" si="19"/>
        <v>45.295404814004378</v>
      </c>
      <c r="AF28" s="12">
        <f t="shared" si="20"/>
        <v>-193.12199999999984</v>
      </c>
      <c r="AG28" s="15"/>
      <c r="AH28" s="10">
        <f t="shared" si="21"/>
        <v>1908.4319999999998</v>
      </c>
      <c r="AI28" s="13">
        <f t="shared" si="22"/>
        <v>0</v>
      </c>
      <c r="AJ28" s="12">
        <f t="shared" si="23"/>
        <v>1908.4319999999998</v>
      </c>
      <c r="AK28" s="15"/>
      <c r="AL28" s="10">
        <f t="shared" si="24"/>
        <v>2146.9859999999999</v>
      </c>
      <c r="AM28" s="13">
        <f t="shared" si="25"/>
        <v>0</v>
      </c>
      <c r="AN28" s="12">
        <f t="shared" si="26"/>
        <v>2146.9859999999999</v>
      </c>
      <c r="AO28" s="15"/>
      <c r="AP28" s="10">
        <f t="shared" si="27"/>
        <v>2385.54</v>
      </c>
      <c r="AQ28" s="13">
        <f t="shared" si="28"/>
        <v>0</v>
      </c>
      <c r="AR28" s="12">
        <f t="shared" si="29"/>
        <v>2385.54</v>
      </c>
      <c r="AS28" s="15"/>
      <c r="AT28" s="10">
        <f t="shared" si="30"/>
        <v>2624.0939999999996</v>
      </c>
      <c r="AU28" s="13">
        <f t="shared" si="31"/>
        <v>0</v>
      </c>
      <c r="AV28" s="12">
        <f t="shared" si="32"/>
        <v>2624.0939999999996</v>
      </c>
      <c r="AW28" s="15"/>
      <c r="AX28" s="10">
        <f t="shared" si="33"/>
        <v>2862.6479999999997</v>
      </c>
      <c r="AY28" s="13">
        <f t="shared" si="34"/>
        <v>0</v>
      </c>
      <c r="AZ28" s="12">
        <f t="shared" si="35"/>
        <v>2862.6479999999997</v>
      </c>
    </row>
    <row r="29" spans="1:52" x14ac:dyDescent="0.2">
      <c r="A29" s="7" t="s">
        <v>29</v>
      </c>
      <c r="B29" s="8" t="s">
        <v>46</v>
      </c>
      <c r="C29" s="9" t="s">
        <v>47</v>
      </c>
      <c r="D29" s="33">
        <v>2107</v>
      </c>
      <c r="E29" s="11">
        <v>54</v>
      </c>
      <c r="F29" s="12">
        <f t="shared" si="36"/>
        <v>122.206</v>
      </c>
      <c r="G29" s="13">
        <f t="shared" si="1"/>
        <v>2.5628856193640246</v>
      </c>
      <c r="H29" s="12">
        <f t="shared" si="2"/>
        <v>68.206000000000003</v>
      </c>
      <c r="I29" s="11">
        <v>93</v>
      </c>
      <c r="J29" s="12">
        <f t="shared" si="3"/>
        <v>244.41200000000001</v>
      </c>
      <c r="K29" s="13">
        <f t="shared" si="4"/>
        <v>4.413858566682487</v>
      </c>
      <c r="L29" s="14">
        <f t="shared" si="5"/>
        <v>151.41200000000001</v>
      </c>
      <c r="M29" s="11">
        <v>154</v>
      </c>
      <c r="N29" s="12">
        <f t="shared" si="6"/>
        <v>366.61799999999994</v>
      </c>
      <c r="O29" s="13">
        <f t="shared" si="7"/>
        <v>7.308970099667774</v>
      </c>
      <c r="P29" s="14">
        <f t="shared" si="8"/>
        <v>212.61799999999994</v>
      </c>
      <c r="Q29" s="11">
        <v>220</v>
      </c>
      <c r="R29" s="12">
        <f t="shared" si="9"/>
        <v>488.82400000000001</v>
      </c>
      <c r="S29" s="13">
        <f t="shared" si="10"/>
        <v>10.441385856668248</v>
      </c>
      <c r="T29" s="14">
        <f t="shared" si="11"/>
        <v>268.82400000000001</v>
      </c>
      <c r="U29" s="11">
        <v>278</v>
      </c>
      <c r="V29" s="12">
        <f t="shared" si="12"/>
        <v>611.03</v>
      </c>
      <c r="W29" s="13">
        <f t="shared" si="13"/>
        <v>13.194114855244424</v>
      </c>
      <c r="X29" s="12">
        <f t="shared" si="14"/>
        <v>333.03</v>
      </c>
      <c r="Y29" s="11">
        <v>339</v>
      </c>
      <c r="Z29" s="10">
        <f t="shared" si="15"/>
        <v>733.23599999999988</v>
      </c>
      <c r="AA29" s="13">
        <f t="shared" si="16"/>
        <v>16.089226388229712</v>
      </c>
      <c r="AB29" s="12">
        <f t="shared" si="17"/>
        <v>394.23599999999988</v>
      </c>
      <c r="AC29" s="15">
        <v>384</v>
      </c>
      <c r="AD29" s="10">
        <f t="shared" si="18"/>
        <v>855.44200000000001</v>
      </c>
      <c r="AE29" s="13">
        <f t="shared" si="19"/>
        <v>18.224964404366396</v>
      </c>
      <c r="AF29" s="12">
        <f t="shared" si="20"/>
        <v>471.44200000000001</v>
      </c>
      <c r="AG29" s="15"/>
      <c r="AH29" s="10">
        <f t="shared" si="21"/>
        <v>977.64800000000002</v>
      </c>
      <c r="AI29" s="13">
        <f t="shared" si="22"/>
        <v>0</v>
      </c>
      <c r="AJ29" s="12">
        <f t="shared" si="23"/>
        <v>977.64800000000002</v>
      </c>
      <c r="AK29" s="15"/>
      <c r="AL29" s="10">
        <f t="shared" si="24"/>
        <v>1099.854</v>
      </c>
      <c r="AM29" s="13">
        <f t="shared" si="25"/>
        <v>0</v>
      </c>
      <c r="AN29" s="12">
        <f t="shared" si="26"/>
        <v>1099.854</v>
      </c>
      <c r="AO29" s="15"/>
      <c r="AP29" s="10">
        <f t="shared" si="27"/>
        <v>1222.06</v>
      </c>
      <c r="AQ29" s="13">
        <f t="shared" si="28"/>
        <v>0</v>
      </c>
      <c r="AR29" s="12">
        <f t="shared" si="29"/>
        <v>1222.06</v>
      </c>
      <c r="AS29" s="15"/>
      <c r="AT29" s="10">
        <f t="shared" si="30"/>
        <v>1344.2660000000001</v>
      </c>
      <c r="AU29" s="13">
        <f t="shared" si="31"/>
        <v>0</v>
      </c>
      <c r="AV29" s="12">
        <f t="shared" si="32"/>
        <v>1344.2660000000001</v>
      </c>
      <c r="AW29" s="15"/>
      <c r="AX29" s="10">
        <f t="shared" si="33"/>
        <v>1466.4719999999998</v>
      </c>
      <c r="AY29" s="13">
        <f t="shared" si="34"/>
        <v>0</v>
      </c>
      <c r="AZ29" s="12">
        <f t="shared" si="35"/>
        <v>1466.4719999999998</v>
      </c>
    </row>
    <row r="30" spans="1:52" x14ac:dyDescent="0.2">
      <c r="A30" s="7" t="s">
        <v>29</v>
      </c>
      <c r="B30" s="8" t="s">
        <v>48</v>
      </c>
      <c r="C30" s="9" t="s">
        <v>49</v>
      </c>
      <c r="D30" s="33">
        <v>1933</v>
      </c>
      <c r="E30" s="11">
        <v>51</v>
      </c>
      <c r="F30" s="12">
        <f t="shared" si="36"/>
        <v>112.11399999999999</v>
      </c>
      <c r="G30" s="13">
        <f t="shared" si="1"/>
        <v>2.6383859286083808</v>
      </c>
      <c r="H30" s="12">
        <f t="shared" si="2"/>
        <v>61.11399999999999</v>
      </c>
      <c r="I30" s="11">
        <v>103</v>
      </c>
      <c r="J30" s="12">
        <f t="shared" si="3"/>
        <v>224.22799999999998</v>
      </c>
      <c r="K30" s="13">
        <f t="shared" si="4"/>
        <v>5.3285049146404555</v>
      </c>
      <c r="L30" s="14">
        <f t="shared" si="5"/>
        <v>121.22799999999998</v>
      </c>
      <c r="M30" s="11">
        <v>175</v>
      </c>
      <c r="N30" s="12">
        <f t="shared" si="6"/>
        <v>336.34199999999998</v>
      </c>
      <c r="O30" s="13">
        <f t="shared" si="7"/>
        <v>9.053285049146405</v>
      </c>
      <c r="P30" s="14">
        <f t="shared" si="8"/>
        <v>161.34199999999998</v>
      </c>
      <c r="Q30" s="11">
        <v>248</v>
      </c>
      <c r="R30" s="12">
        <f t="shared" si="9"/>
        <v>448.45599999999996</v>
      </c>
      <c r="S30" s="13">
        <f t="shared" si="10"/>
        <v>12.829798241076048</v>
      </c>
      <c r="T30" s="14">
        <f t="shared" si="11"/>
        <v>200.45599999999996</v>
      </c>
      <c r="U30" s="11">
        <v>290</v>
      </c>
      <c r="V30" s="12">
        <f t="shared" si="12"/>
        <v>560.57000000000005</v>
      </c>
      <c r="W30" s="13">
        <f t="shared" si="13"/>
        <v>15.002586652871186</v>
      </c>
      <c r="X30" s="12">
        <f t="shared" si="14"/>
        <v>270.57000000000005</v>
      </c>
      <c r="Y30" s="11">
        <v>367</v>
      </c>
      <c r="Z30" s="10">
        <f t="shared" si="15"/>
        <v>672.68399999999997</v>
      </c>
      <c r="AA30" s="13">
        <f t="shared" si="16"/>
        <v>18.986032074495604</v>
      </c>
      <c r="AB30" s="12">
        <f t="shared" si="17"/>
        <v>305.68399999999997</v>
      </c>
      <c r="AC30" s="15">
        <v>440</v>
      </c>
      <c r="AD30" s="10">
        <f t="shared" si="18"/>
        <v>784.798</v>
      </c>
      <c r="AE30" s="13">
        <f t="shared" si="19"/>
        <v>22.762545266425246</v>
      </c>
      <c r="AF30" s="12">
        <f t="shared" si="20"/>
        <v>344.798</v>
      </c>
      <c r="AG30" s="15"/>
      <c r="AH30" s="10">
        <f t="shared" si="21"/>
        <v>896.91199999999992</v>
      </c>
      <c r="AI30" s="13">
        <f t="shared" si="22"/>
        <v>0</v>
      </c>
      <c r="AJ30" s="12">
        <f t="shared" si="23"/>
        <v>896.91199999999992</v>
      </c>
      <c r="AK30" s="15"/>
      <c r="AL30" s="10">
        <f t="shared" si="24"/>
        <v>1009.026</v>
      </c>
      <c r="AM30" s="13">
        <f t="shared" si="25"/>
        <v>0</v>
      </c>
      <c r="AN30" s="12">
        <f t="shared" si="26"/>
        <v>1009.026</v>
      </c>
      <c r="AO30" s="15"/>
      <c r="AP30" s="10">
        <f t="shared" si="27"/>
        <v>1121.1400000000001</v>
      </c>
      <c r="AQ30" s="13">
        <f t="shared" si="28"/>
        <v>0</v>
      </c>
      <c r="AR30" s="12">
        <f t="shared" si="29"/>
        <v>1121.1400000000001</v>
      </c>
      <c r="AS30" s="15"/>
      <c r="AT30" s="10">
        <f t="shared" si="30"/>
        <v>1233.2539999999999</v>
      </c>
      <c r="AU30" s="13">
        <f t="shared" si="31"/>
        <v>0</v>
      </c>
      <c r="AV30" s="12">
        <f t="shared" si="32"/>
        <v>1233.2539999999999</v>
      </c>
      <c r="AW30" s="15"/>
      <c r="AX30" s="10">
        <f t="shared" si="33"/>
        <v>1345.3679999999999</v>
      </c>
      <c r="AY30" s="13">
        <f t="shared" si="34"/>
        <v>0</v>
      </c>
      <c r="AZ30" s="12">
        <f t="shared" si="35"/>
        <v>1345.3679999999999</v>
      </c>
    </row>
    <row r="31" spans="1:52" x14ac:dyDescent="0.2">
      <c r="A31" s="7" t="s">
        <v>29</v>
      </c>
      <c r="B31" s="8" t="s">
        <v>50</v>
      </c>
      <c r="C31" s="9" t="s">
        <v>51</v>
      </c>
      <c r="D31" s="33">
        <v>858</v>
      </c>
      <c r="E31" s="11">
        <v>20</v>
      </c>
      <c r="F31" s="12">
        <f t="shared" si="36"/>
        <v>49.763999999999996</v>
      </c>
      <c r="G31" s="13">
        <f t="shared" si="1"/>
        <v>2.3310023310023311</v>
      </c>
      <c r="H31" s="12">
        <f t="shared" si="2"/>
        <v>29.763999999999996</v>
      </c>
      <c r="I31" s="11">
        <v>36</v>
      </c>
      <c r="J31" s="12">
        <f>$B$53*D31/100</f>
        <v>99.527999999999992</v>
      </c>
      <c r="K31" s="13">
        <f t="shared" si="4"/>
        <v>4.1958041958041958</v>
      </c>
      <c r="L31" s="14">
        <f t="shared" si="5"/>
        <v>63.527999999999992</v>
      </c>
      <c r="M31" s="11">
        <v>65</v>
      </c>
      <c r="N31" s="12">
        <f t="shared" si="6"/>
        <v>149.292</v>
      </c>
      <c r="O31" s="13">
        <f t="shared" si="7"/>
        <v>7.5757575757575761</v>
      </c>
      <c r="P31" s="14">
        <f t="shared" si="8"/>
        <v>84.292000000000002</v>
      </c>
      <c r="Q31" s="11">
        <v>96</v>
      </c>
      <c r="R31" s="12">
        <f t="shared" si="9"/>
        <v>199.05599999999998</v>
      </c>
      <c r="S31" s="13">
        <f t="shared" si="10"/>
        <v>11.188811188811188</v>
      </c>
      <c r="T31" s="14">
        <f t="shared" si="11"/>
        <v>103.05599999999998</v>
      </c>
      <c r="U31" s="11">
        <v>116</v>
      </c>
      <c r="V31" s="12">
        <f t="shared" si="12"/>
        <v>248.82</v>
      </c>
      <c r="W31" s="13">
        <f t="shared" si="13"/>
        <v>13.519813519813519</v>
      </c>
      <c r="X31" s="12">
        <f t="shared" si="14"/>
        <v>132.82</v>
      </c>
      <c r="Y31" s="11">
        <v>142</v>
      </c>
      <c r="Z31" s="10">
        <f t="shared" si="15"/>
        <v>298.584</v>
      </c>
      <c r="AA31" s="13">
        <f t="shared" si="16"/>
        <v>16.550116550116549</v>
      </c>
      <c r="AB31" s="12">
        <f t="shared" si="17"/>
        <v>156.584</v>
      </c>
      <c r="AC31" s="15">
        <v>185</v>
      </c>
      <c r="AD31" s="10">
        <f t="shared" si="18"/>
        <v>348.34800000000001</v>
      </c>
      <c r="AE31" s="13">
        <f t="shared" si="19"/>
        <v>21.561771561771561</v>
      </c>
      <c r="AF31" s="12">
        <f t="shared" si="20"/>
        <v>163.34800000000001</v>
      </c>
      <c r="AG31" s="15"/>
      <c r="AH31" s="10">
        <f t="shared" si="21"/>
        <v>398.11199999999997</v>
      </c>
      <c r="AI31" s="13">
        <f t="shared" si="22"/>
        <v>0</v>
      </c>
      <c r="AJ31" s="12">
        <f t="shared" si="23"/>
        <v>398.11199999999997</v>
      </c>
      <c r="AK31" s="15"/>
      <c r="AL31" s="10">
        <f t="shared" si="24"/>
        <v>447.87599999999998</v>
      </c>
      <c r="AM31" s="13">
        <f t="shared" si="25"/>
        <v>0</v>
      </c>
      <c r="AN31" s="12">
        <f t="shared" si="26"/>
        <v>447.87599999999998</v>
      </c>
      <c r="AO31" s="15"/>
      <c r="AP31" s="10">
        <f t="shared" si="27"/>
        <v>497.64</v>
      </c>
      <c r="AQ31" s="13">
        <f t="shared" si="28"/>
        <v>0</v>
      </c>
      <c r="AR31" s="12">
        <f t="shared" si="29"/>
        <v>497.64</v>
      </c>
      <c r="AS31" s="15"/>
      <c r="AT31" s="10">
        <f t="shared" si="30"/>
        <v>547.404</v>
      </c>
      <c r="AU31" s="13">
        <f t="shared" si="31"/>
        <v>0</v>
      </c>
      <c r="AV31" s="12">
        <f t="shared" si="32"/>
        <v>547.404</v>
      </c>
      <c r="AW31" s="15"/>
      <c r="AX31" s="10">
        <f t="shared" si="33"/>
        <v>597.16800000000001</v>
      </c>
      <c r="AY31" s="13">
        <f t="shared" si="34"/>
        <v>0</v>
      </c>
      <c r="AZ31" s="12">
        <f t="shared" si="35"/>
        <v>597.16800000000001</v>
      </c>
    </row>
    <row r="32" spans="1:52" x14ac:dyDescent="0.2">
      <c r="A32" s="7" t="s">
        <v>29</v>
      </c>
      <c r="B32" s="8" t="s">
        <v>52</v>
      </c>
      <c r="C32" s="9" t="s">
        <v>53</v>
      </c>
      <c r="D32" s="33">
        <v>657</v>
      </c>
      <c r="E32" s="11">
        <v>91</v>
      </c>
      <c r="F32" s="12">
        <f t="shared" si="36"/>
        <v>38.106000000000002</v>
      </c>
      <c r="G32" s="13">
        <f t="shared" si="1"/>
        <v>13.850837138508371</v>
      </c>
      <c r="H32" s="12">
        <f t="shared" si="2"/>
        <v>-52.893999999999998</v>
      </c>
      <c r="I32" s="11">
        <v>146</v>
      </c>
      <c r="J32" s="12">
        <f t="shared" si="3"/>
        <v>76.212000000000003</v>
      </c>
      <c r="K32" s="13">
        <f t="shared" si="4"/>
        <v>22.222222222222221</v>
      </c>
      <c r="L32" s="14">
        <f t="shared" si="5"/>
        <v>-69.787999999999997</v>
      </c>
      <c r="M32" s="11">
        <v>233</v>
      </c>
      <c r="N32" s="12">
        <f t="shared" si="6"/>
        <v>114.318</v>
      </c>
      <c r="O32" s="13">
        <f t="shared" si="7"/>
        <v>35.464231354642315</v>
      </c>
      <c r="P32" s="14">
        <f t="shared" si="8"/>
        <v>-118.682</v>
      </c>
      <c r="Q32" s="11">
        <v>276</v>
      </c>
      <c r="R32" s="12">
        <f t="shared" si="9"/>
        <v>152.42400000000001</v>
      </c>
      <c r="S32" s="13">
        <f t="shared" si="10"/>
        <v>42.009132420091326</v>
      </c>
      <c r="T32" s="14">
        <f t="shared" si="11"/>
        <v>-123.57599999999999</v>
      </c>
      <c r="U32" s="11">
        <v>309</v>
      </c>
      <c r="V32" s="12">
        <f t="shared" si="12"/>
        <v>190.53</v>
      </c>
      <c r="W32" s="13">
        <f t="shared" si="13"/>
        <v>47.031963470319631</v>
      </c>
      <c r="X32" s="12">
        <f t="shared" si="14"/>
        <v>-118.47</v>
      </c>
      <c r="Y32" s="11">
        <v>347</v>
      </c>
      <c r="Z32" s="10">
        <f t="shared" si="15"/>
        <v>228.636</v>
      </c>
      <c r="AA32" s="13">
        <f t="shared" si="16"/>
        <v>52.815829528158297</v>
      </c>
      <c r="AB32" s="12">
        <f t="shared" si="17"/>
        <v>-118.364</v>
      </c>
      <c r="AC32" s="15">
        <v>393</v>
      </c>
      <c r="AD32" s="10">
        <f t="shared" si="18"/>
        <v>266.74200000000002</v>
      </c>
      <c r="AE32" s="13">
        <f t="shared" si="19"/>
        <v>59.817351598173516</v>
      </c>
      <c r="AF32" s="12">
        <f t="shared" si="20"/>
        <v>-126.25799999999998</v>
      </c>
      <c r="AG32" s="15"/>
      <c r="AH32" s="10">
        <f t="shared" si="21"/>
        <v>304.84800000000001</v>
      </c>
      <c r="AI32" s="13">
        <f t="shared" si="22"/>
        <v>0</v>
      </c>
      <c r="AJ32" s="12">
        <f t="shared" si="23"/>
        <v>304.84800000000001</v>
      </c>
      <c r="AK32" s="15"/>
      <c r="AL32" s="10">
        <f t="shared" si="24"/>
        <v>342.95399999999995</v>
      </c>
      <c r="AM32" s="13">
        <f t="shared" si="25"/>
        <v>0</v>
      </c>
      <c r="AN32" s="12">
        <f t="shared" si="26"/>
        <v>342.95399999999995</v>
      </c>
      <c r="AO32" s="15"/>
      <c r="AP32" s="10">
        <f t="shared" si="27"/>
        <v>381.06</v>
      </c>
      <c r="AQ32" s="13">
        <f t="shared" si="28"/>
        <v>0</v>
      </c>
      <c r="AR32" s="12">
        <f t="shared" si="29"/>
        <v>381.06</v>
      </c>
      <c r="AS32" s="15"/>
      <c r="AT32" s="10">
        <f t="shared" si="30"/>
        <v>419.166</v>
      </c>
      <c r="AU32" s="13">
        <f t="shared" si="31"/>
        <v>0</v>
      </c>
      <c r="AV32" s="12">
        <f t="shared" si="32"/>
        <v>419.166</v>
      </c>
      <c r="AW32" s="15"/>
      <c r="AX32" s="10">
        <f t="shared" si="33"/>
        <v>457.27199999999999</v>
      </c>
      <c r="AY32" s="13">
        <f t="shared" si="34"/>
        <v>0</v>
      </c>
      <c r="AZ32" s="12">
        <f t="shared" si="35"/>
        <v>457.27199999999999</v>
      </c>
    </row>
    <row r="33" spans="1:52" x14ac:dyDescent="0.2">
      <c r="A33" s="7" t="s">
        <v>29</v>
      </c>
      <c r="B33" s="8" t="s">
        <v>54</v>
      </c>
      <c r="C33" s="9" t="s">
        <v>55</v>
      </c>
      <c r="D33" s="33">
        <v>676</v>
      </c>
      <c r="E33" s="11">
        <v>80</v>
      </c>
      <c r="F33" s="12">
        <f t="shared" si="36"/>
        <v>39.207999999999998</v>
      </c>
      <c r="G33" s="13">
        <f t="shared" si="1"/>
        <v>11.834319526627219</v>
      </c>
      <c r="H33" s="12">
        <f t="shared" si="2"/>
        <v>-40.792000000000002</v>
      </c>
      <c r="I33" s="11">
        <v>122</v>
      </c>
      <c r="J33" s="12">
        <f t="shared" si="3"/>
        <v>78.415999999999997</v>
      </c>
      <c r="K33" s="13">
        <f t="shared" si="4"/>
        <v>18.047337278106507</v>
      </c>
      <c r="L33" s="14">
        <f t="shared" si="5"/>
        <v>-43.584000000000003</v>
      </c>
      <c r="M33" s="11">
        <v>164</v>
      </c>
      <c r="N33" s="12">
        <f t="shared" si="6"/>
        <v>117.624</v>
      </c>
      <c r="O33" s="13">
        <f t="shared" si="7"/>
        <v>24.260355029585799</v>
      </c>
      <c r="P33" s="14">
        <f t="shared" si="8"/>
        <v>-46.376000000000005</v>
      </c>
      <c r="Q33" s="11">
        <v>216</v>
      </c>
      <c r="R33" s="12">
        <f t="shared" si="9"/>
        <v>156.83199999999999</v>
      </c>
      <c r="S33" s="13">
        <f t="shared" si="10"/>
        <v>31.952662721893493</v>
      </c>
      <c r="T33" s="14">
        <f t="shared" si="11"/>
        <v>-59.168000000000006</v>
      </c>
      <c r="U33" s="11">
        <v>252</v>
      </c>
      <c r="V33" s="12">
        <f t="shared" si="12"/>
        <v>196.04</v>
      </c>
      <c r="W33" s="13">
        <f t="shared" si="13"/>
        <v>37.278106508875737</v>
      </c>
      <c r="X33" s="12">
        <f t="shared" si="14"/>
        <v>-55.960000000000008</v>
      </c>
      <c r="Y33" s="11">
        <v>288</v>
      </c>
      <c r="Z33" s="10">
        <f t="shared" si="15"/>
        <v>235.24799999999999</v>
      </c>
      <c r="AA33" s="13">
        <f t="shared" si="16"/>
        <v>42.603550295857985</v>
      </c>
      <c r="AB33" s="12">
        <f t="shared" si="17"/>
        <v>-52.75200000000001</v>
      </c>
      <c r="AC33" s="15">
        <v>328</v>
      </c>
      <c r="AD33" s="10">
        <f t="shared" si="18"/>
        <v>274.45600000000002</v>
      </c>
      <c r="AE33" s="13">
        <f t="shared" si="19"/>
        <v>48.520710059171599</v>
      </c>
      <c r="AF33" s="12">
        <f t="shared" si="20"/>
        <v>-53.543999999999983</v>
      </c>
      <c r="AG33" s="15"/>
      <c r="AH33" s="10">
        <f t="shared" si="21"/>
        <v>313.66399999999999</v>
      </c>
      <c r="AI33" s="13">
        <f t="shared" si="22"/>
        <v>0</v>
      </c>
      <c r="AJ33" s="12">
        <f t="shared" si="23"/>
        <v>313.66399999999999</v>
      </c>
      <c r="AK33" s="15"/>
      <c r="AL33" s="10">
        <f t="shared" si="24"/>
        <v>352.87199999999996</v>
      </c>
      <c r="AM33" s="13">
        <f t="shared" si="25"/>
        <v>0</v>
      </c>
      <c r="AN33" s="12">
        <f t="shared" si="26"/>
        <v>352.87199999999996</v>
      </c>
      <c r="AO33" s="15"/>
      <c r="AP33" s="10">
        <f t="shared" si="27"/>
        <v>392.08</v>
      </c>
      <c r="AQ33" s="13">
        <f t="shared" si="28"/>
        <v>0</v>
      </c>
      <c r="AR33" s="12">
        <f t="shared" si="29"/>
        <v>392.08</v>
      </c>
      <c r="AS33" s="15"/>
      <c r="AT33" s="10">
        <f t="shared" si="30"/>
        <v>431.28799999999995</v>
      </c>
      <c r="AU33" s="13">
        <f t="shared" si="31"/>
        <v>0</v>
      </c>
      <c r="AV33" s="12">
        <f t="shared" si="32"/>
        <v>431.28799999999995</v>
      </c>
      <c r="AW33" s="15"/>
      <c r="AX33" s="10">
        <f t="shared" si="33"/>
        <v>470.49599999999998</v>
      </c>
      <c r="AY33" s="13">
        <f t="shared" si="34"/>
        <v>0</v>
      </c>
      <c r="AZ33" s="12">
        <f t="shared" si="35"/>
        <v>470.49599999999998</v>
      </c>
    </row>
    <row r="34" spans="1:52" x14ac:dyDescent="0.2">
      <c r="A34" s="7" t="s">
        <v>29</v>
      </c>
      <c r="B34" s="8" t="s">
        <v>56</v>
      </c>
      <c r="C34" s="9" t="s">
        <v>57</v>
      </c>
      <c r="D34" s="33">
        <v>1721</v>
      </c>
      <c r="E34" s="11">
        <v>121</v>
      </c>
      <c r="F34" s="12">
        <f t="shared" si="36"/>
        <v>99.817999999999998</v>
      </c>
      <c r="G34" s="13">
        <f t="shared" si="1"/>
        <v>7.0307960488088321</v>
      </c>
      <c r="H34" s="12">
        <f t="shared" si="2"/>
        <v>-21.182000000000002</v>
      </c>
      <c r="I34" s="11">
        <v>263</v>
      </c>
      <c r="J34" s="12">
        <f>$B$53*D34/100</f>
        <v>199.636</v>
      </c>
      <c r="K34" s="13">
        <f t="shared" si="4"/>
        <v>15.281812899477048</v>
      </c>
      <c r="L34" s="14">
        <f t="shared" si="5"/>
        <v>-63.364000000000004</v>
      </c>
      <c r="M34" s="11">
        <v>372</v>
      </c>
      <c r="N34" s="12">
        <f t="shared" si="6"/>
        <v>299.45399999999995</v>
      </c>
      <c r="O34" s="13">
        <f t="shared" si="7"/>
        <v>21.615339918651948</v>
      </c>
      <c r="P34" s="14">
        <f t="shared" si="8"/>
        <v>-72.546000000000049</v>
      </c>
      <c r="Q34" s="11">
        <v>509</v>
      </c>
      <c r="R34" s="12">
        <f t="shared" si="9"/>
        <v>399.27199999999999</v>
      </c>
      <c r="S34" s="13">
        <f t="shared" si="10"/>
        <v>29.575828006972689</v>
      </c>
      <c r="T34" s="14">
        <f t="shared" si="11"/>
        <v>-109.72800000000001</v>
      </c>
      <c r="U34" s="11">
        <v>615</v>
      </c>
      <c r="V34" s="12">
        <f t="shared" si="12"/>
        <v>499.09</v>
      </c>
      <c r="W34" s="13">
        <f t="shared" si="13"/>
        <v>35.735037768739105</v>
      </c>
      <c r="X34" s="12">
        <f t="shared" si="14"/>
        <v>-115.91000000000003</v>
      </c>
      <c r="Y34" s="11">
        <v>716</v>
      </c>
      <c r="Z34" s="10">
        <f t="shared" si="15"/>
        <v>598.9079999999999</v>
      </c>
      <c r="AA34" s="13">
        <f t="shared" si="16"/>
        <v>41.603718768158046</v>
      </c>
      <c r="AB34" s="12">
        <f t="shared" si="17"/>
        <v>-117.0920000000001</v>
      </c>
      <c r="AC34" s="15">
        <v>798</v>
      </c>
      <c r="AD34" s="10">
        <f t="shared" si="18"/>
        <v>698.72600000000011</v>
      </c>
      <c r="AE34" s="13">
        <f t="shared" si="19"/>
        <v>46.368390470656593</v>
      </c>
      <c r="AF34" s="12">
        <f t="shared" si="20"/>
        <v>-99.273999999999887</v>
      </c>
      <c r="AG34" s="15"/>
      <c r="AH34" s="10">
        <f t="shared" si="21"/>
        <v>798.54399999999998</v>
      </c>
      <c r="AI34" s="13">
        <f t="shared" si="22"/>
        <v>0</v>
      </c>
      <c r="AJ34" s="12">
        <f t="shared" si="23"/>
        <v>798.54399999999998</v>
      </c>
      <c r="AK34" s="15"/>
      <c r="AL34" s="10">
        <f t="shared" si="24"/>
        <v>898.36199999999997</v>
      </c>
      <c r="AM34" s="13">
        <f t="shared" si="25"/>
        <v>0</v>
      </c>
      <c r="AN34" s="12">
        <f t="shared" si="26"/>
        <v>898.36199999999997</v>
      </c>
      <c r="AO34" s="15"/>
      <c r="AP34" s="10">
        <f t="shared" si="27"/>
        <v>998.18</v>
      </c>
      <c r="AQ34" s="13">
        <f t="shared" si="28"/>
        <v>0</v>
      </c>
      <c r="AR34" s="12">
        <f t="shared" si="29"/>
        <v>998.18</v>
      </c>
      <c r="AS34" s="15"/>
      <c r="AT34" s="10">
        <f t="shared" si="30"/>
        <v>1097.9979999999998</v>
      </c>
      <c r="AU34" s="13">
        <f t="shared" si="31"/>
        <v>0</v>
      </c>
      <c r="AV34" s="12">
        <f t="shared" si="32"/>
        <v>1097.9979999999998</v>
      </c>
      <c r="AW34" s="15"/>
      <c r="AX34" s="10">
        <f t="shared" si="33"/>
        <v>1197.8159999999998</v>
      </c>
      <c r="AY34" s="13">
        <f t="shared" si="34"/>
        <v>0</v>
      </c>
      <c r="AZ34" s="12">
        <f t="shared" si="35"/>
        <v>1197.8159999999998</v>
      </c>
    </row>
    <row r="35" spans="1:52" x14ac:dyDescent="0.2">
      <c r="A35" s="7" t="s">
        <v>29</v>
      </c>
      <c r="B35" s="8" t="s">
        <v>58</v>
      </c>
      <c r="C35" s="9" t="s">
        <v>59</v>
      </c>
      <c r="D35" s="33">
        <v>3674</v>
      </c>
      <c r="E35" s="11">
        <v>290</v>
      </c>
      <c r="F35" s="12">
        <f t="shared" si="36"/>
        <v>213.09200000000001</v>
      </c>
      <c r="G35" s="13">
        <f t="shared" si="1"/>
        <v>7.8933043004899295</v>
      </c>
      <c r="H35" s="12">
        <f t="shared" si="2"/>
        <v>-76.907999999999987</v>
      </c>
      <c r="I35" s="11">
        <v>589</v>
      </c>
      <c r="J35" s="12">
        <f t="shared" si="3"/>
        <v>426.18400000000003</v>
      </c>
      <c r="K35" s="13">
        <f t="shared" si="4"/>
        <v>16.031573217201959</v>
      </c>
      <c r="L35" s="14">
        <f t="shared" si="5"/>
        <v>-162.81599999999997</v>
      </c>
      <c r="M35" s="11">
        <v>830</v>
      </c>
      <c r="N35" s="12">
        <f t="shared" si="6"/>
        <v>639.27599999999995</v>
      </c>
      <c r="O35" s="13">
        <f t="shared" si="7"/>
        <v>22.591181273816005</v>
      </c>
      <c r="P35" s="14">
        <f t="shared" si="8"/>
        <v>-190.72400000000005</v>
      </c>
      <c r="Q35" s="11">
        <v>1092</v>
      </c>
      <c r="R35" s="12">
        <f t="shared" si="9"/>
        <v>852.36800000000005</v>
      </c>
      <c r="S35" s="13">
        <f t="shared" si="10"/>
        <v>29.722373434948285</v>
      </c>
      <c r="T35" s="14">
        <f t="shared" si="11"/>
        <v>-239.63199999999995</v>
      </c>
      <c r="U35" s="11">
        <v>1334</v>
      </c>
      <c r="V35" s="12">
        <f t="shared" si="12"/>
        <v>1065.46</v>
      </c>
      <c r="W35" s="13">
        <f t="shared" si="13"/>
        <v>36.309199782253671</v>
      </c>
      <c r="X35" s="12">
        <f t="shared" si="14"/>
        <v>-268.53999999999996</v>
      </c>
      <c r="Y35" s="11">
        <v>1533</v>
      </c>
      <c r="Z35" s="10">
        <f t="shared" si="15"/>
        <v>1278.5519999999999</v>
      </c>
      <c r="AA35" s="13">
        <f t="shared" si="16"/>
        <v>41.72563962983125</v>
      </c>
      <c r="AB35" s="12">
        <f t="shared" si="17"/>
        <v>-254.44800000000009</v>
      </c>
      <c r="AC35" s="15">
        <v>1709</v>
      </c>
      <c r="AD35" s="10">
        <f t="shared" si="18"/>
        <v>1491.644</v>
      </c>
      <c r="AE35" s="13">
        <f t="shared" si="19"/>
        <v>46.516058791507895</v>
      </c>
      <c r="AF35" s="12">
        <f t="shared" si="20"/>
        <v>-217.35599999999999</v>
      </c>
      <c r="AG35" s="15"/>
      <c r="AH35" s="10">
        <f t="shared" si="21"/>
        <v>1704.7360000000001</v>
      </c>
      <c r="AI35" s="13">
        <f t="shared" si="22"/>
        <v>0</v>
      </c>
      <c r="AJ35" s="12">
        <f t="shared" si="23"/>
        <v>1704.7360000000001</v>
      </c>
      <c r="AK35" s="15"/>
      <c r="AL35" s="10">
        <f t="shared" si="24"/>
        <v>1917.828</v>
      </c>
      <c r="AM35" s="13">
        <f t="shared" si="25"/>
        <v>0</v>
      </c>
      <c r="AN35" s="12">
        <f t="shared" si="26"/>
        <v>1917.828</v>
      </c>
      <c r="AO35" s="15"/>
      <c r="AP35" s="10">
        <f t="shared" si="27"/>
        <v>2130.92</v>
      </c>
      <c r="AQ35" s="13">
        <f t="shared" si="28"/>
        <v>0</v>
      </c>
      <c r="AR35" s="12">
        <f t="shared" si="29"/>
        <v>2130.92</v>
      </c>
      <c r="AS35" s="15"/>
      <c r="AT35" s="10">
        <f t="shared" si="30"/>
        <v>2344.0119999999997</v>
      </c>
      <c r="AU35" s="13">
        <f t="shared" si="31"/>
        <v>0</v>
      </c>
      <c r="AV35" s="12">
        <f t="shared" si="32"/>
        <v>2344.0119999999997</v>
      </c>
      <c r="AW35" s="15"/>
      <c r="AX35" s="10">
        <f t="shared" si="33"/>
        <v>2557.1039999999998</v>
      </c>
      <c r="AY35" s="13">
        <f t="shared" si="34"/>
        <v>0</v>
      </c>
      <c r="AZ35" s="12">
        <f t="shared" si="35"/>
        <v>2557.1039999999998</v>
      </c>
    </row>
    <row r="36" spans="1:52" x14ac:dyDescent="0.2">
      <c r="A36" s="7" t="s">
        <v>29</v>
      </c>
      <c r="B36" s="8" t="s">
        <v>60</v>
      </c>
      <c r="C36" s="9" t="s">
        <v>61</v>
      </c>
      <c r="D36" s="33">
        <v>3644</v>
      </c>
      <c r="E36" s="11">
        <v>218</v>
      </c>
      <c r="F36" s="12">
        <f t="shared" si="36"/>
        <v>211.352</v>
      </c>
      <c r="G36" s="13">
        <f t="shared" si="1"/>
        <v>5.9824368825466516</v>
      </c>
      <c r="H36" s="12">
        <f t="shared" si="2"/>
        <v>-6.6479999999999961</v>
      </c>
      <c r="I36" s="11">
        <v>364</v>
      </c>
      <c r="J36" s="12">
        <f t="shared" si="3"/>
        <v>422.70400000000001</v>
      </c>
      <c r="K36" s="13">
        <f t="shared" si="4"/>
        <v>9.9890230515916567</v>
      </c>
      <c r="L36" s="14">
        <f t="shared" si="5"/>
        <v>58.704000000000008</v>
      </c>
      <c r="M36" s="11">
        <v>482</v>
      </c>
      <c r="N36" s="12">
        <f t="shared" si="6"/>
        <v>634.05599999999993</v>
      </c>
      <c r="O36" s="13">
        <f t="shared" si="7"/>
        <v>13.227222832052689</v>
      </c>
      <c r="P36" s="14">
        <f t="shared" si="8"/>
        <v>152.05599999999993</v>
      </c>
      <c r="Q36" s="11">
        <v>701</v>
      </c>
      <c r="R36" s="12">
        <f t="shared" si="9"/>
        <v>845.40800000000002</v>
      </c>
      <c r="S36" s="13">
        <f t="shared" si="10"/>
        <v>19.237102085620197</v>
      </c>
      <c r="T36" s="14">
        <f t="shared" si="11"/>
        <v>144.40800000000002</v>
      </c>
      <c r="U36" s="11">
        <v>911</v>
      </c>
      <c r="V36" s="12">
        <f t="shared" si="12"/>
        <v>1056.76</v>
      </c>
      <c r="W36" s="13">
        <f t="shared" si="13"/>
        <v>25</v>
      </c>
      <c r="X36" s="12">
        <f t="shared" si="14"/>
        <v>145.76</v>
      </c>
      <c r="Y36" s="11">
        <v>1118</v>
      </c>
      <c r="Z36" s="10">
        <f t="shared" si="15"/>
        <v>1268.1119999999999</v>
      </c>
      <c r="AA36" s="13">
        <f t="shared" si="16"/>
        <v>30.680570801317234</v>
      </c>
      <c r="AB36" s="12">
        <f t="shared" si="17"/>
        <v>150.11199999999985</v>
      </c>
      <c r="AC36" s="15">
        <v>1283</v>
      </c>
      <c r="AD36" s="10">
        <f t="shared" si="18"/>
        <v>1479.4639999999999</v>
      </c>
      <c r="AE36" s="13">
        <f t="shared" si="19"/>
        <v>35.20856201975851</v>
      </c>
      <c r="AF36" s="12">
        <f t="shared" si="20"/>
        <v>196.46399999999994</v>
      </c>
      <c r="AG36" s="15"/>
      <c r="AH36" s="10">
        <f t="shared" si="21"/>
        <v>1690.816</v>
      </c>
      <c r="AI36" s="13">
        <f t="shared" si="22"/>
        <v>0</v>
      </c>
      <c r="AJ36" s="12">
        <f t="shared" si="23"/>
        <v>1690.816</v>
      </c>
      <c r="AK36" s="15"/>
      <c r="AL36" s="10">
        <f t="shared" si="24"/>
        <v>1902.1679999999999</v>
      </c>
      <c r="AM36" s="13">
        <f t="shared" si="25"/>
        <v>0</v>
      </c>
      <c r="AN36" s="12">
        <f t="shared" si="26"/>
        <v>1902.1679999999999</v>
      </c>
      <c r="AO36" s="15"/>
      <c r="AP36" s="10">
        <f t="shared" si="27"/>
        <v>2113.52</v>
      </c>
      <c r="AQ36" s="13">
        <f t="shared" si="28"/>
        <v>0</v>
      </c>
      <c r="AR36" s="12">
        <f t="shared" si="29"/>
        <v>2113.52</v>
      </c>
      <c r="AS36" s="15"/>
      <c r="AT36" s="10">
        <f t="shared" si="30"/>
        <v>2324.8719999999998</v>
      </c>
      <c r="AU36" s="13">
        <f t="shared" si="31"/>
        <v>0</v>
      </c>
      <c r="AV36" s="12">
        <f t="shared" si="32"/>
        <v>2324.8719999999998</v>
      </c>
      <c r="AW36" s="15"/>
      <c r="AX36" s="10">
        <f t="shared" si="33"/>
        <v>2536.2239999999997</v>
      </c>
      <c r="AY36" s="13">
        <f t="shared" si="34"/>
        <v>0</v>
      </c>
      <c r="AZ36" s="12">
        <f t="shared" si="35"/>
        <v>2536.2239999999997</v>
      </c>
    </row>
    <row r="37" spans="1:52" x14ac:dyDescent="0.2">
      <c r="A37" s="7" t="s">
        <v>29</v>
      </c>
      <c r="B37" s="8" t="s">
        <v>62</v>
      </c>
      <c r="C37" s="9" t="s">
        <v>63</v>
      </c>
      <c r="D37" s="33">
        <v>2538</v>
      </c>
      <c r="E37" s="11">
        <v>105</v>
      </c>
      <c r="F37" s="12">
        <f t="shared" si="36"/>
        <v>147.20400000000001</v>
      </c>
      <c r="G37" s="13">
        <f t="shared" si="1"/>
        <v>4.1371158392434992</v>
      </c>
      <c r="H37" s="12">
        <f t="shared" si="2"/>
        <v>42.204000000000008</v>
      </c>
      <c r="I37" s="11">
        <v>208</v>
      </c>
      <c r="J37" s="12">
        <f t="shared" si="3"/>
        <v>294.40800000000002</v>
      </c>
      <c r="K37" s="13">
        <f t="shared" si="4"/>
        <v>8.1954294720252161</v>
      </c>
      <c r="L37" s="14">
        <f t="shared" si="5"/>
        <v>86.408000000000015</v>
      </c>
      <c r="M37" s="11">
        <v>298</v>
      </c>
      <c r="N37" s="12">
        <f t="shared" si="6"/>
        <v>441.61199999999997</v>
      </c>
      <c r="O37" s="13">
        <f t="shared" si="7"/>
        <v>11.741528762805359</v>
      </c>
      <c r="P37" s="14">
        <f t="shared" si="8"/>
        <v>143.61199999999997</v>
      </c>
      <c r="Q37" s="11">
        <v>403</v>
      </c>
      <c r="R37" s="12">
        <f t="shared" si="9"/>
        <v>588.81600000000003</v>
      </c>
      <c r="S37" s="13">
        <f t="shared" si="10"/>
        <v>15.878644602048857</v>
      </c>
      <c r="T37" s="14">
        <f t="shared" si="11"/>
        <v>185.81600000000003</v>
      </c>
      <c r="U37" s="11">
        <v>497</v>
      </c>
      <c r="V37" s="12">
        <f t="shared" si="12"/>
        <v>736.02</v>
      </c>
      <c r="W37" s="13">
        <f t="shared" si="13"/>
        <v>19.582348305752561</v>
      </c>
      <c r="X37" s="12">
        <f t="shared" si="14"/>
        <v>239.01999999999998</v>
      </c>
      <c r="Y37" s="11">
        <v>584</v>
      </c>
      <c r="Z37" s="10">
        <f t="shared" si="15"/>
        <v>883.22399999999993</v>
      </c>
      <c r="AA37" s="13">
        <f t="shared" si="16"/>
        <v>23.010244286840031</v>
      </c>
      <c r="AB37" s="12">
        <f t="shared" si="17"/>
        <v>299.22399999999993</v>
      </c>
      <c r="AC37" s="15">
        <v>679</v>
      </c>
      <c r="AD37" s="10">
        <f t="shared" si="18"/>
        <v>1030.4280000000001</v>
      </c>
      <c r="AE37" s="13">
        <f t="shared" si="19"/>
        <v>26.753349093774627</v>
      </c>
      <c r="AF37" s="12">
        <f t="shared" si="20"/>
        <v>351.42800000000011</v>
      </c>
      <c r="AG37" s="15"/>
      <c r="AH37" s="10">
        <f t="shared" si="21"/>
        <v>1177.6320000000001</v>
      </c>
      <c r="AI37" s="13">
        <f t="shared" si="22"/>
        <v>0</v>
      </c>
      <c r="AJ37" s="12">
        <f t="shared" si="23"/>
        <v>1177.6320000000001</v>
      </c>
      <c r="AK37" s="15"/>
      <c r="AL37" s="10">
        <f t="shared" si="24"/>
        <v>1324.8359999999998</v>
      </c>
      <c r="AM37" s="13">
        <f t="shared" si="25"/>
        <v>0</v>
      </c>
      <c r="AN37" s="12">
        <f t="shared" si="26"/>
        <v>1324.8359999999998</v>
      </c>
      <c r="AO37" s="15"/>
      <c r="AP37" s="10">
        <f t="shared" si="27"/>
        <v>1472.04</v>
      </c>
      <c r="AQ37" s="13">
        <f t="shared" si="28"/>
        <v>0</v>
      </c>
      <c r="AR37" s="12">
        <f t="shared" si="29"/>
        <v>1472.04</v>
      </c>
      <c r="AS37" s="15"/>
      <c r="AT37" s="10">
        <f t="shared" si="30"/>
        <v>1619.2439999999999</v>
      </c>
      <c r="AU37" s="13">
        <f t="shared" si="31"/>
        <v>0</v>
      </c>
      <c r="AV37" s="12">
        <f t="shared" si="32"/>
        <v>1619.2439999999999</v>
      </c>
      <c r="AW37" s="15"/>
      <c r="AX37" s="10">
        <f t="shared" si="33"/>
        <v>1766.4479999999999</v>
      </c>
      <c r="AY37" s="13">
        <f t="shared" si="34"/>
        <v>0</v>
      </c>
      <c r="AZ37" s="12">
        <f t="shared" si="35"/>
        <v>1766.4479999999999</v>
      </c>
    </row>
    <row r="38" spans="1:52" x14ac:dyDescent="0.2">
      <c r="A38" s="7" t="s">
        <v>29</v>
      </c>
      <c r="B38" s="8" t="s">
        <v>64</v>
      </c>
      <c r="C38" s="9" t="s">
        <v>65</v>
      </c>
      <c r="D38" s="33">
        <v>20032</v>
      </c>
      <c r="E38" s="11">
        <v>503</v>
      </c>
      <c r="F38" s="12">
        <f t="shared" si="36"/>
        <v>1161.856</v>
      </c>
      <c r="G38" s="13">
        <f t="shared" si="1"/>
        <v>2.5109824281150162</v>
      </c>
      <c r="H38" s="12">
        <f t="shared" si="2"/>
        <v>658.85599999999999</v>
      </c>
      <c r="I38" s="11">
        <v>971</v>
      </c>
      <c r="J38" s="12">
        <f t="shared" si="3"/>
        <v>2323.712</v>
      </c>
      <c r="K38" s="13">
        <f t="shared" si="4"/>
        <v>4.847244408945687</v>
      </c>
      <c r="L38" s="14">
        <f t="shared" si="5"/>
        <v>1352.712</v>
      </c>
      <c r="M38" s="11">
        <v>1397</v>
      </c>
      <c r="N38" s="12">
        <f t="shared" si="6"/>
        <v>3485.5679999999998</v>
      </c>
      <c r="O38" s="13">
        <f t="shared" si="7"/>
        <v>6.973841853035144</v>
      </c>
      <c r="P38" s="14">
        <f t="shared" si="8"/>
        <v>2088.5679999999998</v>
      </c>
      <c r="Q38" s="11">
        <v>1973</v>
      </c>
      <c r="R38" s="12">
        <f t="shared" si="9"/>
        <v>4647.424</v>
      </c>
      <c r="S38" s="13">
        <f t="shared" si="10"/>
        <v>9.8492412140575087</v>
      </c>
      <c r="T38" s="14">
        <f t="shared" si="11"/>
        <v>2674.424</v>
      </c>
      <c r="U38" s="11">
        <v>2581</v>
      </c>
      <c r="V38" s="12">
        <f t="shared" si="12"/>
        <v>5809.28</v>
      </c>
      <c r="W38" s="13">
        <f t="shared" si="13"/>
        <v>12.884384984025559</v>
      </c>
      <c r="X38" s="12">
        <f t="shared" si="14"/>
        <v>3228.2799999999997</v>
      </c>
      <c r="Y38" s="11">
        <v>3151</v>
      </c>
      <c r="Z38" s="10">
        <f t="shared" si="15"/>
        <v>6971.1359999999995</v>
      </c>
      <c r="AA38" s="13">
        <f t="shared" si="16"/>
        <v>15.729832268370608</v>
      </c>
      <c r="AB38" s="12">
        <f t="shared" si="17"/>
        <v>3820.1359999999995</v>
      </c>
      <c r="AC38" s="15">
        <v>3547</v>
      </c>
      <c r="AD38" s="10">
        <f t="shared" si="18"/>
        <v>8132.9920000000011</v>
      </c>
      <c r="AE38" s="13">
        <f t="shared" si="19"/>
        <v>17.706669329073481</v>
      </c>
      <c r="AF38" s="12">
        <f t="shared" si="20"/>
        <v>4585.9920000000011</v>
      </c>
      <c r="AG38" s="15"/>
      <c r="AH38" s="10">
        <f t="shared" si="21"/>
        <v>9294.848</v>
      </c>
      <c r="AI38" s="13">
        <f t="shared" si="22"/>
        <v>0</v>
      </c>
      <c r="AJ38" s="12">
        <f t="shared" si="23"/>
        <v>9294.848</v>
      </c>
      <c r="AK38" s="15"/>
      <c r="AL38" s="10">
        <f t="shared" si="24"/>
        <v>10456.704</v>
      </c>
      <c r="AM38" s="13">
        <f t="shared" si="25"/>
        <v>0</v>
      </c>
      <c r="AN38" s="12">
        <f t="shared" si="26"/>
        <v>10456.704</v>
      </c>
      <c r="AO38" s="15"/>
      <c r="AP38" s="10">
        <f t="shared" si="27"/>
        <v>11618.56</v>
      </c>
      <c r="AQ38" s="13">
        <f t="shared" si="28"/>
        <v>0</v>
      </c>
      <c r="AR38" s="12">
        <f t="shared" si="29"/>
        <v>11618.56</v>
      </c>
      <c r="AS38" s="15"/>
      <c r="AT38" s="10">
        <f t="shared" si="30"/>
        <v>12780.415999999999</v>
      </c>
      <c r="AU38" s="13">
        <f t="shared" si="31"/>
        <v>0</v>
      </c>
      <c r="AV38" s="12">
        <f t="shared" si="32"/>
        <v>12780.415999999999</v>
      </c>
      <c r="AW38" s="15"/>
      <c r="AX38" s="10">
        <f t="shared" si="33"/>
        <v>13942.271999999999</v>
      </c>
      <c r="AY38" s="13">
        <f t="shared" si="34"/>
        <v>0</v>
      </c>
      <c r="AZ38" s="12">
        <f t="shared" si="35"/>
        <v>13942.271999999999</v>
      </c>
    </row>
    <row r="39" spans="1:52" x14ac:dyDescent="0.2">
      <c r="A39" s="7" t="s">
        <v>29</v>
      </c>
      <c r="B39" s="8" t="s">
        <v>66</v>
      </c>
      <c r="C39" s="9" t="s">
        <v>67</v>
      </c>
      <c r="D39" s="33">
        <v>17796</v>
      </c>
      <c r="E39" s="11">
        <v>311</v>
      </c>
      <c r="F39" s="12">
        <f t="shared" si="36"/>
        <v>1032.1680000000001</v>
      </c>
      <c r="G39" s="13">
        <f t="shared" si="1"/>
        <v>1.7475837266801528</v>
      </c>
      <c r="H39" s="12">
        <f t="shared" si="2"/>
        <v>721.16800000000012</v>
      </c>
      <c r="I39" s="11">
        <v>796</v>
      </c>
      <c r="J39" s="12">
        <f t="shared" si="3"/>
        <v>2064.3360000000002</v>
      </c>
      <c r="K39" s="13">
        <f t="shared" si="4"/>
        <v>4.4729152618565973</v>
      </c>
      <c r="L39" s="14">
        <f t="shared" si="5"/>
        <v>1268.3360000000002</v>
      </c>
      <c r="M39" s="11">
        <v>1253</v>
      </c>
      <c r="N39" s="12">
        <f t="shared" si="6"/>
        <v>3096.5039999999995</v>
      </c>
      <c r="O39" s="13">
        <f t="shared" si="7"/>
        <v>7.0409080692290402</v>
      </c>
      <c r="P39" s="14">
        <f t="shared" si="8"/>
        <v>1843.5039999999995</v>
      </c>
      <c r="Q39" s="11">
        <v>1688</v>
      </c>
      <c r="R39" s="12">
        <f t="shared" si="9"/>
        <v>4128.6720000000005</v>
      </c>
      <c r="S39" s="13">
        <f t="shared" si="10"/>
        <v>9.485277590469769</v>
      </c>
      <c r="T39" s="14">
        <f t="shared" si="11"/>
        <v>2440.6720000000005</v>
      </c>
      <c r="U39" s="11">
        <v>2086</v>
      </c>
      <c r="V39" s="12">
        <f t="shared" si="12"/>
        <v>5160.84</v>
      </c>
      <c r="W39" s="13">
        <f t="shared" si="13"/>
        <v>11.721735221398067</v>
      </c>
      <c r="X39" s="12">
        <f t="shared" si="14"/>
        <v>3074.84</v>
      </c>
      <c r="Y39" s="11">
        <v>2505</v>
      </c>
      <c r="Z39" s="10">
        <f t="shared" si="15"/>
        <v>6193.0079999999989</v>
      </c>
      <c r="AA39" s="13">
        <f t="shared" si="16"/>
        <v>14.076196898179367</v>
      </c>
      <c r="AB39" s="12">
        <f t="shared" si="17"/>
        <v>3688.0079999999989</v>
      </c>
      <c r="AC39" s="15">
        <v>2922</v>
      </c>
      <c r="AD39" s="10">
        <f t="shared" si="18"/>
        <v>7225.1759999999995</v>
      </c>
      <c r="AE39" s="13">
        <f t="shared" si="19"/>
        <v>16.419420094403236</v>
      </c>
      <c r="AF39" s="12">
        <f t="shared" si="20"/>
        <v>4303.1759999999995</v>
      </c>
      <c r="AG39" s="15"/>
      <c r="AH39" s="10">
        <f t="shared" si="21"/>
        <v>8257.344000000001</v>
      </c>
      <c r="AI39" s="13">
        <f t="shared" si="22"/>
        <v>0</v>
      </c>
      <c r="AJ39" s="12">
        <f t="shared" si="23"/>
        <v>8257.344000000001</v>
      </c>
      <c r="AK39" s="15"/>
      <c r="AL39" s="10">
        <f t="shared" si="24"/>
        <v>9289.5119999999988</v>
      </c>
      <c r="AM39" s="13">
        <f t="shared" si="25"/>
        <v>0</v>
      </c>
      <c r="AN39" s="12">
        <f t="shared" si="26"/>
        <v>9289.5119999999988</v>
      </c>
      <c r="AO39" s="15"/>
      <c r="AP39" s="10">
        <f t="shared" si="27"/>
        <v>10321.68</v>
      </c>
      <c r="AQ39" s="13">
        <f t="shared" si="28"/>
        <v>0</v>
      </c>
      <c r="AR39" s="12">
        <f t="shared" si="29"/>
        <v>10321.68</v>
      </c>
      <c r="AS39" s="15"/>
      <c r="AT39" s="10">
        <f t="shared" si="30"/>
        <v>11353.848</v>
      </c>
      <c r="AU39" s="13">
        <f t="shared" si="31"/>
        <v>0</v>
      </c>
      <c r="AV39" s="12">
        <f t="shared" si="32"/>
        <v>11353.848</v>
      </c>
      <c r="AW39" s="15"/>
      <c r="AX39" s="10">
        <f t="shared" si="33"/>
        <v>12386.015999999998</v>
      </c>
      <c r="AY39" s="13">
        <f t="shared" si="34"/>
        <v>0</v>
      </c>
      <c r="AZ39" s="12">
        <f t="shared" si="35"/>
        <v>12386.015999999998</v>
      </c>
    </row>
    <row r="40" spans="1:52" x14ac:dyDescent="0.2">
      <c r="A40" s="7" t="s">
        <v>29</v>
      </c>
      <c r="B40" s="8" t="s">
        <v>68</v>
      </c>
      <c r="C40" s="9" t="s">
        <v>69</v>
      </c>
      <c r="D40" s="33">
        <v>3262</v>
      </c>
      <c r="E40" s="11">
        <v>194</v>
      </c>
      <c r="F40" s="12">
        <f t="shared" si="36"/>
        <v>189.196</v>
      </c>
      <c r="G40" s="13">
        <f t="shared" si="1"/>
        <v>5.9472716125076639</v>
      </c>
      <c r="H40" s="12">
        <f t="shared" si="2"/>
        <v>-4.804000000000002</v>
      </c>
      <c r="I40" s="11">
        <v>370</v>
      </c>
      <c r="J40" s="12">
        <f t="shared" si="3"/>
        <v>378.392</v>
      </c>
      <c r="K40" s="13">
        <f t="shared" si="4"/>
        <v>11.342734518700183</v>
      </c>
      <c r="L40" s="14">
        <f t="shared" si="5"/>
        <v>8.3919999999999959</v>
      </c>
      <c r="M40" s="11">
        <v>509</v>
      </c>
      <c r="N40" s="12">
        <f t="shared" si="6"/>
        <v>567.58799999999997</v>
      </c>
      <c r="O40" s="13">
        <f t="shared" si="7"/>
        <v>15.603923973022685</v>
      </c>
      <c r="P40" s="14">
        <f t="shared" si="8"/>
        <v>58.587999999999965</v>
      </c>
      <c r="Q40" s="11">
        <v>624</v>
      </c>
      <c r="R40" s="12">
        <f t="shared" si="9"/>
        <v>756.78399999999999</v>
      </c>
      <c r="S40" s="13">
        <f t="shared" si="10"/>
        <v>19.129368485591662</v>
      </c>
      <c r="T40" s="14">
        <f t="shared" si="11"/>
        <v>132.78399999999999</v>
      </c>
      <c r="U40" s="11">
        <v>716</v>
      </c>
      <c r="V40" s="12">
        <f t="shared" si="12"/>
        <v>945.98</v>
      </c>
      <c r="W40" s="13">
        <f t="shared" si="13"/>
        <v>21.949724095646843</v>
      </c>
      <c r="X40" s="12">
        <f t="shared" si="14"/>
        <v>229.98000000000002</v>
      </c>
      <c r="Y40" s="11">
        <v>834</v>
      </c>
      <c r="Z40" s="10">
        <f t="shared" si="15"/>
        <v>1135.1759999999999</v>
      </c>
      <c r="AA40" s="13">
        <f t="shared" si="16"/>
        <v>25.567136725935008</v>
      </c>
      <c r="AB40" s="12">
        <f t="shared" si="17"/>
        <v>301.17599999999993</v>
      </c>
      <c r="AC40" s="15">
        <v>955</v>
      </c>
      <c r="AD40" s="10">
        <f t="shared" si="18"/>
        <v>1324.3720000000001</v>
      </c>
      <c r="AE40" s="13">
        <f t="shared" si="19"/>
        <v>29.276517473942366</v>
      </c>
      <c r="AF40" s="12">
        <f t="shared" si="20"/>
        <v>369.37200000000007</v>
      </c>
      <c r="AG40" s="15"/>
      <c r="AH40" s="10">
        <f t="shared" si="21"/>
        <v>1513.568</v>
      </c>
      <c r="AI40" s="13">
        <f t="shared" si="22"/>
        <v>0</v>
      </c>
      <c r="AJ40" s="12">
        <f t="shared" si="23"/>
        <v>1513.568</v>
      </c>
      <c r="AK40" s="15"/>
      <c r="AL40" s="10">
        <f t="shared" si="24"/>
        <v>1702.7639999999999</v>
      </c>
      <c r="AM40" s="13">
        <f t="shared" si="25"/>
        <v>0</v>
      </c>
      <c r="AN40" s="12">
        <f t="shared" si="26"/>
        <v>1702.7639999999999</v>
      </c>
      <c r="AO40" s="15"/>
      <c r="AP40" s="10">
        <f t="shared" si="27"/>
        <v>1891.96</v>
      </c>
      <c r="AQ40" s="13">
        <f t="shared" si="28"/>
        <v>0</v>
      </c>
      <c r="AR40" s="12">
        <f t="shared" si="29"/>
        <v>1891.96</v>
      </c>
      <c r="AS40" s="15"/>
      <c r="AT40" s="10">
        <f t="shared" si="30"/>
        <v>2081.1559999999999</v>
      </c>
      <c r="AU40" s="13">
        <f t="shared" si="31"/>
        <v>0</v>
      </c>
      <c r="AV40" s="12">
        <f t="shared" si="32"/>
        <v>2081.1559999999999</v>
      </c>
      <c r="AW40" s="15"/>
      <c r="AX40" s="10">
        <f t="shared" si="33"/>
        <v>2270.3519999999999</v>
      </c>
      <c r="AY40" s="13">
        <f t="shared" si="34"/>
        <v>0</v>
      </c>
      <c r="AZ40" s="12">
        <f t="shared" si="35"/>
        <v>2270.3519999999999</v>
      </c>
    </row>
    <row r="41" spans="1:52" x14ac:dyDescent="0.2">
      <c r="A41" s="7" t="s">
        <v>29</v>
      </c>
      <c r="B41" s="8" t="s">
        <v>70</v>
      </c>
      <c r="C41" s="9" t="s">
        <v>71</v>
      </c>
      <c r="D41" s="33">
        <v>3040</v>
      </c>
      <c r="E41" s="11">
        <v>64</v>
      </c>
      <c r="F41" s="12">
        <f t="shared" si="36"/>
        <v>176.32</v>
      </c>
      <c r="G41" s="13">
        <f t="shared" si="1"/>
        <v>2.1052631578947367</v>
      </c>
      <c r="H41" s="12">
        <f t="shared" si="2"/>
        <v>112.32</v>
      </c>
      <c r="I41" s="11">
        <v>143</v>
      </c>
      <c r="J41" s="12">
        <f t="shared" si="3"/>
        <v>352.64</v>
      </c>
      <c r="K41" s="13">
        <f t="shared" si="4"/>
        <v>4.7039473684210522</v>
      </c>
      <c r="L41" s="14">
        <f t="shared" si="5"/>
        <v>209.64</v>
      </c>
      <c r="M41" s="11">
        <v>241</v>
      </c>
      <c r="N41" s="12">
        <f t="shared" si="6"/>
        <v>528.95999999999992</v>
      </c>
      <c r="O41" s="13">
        <f t="shared" si="7"/>
        <v>7.9276315789473681</v>
      </c>
      <c r="P41" s="14">
        <f t="shared" si="8"/>
        <v>287.95999999999992</v>
      </c>
      <c r="Q41" s="11">
        <v>331</v>
      </c>
      <c r="R41" s="12">
        <f t="shared" si="9"/>
        <v>705.28</v>
      </c>
      <c r="S41" s="13">
        <f t="shared" si="10"/>
        <v>10.888157894736842</v>
      </c>
      <c r="T41" s="14">
        <f t="shared" si="11"/>
        <v>374.28</v>
      </c>
      <c r="U41" s="11">
        <v>418</v>
      </c>
      <c r="V41" s="12">
        <f t="shared" si="12"/>
        <v>881.6</v>
      </c>
      <c r="W41" s="13">
        <f t="shared" si="13"/>
        <v>13.75</v>
      </c>
      <c r="X41" s="12">
        <f t="shared" si="14"/>
        <v>463.6</v>
      </c>
      <c r="Y41" s="11">
        <v>554</v>
      </c>
      <c r="Z41" s="10">
        <f t="shared" si="15"/>
        <v>1057.9199999999998</v>
      </c>
      <c r="AA41" s="13">
        <f t="shared" si="16"/>
        <v>18.223684210526315</v>
      </c>
      <c r="AB41" s="12">
        <f t="shared" si="17"/>
        <v>503.91999999999985</v>
      </c>
      <c r="AC41" s="15">
        <v>650</v>
      </c>
      <c r="AD41" s="10">
        <f t="shared" si="18"/>
        <v>1234.24</v>
      </c>
      <c r="AE41" s="13">
        <f t="shared" si="19"/>
        <v>21.381578947368421</v>
      </c>
      <c r="AF41" s="12">
        <f t="shared" si="20"/>
        <v>584.24</v>
      </c>
      <c r="AG41" s="15"/>
      <c r="AH41" s="10">
        <f t="shared" si="21"/>
        <v>1410.56</v>
      </c>
      <c r="AI41" s="13">
        <f t="shared" si="22"/>
        <v>0</v>
      </c>
      <c r="AJ41" s="12">
        <f t="shared" si="23"/>
        <v>1410.56</v>
      </c>
      <c r="AK41" s="15"/>
      <c r="AL41" s="10">
        <f t="shared" si="24"/>
        <v>1586.88</v>
      </c>
      <c r="AM41" s="13">
        <f t="shared" si="25"/>
        <v>0</v>
      </c>
      <c r="AN41" s="12">
        <f t="shared" si="26"/>
        <v>1586.88</v>
      </c>
      <c r="AO41" s="15"/>
      <c r="AP41" s="10">
        <f t="shared" si="27"/>
        <v>1763.2</v>
      </c>
      <c r="AQ41" s="13">
        <f t="shared" si="28"/>
        <v>0</v>
      </c>
      <c r="AR41" s="12">
        <f t="shared" si="29"/>
        <v>1763.2</v>
      </c>
      <c r="AS41" s="15"/>
      <c r="AT41" s="10">
        <f t="shared" si="30"/>
        <v>1939.52</v>
      </c>
      <c r="AU41" s="13">
        <f t="shared" si="31"/>
        <v>0</v>
      </c>
      <c r="AV41" s="12">
        <f t="shared" si="32"/>
        <v>1939.52</v>
      </c>
      <c r="AW41" s="15"/>
      <c r="AX41" s="10">
        <f t="shared" si="33"/>
        <v>2115.8399999999997</v>
      </c>
      <c r="AY41" s="13">
        <f t="shared" si="34"/>
        <v>0</v>
      </c>
      <c r="AZ41" s="12">
        <f t="shared" si="35"/>
        <v>2115.8399999999997</v>
      </c>
    </row>
    <row r="42" spans="1:52" x14ac:dyDescent="0.2">
      <c r="A42" s="7" t="s">
        <v>29</v>
      </c>
      <c r="B42" s="8" t="s">
        <v>72</v>
      </c>
      <c r="C42" s="9" t="s">
        <v>73</v>
      </c>
      <c r="D42" s="33">
        <v>1563</v>
      </c>
      <c r="E42" s="11">
        <v>51</v>
      </c>
      <c r="F42" s="12">
        <f t="shared" si="36"/>
        <v>90.653999999999996</v>
      </c>
      <c r="G42" s="13">
        <f t="shared" si="1"/>
        <v>3.2629558541266794</v>
      </c>
      <c r="H42" s="12">
        <f t="shared" si="2"/>
        <v>39.653999999999996</v>
      </c>
      <c r="I42" s="11">
        <v>156</v>
      </c>
      <c r="J42" s="12">
        <f t="shared" si="3"/>
        <v>181.30799999999999</v>
      </c>
      <c r="K42" s="13">
        <f t="shared" si="4"/>
        <v>9.9808061420345489</v>
      </c>
      <c r="L42" s="14">
        <f t="shared" si="5"/>
        <v>25.307999999999993</v>
      </c>
      <c r="M42" s="11">
        <v>237</v>
      </c>
      <c r="N42" s="12">
        <f t="shared" si="6"/>
        <v>271.96199999999999</v>
      </c>
      <c r="O42" s="13">
        <f t="shared" si="7"/>
        <v>15.163147792706335</v>
      </c>
      <c r="P42" s="14">
        <f t="shared" si="8"/>
        <v>34.961999999999989</v>
      </c>
      <c r="Q42" s="11">
        <v>301</v>
      </c>
      <c r="R42" s="12">
        <f t="shared" si="9"/>
        <v>362.61599999999999</v>
      </c>
      <c r="S42" s="13">
        <f t="shared" si="10"/>
        <v>19.257837492002558</v>
      </c>
      <c r="T42" s="14">
        <f t="shared" si="11"/>
        <v>61.615999999999985</v>
      </c>
      <c r="U42" s="11">
        <v>350</v>
      </c>
      <c r="V42" s="12">
        <f t="shared" si="12"/>
        <v>453.27</v>
      </c>
      <c r="W42" s="13">
        <f t="shared" si="13"/>
        <v>22.392834293026233</v>
      </c>
      <c r="X42" s="12">
        <f t="shared" si="14"/>
        <v>103.26999999999998</v>
      </c>
      <c r="Y42" s="11">
        <v>399</v>
      </c>
      <c r="Z42" s="10">
        <f t="shared" si="15"/>
        <v>543.92399999999998</v>
      </c>
      <c r="AA42" s="13">
        <f t="shared" si="16"/>
        <v>25.527831094049905</v>
      </c>
      <c r="AB42" s="12">
        <f t="shared" si="17"/>
        <v>144.92399999999998</v>
      </c>
      <c r="AC42" s="15">
        <v>473</v>
      </c>
      <c r="AD42" s="10">
        <f t="shared" si="18"/>
        <v>634.57799999999997</v>
      </c>
      <c r="AE42" s="13">
        <f t="shared" si="19"/>
        <v>30.262316058861163</v>
      </c>
      <c r="AF42" s="12">
        <f t="shared" si="20"/>
        <v>161.57799999999997</v>
      </c>
      <c r="AG42" s="15"/>
      <c r="AH42" s="10">
        <f t="shared" si="21"/>
        <v>725.23199999999997</v>
      </c>
      <c r="AI42" s="13">
        <f t="shared" si="22"/>
        <v>0</v>
      </c>
      <c r="AJ42" s="12">
        <f t="shared" si="23"/>
        <v>725.23199999999997</v>
      </c>
      <c r="AK42" s="15"/>
      <c r="AL42" s="10">
        <f t="shared" si="24"/>
        <v>815.88599999999997</v>
      </c>
      <c r="AM42" s="13">
        <f t="shared" si="25"/>
        <v>0</v>
      </c>
      <c r="AN42" s="12">
        <f t="shared" si="26"/>
        <v>815.88599999999997</v>
      </c>
      <c r="AO42" s="15"/>
      <c r="AP42" s="10">
        <f t="shared" si="27"/>
        <v>906.54</v>
      </c>
      <c r="AQ42" s="13">
        <f t="shared" si="28"/>
        <v>0</v>
      </c>
      <c r="AR42" s="12">
        <f t="shared" si="29"/>
        <v>906.54</v>
      </c>
      <c r="AS42" s="15"/>
      <c r="AT42" s="10">
        <f t="shared" si="30"/>
        <v>997.19399999999996</v>
      </c>
      <c r="AU42" s="13">
        <f t="shared" si="31"/>
        <v>0</v>
      </c>
      <c r="AV42" s="12">
        <f t="shared" si="32"/>
        <v>997.19399999999996</v>
      </c>
      <c r="AW42" s="15"/>
      <c r="AX42" s="10">
        <f t="shared" si="33"/>
        <v>1087.848</v>
      </c>
      <c r="AY42" s="13">
        <f t="shared" si="34"/>
        <v>0</v>
      </c>
      <c r="AZ42" s="12">
        <f t="shared" si="35"/>
        <v>1087.848</v>
      </c>
    </row>
    <row r="43" spans="1:52" x14ac:dyDescent="0.2">
      <c r="A43" s="7" t="s">
        <v>29</v>
      </c>
      <c r="B43" s="8" t="s">
        <v>74</v>
      </c>
      <c r="C43" s="9" t="s">
        <v>75</v>
      </c>
      <c r="D43" s="33">
        <v>8132</v>
      </c>
      <c r="E43" s="11">
        <v>389</v>
      </c>
      <c r="F43" s="12">
        <f t="shared" si="36"/>
        <v>471.65600000000001</v>
      </c>
      <c r="G43" s="13">
        <f t="shared" si="1"/>
        <v>4.7835710772257745</v>
      </c>
      <c r="H43" s="12">
        <f t="shared" si="2"/>
        <v>82.656000000000006</v>
      </c>
      <c r="I43" s="11">
        <v>1115</v>
      </c>
      <c r="J43" s="12">
        <f t="shared" si="3"/>
        <v>943.31200000000001</v>
      </c>
      <c r="K43" s="13">
        <f t="shared" si="4"/>
        <v>13.711264141662568</v>
      </c>
      <c r="L43" s="14">
        <f t="shared" si="5"/>
        <v>-171.68799999999999</v>
      </c>
      <c r="M43" s="11">
        <v>1633</v>
      </c>
      <c r="N43" s="12">
        <f t="shared" si="6"/>
        <v>1414.9679999999998</v>
      </c>
      <c r="O43" s="13">
        <f t="shared" si="7"/>
        <v>20.081160846040333</v>
      </c>
      <c r="P43" s="14">
        <f t="shared" si="8"/>
        <v>-218.03200000000015</v>
      </c>
      <c r="Q43" s="11">
        <v>2062</v>
      </c>
      <c r="R43" s="12">
        <f t="shared" si="9"/>
        <v>1886.624</v>
      </c>
      <c r="S43" s="13">
        <f t="shared" si="10"/>
        <v>25.356615838662076</v>
      </c>
      <c r="T43" s="14">
        <f t="shared" si="11"/>
        <v>-175.37599999999998</v>
      </c>
      <c r="U43" s="11">
        <v>2413</v>
      </c>
      <c r="V43" s="12">
        <f t="shared" si="12"/>
        <v>2358.2800000000002</v>
      </c>
      <c r="W43" s="13">
        <f t="shared" si="13"/>
        <v>29.672897196261683</v>
      </c>
      <c r="X43" s="12">
        <f t="shared" si="14"/>
        <v>-54.7199999999998</v>
      </c>
      <c r="Y43" s="11">
        <v>2873</v>
      </c>
      <c r="Z43" s="10">
        <f t="shared" si="15"/>
        <v>2829.9359999999997</v>
      </c>
      <c r="AA43" s="13">
        <f t="shared" si="16"/>
        <v>35.3295622233153</v>
      </c>
      <c r="AB43" s="12">
        <f t="shared" si="17"/>
        <v>-43.064000000000306</v>
      </c>
      <c r="AC43" s="15">
        <v>3424</v>
      </c>
      <c r="AD43" s="10">
        <f t="shared" si="18"/>
        <v>3301.5920000000001</v>
      </c>
      <c r="AE43" s="13">
        <f t="shared" si="19"/>
        <v>42.10526315789474</v>
      </c>
      <c r="AF43" s="12">
        <f t="shared" si="20"/>
        <v>-122.4079999999999</v>
      </c>
      <c r="AG43" s="15"/>
      <c r="AH43" s="10">
        <f t="shared" si="21"/>
        <v>3773.248</v>
      </c>
      <c r="AI43" s="13">
        <f t="shared" si="22"/>
        <v>0</v>
      </c>
      <c r="AJ43" s="12">
        <f t="shared" si="23"/>
        <v>3773.248</v>
      </c>
      <c r="AK43" s="15"/>
      <c r="AL43" s="10">
        <f t="shared" si="24"/>
        <v>4244.9039999999995</v>
      </c>
      <c r="AM43" s="13">
        <f t="shared" si="25"/>
        <v>0</v>
      </c>
      <c r="AN43" s="12">
        <f t="shared" si="26"/>
        <v>4244.9039999999995</v>
      </c>
      <c r="AO43" s="15"/>
      <c r="AP43" s="10">
        <f t="shared" si="27"/>
        <v>4716.5600000000004</v>
      </c>
      <c r="AQ43" s="13">
        <f t="shared" si="28"/>
        <v>0</v>
      </c>
      <c r="AR43" s="12">
        <f t="shared" si="29"/>
        <v>4716.5600000000004</v>
      </c>
      <c r="AS43" s="15"/>
      <c r="AT43" s="10">
        <f t="shared" si="30"/>
        <v>5188.2159999999994</v>
      </c>
      <c r="AU43" s="13">
        <f t="shared" si="31"/>
        <v>0</v>
      </c>
      <c r="AV43" s="12">
        <f t="shared" si="32"/>
        <v>5188.2159999999994</v>
      </c>
      <c r="AW43" s="15"/>
      <c r="AX43" s="10">
        <f t="shared" si="33"/>
        <v>5659.8719999999994</v>
      </c>
      <c r="AY43" s="13">
        <f t="shared" si="34"/>
        <v>0</v>
      </c>
      <c r="AZ43" s="12">
        <f t="shared" si="35"/>
        <v>5659.8719999999994</v>
      </c>
    </row>
    <row r="44" spans="1:52" x14ac:dyDescent="0.2">
      <c r="A44" s="7" t="s">
        <v>29</v>
      </c>
      <c r="B44" s="8" t="s">
        <v>76</v>
      </c>
      <c r="C44" s="9" t="s">
        <v>77</v>
      </c>
      <c r="D44" s="33">
        <v>2469</v>
      </c>
      <c r="E44" s="11">
        <v>64</v>
      </c>
      <c r="F44" s="12">
        <f t="shared" si="36"/>
        <v>143.202</v>
      </c>
      <c r="G44" s="13">
        <f t="shared" si="1"/>
        <v>2.5921425678412313</v>
      </c>
      <c r="H44" s="12">
        <f t="shared" si="2"/>
        <v>79.201999999999998</v>
      </c>
      <c r="I44" s="11">
        <v>94</v>
      </c>
      <c r="J44" s="12">
        <f t="shared" si="3"/>
        <v>286.404</v>
      </c>
      <c r="K44" s="13">
        <f t="shared" si="4"/>
        <v>3.8072093965168086</v>
      </c>
      <c r="L44" s="14">
        <f t="shared" si="5"/>
        <v>192.404</v>
      </c>
      <c r="M44" s="11">
        <v>152</v>
      </c>
      <c r="N44" s="12">
        <f t="shared" si="6"/>
        <v>429.60599999999999</v>
      </c>
      <c r="O44" s="13">
        <f t="shared" si="7"/>
        <v>6.1563385986229244</v>
      </c>
      <c r="P44" s="14">
        <f t="shared" si="8"/>
        <v>277.60599999999999</v>
      </c>
      <c r="Q44" s="11">
        <v>204</v>
      </c>
      <c r="R44" s="12">
        <f t="shared" si="9"/>
        <v>572.80799999999999</v>
      </c>
      <c r="S44" s="13">
        <f t="shared" si="10"/>
        <v>8.2624544349939253</v>
      </c>
      <c r="T44" s="14">
        <f t="shared" si="11"/>
        <v>368.80799999999999</v>
      </c>
      <c r="U44" s="11">
        <v>243</v>
      </c>
      <c r="V44" s="12">
        <f t="shared" si="12"/>
        <v>716.01</v>
      </c>
      <c r="W44" s="13">
        <f t="shared" si="13"/>
        <v>9.8420413122721744</v>
      </c>
      <c r="X44" s="12">
        <f t="shared" si="14"/>
        <v>473.01</v>
      </c>
      <c r="Y44" s="11">
        <v>318</v>
      </c>
      <c r="Z44" s="10">
        <f t="shared" si="15"/>
        <v>859.21199999999999</v>
      </c>
      <c r="AA44" s="13">
        <f t="shared" si="16"/>
        <v>12.879708383961118</v>
      </c>
      <c r="AB44" s="12">
        <f t="shared" si="17"/>
        <v>541.21199999999999</v>
      </c>
      <c r="AC44" s="15">
        <v>369</v>
      </c>
      <c r="AD44" s="10">
        <f t="shared" si="18"/>
        <v>1002.4140000000001</v>
      </c>
      <c r="AE44" s="13">
        <f t="shared" si="19"/>
        <v>14.9453219927096</v>
      </c>
      <c r="AF44" s="12">
        <f t="shared" si="20"/>
        <v>633.4140000000001</v>
      </c>
      <c r="AG44" s="15"/>
      <c r="AH44" s="10">
        <f t="shared" si="21"/>
        <v>1145.616</v>
      </c>
      <c r="AI44" s="13">
        <f t="shared" si="22"/>
        <v>0</v>
      </c>
      <c r="AJ44" s="12">
        <f t="shared" si="23"/>
        <v>1145.616</v>
      </c>
      <c r="AK44" s="15"/>
      <c r="AL44" s="10">
        <f t="shared" si="24"/>
        <v>1288.818</v>
      </c>
      <c r="AM44" s="13">
        <f t="shared" si="25"/>
        <v>0</v>
      </c>
      <c r="AN44" s="12">
        <f t="shared" si="26"/>
        <v>1288.818</v>
      </c>
      <c r="AO44" s="15"/>
      <c r="AP44" s="10">
        <f t="shared" si="27"/>
        <v>1432.02</v>
      </c>
      <c r="AQ44" s="13">
        <f t="shared" si="28"/>
        <v>0</v>
      </c>
      <c r="AR44" s="12">
        <f t="shared" si="29"/>
        <v>1432.02</v>
      </c>
      <c r="AS44" s="15"/>
      <c r="AT44" s="10">
        <f t="shared" si="30"/>
        <v>1575.2219999999998</v>
      </c>
      <c r="AU44" s="13">
        <f t="shared" si="31"/>
        <v>0</v>
      </c>
      <c r="AV44" s="12">
        <f t="shared" si="32"/>
        <v>1575.2219999999998</v>
      </c>
      <c r="AW44" s="15"/>
      <c r="AX44" s="10">
        <f t="shared" si="33"/>
        <v>1718.424</v>
      </c>
      <c r="AY44" s="13">
        <f t="shared" si="34"/>
        <v>0</v>
      </c>
      <c r="AZ44" s="12">
        <f t="shared" si="35"/>
        <v>1718.424</v>
      </c>
    </row>
    <row r="45" spans="1:52" x14ac:dyDescent="0.2">
      <c r="A45" s="7" t="s">
        <v>29</v>
      </c>
      <c r="B45" s="8" t="s">
        <v>78</v>
      </c>
      <c r="C45" s="9" t="s">
        <v>79</v>
      </c>
      <c r="D45" s="33">
        <v>179</v>
      </c>
      <c r="E45" s="11">
        <v>5</v>
      </c>
      <c r="F45" s="12">
        <f t="shared" si="36"/>
        <v>10.382</v>
      </c>
      <c r="G45" s="13">
        <f t="shared" si="1"/>
        <v>2.7932960893854748</v>
      </c>
      <c r="H45" s="12">
        <f t="shared" si="2"/>
        <v>5.3819999999999997</v>
      </c>
      <c r="I45" s="11">
        <v>13</v>
      </c>
      <c r="J45" s="12">
        <f t="shared" si="3"/>
        <v>20.763999999999999</v>
      </c>
      <c r="K45" s="13">
        <f t="shared" si="4"/>
        <v>7.2625698324022343</v>
      </c>
      <c r="L45" s="14">
        <f t="shared" si="5"/>
        <v>7.7639999999999993</v>
      </c>
      <c r="M45" s="11">
        <v>27</v>
      </c>
      <c r="N45" s="12">
        <f t="shared" si="6"/>
        <v>31.146000000000001</v>
      </c>
      <c r="O45" s="13">
        <f t="shared" si="7"/>
        <v>15.083798882681565</v>
      </c>
      <c r="P45" s="14">
        <f t="shared" si="8"/>
        <v>4.1460000000000008</v>
      </c>
      <c r="Q45" s="11">
        <v>33</v>
      </c>
      <c r="R45" s="12">
        <f t="shared" si="9"/>
        <v>41.527999999999999</v>
      </c>
      <c r="S45" s="13">
        <f t="shared" si="10"/>
        <v>18.435754189944134</v>
      </c>
      <c r="T45" s="14">
        <f t="shared" si="11"/>
        <v>8.5279999999999987</v>
      </c>
      <c r="U45" s="11">
        <v>47</v>
      </c>
      <c r="V45" s="12">
        <f t="shared" si="12"/>
        <v>51.91</v>
      </c>
      <c r="W45" s="13">
        <f t="shared" si="13"/>
        <v>26.256983240223462</v>
      </c>
      <c r="X45" s="12">
        <f t="shared" si="14"/>
        <v>4.9099999999999966</v>
      </c>
      <c r="Y45" s="11">
        <v>50</v>
      </c>
      <c r="Z45" s="10">
        <f t="shared" si="15"/>
        <v>62.292000000000002</v>
      </c>
      <c r="AA45" s="13">
        <f t="shared" si="16"/>
        <v>27.932960893854748</v>
      </c>
      <c r="AB45" s="12">
        <f t="shared" si="17"/>
        <v>12.292000000000002</v>
      </c>
      <c r="AC45" s="15">
        <v>56</v>
      </c>
      <c r="AD45" s="10">
        <f t="shared" si="18"/>
        <v>72.674000000000007</v>
      </c>
      <c r="AE45" s="13">
        <f t="shared" si="19"/>
        <v>31.284916201117319</v>
      </c>
      <c r="AF45" s="12">
        <f t="shared" si="20"/>
        <v>16.674000000000007</v>
      </c>
      <c r="AG45" s="15"/>
      <c r="AH45" s="10">
        <f t="shared" si="21"/>
        <v>83.055999999999997</v>
      </c>
      <c r="AI45" s="13">
        <f t="shared" si="22"/>
        <v>0</v>
      </c>
      <c r="AJ45" s="12">
        <f t="shared" si="23"/>
        <v>83.055999999999997</v>
      </c>
      <c r="AK45" s="15"/>
      <c r="AL45" s="10">
        <f t="shared" si="24"/>
        <v>93.437999999999988</v>
      </c>
      <c r="AM45" s="13">
        <f t="shared" si="25"/>
        <v>0</v>
      </c>
      <c r="AN45" s="12">
        <f t="shared" si="26"/>
        <v>93.437999999999988</v>
      </c>
      <c r="AO45" s="15"/>
      <c r="AP45" s="10">
        <f t="shared" si="27"/>
        <v>103.82</v>
      </c>
      <c r="AQ45" s="13">
        <f t="shared" si="28"/>
        <v>0</v>
      </c>
      <c r="AR45" s="12">
        <f t="shared" si="29"/>
        <v>103.82</v>
      </c>
      <c r="AS45" s="15"/>
      <c r="AT45" s="10">
        <f t="shared" si="30"/>
        <v>114.20199999999998</v>
      </c>
      <c r="AU45" s="13">
        <f t="shared" si="31"/>
        <v>0</v>
      </c>
      <c r="AV45" s="12">
        <f t="shared" si="32"/>
        <v>114.20199999999998</v>
      </c>
      <c r="AW45" s="15"/>
      <c r="AX45" s="10">
        <f t="shared" si="33"/>
        <v>124.584</v>
      </c>
      <c r="AY45" s="13">
        <f t="shared" si="34"/>
        <v>0</v>
      </c>
      <c r="AZ45" s="12">
        <f t="shared" si="35"/>
        <v>124.584</v>
      </c>
    </row>
    <row r="46" spans="1:52" ht="6.75" customHeight="1" x14ac:dyDescent="0.2">
      <c r="A46" s="16"/>
      <c r="B46" s="17"/>
      <c r="D46" s="18"/>
      <c r="E46" s="19"/>
      <c r="F46" s="19"/>
      <c r="G46" s="20"/>
      <c r="H46" s="19"/>
      <c r="I46" s="19"/>
      <c r="J46" s="19"/>
      <c r="K46" s="20"/>
      <c r="L46" s="21"/>
      <c r="M46" s="19"/>
      <c r="N46" s="19"/>
      <c r="O46" s="20"/>
      <c r="P46" s="21"/>
      <c r="Q46" s="19"/>
      <c r="R46" s="19"/>
      <c r="S46" s="20"/>
      <c r="T46" s="21"/>
      <c r="U46" s="19"/>
      <c r="V46" s="19"/>
      <c r="W46" s="20"/>
      <c r="X46" s="19"/>
      <c r="Y46" s="18"/>
      <c r="Z46" s="18"/>
      <c r="AA46" s="20"/>
      <c r="AB46" s="19"/>
      <c r="AC46" s="18"/>
      <c r="AD46" s="18"/>
      <c r="AE46" s="20"/>
      <c r="AF46" s="19"/>
      <c r="AG46" s="18"/>
      <c r="AH46" s="18"/>
      <c r="AI46" s="20"/>
      <c r="AJ46" s="19"/>
      <c r="AK46" s="18"/>
      <c r="AL46" s="18"/>
      <c r="AM46" s="22"/>
      <c r="AN46" s="19"/>
      <c r="AO46" s="18"/>
      <c r="AP46" s="18"/>
      <c r="AQ46" s="22"/>
      <c r="AR46" s="19"/>
      <c r="AS46" s="18"/>
      <c r="AT46" s="18"/>
      <c r="AU46" s="22"/>
      <c r="AV46" s="19"/>
      <c r="AW46" s="18"/>
      <c r="AX46" s="18"/>
      <c r="AY46" s="22"/>
      <c r="AZ46" s="19"/>
    </row>
    <row r="47" spans="1:52" x14ac:dyDescent="0.2">
      <c r="A47" s="23"/>
      <c r="B47" s="24"/>
      <c r="C47" s="1" t="s">
        <v>109</v>
      </c>
      <c r="D47" s="25">
        <f>SUM(D21:D46)</f>
        <v>177803</v>
      </c>
      <c r="E47" s="26">
        <f>SUM(E21:E46)</f>
        <v>8577</v>
      </c>
      <c r="F47" s="27">
        <f>SUM(F21:F46)</f>
        <v>10312.573999999997</v>
      </c>
      <c r="G47" s="28">
        <f t="shared" si="1"/>
        <v>4.8238781122928183</v>
      </c>
      <c r="H47" s="27">
        <f>SUM(H21:H46)</f>
        <v>1735.5739999999992</v>
      </c>
      <c r="I47" s="26">
        <f>SUM(I21:I46)</f>
        <v>18585</v>
      </c>
      <c r="J47" s="27">
        <f>SUM(J21:J46)</f>
        <v>20625.147999999994</v>
      </c>
      <c r="K47" s="28">
        <f t="shared" si="4"/>
        <v>10.452579540277723</v>
      </c>
      <c r="L47" s="29">
        <f>SUM(L21:L46)</f>
        <v>2040.1479999999985</v>
      </c>
      <c r="M47" s="26">
        <f>SUM(M21:M46)</f>
        <v>25977</v>
      </c>
      <c r="N47" s="27">
        <f>SUM(N21:N46)</f>
        <v>30937.722000000002</v>
      </c>
      <c r="O47" s="28">
        <f>M47*100/D47</f>
        <v>14.609989707710218</v>
      </c>
      <c r="P47" s="29">
        <f>SUM(P21:P46)</f>
        <v>4960.7219999999979</v>
      </c>
      <c r="Q47" s="26">
        <f>SUM(Q21:Q46)</f>
        <v>35582</v>
      </c>
      <c r="R47" s="27">
        <f>SUM(R21:R46)</f>
        <v>41250.295999999988</v>
      </c>
      <c r="S47" s="28">
        <f t="shared" si="10"/>
        <v>20.012035792421951</v>
      </c>
      <c r="T47" s="29">
        <f>SUM(T21:T46)</f>
        <v>5668.2959999999966</v>
      </c>
      <c r="U47" s="26">
        <f>SUM(U21:U46)</f>
        <v>42020</v>
      </c>
      <c r="V47" s="27">
        <f>SUM(V21:V46)</f>
        <v>51562.87000000001</v>
      </c>
      <c r="W47" s="28">
        <f>U47*100/D47</f>
        <v>23.632897082726387</v>
      </c>
      <c r="X47" s="27">
        <f>SUM(X21:X46)</f>
        <v>9542.8700000000026</v>
      </c>
      <c r="Y47" s="26">
        <f>SUM(Y21:Y46)</f>
        <v>50069</v>
      </c>
      <c r="Z47" s="25">
        <f>SUM(Z21:Z46)</f>
        <v>61875.444000000003</v>
      </c>
      <c r="AA47" s="28">
        <f>Y47*100/D47</f>
        <v>28.159817325916887</v>
      </c>
      <c r="AB47" s="27">
        <f>SUM(AB21:AB46)</f>
        <v>11806.443999999996</v>
      </c>
      <c r="AC47" s="30">
        <f>SUM(AC21:AC46)</f>
        <v>58688</v>
      </c>
      <c r="AD47" s="25">
        <f>SUM(AD21:AD46)</f>
        <v>72188.018000000011</v>
      </c>
      <c r="AE47" s="28">
        <f>AC47*100/D47</f>
        <v>33.0073170868883</v>
      </c>
      <c r="AF47" s="27">
        <f>SUM(AF21:AF46)</f>
        <v>13500.018000000004</v>
      </c>
      <c r="AG47" s="30">
        <f>SUM(AG21:AG46)</f>
        <v>0</v>
      </c>
      <c r="AH47" s="25">
        <f>SUM(AH21:AH46)</f>
        <v>82500.591999999975</v>
      </c>
      <c r="AI47" s="28">
        <f t="shared" si="22"/>
        <v>0</v>
      </c>
      <c r="AJ47" s="27">
        <f>SUM(AJ21:AJ46)</f>
        <v>82500.591999999975</v>
      </c>
      <c r="AK47" s="30">
        <f>SUM(AK21:AK46)</f>
        <v>24400</v>
      </c>
      <c r="AL47" s="25">
        <f>SUM(AL21:AL46)</f>
        <v>92813.165999999983</v>
      </c>
      <c r="AM47" s="13">
        <f t="shared" si="25"/>
        <v>13.723053041849688</v>
      </c>
      <c r="AN47" s="27">
        <f>SUM(AN21:AN46)</f>
        <v>68413.165999999983</v>
      </c>
      <c r="AO47" s="30">
        <f>SUM(AO21:AO46)</f>
        <v>0</v>
      </c>
      <c r="AP47" s="25">
        <f>SUM(AP21:AP46)</f>
        <v>103125.74000000002</v>
      </c>
      <c r="AQ47" s="13">
        <f t="shared" si="28"/>
        <v>0</v>
      </c>
      <c r="AR47" s="27">
        <f>SUM(AR21:AR46)</f>
        <v>103125.74000000002</v>
      </c>
      <c r="AS47" s="30">
        <f>SUM(AS21:AS46)</f>
        <v>0</v>
      </c>
      <c r="AT47" s="25">
        <f>SUM(AT21:AT46)</f>
        <v>113438.31400000001</v>
      </c>
      <c r="AU47" s="13">
        <f t="shared" si="31"/>
        <v>0</v>
      </c>
      <c r="AV47" s="27">
        <f>SUM(AV21:AV46)</f>
        <v>113438.31400000001</v>
      </c>
      <c r="AW47" s="30">
        <f>SUM(AW21:AW46)</f>
        <v>0</v>
      </c>
      <c r="AX47" s="25">
        <f>SUM(AX21:AX46)</f>
        <v>123750.88800000001</v>
      </c>
      <c r="AY47" s="13">
        <f t="shared" si="34"/>
        <v>0</v>
      </c>
      <c r="AZ47" s="27">
        <f>SUM(AZ21:AZ46)</f>
        <v>123750.88800000001</v>
      </c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">
      <c r="A49" s="1"/>
      <c r="B49" s="31" t="s">
        <v>80</v>
      </c>
      <c r="C49" s="1" t="s">
        <v>81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2" spans="1:52" x14ac:dyDescent="0.2">
      <c r="A52" t="s">
        <v>82</v>
      </c>
      <c r="B52">
        <v>5.8</v>
      </c>
      <c r="C52">
        <f>B52-(15*B52/100)</f>
        <v>4.93</v>
      </c>
      <c r="E52" s="42"/>
      <c r="F52" s="42"/>
      <c r="G52" s="4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</row>
    <row r="53" spans="1:52" x14ac:dyDescent="0.2">
      <c r="A53" t="s">
        <v>95</v>
      </c>
      <c r="B53">
        <v>11.6</v>
      </c>
      <c r="C53">
        <f t="shared" ref="C53:C63" si="37">B53-(15*B53/100)</f>
        <v>9.86</v>
      </c>
      <c r="E53" s="43"/>
      <c r="F53" s="43"/>
      <c r="G53" s="43"/>
      <c r="H53" s="40"/>
      <c r="I53" s="40"/>
      <c r="J53" s="40"/>
      <c r="K53" s="40"/>
    </row>
    <row r="54" spans="1:52" x14ac:dyDescent="0.2">
      <c r="A54" t="s">
        <v>97</v>
      </c>
      <c r="B54">
        <v>17.399999999999999</v>
      </c>
      <c r="C54">
        <f t="shared" si="37"/>
        <v>14.79</v>
      </c>
      <c r="D54" s="20"/>
      <c r="E54" s="43"/>
      <c r="F54" s="43"/>
      <c r="G54" s="43"/>
      <c r="H54" s="40"/>
      <c r="I54" s="40"/>
      <c r="J54" s="40"/>
      <c r="K54" s="40"/>
    </row>
    <row r="55" spans="1:52" x14ac:dyDescent="0.2">
      <c r="A55" t="s">
        <v>98</v>
      </c>
      <c r="B55">
        <v>23.2</v>
      </c>
      <c r="C55">
        <f t="shared" si="37"/>
        <v>19.72</v>
      </c>
      <c r="E55" s="35"/>
      <c r="F55" s="35"/>
      <c r="G55" s="35"/>
    </row>
    <row r="56" spans="1:52" x14ac:dyDescent="0.2">
      <c r="A56" t="s">
        <v>97</v>
      </c>
      <c r="B56">
        <v>29</v>
      </c>
      <c r="C56">
        <f>B56-(15*B56/100)</f>
        <v>24.65</v>
      </c>
      <c r="E56" s="35"/>
      <c r="F56" s="35"/>
      <c r="G56" s="35"/>
    </row>
    <row r="57" spans="1:52" x14ac:dyDescent="0.2">
      <c r="A57" t="s">
        <v>99</v>
      </c>
      <c r="B57">
        <v>34.799999999999997</v>
      </c>
      <c r="C57">
        <f t="shared" si="37"/>
        <v>29.58</v>
      </c>
      <c r="E57" s="35"/>
      <c r="F57" s="42"/>
      <c r="G57" s="42"/>
      <c r="I57" s="32" t="s">
        <v>83</v>
      </c>
      <c r="J57" s="32" t="s">
        <v>84</v>
      </c>
      <c r="K57" s="32" t="s">
        <v>85</v>
      </c>
      <c r="L57" s="32" t="s">
        <v>86</v>
      </c>
      <c r="M57" s="32" t="s">
        <v>87</v>
      </c>
      <c r="N57" s="32" t="s">
        <v>88</v>
      </c>
      <c r="O57" s="32" t="s">
        <v>89</v>
      </c>
      <c r="P57" s="32" t="s">
        <v>90</v>
      </c>
      <c r="Q57" s="32" t="s">
        <v>91</v>
      </c>
      <c r="R57" s="32" t="s">
        <v>92</v>
      </c>
      <c r="S57" s="32" t="s">
        <v>93</v>
      </c>
      <c r="T57" s="32" t="s">
        <v>94</v>
      </c>
    </row>
    <row r="58" spans="1:52" x14ac:dyDescent="0.2">
      <c r="A58" t="s">
        <v>99</v>
      </c>
      <c r="B58">
        <v>40.6</v>
      </c>
      <c r="C58">
        <f t="shared" si="37"/>
        <v>34.510000000000005</v>
      </c>
      <c r="E58" s="35"/>
      <c r="F58" s="43"/>
      <c r="G58" s="43"/>
      <c r="H58" t="s">
        <v>96</v>
      </c>
      <c r="I58" s="40">
        <v>8577</v>
      </c>
      <c r="J58" s="40">
        <v>18585</v>
      </c>
      <c r="K58" s="40"/>
      <c r="L58" s="40"/>
      <c r="M58" s="40"/>
      <c r="N58" s="40"/>
      <c r="O58" s="40"/>
    </row>
    <row r="59" spans="1:52" x14ac:dyDescent="0.2">
      <c r="A59" t="s">
        <v>98</v>
      </c>
      <c r="B59">
        <v>46.4</v>
      </c>
      <c r="C59">
        <f>B59-(15*B59/100)</f>
        <v>39.44</v>
      </c>
      <c r="E59" s="35"/>
      <c r="F59" s="43"/>
      <c r="G59" s="43"/>
      <c r="H59" t="s">
        <v>105</v>
      </c>
      <c r="I59" s="40">
        <v>10313</v>
      </c>
      <c r="J59" s="40">
        <v>20625</v>
      </c>
      <c r="K59" s="40"/>
      <c r="L59" s="40"/>
      <c r="M59" s="40"/>
      <c r="N59" s="40"/>
      <c r="O59" s="40"/>
    </row>
    <row r="60" spans="1:52" x14ac:dyDescent="0.2">
      <c r="A60" t="s">
        <v>100</v>
      </c>
      <c r="B60">
        <v>52.199999999999996</v>
      </c>
      <c r="C60">
        <f t="shared" si="37"/>
        <v>44.37</v>
      </c>
      <c r="E60" s="35"/>
      <c r="F60" s="37"/>
      <c r="G60" s="37"/>
      <c r="H60" t="s">
        <v>27</v>
      </c>
      <c r="I60" s="41">
        <v>4.8</v>
      </c>
      <c r="J60" s="41">
        <v>10.5</v>
      </c>
      <c r="K60" s="41"/>
      <c r="L60" s="41"/>
      <c r="M60" s="41"/>
      <c r="N60" s="41"/>
      <c r="O60" s="41"/>
    </row>
    <row r="61" spans="1:52" x14ac:dyDescent="0.2">
      <c r="A61" t="s">
        <v>101</v>
      </c>
      <c r="B61">
        <v>58</v>
      </c>
      <c r="C61">
        <f t="shared" si="37"/>
        <v>49.3</v>
      </c>
      <c r="E61" s="35"/>
      <c r="F61" s="35"/>
      <c r="G61" s="43"/>
      <c r="J61" s="40"/>
      <c r="K61" s="40"/>
      <c r="L61" s="40"/>
    </row>
    <row r="62" spans="1:52" x14ac:dyDescent="0.2">
      <c r="A62" t="s">
        <v>102</v>
      </c>
      <c r="B62">
        <v>63.8</v>
      </c>
      <c r="C62">
        <f t="shared" si="37"/>
        <v>54.23</v>
      </c>
      <c r="E62" s="35"/>
      <c r="F62" s="43"/>
      <c r="G62" s="43"/>
      <c r="I62" s="40"/>
      <c r="J62" s="40"/>
      <c r="K62" s="40"/>
      <c r="L62" s="40"/>
    </row>
    <row r="63" spans="1:52" x14ac:dyDescent="0.2">
      <c r="A63" t="s">
        <v>103</v>
      </c>
      <c r="B63">
        <v>69.599999999999994</v>
      </c>
      <c r="C63">
        <f t="shared" si="37"/>
        <v>59.16</v>
      </c>
      <c r="E63" s="35"/>
      <c r="F63" s="35"/>
      <c r="G63" s="35"/>
    </row>
    <row r="64" spans="1:52" x14ac:dyDescent="0.2">
      <c r="E64" s="35"/>
      <c r="F64" s="35"/>
      <c r="G64" s="35"/>
    </row>
    <row r="65" spans="5:7" x14ac:dyDescent="0.2">
      <c r="E65" s="35"/>
      <c r="F65" s="35"/>
      <c r="G65" s="35"/>
    </row>
    <row r="66" spans="5:7" x14ac:dyDescent="0.2">
      <c r="E66" s="35"/>
      <c r="F66" s="35"/>
      <c r="G66" s="35"/>
    </row>
    <row r="67" spans="5:7" x14ac:dyDescent="0.2">
      <c r="E67" s="35"/>
      <c r="F67" s="35"/>
      <c r="G67" s="35"/>
    </row>
    <row r="68" spans="5:7" x14ac:dyDescent="0.2">
      <c r="E68" s="35"/>
      <c r="F68" s="35"/>
      <c r="G68" s="35"/>
    </row>
    <row r="69" spans="5:7" x14ac:dyDescent="0.2">
      <c r="E69" s="35"/>
      <c r="F69" s="35"/>
      <c r="G69" s="35"/>
    </row>
    <row r="70" spans="5:7" x14ac:dyDescent="0.2">
      <c r="E70" s="35"/>
      <c r="F70" s="35"/>
      <c r="G70" s="35"/>
    </row>
    <row r="71" spans="5:7" x14ac:dyDescent="0.2">
      <c r="E71" s="35"/>
      <c r="F71" s="35"/>
      <c r="G71" s="35"/>
    </row>
    <row r="72" spans="5:7" x14ac:dyDescent="0.2">
      <c r="E72" s="35"/>
      <c r="F72" s="35"/>
      <c r="G72" s="35"/>
    </row>
    <row r="73" spans="5:7" x14ac:dyDescent="0.2">
      <c r="E73" s="35"/>
      <c r="F73" s="35"/>
      <c r="G73" s="35"/>
    </row>
    <row r="74" spans="5:7" x14ac:dyDescent="0.2">
      <c r="E74" s="35"/>
      <c r="F74" s="35"/>
      <c r="G74" s="35"/>
    </row>
    <row r="75" spans="5:7" x14ac:dyDescent="0.2">
      <c r="E75" s="35"/>
      <c r="F75" s="35"/>
      <c r="G75" s="35"/>
    </row>
    <row r="76" spans="5:7" x14ac:dyDescent="0.2">
      <c r="E76" s="35"/>
      <c r="F76" s="35"/>
      <c r="G76" s="35"/>
    </row>
    <row r="77" spans="5:7" x14ac:dyDescent="0.2">
      <c r="E77" s="35"/>
      <c r="F77" s="35"/>
      <c r="G77" s="35"/>
    </row>
    <row r="78" spans="5:7" x14ac:dyDescent="0.2">
      <c r="E78" s="35"/>
      <c r="F78" s="35"/>
      <c r="G78" s="35"/>
    </row>
    <row r="79" spans="5:7" x14ac:dyDescent="0.2">
      <c r="E79" s="35"/>
      <c r="F79" s="35"/>
      <c r="G79" s="35"/>
    </row>
    <row r="80" spans="5:7" x14ac:dyDescent="0.2">
      <c r="E80" s="35"/>
      <c r="F80" s="35"/>
      <c r="G80" s="35"/>
    </row>
    <row r="81" spans="5:20" x14ac:dyDescent="0.2">
      <c r="E81" s="35"/>
      <c r="F81" s="35"/>
      <c r="G81" s="35"/>
    </row>
    <row r="82" spans="5:20" x14ac:dyDescent="0.2">
      <c r="E82" s="35"/>
      <c r="F82" s="35"/>
      <c r="G82" s="35"/>
    </row>
    <row r="83" spans="5:20" x14ac:dyDescent="0.2">
      <c r="E83" s="35"/>
      <c r="F83" s="42"/>
      <c r="G83" s="42"/>
      <c r="I83" s="32" t="s">
        <v>83</v>
      </c>
      <c r="J83" s="32" t="s">
        <v>84</v>
      </c>
      <c r="K83" s="32" t="s">
        <v>85</v>
      </c>
      <c r="L83" s="32" t="s">
        <v>86</v>
      </c>
      <c r="M83" s="32" t="s">
        <v>87</v>
      </c>
      <c r="N83" s="32" t="s">
        <v>88</v>
      </c>
      <c r="O83" s="32" t="s">
        <v>89</v>
      </c>
      <c r="P83" s="32" t="s">
        <v>90</v>
      </c>
      <c r="Q83" s="32" t="s">
        <v>91</v>
      </c>
      <c r="R83" s="32" t="s">
        <v>92</v>
      </c>
      <c r="S83" s="32" t="s">
        <v>93</v>
      </c>
      <c r="T83" s="32" t="s">
        <v>94</v>
      </c>
    </row>
    <row r="84" spans="5:20" x14ac:dyDescent="0.2">
      <c r="E84" s="35"/>
      <c r="F84" s="44"/>
      <c r="G84" s="44"/>
      <c r="H84" t="s">
        <v>106</v>
      </c>
      <c r="I84" s="19">
        <v>518.2599999999992</v>
      </c>
      <c r="J84" s="19">
        <v>501.22499999999991</v>
      </c>
      <c r="K84" s="19">
        <v>1007.4850000000014</v>
      </c>
      <c r="L84" s="19">
        <v>1406.4499999999994</v>
      </c>
      <c r="M84" s="19">
        <v>2528.7100000000137</v>
      </c>
      <c r="N84" s="19">
        <v>1328.6750000000175</v>
      </c>
      <c r="O84" s="19">
        <v>158.93499999999767</v>
      </c>
    </row>
    <row r="85" spans="5:20" x14ac:dyDescent="0.2">
      <c r="E85" s="35"/>
      <c r="F85" s="43"/>
      <c r="G85" s="44"/>
      <c r="H85" t="s">
        <v>107</v>
      </c>
      <c r="I85" s="40"/>
      <c r="J85" s="19">
        <f>J84-I84</f>
        <v>-17.034999999999286</v>
      </c>
      <c r="K85" s="19">
        <f t="shared" ref="K85:N85" si="38">K84-J84</f>
        <v>506.26000000000147</v>
      </c>
      <c r="L85" s="19">
        <f t="shared" si="38"/>
        <v>398.96499999999799</v>
      </c>
      <c r="M85" s="19">
        <f t="shared" si="38"/>
        <v>1122.2600000000143</v>
      </c>
      <c r="N85" s="19">
        <f t="shared" si="38"/>
        <v>-1200.0349999999962</v>
      </c>
      <c r="O85" s="19">
        <f>O84-N84</f>
        <v>-1169.7400000000198</v>
      </c>
    </row>
    <row r="86" spans="5:20" x14ac:dyDescent="0.2">
      <c r="E86" s="35"/>
      <c r="F86" s="35"/>
      <c r="G86" s="35"/>
    </row>
    <row r="87" spans="5:20" x14ac:dyDescent="0.2">
      <c r="E87" s="35"/>
      <c r="F87" s="35"/>
      <c r="G87" s="35"/>
    </row>
    <row r="88" spans="5:20" x14ac:dyDescent="0.2">
      <c r="E88" s="35"/>
      <c r="F88" s="35"/>
      <c r="G88" s="35"/>
    </row>
    <row r="89" spans="5:20" x14ac:dyDescent="0.2">
      <c r="E89" s="35"/>
      <c r="F89" s="35"/>
      <c r="G89" s="35"/>
    </row>
  </sheetData>
  <autoFilter ref="B19:AZ45" xr:uid="{00000000-0009-0000-0000-000000000000}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1" showButton="0"/>
    <filterColumn colId="32" showButton="0"/>
    <filterColumn colId="33" showButton="0"/>
    <filterColumn colId="35" showButton="0"/>
    <filterColumn colId="36" showButton="0"/>
    <filterColumn colId="37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7" showButton="0"/>
    <filterColumn colId="48" showButton="0"/>
    <filterColumn colId="49" showButton="0"/>
  </autoFilter>
  <mergeCells count="16">
    <mergeCell ref="AW19:AZ19"/>
    <mergeCell ref="AK19:AN19"/>
    <mergeCell ref="AO19:AR19"/>
    <mergeCell ref="U19:X19"/>
    <mergeCell ref="Y19:AB19"/>
    <mergeCell ref="AC19:AF19"/>
    <mergeCell ref="AG19:AJ19"/>
    <mergeCell ref="AS19:AV19"/>
    <mergeCell ref="B9:Q9"/>
    <mergeCell ref="B19:B20"/>
    <mergeCell ref="C19:C20"/>
    <mergeCell ref="D19:D20"/>
    <mergeCell ref="E19:H19"/>
    <mergeCell ref="I19:L19"/>
    <mergeCell ref="M19:P19"/>
    <mergeCell ref="Q19:T19"/>
  </mergeCells>
  <conditionalFormatting sqref="G21:G45 G47">
    <cfRule type="cellIs" dxfId="47" priority="50" stopIfTrue="1" operator="lessThanOrEqual">
      <formula>4.9</formula>
    </cfRule>
    <cfRule type="cellIs" dxfId="46" priority="49" stopIfTrue="1" operator="greaterThanOrEqual">
      <formula>5.8</formula>
    </cfRule>
    <cfRule type="cellIs" dxfId="45" priority="51" stopIfTrue="1" operator="between">
      <formula>4.9</formula>
      <formula>5.8</formula>
    </cfRule>
  </conditionalFormatting>
  <conditionalFormatting sqref="K21:K45 K47">
    <cfRule type="cellIs" dxfId="44" priority="48" stopIfTrue="1" operator="between">
      <formula>9.86</formula>
      <formula>11.6</formula>
    </cfRule>
    <cfRule type="cellIs" dxfId="43" priority="47" stopIfTrue="1" operator="lessThanOrEqual">
      <formula>9.86</formula>
    </cfRule>
    <cfRule type="cellIs" dxfId="42" priority="46" stopIfTrue="1" operator="greaterThanOrEqual">
      <formula>11.6</formula>
    </cfRule>
  </conditionalFormatting>
  <conditionalFormatting sqref="O21:O45 O47">
    <cfRule type="cellIs" dxfId="41" priority="45" stopIfTrue="1" operator="between">
      <formula>14.7</formula>
      <formula>17.4</formula>
    </cfRule>
    <cfRule type="cellIs" dxfId="40" priority="44" stopIfTrue="1" operator="lessThanOrEqual">
      <formula>14.7</formula>
    </cfRule>
    <cfRule type="cellIs" dxfId="39" priority="43" stopIfTrue="1" operator="greaterThanOrEqual">
      <formula>17.4</formula>
    </cfRule>
  </conditionalFormatting>
  <conditionalFormatting sqref="S21:S45 S47">
    <cfRule type="cellIs" dxfId="38" priority="42" stopIfTrue="1" operator="between">
      <formula>19.7</formula>
      <formula>23.2</formula>
    </cfRule>
    <cfRule type="cellIs" dxfId="37" priority="41" stopIfTrue="1" operator="lessThanOrEqual">
      <formula>19.7</formula>
    </cfRule>
    <cfRule type="cellIs" dxfId="36" priority="40" stopIfTrue="1" operator="greaterThanOrEqual">
      <formula>23.2</formula>
    </cfRule>
  </conditionalFormatting>
  <conditionalFormatting sqref="W21:W45 W47">
    <cfRule type="cellIs" dxfId="35" priority="39" stopIfTrue="1" operator="between">
      <formula>24.6</formula>
      <formula>29</formula>
    </cfRule>
    <cfRule type="cellIs" dxfId="34" priority="38" stopIfTrue="1" operator="lessThanOrEqual">
      <formula>24.6</formula>
    </cfRule>
    <cfRule type="cellIs" dxfId="33" priority="37" stopIfTrue="1" operator="greaterThanOrEqual">
      <formula>29</formula>
    </cfRule>
  </conditionalFormatting>
  <conditionalFormatting sqref="AA21:AA45 AA47">
    <cfRule type="cellIs" dxfId="32" priority="34" stopIfTrue="1" operator="greaterThanOrEqual">
      <formula>34.8</formula>
    </cfRule>
    <cfRule type="cellIs" dxfId="31" priority="36" stopIfTrue="1" operator="between">
      <formula>29.5</formula>
      <formula>34.8</formula>
    </cfRule>
    <cfRule type="cellIs" dxfId="30" priority="35" stopIfTrue="1" operator="lessThanOrEqual">
      <formula>29.5</formula>
    </cfRule>
  </conditionalFormatting>
  <conditionalFormatting sqref="AE21:AE45 AE47">
    <cfRule type="cellIs" dxfId="29" priority="33" stopIfTrue="1" operator="between">
      <formula>34.5</formula>
      <formula>40.6</formula>
    </cfRule>
    <cfRule type="cellIs" dxfId="28" priority="32" stopIfTrue="1" operator="lessThanOrEqual">
      <formula>34.5</formula>
    </cfRule>
    <cfRule type="cellIs" dxfId="27" priority="31" stopIfTrue="1" operator="greaterThanOrEqual">
      <formula>40.6</formula>
    </cfRule>
  </conditionalFormatting>
  <conditionalFormatting sqref="AI21:AI45 AI47">
    <cfRule type="cellIs" dxfId="26" priority="28" stopIfTrue="1" operator="greaterThanOrEqual">
      <formula>46.4</formula>
    </cfRule>
    <cfRule type="cellIs" dxfId="25" priority="29" stopIfTrue="1" operator="lessThanOrEqual">
      <formula>39.6</formula>
    </cfRule>
    <cfRule type="cellIs" dxfId="24" priority="30" stopIfTrue="1" operator="between">
      <formula>39.6</formula>
      <formula>46.4</formula>
    </cfRule>
  </conditionalFormatting>
  <conditionalFormatting sqref="AM21:AM45">
    <cfRule type="cellIs" dxfId="23" priority="27" stopIfTrue="1" operator="between">
      <formula>44.37</formula>
      <formula>52.2</formula>
    </cfRule>
    <cfRule type="cellIs" dxfId="22" priority="26" stopIfTrue="1" operator="lessThanOrEqual">
      <formula>44.37</formula>
    </cfRule>
    <cfRule type="cellIs" dxfId="21" priority="25" stopIfTrue="1" operator="greaterThanOrEqual">
      <formula>52.2</formula>
    </cfRule>
  </conditionalFormatting>
  <conditionalFormatting sqref="AM47">
    <cfRule type="cellIs" dxfId="20" priority="22" stopIfTrue="1" operator="greaterThanOrEqual">
      <formula>52.2</formula>
    </cfRule>
    <cfRule type="cellIs" dxfId="19" priority="24" stopIfTrue="1" operator="between">
      <formula>44.37</formula>
      <formula>52.2</formula>
    </cfRule>
    <cfRule type="cellIs" dxfId="18" priority="23" stopIfTrue="1" operator="lessThanOrEqual">
      <formula>44.37</formula>
    </cfRule>
  </conditionalFormatting>
  <conditionalFormatting sqref="AQ21:AQ45">
    <cfRule type="cellIs" dxfId="17" priority="21" stopIfTrue="1" operator="between">
      <formula>49.3</formula>
      <formula>58</formula>
    </cfRule>
    <cfRule type="cellIs" dxfId="16" priority="20" stopIfTrue="1" operator="lessThanOrEqual">
      <formula>49.3</formula>
    </cfRule>
    <cfRule type="cellIs" dxfId="15" priority="19" stopIfTrue="1" operator="greaterThanOrEqual">
      <formula>58</formula>
    </cfRule>
  </conditionalFormatting>
  <conditionalFormatting sqref="AQ47">
    <cfRule type="cellIs" dxfId="14" priority="16" stopIfTrue="1" operator="greaterThanOrEqual">
      <formula>58</formula>
    </cfRule>
    <cfRule type="cellIs" dxfId="13" priority="18" stopIfTrue="1" operator="between">
      <formula>49.3</formula>
      <formula>58</formula>
    </cfRule>
    <cfRule type="cellIs" dxfId="12" priority="17" stopIfTrue="1" operator="lessThanOrEqual">
      <formula>49.3</formula>
    </cfRule>
  </conditionalFormatting>
  <conditionalFormatting sqref="AU21:AU45">
    <cfRule type="cellIs" dxfId="11" priority="15" stopIfTrue="1" operator="between">
      <formula>54.23</formula>
      <formula>63.8</formula>
    </cfRule>
    <cfRule type="cellIs" dxfId="10" priority="14" stopIfTrue="1" operator="lessThanOrEqual">
      <formula>54.23</formula>
    </cfRule>
    <cfRule type="cellIs" dxfId="9" priority="13" stopIfTrue="1" operator="greaterThanOrEqual">
      <formula>63.8</formula>
    </cfRule>
  </conditionalFormatting>
  <conditionalFormatting sqref="AU47">
    <cfRule type="cellIs" dxfId="8" priority="10" stopIfTrue="1" operator="greaterThanOrEqual">
      <formula>63.8</formula>
    </cfRule>
    <cfRule type="cellIs" dxfId="7" priority="12" stopIfTrue="1" operator="between">
      <formula>54.23</formula>
      <formula>63.8</formula>
    </cfRule>
    <cfRule type="cellIs" dxfId="6" priority="11" stopIfTrue="1" operator="lessThanOrEqual">
      <formula>54.23</formula>
    </cfRule>
  </conditionalFormatting>
  <conditionalFormatting sqref="AY21:AY45">
    <cfRule type="cellIs" dxfId="5" priority="9" stopIfTrue="1" operator="between">
      <formula>59.16</formula>
      <formula>70</formula>
    </cfRule>
    <cfRule type="cellIs" dxfId="4" priority="8" stopIfTrue="1" operator="lessThanOrEqual">
      <formula>59.16</formula>
    </cfRule>
    <cfRule type="cellIs" dxfId="3" priority="7" stopIfTrue="1" operator="greaterThanOrEqual">
      <formula>70</formula>
    </cfRule>
  </conditionalFormatting>
  <conditionalFormatting sqref="AY47">
    <cfRule type="cellIs" dxfId="2" priority="5" stopIfTrue="1" operator="lessThanOrEqual">
      <formula>59.16</formula>
    </cfRule>
    <cfRule type="cellIs" dxfId="1" priority="6" stopIfTrue="1" operator="between">
      <formula>59.16</formula>
      <formula>70</formula>
    </cfRule>
    <cfRule type="cellIs" dxfId="0" priority="4" stopIfTrue="1" operator="greaterThanOrEqual">
      <formula>70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29"/>
  <sheetViews>
    <sheetView zoomScaleNormal="100" workbookViewId="0">
      <selection activeCell="B29" sqref="B29"/>
    </sheetView>
  </sheetViews>
  <sheetFormatPr baseColWidth="10" defaultColWidth="11.42578125" defaultRowHeight="12.75" x14ac:dyDescent="0.2"/>
  <cols>
    <col min="1" max="1" width="2.28515625" style="35" customWidth="1"/>
    <col min="2" max="2" width="29.85546875" style="35" customWidth="1"/>
    <col min="3" max="16384" width="11.42578125" style="35"/>
  </cols>
  <sheetData>
    <row r="4" spans="2:6" x14ac:dyDescent="0.2">
      <c r="B4" s="34" t="s">
        <v>104</v>
      </c>
      <c r="C4" s="34" t="s">
        <v>25</v>
      </c>
      <c r="D4" s="34" t="s">
        <v>26</v>
      </c>
      <c r="E4" s="34" t="s">
        <v>27</v>
      </c>
      <c r="F4" s="34" t="s">
        <v>28</v>
      </c>
    </row>
    <row r="5" spans="2:6" x14ac:dyDescent="0.2">
      <c r="B5" s="36" t="s">
        <v>79</v>
      </c>
      <c r="C5" s="37">
        <v>58</v>
      </c>
      <c r="D5" s="35">
        <v>38.975999999999999</v>
      </c>
      <c r="E5" s="37">
        <v>34.523809523809526</v>
      </c>
      <c r="F5" s="38">
        <v>-19.024000000000001</v>
      </c>
    </row>
    <row r="6" spans="2:6" x14ac:dyDescent="0.2">
      <c r="B6" s="36" t="s">
        <v>39</v>
      </c>
      <c r="C6" s="37">
        <v>1512</v>
      </c>
      <c r="D6" s="35">
        <v>1090.6320000000001</v>
      </c>
      <c r="E6" s="37">
        <v>32.163369495851946</v>
      </c>
      <c r="F6" s="38">
        <v>-421.36799999999994</v>
      </c>
    </row>
    <row r="7" spans="2:6" x14ac:dyDescent="0.2">
      <c r="B7" s="36" t="s">
        <v>55</v>
      </c>
      <c r="C7" s="37">
        <v>206</v>
      </c>
      <c r="D7" s="35">
        <v>156.136</v>
      </c>
      <c r="E7" s="37">
        <v>30.60921248142645</v>
      </c>
      <c r="F7" s="38">
        <v>-49.864000000000004</v>
      </c>
    </row>
    <row r="8" spans="2:6" x14ac:dyDescent="0.2">
      <c r="B8" s="36" t="s">
        <v>45</v>
      </c>
      <c r="C8" s="37">
        <v>1074</v>
      </c>
      <c r="D8" s="35">
        <v>931.24800000000005</v>
      </c>
      <c r="E8" s="37">
        <v>26.756352765321374</v>
      </c>
      <c r="F8" s="38">
        <v>-142.75199999999995</v>
      </c>
    </row>
    <row r="9" spans="2:6" x14ac:dyDescent="0.2">
      <c r="B9" s="36" t="s">
        <v>59</v>
      </c>
      <c r="C9" s="37">
        <v>940</v>
      </c>
      <c r="D9" s="35">
        <v>821.048</v>
      </c>
      <c r="E9" s="37">
        <v>26.561175473297542</v>
      </c>
      <c r="F9" s="38">
        <v>-118.952</v>
      </c>
    </row>
    <row r="10" spans="2:6" x14ac:dyDescent="0.2">
      <c r="B10" s="36" t="s">
        <v>73</v>
      </c>
      <c r="C10" s="37">
        <v>405</v>
      </c>
      <c r="D10" s="35">
        <v>357.74400000000003</v>
      </c>
      <c r="E10" s="37">
        <v>26.264591439688715</v>
      </c>
      <c r="F10" s="38">
        <v>-47.255999999999972</v>
      </c>
    </row>
    <row r="11" spans="2:6" x14ac:dyDescent="0.2">
      <c r="B11" s="39" t="s">
        <v>57</v>
      </c>
      <c r="C11" s="37">
        <v>432</v>
      </c>
      <c r="D11" s="35">
        <v>384.42400000000004</v>
      </c>
      <c r="E11" s="37">
        <v>26.071213035606519</v>
      </c>
      <c r="F11" s="38">
        <v>-47.575999999999965</v>
      </c>
    </row>
    <row r="12" spans="2:6" x14ac:dyDescent="0.2">
      <c r="B12" s="36" t="s">
        <v>31</v>
      </c>
      <c r="C12" s="37">
        <v>12212</v>
      </c>
      <c r="D12" s="35">
        <v>10956.431999999999</v>
      </c>
      <c r="E12" s="37">
        <v>25.858637191377632</v>
      </c>
      <c r="F12" s="38">
        <v>-1255.5680000000011</v>
      </c>
    </row>
    <row r="13" spans="2:6" x14ac:dyDescent="0.2">
      <c r="B13" s="36" t="s">
        <v>75</v>
      </c>
      <c r="C13" s="37">
        <v>1868</v>
      </c>
      <c r="D13" s="35">
        <v>1824.9119999999998</v>
      </c>
      <c r="E13" s="37">
        <v>23.747775235189422</v>
      </c>
      <c r="F13" s="38">
        <v>-43.088000000000193</v>
      </c>
    </row>
    <row r="14" spans="2:6" x14ac:dyDescent="0.2">
      <c r="B14" s="39" t="s">
        <v>33</v>
      </c>
      <c r="C14" s="37">
        <v>3241</v>
      </c>
      <c r="D14" s="35">
        <v>3217.1439999999998</v>
      </c>
      <c r="E14" s="37">
        <v>23.372034326097932</v>
      </c>
      <c r="F14" s="38">
        <v>-23.856000000000222</v>
      </c>
    </row>
    <row r="15" spans="2:6" x14ac:dyDescent="0.2">
      <c r="B15" s="36" t="s">
        <v>63</v>
      </c>
      <c r="C15" s="37">
        <v>522</v>
      </c>
      <c r="D15" s="35">
        <v>541.25599999999997</v>
      </c>
      <c r="E15" s="37">
        <v>22.374624946420916</v>
      </c>
      <c r="F15" s="38">
        <v>19</v>
      </c>
    </row>
    <row r="16" spans="2:6" x14ac:dyDescent="0.2">
      <c r="B16" s="36" t="s">
        <v>49</v>
      </c>
      <c r="C16" s="37">
        <v>397</v>
      </c>
      <c r="D16" s="35">
        <v>434.76799999999997</v>
      </c>
      <c r="E16" s="37">
        <v>21.184631803628601</v>
      </c>
      <c r="F16" s="38">
        <v>37.767999999999972</v>
      </c>
    </row>
    <row r="17" spans="2:6" x14ac:dyDescent="0.2">
      <c r="B17" s="36" t="s">
        <v>43</v>
      </c>
      <c r="C17" s="37">
        <v>1591</v>
      </c>
      <c r="D17" s="35">
        <v>1847.184</v>
      </c>
      <c r="E17" s="37">
        <v>19.982416478271791</v>
      </c>
      <c r="F17" s="38">
        <v>256.18399999999997</v>
      </c>
    </row>
    <row r="18" spans="2:6" x14ac:dyDescent="0.2">
      <c r="B18" s="36" t="s">
        <v>53</v>
      </c>
      <c r="C18" s="37">
        <v>130</v>
      </c>
      <c r="D18" s="35">
        <v>151.03199999999998</v>
      </c>
      <c r="E18" s="37">
        <v>19.969278033794161</v>
      </c>
      <c r="F18" s="38">
        <v>21</v>
      </c>
    </row>
    <row r="19" spans="2:6" x14ac:dyDescent="0.2">
      <c r="B19" s="39" t="s">
        <v>61</v>
      </c>
      <c r="C19" s="37">
        <v>678</v>
      </c>
      <c r="D19" s="35">
        <v>827.31200000000001</v>
      </c>
      <c r="E19" s="37">
        <v>19.012899607403252</v>
      </c>
      <c r="F19" s="38">
        <v>149.31200000000001</v>
      </c>
    </row>
    <row r="20" spans="2:6" x14ac:dyDescent="0.2">
      <c r="B20" s="36" t="s">
        <v>51</v>
      </c>
      <c r="C20" s="37">
        <v>159</v>
      </c>
      <c r="D20" s="35">
        <v>198.36</v>
      </c>
      <c r="E20" s="37">
        <v>18.596491228070175</v>
      </c>
      <c r="F20" s="38">
        <v>39</v>
      </c>
    </row>
    <row r="21" spans="2:6" x14ac:dyDescent="0.2">
      <c r="B21" s="36" t="s">
        <v>41</v>
      </c>
      <c r="C21" s="37">
        <v>465</v>
      </c>
      <c r="D21" s="35">
        <v>589.51199999999994</v>
      </c>
      <c r="E21" s="37">
        <v>18.299881936245573</v>
      </c>
      <c r="F21" s="38">
        <v>124.51199999999994</v>
      </c>
    </row>
    <row r="22" spans="2:6" x14ac:dyDescent="0.2">
      <c r="B22" s="36" t="s">
        <v>69</v>
      </c>
      <c r="C22" s="37">
        <v>522</v>
      </c>
      <c r="D22" s="35">
        <v>734.97599999999989</v>
      </c>
      <c r="E22" s="37">
        <v>16.477272727272727</v>
      </c>
      <c r="F22" s="38">
        <v>212.97599999999989</v>
      </c>
    </row>
    <row r="23" spans="2:6" x14ac:dyDescent="0.2">
      <c r="B23" s="36" t="s">
        <v>35</v>
      </c>
      <c r="C23" s="37">
        <v>3056</v>
      </c>
      <c r="D23" s="35">
        <v>4344.4319999999998</v>
      </c>
      <c r="E23" s="37">
        <v>16.319555697960055</v>
      </c>
      <c r="F23" s="38">
        <v>1288.4319999999998</v>
      </c>
    </row>
    <row r="24" spans="2:6" x14ac:dyDescent="0.2">
      <c r="B24" s="36" t="s">
        <v>37</v>
      </c>
      <c r="C24" s="37">
        <v>162</v>
      </c>
      <c r="D24" s="35">
        <v>270.048</v>
      </c>
      <c r="E24" s="37">
        <v>13.917525773195877</v>
      </c>
      <c r="F24" s="38">
        <v>108.048</v>
      </c>
    </row>
    <row r="25" spans="2:6" x14ac:dyDescent="0.2">
      <c r="B25" s="36" t="s">
        <v>71</v>
      </c>
      <c r="C25" s="37">
        <v>408</v>
      </c>
      <c r="D25" s="35">
        <v>694.37599999999986</v>
      </c>
      <c r="E25" s="37">
        <v>13.631807550952221</v>
      </c>
      <c r="F25" s="38">
        <v>286.37599999999986</v>
      </c>
    </row>
    <row r="26" spans="2:6" x14ac:dyDescent="0.2">
      <c r="B26" s="36" t="s">
        <v>47</v>
      </c>
      <c r="C26" s="37">
        <v>261</v>
      </c>
      <c r="D26" s="35">
        <v>480.47199999999998</v>
      </c>
      <c r="E26" s="37">
        <v>12.602607436021247</v>
      </c>
      <c r="F26" s="38">
        <v>219.47199999999998</v>
      </c>
    </row>
    <row r="27" spans="2:6" x14ac:dyDescent="0.2">
      <c r="B27" s="36" t="s">
        <v>65</v>
      </c>
      <c r="C27" s="37">
        <v>1865</v>
      </c>
      <c r="D27" s="35">
        <v>4189.4560000000001</v>
      </c>
      <c r="E27" s="37">
        <v>10.32783253959464</v>
      </c>
      <c r="F27" s="38">
        <v>2324.4560000000001</v>
      </c>
    </row>
    <row r="28" spans="2:6" x14ac:dyDescent="0.2">
      <c r="B28" s="39" t="s">
        <v>77</v>
      </c>
      <c r="C28" s="37">
        <v>156</v>
      </c>
      <c r="D28" s="35">
        <v>546.59199999999998</v>
      </c>
      <c r="E28" s="37">
        <v>6.6213921901528012</v>
      </c>
      <c r="F28" s="38">
        <v>390.59199999999998</v>
      </c>
    </row>
    <row r="29" spans="2:6" x14ac:dyDescent="0.2">
      <c r="B29" s="36" t="s">
        <v>67</v>
      </c>
      <c r="C29" s="37">
        <v>1040</v>
      </c>
      <c r="D29" s="35">
        <v>3795.0559999999996</v>
      </c>
      <c r="E29" s="37">
        <v>6.357745445653503</v>
      </c>
      <c r="F29" s="38">
        <v>2755.0559999999996</v>
      </c>
    </row>
  </sheetData>
  <autoFilter ref="B4:F4" xr:uid="{00000000-0009-0000-0000-000001000000}">
    <sortState xmlns:xlrd2="http://schemas.microsoft.com/office/spreadsheetml/2017/richdata2" ref="B5:F29">
      <sortCondition descending="1" ref="E4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CAMA EXPLORACIÓN FISICA</vt:lpstr>
      <vt:lpstr>Grafico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cp:lastPrinted>2023-10-26T17:32:00Z</cp:lastPrinted>
  <dcterms:created xsi:type="dcterms:W3CDTF">2023-02-22T18:03:36Z</dcterms:created>
  <dcterms:modified xsi:type="dcterms:W3CDTF">2025-08-25T17:18:15Z</dcterms:modified>
</cp:coreProperties>
</file>