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rganización de documentos en Disco duro Dr. Jesús\2025\INFORMACIÓN EN SALUD\INDICADORES MEDICOS\COBERTURAS DE ENFERMEDADES CRONICAS\"/>
    </mc:Choice>
  </mc:AlternateContent>
  <xr:revisionPtr revIDLastSave="0" documentId="13_ncr:1_{76B822CB-6EA6-4464-B7BF-50313A03A32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AMA 01" sheetId="1" r:id="rId1"/>
    <sheet name="Grafico 1" sheetId="3" r:id="rId2"/>
    <sheet name="CAMA 02" sheetId="2" r:id="rId3"/>
    <sheet name="Grafico 2" sheetId="4" r:id="rId4"/>
  </sheets>
  <definedNames>
    <definedName name="_xlnm._FilterDatabase" localSheetId="0" hidden="1">'CAMA 01'!$B$15:$AZ$41</definedName>
    <definedName name="_xlnm._FilterDatabase" localSheetId="1" hidden="1">'Grafico 1'!$B$5:$F$5</definedName>
    <definedName name="_xlnm._FilterDatabase" localSheetId="3" hidden="1">'Grafico 2'!$B$5:$F$5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3" i="1" l="1"/>
  <c r="M52" i="1"/>
  <c r="M50" i="1"/>
  <c r="M49" i="1"/>
  <c r="M52" i="2"/>
  <c r="M53" i="2"/>
  <c r="L53" i="2"/>
  <c r="M50" i="2"/>
  <c r="M49" i="2"/>
  <c r="L50" i="2"/>
  <c r="L81" i="1" l="1"/>
  <c r="K81" i="1"/>
  <c r="J81" i="1"/>
  <c r="I81" i="1"/>
  <c r="H81" i="1"/>
  <c r="G81" i="1"/>
  <c r="L82" i="2"/>
  <c r="K82" i="2"/>
  <c r="J82" i="2"/>
  <c r="I82" i="2"/>
  <c r="H82" i="2"/>
  <c r="G82" i="2"/>
  <c r="J17" i="2" l="1"/>
  <c r="L17" i="2" s="1"/>
  <c r="J17" i="1" l="1"/>
  <c r="F29" i="1"/>
  <c r="AW43" i="2"/>
  <c r="F17" i="2"/>
  <c r="AW43" i="1" l="1"/>
  <c r="AY18" i="2"/>
  <c r="AY19" i="2"/>
  <c r="AY20" i="2"/>
  <c r="AY21" i="2"/>
  <c r="AY22" i="2"/>
  <c r="AY23" i="2"/>
  <c r="AY24" i="2"/>
  <c r="AY25" i="2"/>
  <c r="AY26" i="2"/>
  <c r="AY27" i="2"/>
  <c r="AY28" i="2"/>
  <c r="AY29" i="2"/>
  <c r="AY30" i="2"/>
  <c r="AY31" i="2"/>
  <c r="AY32" i="2"/>
  <c r="AY33" i="2"/>
  <c r="AY34" i="2"/>
  <c r="AY35" i="2"/>
  <c r="AY36" i="2"/>
  <c r="AY37" i="2"/>
  <c r="AY38" i="2"/>
  <c r="AY39" i="2"/>
  <c r="AY40" i="2"/>
  <c r="AY41" i="2"/>
  <c r="AY17" i="2"/>
  <c r="AM28" i="1"/>
  <c r="AM29" i="1"/>
  <c r="AS43" i="1" l="1"/>
  <c r="AS43" i="2"/>
  <c r="AO43" i="2"/>
  <c r="AO43" i="1"/>
  <c r="AK43" i="2"/>
  <c r="AK43" i="1"/>
  <c r="AG43" i="2"/>
  <c r="AG43" i="1"/>
  <c r="AC43" i="1" l="1"/>
  <c r="Y43" i="1"/>
  <c r="L49" i="1" s="1"/>
  <c r="AC43" i="2"/>
  <c r="Y43" i="2"/>
  <c r="L49" i="2" l="1"/>
  <c r="AA40" i="2"/>
  <c r="U43" i="2" l="1"/>
  <c r="K49" i="2" s="1"/>
  <c r="U43" i="1"/>
  <c r="K49" i="1" s="1"/>
  <c r="L52" i="1" l="1"/>
  <c r="L52" i="2"/>
  <c r="Q43" i="2"/>
  <c r="J49" i="2" s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17" i="1"/>
  <c r="Q43" i="1"/>
  <c r="J49" i="1" s="1"/>
  <c r="K52" i="1" l="1"/>
  <c r="K52" i="2"/>
  <c r="M43" i="1"/>
  <c r="I49" i="1" s="1"/>
  <c r="J52" i="1" s="1"/>
  <c r="M43" i="2" l="1"/>
  <c r="I49" i="2" s="1"/>
  <c r="J52" i="2" l="1"/>
  <c r="I43" i="2"/>
  <c r="H49" i="2" s="1"/>
  <c r="E43" i="2"/>
  <c r="G49" i="2" s="1"/>
  <c r="D43" i="2"/>
  <c r="AA43" i="2" s="1"/>
  <c r="I43" i="1"/>
  <c r="H49" i="1" s="1"/>
  <c r="E43" i="1"/>
  <c r="G49" i="1" s="1"/>
  <c r="D43" i="1"/>
  <c r="AY43" i="1" s="1"/>
  <c r="H52" i="1" l="1"/>
  <c r="I52" i="1"/>
  <c r="H52" i="2"/>
  <c r="I52" i="2"/>
  <c r="AY43" i="2"/>
  <c r="AU43" i="2"/>
  <c r="AU43" i="1"/>
  <c r="AQ43" i="2"/>
  <c r="AM43" i="1"/>
  <c r="AQ43" i="1"/>
  <c r="AI43" i="2"/>
  <c r="AM43" i="2"/>
  <c r="AE43" i="1"/>
  <c r="AI43" i="1"/>
  <c r="AE43" i="2"/>
  <c r="W43" i="2"/>
  <c r="W43" i="1"/>
  <c r="AA43" i="1"/>
  <c r="S43" i="2"/>
  <c r="G43" i="2"/>
  <c r="O43" i="2"/>
  <c r="K43" i="2"/>
  <c r="S43" i="1"/>
  <c r="O43" i="1"/>
  <c r="K43" i="1"/>
  <c r="G43" i="1"/>
  <c r="J18" i="2"/>
  <c r="L18" i="2" s="1"/>
  <c r="AX41" i="2"/>
  <c r="AU41" i="2"/>
  <c r="AT41" i="2"/>
  <c r="AV41" i="2" s="1"/>
  <c r="AQ41" i="2"/>
  <c r="AP41" i="2"/>
  <c r="AR41" i="2" s="1"/>
  <c r="AM41" i="2"/>
  <c r="AL41" i="2"/>
  <c r="AN41" i="2" s="1"/>
  <c r="AI41" i="2"/>
  <c r="AH41" i="2"/>
  <c r="AJ41" i="2" s="1"/>
  <c r="AE41" i="2"/>
  <c r="AD41" i="2"/>
  <c r="AF41" i="2" s="1"/>
  <c r="AA41" i="2"/>
  <c r="Z41" i="2"/>
  <c r="AB41" i="2" s="1"/>
  <c r="W41" i="2"/>
  <c r="V41" i="2"/>
  <c r="X41" i="2" s="1"/>
  <c r="S41" i="2"/>
  <c r="R41" i="2"/>
  <c r="T41" i="2" s="1"/>
  <c r="O41" i="2"/>
  <c r="N41" i="2"/>
  <c r="P41" i="2" s="1"/>
  <c r="K41" i="2"/>
  <c r="J41" i="2"/>
  <c r="L41" i="2" s="1"/>
  <c r="G41" i="2"/>
  <c r="F41" i="2"/>
  <c r="H41" i="2" s="1"/>
  <c r="AX40" i="2"/>
  <c r="AZ40" i="2" s="1"/>
  <c r="AU40" i="2"/>
  <c r="AT40" i="2"/>
  <c r="AV40" i="2" s="1"/>
  <c r="AQ40" i="2"/>
  <c r="AP40" i="2"/>
  <c r="AR40" i="2" s="1"/>
  <c r="AM40" i="2"/>
  <c r="AL40" i="2"/>
  <c r="AN40" i="2" s="1"/>
  <c r="AI40" i="2"/>
  <c r="AH40" i="2"/>
  <c r="AJ40" i="2" s="1"/>
  <c r="AE40" i="2"/>
  <c r="AD40" i="2"/>
  <c r="AF40" i="2" s="1"/>
  <c r="Z40" i="2"/>
  <c r="AB40" i="2" s="1"/>
  <c r="W40" i="2"/>
  <c r="V40" i="2"/>
  <c r="X40" i="2" s="1"/>
  <c r="S40" i="2"/>
  <c r="R40" i="2"/>
  <c r="T40" i="2" s="1"/>
  <c r="O40" i="2"/>
  <c r="N40" i="2"/>
  <c r="P40" i="2" s="1"/>
  <c r="K40" i="2"/>
  <c r="J40" i="2"/>
  <c r="L40" i="2" s="1"/>
  <c r="G40" i="2"/>
  <c r="F40" i="2"/>
  <c r="H40" i="2" s="1"/>
  <c r="AX39" i="2"/>
  <c r="AZ39" i="2" s="1"/>
  <c r="AU39" i="2"/>
  <c r="AT39" i="2"/>
  <c r="AV39" i="2" s="1"/>
  <c r="AQ39" i="2"/>
  <c r="AP39" i="2"/>
  <c r="AR39" i="2" s="1"/>
  <c r="AM39" i="2"/>
  <c r="AL39" i="2"/>
  <c r="AN39" i="2" s="1"/>
  <c r="AI39" i="2"/>
  <c r="AH39" i="2"/>
  <c r="AJ39" i="2" s="1"/>
  <c r="AE39" i="2"/>
  <c r="AD39" i="2"/>
  <c r="AF39" i="2" s="1"/>
  <c r="AA39" i="2"/>
  <c r="Z39" i="2"/>
  <c r="AB39" i="2" s="1"/>
  <c r="W39" i="2"/>
  <c r="V39" i="2"/>
  <c r="X39" i="2" s="1"/>
  <c r="S39" i="2"/>
  <c r="R39" i="2"/>
  <c r="T39" i="2" s="1"/>
  <c r="O39" i="2"/>
  <c r="N39" i="2"/>
  <c r="P39" i="2" s="1"/>
  <c r="K39" i="2"/>
  <c r="J39" i="2"/>
  <c r="L39" i="2" s="1"/>
  <c r="G39" i="2"/>
  <c r="F39" i="2"/>
  <c r="H39" i="2" s="1"/>
  <c r="AX38" i="2"/>
  <c r="AZ38" i="2" s="1"/>
  <c r="AU38" i="2"/>
  <c r="AT38" i="2"/>
  <c r="AV38" i="2" s="1"/>
  <c r="AQ38" i="2"/>
  <c r="AP38" i="2"/>
  <c r="AR38" i="2" s="1"/>
  <c r="AM38" i="2"/>
  <c r="AL38" i="2"/>
  <c r="AN38" i="2" s="1"/>
  <c r="AI38" i="2"/>
  <c r="AH38" i="2"/>
  <c r="AJ38" i="2" s="1"/>
  <c r="AE38" i="2"/>
  <c r="AD38" i="2"/>
  <c r="AF38" i="2" s="1"/>
  <c r="AA38" i="2"/>
  <c r="Z38" i="2"/>
  <c r="AB38" i="2" s="1"/>
  <c r="W38" i="2"/>
  <c r="V38" i="2"/>
  <c r="X38" i="2" s="1"/>
  <c r="S38" i="2"/>
  <c r="R38" i="2"/>
  <c r="T38" i="2" s="1"/>
  <c r="O38" i="2"/>
  <c r="N38" i="2"/>
  <c r="P38" i="2" s="1"/>
  <c r="K38" i="2"/>
  <c r="J38" i="2"/>
  <c r="L38" i="2" s="1"/>
  <c r="G38" i="2"/>
  <c r="F38" i="2"/>
  <c r="H38" i="2" s="1"/>
  <c r="AX37" i="2"/>
  <c r="AU37" i="2"/>
  <c r="AT37" i="2"/>
  <c r="AV37" i="2" s="1"/>
  <c r="AQ37" i="2"/>
  <c r="AP37" i="2"/>
  <c r="AR37" i="2" s="1"/>
  <c r="AM37" i="2"/>
  <c r="AL37" i="2"/>
  <c r="AN37" i="2" s="1"/>
  <c r="AI37" i="2"/>
  <c r="AH37" i="2"/>
  <c r="AJ37" i="2" s="1"/>
  <c r="AE37" i="2"/>
  <c r="AD37" i="2"/>
  <c r="AF37" i="2" s="1"/>
  <c r="AA37" i="2"/>
  <c r="Z37" i="2"/>
  <c r="AB37" i="2" s="1"/>
  <c r="W37" i="2"/>
  <c r="V37" i="2"/>
  <c r="X37" i="2" s="1"/>
  <c r="S37" i="2"/>
  <c r="R37" i="2"/>
  <c r="T37" i="2" s="1"/>
  <c r="O37" i="2"/>
  <c r="N37" i="2"/>
  <c r="P37" i="2" s="1"/>
  <c r="K37" i="2"/>
  <c r="J37" i="2"/>
  <c r="L37" i="2" s="1"/>
  <c r="G37" i="2"/>
  <c r="F37" i="2"/>
  <c r="H37" i="2" s="1"/>
  <c r="AX36" i="2"/>
  <c r="AU36" i="2"/>
  <c r="AT36" i="2"/>
  <c r="AV36" i="2" s="1"/>
  <c r="AQ36" i="2"/>
  <c r="AP36" i="2"/>
  <c r="AR36" i="2" s="1"/>
  <c r="AM36" i="2"/>
  <c r="AL36" i="2"/>
  <c r="AN36" i="2" s="1"/>
  <c r="AI36" i="2"/>
  <c r="AH36" i="2"/>
  <c r="AJ36" i="2" s="1"/>
  <c r="AE36" i="2"/>
  <c r="AD36" i="2"/>
  <c r="AF36" i="2" s="1"/>
  <c r="AA36" i="2"/>
  <c r="Z36" i="2"/>
  <c r="AB36" i="2" s="1"/>
  <c r="W36" i="2"/>
  <c r="V36" i="2"/>
  <c r="X36" i="2" s="1"/>
  <c r="S36" i="2"/>
  <c r="R36" i="2"/>
  <c r="T36" i="2" s="1"/>
  <c r="O36" i="2"/>
  <c r="N36" i="2"/>
  <c r="P36" i="2" s="1"/>
  <c r="K36" i="2"/>
  <c r="J36" i="2"/>
  <c r="L36" i="2" s="1"/>
  <c r="G36" i="2"/>
  <c r="F36" i="2"/>
  <c r="H36" i="2" s="1"/>
  <c r="AX35" i="2"/>
  <c r="AZ35" i="2" s="1"/>
  <c r="AU35" i="2"/>
  <c r="AT35" i="2"/>
  <c r="AV35" i="2" s="1"/>
  <c r="AQ35" i="2"/>
  <c r="AP35" i="2"/>
  <c r="AR35" i="2" s="1"/>
  <c r="AM35" i="2"/>
  <c r="AL35" i="2"/>
  <c r="AN35" i="2" s="1"/>
  <c r="AI35" i="2"/>
  <c r="AH35" i="2"/>
  <c r="AJ35" i="2" s="1"/>
  <c r="AE35" i="2"/>
  <c r="AD35" i="2"/>
  <c r="AF35" i="2" s="1"/>
  <c r="AA35" i="2"/>
  <c r="Z35" i="2"/>
  <c r="AB35" i="2" s="1"/>
  <c r="W35" i="2"/>
  <c r="V35" i="2"/>
  <c r="X35" i="2" s="1"/>
  <c r="S35" i="2"/>
  <c r="R35" i="2"/>
  <c r="T35" i="2" s="1"/>
  <c r="O35" i="2"/>
  <c r="N35" i="2"/>
  <c r="P35" i="2" s="1"/>
  <c r="K35" i="2"/>
  <c r="J35" i="2"/>
  <c r="L35" i="2" s="1"/>
  <c r="G35" i="2"/>
  <c r="F35" i="2"/>
  <c r="H35" i="2" s="1"/>
  <c r="AX34" i="2"/>
  <c r="AU34" i="2"/>
  <c r="AT34" i="2"/>
  <c r="AV34" i="2" s="1"/>
  <c r="AQ34" i="2"/>
  <c r="AP34" i="2"/>
  <c r="AR34" i="2" s="1"/>
  <c r="AM34" i="2"/>
  <c r="AL34" i="2"/>
  <c r="AN34" i="2" s="1"/>
  <c r="AI34" i="2"/>
  <c r="AH34" i="2"/>
  <c r="AJ34" i="2" s="1"/>
  <c r="AE34" i="2"/>
  <c r="AD34" i="2"/>
  <c r="AF34" i="2" s="1"/>
  <c r="AA34" i="2"/>
  <c r="Z34" i="2"/>
  <c r="AB34" i="2" s="1"/>
  <c r="W34" i="2"/>
  <c r="V34" i="2"/>
  <c r="X34" i="2" s="1"/>
  <c r="S34" i="2"/>
  <c r="R34" i="2"/>
  <c r="T34" i="2" s="1"/>
  <c r="O34" i="2"/>
  <c r="N34" i="2"/>
  <c r="P34" i="2" s="1"/>
  <c r="K34" i="2"/>
  <c r="J34" i="2"/>
  <c r="L34" i="2" s="1"/>
  <c r="G34" i="2"/>
  <c r="F34" i="2"/>
  <c r="H34" i="2" s="1"/>
  <c r="AX33" i="2"/>
  <c r="AU33" i="2"/>
  <c r="AT33" i="2"/>
  <c r="AV33" i="2" s="1"/>
  <c r="AQ33" i="2"/>
  <c r="AP33" i="2"/>
  <c r="AR33" i="2" s="1"/>
  <c r="AM33" i="2"/>
  <c r="AL33" i="2"/>
  <c r="AN33" i="2" s="1"/>
  <c r="AI33" i="2"/>
  <c r="AH33" i="2"/>
  <c r="AJ33" i="2" s="1"/>
  <c r="AE33" i="2"/>
  <c r="AD33" i="2"/>
  <c r="AF33" i="2" s="1"/>
  <c r="AA33" i="2"/>
  <c r="Z33" i="2"/>
  <c r="AB33" i="2" s="1"/>
  <c r="W33" i="2"/>
  <c r="V33" i="2"/>
  <c r="X33" i="2" s="1"/>
  <c r="S33" i="2"/>
  <c r="R33" i="2"/>
  <c r="T33" i="2" s="1"/>
  <c r="O33" i="2"/>
  <c r="N33" i="2"/>
  <c r="P33" i="2" s="1"/>
  <c r="K33" i="2"/>
  <c r="J33" i="2"/>
  <c r="L33" i="2" s="1"/>
  <c r="G33" i="2"/>
  <c r="F33" i="2"/>
  <c r="H33" i="2" s="1"/>
  <c r="AX32" i="2"/>
  <c r="AZ32" i="2" s="1"/>
  <c r="AU32" i="2"/>
  <c r="AT32" i="2"/>
  <c r="AV32" i="2" s="1"/>
  <c r="AQ32" i="2"/>
  <c r="AP32" i="2"/>
  <c r="AR32" i="2" s="1"/>
  <c r="AM32" i="2"/>
  <c r="AL32" i="2"/>
  <c r="AN32" i="2" s="1"/>
  <c r="AI32" i="2"/>
  <c r="AH32" i="2"/>
  <c r="AJ32" i="2" s="1"/>
  <c r="AE32" i="2"/>
  <c r="AD32" i="2"/>
  <c r="AF32" i="2" s="1"/>
  <c r="AA32" i="2"/>
  <c r="Z32" i="2"/>
  <c r="AB32" i="2" s="1"/>
  <c r="W32" i="2"/>
  <c r="V32" i="2"/>
  <c r="X32" i="2" s="1"/>
  <c r="S32" i="2"/>
  <c r="R32" i="2"/>
  <c r="T32" i="2" s="1"/>
  <c r="O32" i="2"/>
  <c r="N32" i="2"/>
  <c r="P32" i="2" s="1"/>
  <c r="K32" i="2"/>
  <c r="J32" i="2"/>
  <c r="L32" i="2" s="1"/>
  <c r="G32" i="2"/>
  <c r="F32" i="2"/>
  <c r="H32" i="2" s="1"/>
  <c r="AX31" i="2"/>
  <c r="AZ31" i="2" s="1"/>
  <c r="AU31" i="2"/>
  <c r="AT31" i="2"/>
  <c r="AV31" i="2" s="1"/>
  <c r="AQ31" i="2"/>
  <c r="AP31" i="2"/>
  <c r="AR31" i="2" s="1"/>
  <c r="AM31" i="2"/>
  <c r="AL31" i="2"/>
  <c r="AN31" i="2" s="1"/>
  <c r="AI31" i="2"/>
  <c r="AH31" i="2"/>
  <c r="AJ31" i="2" s="1"/>
  <c r="AE31" i="2"/>
  <c r="AD31" i="2"/>
  <c r="AF31" i="2" s="1"/>
  <c r="AA31" i="2"/>
  <c r="Z31" i="2"/>
  <c r="AB31" i="2" s="1"/>
  <c r="W31" i="2"/>
  <c r="V31" i="2"/>
  <c r="X31" i="2" s="1"/>
  <c r="S31" i="2"/>
  <c r="R31" i="2"/>
  <c r="T31" i="2" s="1"/>
  <c r="O31" i="2"/>
  <c r="N31" i="2"/>
  <c r="P31" i="2" s="1"/>
  <c r="K31" i="2"/>
  <c r="J31" i="2"/>
  <c r="L31" i="2" s="1"/>
  <c r="G31" i="2"/>
  <c r="F31" i="2"/>
  <c r="H31" i="2" s="1"/>
  <c r="AX30" i="2"/>
  <c r="AZ30" i="2" s="1"/>
  <c r="AU30" i="2"/>
  <c r="AT30" i="2"/>
  <c r="AV30" i="2" s="1"/>
  <c r="AQ30" i="2"/>
  <c r="AP30" i="2"/>
  <c r="AR30" i="2" s="1"/>
  <c r="AM30" i="2"/>
  <c r="AL30" i="2"/>
  <c r="AN30" i="2" s="1"/>
  <c r="AI30" i="2"/>
  <c r="AH30" i="2"/>
  <c r="AJ30" i="2" s="1"/>
  <c r="AE30" i="2"/>
  <c r="AD30" i="2"/>
  <c r="AF30" i="2" s="1"/>
  <c r="AA30" i="2"/>
  <c r="Z30" i="2"/>
  <c r="AB30" i="2" s="1"/>
  <c r="W30" i="2"/>
  <c r="V30" i="2"/>
  <c r="X30" i="2" s="1"/>
  <c r="S30" i="2"/>
  <c r="R30" i="2"/>
  <c r="T30" i="2" s="1"/>
  <c r="O30" i="2"/>
  <c r="N30" i="2"/>
  <c r="P30" i="2" s="1"/>
  <c r="K30" i="2"/>
  <c r="J30" i="2"/>
  <c r="L30" i="2" s="1"/>
  <c r="G30" i="2"/>
  <c r="F30" i="2"/>
  <c r="H30" i="2" s="1"/>
  <c r="AX29" i="2"/>
  <c r="AU29" i="2"/>
  <c r="AT29" i="2"/>
  <c r="AV29" i="2" s="1"/>
  <c r="AQ29" i="2"/>
  <c r="AP29" i="2"/>
  <c r="AR29" i="2" s="1"/>
  <c r="AM29" i="2"/>
  <c r="AL29" i="2"/>
  <c r="AN29" i="2" s="1"/>
  <c r="AI29" i="2"/>
  <c r="AH29" i="2"/>
  <c r="AJ29" i="2" s="1"/>
  <c r="AE29" i="2"/>
  <c r="AD29" i="2"/>
  <c r="AF29" i="2" s="1"/>
  <c r="AA29" i="2"/>
  <c r="Z29" i="2"/>
  <c r="AB29" i="2" s="1"/>
  <c r="W29" i="2"/>
  <c r="V29" i="2"/>
  <c r="X29" i="2" s="1"/>
  <c r="S29" i="2"/>
  <c r="R29" i="2"/>
  <c r="T29" i="2" s="1"/>
  <c r="O29" i="2"/>
  <c r="N29" i="2"/>
  <c r="P29" i="2" s="1"/>
  <c r="K29" i="2"/>
  <c r="J29" i="2"/>
  <c r="L29" i="2" s="1"/>
  <c r="G29" i="2"/>
  <c r="F29" i="2"/>
  <c r="H29" i="2" s="1"/>
  <c r="AX28" i="2"/>
  <c r="AU28" i="2"/>
  <c r="AT28" i="2"/>
  <c r="AV28" i="2" s="1"/>
  <c r="AQ28" i="2"/>
  <c r="AP28" i="2"/>
  <c r="AR28" i="2" s="1"/>
  <c r="AM28" i="2"/>
  <c r="AL28" i="2"/>
  <c r="AN28" i="2" s="1"/>
  <c r="AI28" i="2"/>
  <c r="AH28" i="2"/>
  <c r="AJ28" i="2" s="1"/>
  <c r="AE28" i="2"/>
  <c r="AD28" i="2"/>
  <c r="AF28" i="2" s="1"/>
  <c r="AA28" i="2"/>
  <c r="Z28" i="2"/>
  <c r="AB28" i="2" s="1"/>
  <c r="W28" i="2"/>
  <c r="V28" i="2"/>
  <c r="X28" i="2" s="1"/>
  <c r="S28" i="2"/>
  <c r="R28" i="2"/>
  <c r="T28" i="2" s="1"/>
  <c r="O28" i="2"/>
  <c r="N28" i="2"/>
  <c r="P28" i="2" s="1"/>
  <c r="K28" i="2"/>
  <c r="J28" i="2"/>
  <c r="L28" i="2" s="1"/>
  <c r="G28" i="2"/>
  <c r="F28" i="2"/>
  <c r="H28" i="2" s="1"/>
  <c r="AX27" i="2"/>
  <c r="AZ27" i="2" s="1"/>
  <c r="AU27" i="2"/>
  <c r="AT27" i="2"/>
  <c r="AV27" i="2" s="1"/>
  <c r="AQ27" i="2"/>
  <c r="AP27" i="2"/>
  <c r="AR27" i="2" s="1"/>
  <c r="AM27" i="2"/>
  <c r="AL27" i="2"/>
  <c r="AN27" i="2" s="1"/>
  <c r="AI27" i="2"/>
  <c r="AH27" i="2"/>
  <c r="AJ27" i="2" s="1"/>
  <c r="AE27" i="2"/>
  <c r="AD27" i="2"/>
  <c r="AF27" i="2" s="1"/>
  <c r="AA27" i="2"/>
  <c r="Z27" i="2"/>
  <c r="AB27" i="2" s="1"/>
  <c r="W27" i="2"/>
  <c r="V27" i="2"/>
  <c r="X27" i="2" s="1"/>
  <c r="S27" i="2"/>
  <c r="R27" i="2"/>
  <c r="T27" i="2" s="1"/>
  <c r="O27" i="2"/>
  <c r="N27" i="2"/>
  <c r="P27" i="2" s="1"/>
  <c r="K27" i="2"/>
  <c r="J27" i="2"/>
  <c r="L27" i="2" s="1"/>
  <c r="G27" i="2"/>
  <c r="F27" i="2"/>
  <c r="H27" i="2" s="1"/>
  <c r="AX26" i="2"/>
  <c r="AU26" i="2"/>
  <c r="AT26" i="2"/>
  <c r="AV26" i="2" s="1"/>
  <c r="AQ26" i="2"/>
  <c r="AP26" i="2"/>
  <c r="AR26" i="2" s="1"/>
  <c r="AM26" i="2"/>
  <c r="AL26" i="2"/>
  <c r="AN26" i="2" s="1"/>
  <c r="AI26" i="2"/>
  <c r="AH26" i="2"/>
  <c r="AJ26" i="2" s="1"/>
  <c r="AE26" i="2"/>
  <c r="AD26" i="2"/>
  <c r="AF26" i="2" s="1"/>
  <c r="Z26" i="2"/>
  <c r="AB26" i="2" s="1"/>
  <c r="W26" i="2"/>
  <c r="V26" i="2"/>
  <c r="X26" i="2" s="1"/>
  <c r="S26" i="2"/>
  <c r="R26" i="2"/>
  <c r="T26" i="2" s="1"/>
  <c r="O26" i="2"/>
  <c r="N26" i="2"/>
  <c r="P26" i="2" s="1"/>
  <c r="K26" i="2"/>
  <c r="J26" i="2"/>
  <c r="L26" i="2" s="1"/>
  <c r="G26" i="2"/>
  <c r="F26" i="2"/>
  <c r="H26" i="2" s="1"/>
  <c r="AX25" i="2"/>
  <c r="AZ25" i="2" s="1"/>
  <c r="AU25" i="2"/>
  <c r="AT25" i="2"/>
  <c r="AV25" i="2" s="1"/>
  <c r="AQ25" i="2"/>
  <c r="AP25" i="2"/>
  <c r="AR25" i="2" s="1"/>
  <c r="AM25" i="2"/>
  <c r="AL25" i="2"/>
  <c r="AN25" i="2" s="1"/>
  <c r="AI25" i="2"/>
  <c r="AH25" i="2"/>
  <c r="AJ25" i="2" s="1"/>
  <c r="AE25" i="2"/>
  <c r="AD25" i="2"/>
  <c r="AF25" i="2" s="1"/>
  <c r="AA25" i="2"/>
  <c r="Z25" i="2"/>
  <c r="AB25" i="2" s="1"/>
  <c r="W25" i="2"/>
  <c r="V25" i="2"/>
  <c r="X25" i="2" s="1"/>
  <c r="S25" i="2"/>
  <c r="R25" i="2"/>
  <c r="T25" i="2" s="1"/>
  <c r="O25" i="2"/>
  <c r="N25" i="2"/>
  <c r="P25" i="2" s="1"/>
  <c r="K25" i="2"/>
  <c r="J25" i="2"/>
  <c r="L25" i="2" s="1"/>
  <c r="G25" i="2"/>
  <c r="F25" i="2"/>
  <c r="H25" i="2" s="1"/>
  <c r="AX24" i="2"/>
  <c r="AZ24" i="2" s="1"/>
  <c r="AU24" i="2"/>
  <c r="AT24" i="2"/>
  <c r="AV24" i="2" s="1"/>
  <c r="AQ24" i="2"/>
  <c r="AP24" i="2"/>
  <c r="AR24" i="2" s="1"/>
  <c r="AM24" i="2"/>
  <c r="AL24" i="2"/>
  <c r="AN24" i="2" s="1"/>
  <c r="AI24" i="2"/>
  <c r="AH24" i="2"/>
  <c r="AJ24" i="2" s="1"/>
  <c r="AD24" i="2"/>
  <c r="AF24" i="2" s="1"/>
  <c r="AA24" i="2"/>
  <c r="Z24" i="2"/>
  <c r="AB24" i="2" s="1"/>
  <c r="W24" i="2"/>
  <c r="V24" i="2"/>
  <c r="X24" i="2" s="1"/>
  <c r="S24" i="2"/>
  <c r="R24" i="2"/>
  <c r="T24" i="2" s="1"/>
  <c r="O24" i="2"/>
  <c r="N24" i="2"/>
  <c r="P24" i="2" s="1"/>
  <c r="K24" i="2"/>
  <c r="J24" i="2"/>
  <c r="L24" i="2" s="1"/>
  <c r="G24" i="2"/>
  <c r="F24" i="2"/>
  <c r="H24" i="2" s="1"/>
  <c r="AX23" i="2"/>
  <c r="AZ23" i="2" s="1"/>
  <c r="AU23" i="2"/>
  <c r="AT23" i="2"/>
  <c r="AV23" i="2" s="1"/>
  <c r="AQ23" i="2"/>
  <c r="AP23" i="2"/>
  <c r="AR23" i="2" s="1"/>
  <c r="AM23" i="2"/>
  <c r="AL23" i="2"/>
  <c r="AN23" i="2" s="1"/>
  <c r="AI23" i="2"/>
  <c r="AH23" i="2"/>
  <c r="AJ23" i="2" s="1"/>
  <c r="AE23" i="2"/>
  <c r="AD23" i="2"/>
  <c r="AF23" i="2" s="1"/>
  <c r="Z23" i="2"/>
  <c r="AB23" i="2" s="1"/>
  <c r="W23" i="2"/>
  <c r="V23" i="2"/>
  <c r="X23" i="2" s="1"/>
  <c r="S23" i="2"/>
  <c r="R23" i="2"/>
  <c r="T23" i="2" s="1"/>
  <c r="O23" i="2"/>
  <c r="N23" i="2"/>
  <c r="P23" i="2" s="1"/>
  <c r="K23" i="2"/>
  <c r="J23" i="2"/>
  <c r="L23" i="2" s="1"/>
  <c r="G23" i="2"/>
  <c r="F23" i="2"/>
  <c r="H23" i="2" s="1"/>
  <c r="AX22" i="2"/>
  <c r="AZ22" i="2" s="1"/>
  <c r="AU22" i="2"/>
  <c r="AT22" i="2"/>
  <c r="AV22" i="2" s="1"/>
  <c r="AQ22" i="2"/>
  <c r="AP22" i="2"/>
  <c r="AR22" i="2" s="1"/>
  <c r="AM22" i="2"/>
  <c r="AL22" i="2"/>
  <c r="AN22" i="2" s="1"/>
  <c r="AI22" i="2"/>
  <c r="AH22" i="2"/>
  <c r="AJ22" i="2" s="1"/>
  <c r="AE22" i="2"/>
  <c r="AD22" i="2"/>
  <c r="AF22" i="2" s="1"/>
  <c r="AA22" i="2"/>
  <c r="Z22" i="2"/>
  <c r="AB22" i="2" s="1"/>
  <c r="W22" i="2"/>
  <c r="V22" i="2"/>
  <c r="X22" i="2" s="1"/>
  <c r="S22" i="2"/>
  <c r="R22" i="2"/>
  <c r="T22" i="2" s="1"/>
  <c r="O22" i="2"/>
  <c r="N22" i="2"/>
  <c r="P22" i="2" s="1"/>
  <c r="K22" i="2"/>
  <c r="J22" i="2"/>
  <c r="L22" i="2" s="1"/>
  <c r="G22" i="2"/>
  <c r="F22" i="2"/>
  <c r="H22" i="2" s="1"/>
  <c r="AX21" i="2"/>
  <c r="AZ21" i="2" s="1"/>
  <c r="AU21" i="2"/>
  <c r="AT21" i="2"/>
  <c r="AV21" i="2" s="1"/>
  <c r="AQ21" i="2"/>
  <c r="AP21" i="2"/>
  <c r="AR21" i="2" s="1"/>
  <c r="AM21" i="2"/>
  <c r="AL21" i="2"/>
  <c r="AN21" i="2" s="1"/>
  <c r="AI21" i="2"/>
  <c r="AH21" i="2"/>
  <c r="AJ21" i="2" s="1"/>
  <c r="AE21" i="2"/>
  <c r="AD21" i="2"/>
  <c r="AF21" i="2" s="1"/>
  <c r="AA21" i="2"/>
  <c r="Z21" i="2"/>
  <c r="AB21" i="2" s="1"/>
  <c r="W21" i="2"/>
  <c r="V21" i="2"/>
  <c r="X21" i="2" s="1"/>
  <c r="S21" i="2"/>
  <c r="R21" i="2"/>
  <c r="T21" i="2" s="1"/>
  <c r="O21" i="2"/>
  <c r="N21" i="2"/>
  <c r="P21" i="2" s="1"/>
  <c r="K21" i="2"/>
  <c r="J21" i="2"/>
  <c r="L21" i="2" s="1"/>
  <c r="G21" i="2"/>
  <c r="F21" i="2"/>
  <c r="H21" i="2" s="1"/>
  <c r="AX20" i="2"/>
  <c r="AZ20" i="2" s="1"/>
  <c r="AU20" i="2"/>
  <c r="AT20" i="2"/>
  <c r="AV20" i="2" s="1"/>
  <c r="AQ20" i="2"/>
  <c r="AP20" i="2"/>
  <c r="AR20" i="2" s="1"/>
  <c r="AM20" i="2"/>
  <c r="AL20" i="2"/>
  <c r="AN20" i="2" s="1"/>
  <c r="AI20" i="2"/>
  <c r="AH20" i="2"/>
  <c r="AJ20" i="2" s="1"/>
  <c r="AE20" i="2"/>
  <c r="AD20" i="2"/>
  <c r="AF20" i="2" s="1"/>
  <c r="AA20" i="2"/>
  <c r="Z20" i="2"/>
  <c r="AB20" i="2" s="1"/>
  <c r="W20" i="2"/>
  <c r="V20" i="2"/>
  <c r="X20" i="2" s="1"/>
  <c r="S20" i="2"/>
  <c r="R20" i="2"/>
  <c r="T20" i="2" s="1"/>
  <c r="O20" i="2"/>
  <c r="N20" i="2"/>
  <c r="P20" i="2" s="1"/>
  <c r="K20" i="2"/>
  <c r="J20" i="2"/>
  <c r="L20" i="2" s="1"/>
  <c r="G20" i="2"/>
  <c r="F20" i="2"/>
  <c r="H20" i="2" s="1"/>
  <c r="AX19" i="2"/>
  <c r="AU19" i="2"/>
  <c r="AT19" i="2"/>
  <c r="AV19" i="2" s="1"/>
  <c r="AQ19" i="2"/>
  <c r="AP19" i="2"/>
  <c r="AR19" i="2" s="1"/>
  <c r="AM19" i="2"/>
  <c r="AL19" i="2"/>
  <c r="AN19" i="2" s="1"/>
  <c r="AI19" i="2"/>
  <c r="AH19" i="2"/>
  <c r="AJ19" i="2" s="1"/>
  <c r="AE19" i="2"/>
  <c r="AD19" i="2"/>
  <c r="AF19" i="2" s="1"/>
  <c r="AA19" i="2"/>
  <c r="Z19" i="2"/>
  <c r="AB19" i="2" s="1"/>
  <c r="W19" i="2"/>
  <c r="V19" i="2"/>
  <c r="X19" i="2" s="1"/>
  <c r="S19" i="2"/>
  <c r="R19" i="2"/>
  <c r="T19" i="2" s="1"/>
  <c r="O19" i="2"/>
  <c r="N19" i="2"/>
  <c r="P19" i="2" s="1"/>
  <c r="K19" i="2"/>
  <c r="J19" i="2"/>
  <c r="L19" i="2" s="1"/>
  <c r="G19" i="2"/>
  <c r="F19" i="2"/>
  <c r="H19" i="2" s="1"/>
  <c r="AX18" i="2"/>
  <c r="AZ18" i="2" s="1"/>
  <c r="AU18" i="2"/>
  <c r="AT18" i="2"/>
  <c r="AV18" i="2" s="1"/>
  <c r="AQ18" i="2"/>
  <c r="AP18" i="2"/>
  <c r="AR18" i="2" s="1"/>
  <c r="AM18" i="2"/>
  <c r="AL18" i="2"/>
  <c r="AN18" i="2" s="1"/>
  <c r="AI18" i="2"/>
  <c r="AH18" i="2"/>
  <c r="AJ18" i="2" s="1"/>
  <c r="AD18" i="2"/>
  <c r="AF18" i="2" s="1"/>
  <c r="AA18" i="2"/>
  <c r="Z18" i="2"/>
  <c r="AB18" i="2" s="1"/>
  <c r="W18" i="2"/>
  <c r="V18" i="2"/>
  <c r="X18" i="2" s="1"/>
  <c r="S18" i="2"/>
  <c r="R18" i="2"/>
  <c r="T18" i="2" s="1"/>
  <c r="O18" i="2"/>
  <c r="N18" i="2"/>
  <c r="P18" i="2" s="1"/>
  <c r="K18" i="2"/>
  <c r="G18" i="2"/>
  <c r="F18" i="2"/>
  <c r="H18" i="2" s="1"/>
  <c r="AX17" i="2"/>
  <c r="AZ17" i="2" s="1"/>
  <c r="AU17" i="2"/>
  <c r="AT17" i="2"/>
  <c r="AQ17" i="2"/>
  <c r="AP17" i="2"/>
  <c r="AM17" i="2"/>
  <c r="AL17" i="2"/>
  <c r="AI17" i="2"/>
  <c r="AH17" i="2"/>
  <c r="AE17" i="2"/>
  <c r="AD17" i="2"/>
  <c r="AA17" i="2"/>
  <c r="Z17" i="2"/>
  <c r="W17" i="2"/>
  <c r="V17" i="2"/>
  <c r="S17" i="2"/>
  <c r="R17" i="2"/>
  <c r="O17" i="2"/>
  <c r="N17" i="2"/>
  <c r="K17" i="2"/>
  <c r="G17" i="2"/>
  <c r="AY41" i="1"/>
  <c r="AX41" i="1"/>
  <c r="AZ41" i="1" s="1"/>
  <c r="AU41" i="1"/>
  <c r="AT41" i="1"/>
  <c r="AV41" i="1" s="1"/>
  <c r="AQ41" i="1"/>
  <c r="AP41" i="1"/>
  <c r="AR41" i="1" s="1"/>
  <c r="AM41" i="1"/>
  <c r="AL41" i="1"/>
  <c r="AN41" i="1" s="1"/>
  <c r="AI41" i="1"/>
  <c r="AH41" i="1"/>
  <c r="AJ41" i="1" s="1"/>
  <c r="AE41" i="1"/>
  <c r="AD41" i="1"/>
  <c r="AF41" i="1" s="1"/>
  <c r="AA41" i="1"/>
  <c r="Z41" i="1"/>
  <c r="AB41" i="1" s="1"/>
  <c r="W41" i="1"/>
  <c r="V41" i="1"/>
  <c r="X41" i="1" s="1"/>
  <c r="R41" i="1"/>
  <c r="T41" i="1" s="1"/>
  <c r="O41" i="1"/>
  <c r="N41" i="1"/>
  <c r="P41" i="1" s="1"/>
  <c r="K41" i="1"/>
  <c r="J41" i="1"/>
  <c r="L41" i="1" s="1"/>
  <c r="G41" i="1"/>
  <c r="F41" i="1"/>
  <c r="H41" i="1" s="1"/>
  <c r="AY40" i="1"/>
  <c r="AX40" i="1"/>
  <c r="AZ40" i="1" s="1"/>
  <c r="AU40" i="1"/>
  <c r="AT40" i="1"/>
  <c r="AV40" i="1" s="1"/>
  <c r="AQ40" i="1"/>
  <c r="AP40" i="1"/>
  <c r="AR40" i="1" s="1"/>
  <c r="AM40" i="1"/>
  <c r="AL40" i="1"/>
  <c r="AN40" i="1" s="1"/>
  <c r="AI40" i="1"/>
  <c r="AH40" i="1"/>
  <c r="AJ40" i="1" s="1"/>
  <c r="AE40" i="1"/>
  <c r="AD40" i="1"/>
  <c r="AF40" i="1" s="1"/>
  <c r="AA40" i="1"/>
  <c r="Z40" i="1"/>
  <c r="AB40" i="1" s="1"/>
  <c r="W40" i="1"/>
  <c r="V40" i="1"/>
  <c r="X40" i="1" s="1"/>
  <c r="R40" i="1"/>
  <c r="T40" i="1" s="1"/>
  <c r="O40" i="1"/>
  <c r="N40" i="1"/>
  <c r="P40" i="1" s="1"/>
  <c r="K40" i="1"/>
  <c r="J40" i="1"/>
  <c r="L40" i="1" s="1"/>
  <c r="G40" i="1"/>
  <c r="F40" i="1"/>
  <c r="H40" i="1" s="1"/>
  <c r="AY39" i="1"/>
  <c r="AX39" i="1"/>
  <c r="AZ39" i="1" s="1"/>
  <c r="AU39" i="1"/>
  <c r="AT39" i="1"/>
  <c r="AV39" i="1" s="1"/>
  <c r="AQ39" i="1"/>
  <c r="AP39" i="1"/>
  <c r="AR39" i="1" s="1"/>
  <c r="AM39" i="1"/>
  <c r="AL39" i="1"/>
  <c r="AN39" i="1" s="1"/>
  <c r="AI39" i="1"/>
  <c r="AH39" i="1"/>
  <c r="AJ39" i="1" s="1"/>
  <c r="AE39" i="1"/>
  <c r="AD39" i="1"/>
  <c r="AF39" i="1" s="1"/>
  <c r="AA39" i="1"/>
  <c r="Z39" i="1"/>
  <c r="AB39" i="1" s="1"/>
  <c r="W39" i="1"/>
  <c r="V39" i="1"/>
  <c r="X39" i="1" s="1"/>
  <c r="R39" i="1"/>
  <c r="T39" i="1" s="1"/>
  <c r="O39" i="1"/>
  <c r="N39" i="1"/>
  <c r="P39" i="1" s="1"/>
  <c r="K39" i="1"/>
  <c r="J39" i="1"/>
  <c r="L39" i="1" s="1"/>
  <c r="G39" i="1"/>
  <c r="F39" i="1"/>
  <c r="H39" i="1" s="1"/>
  <c r="AY38" i="1"/>
  <c r="AX38" i="1"/>
  <c r="AZ38" i="1" s="1"/>
  <c r="AU38" i="1"/>
  <c r="AT38" i="1"/>
  <c r="AV38" i="1" s="1"/>
  <c r="AQ38" i="1"/>
  <c r="AP38" i="1"/>
  <c r="AR38" i="1" s="1"/>
  <c r="AM38" i="1"/>
  <c r="AL38" i="1"/>
  <c r="AN38" i="1" s="1"/>
  <c r="AI38" i="1"/>
  <c r="AH38" i="1"/>
  <c r="AJ38" i="1" s="1"/>
  <c r="AE38" i="1"/>
  <c r="AD38" i="1"/>
  <c r="AF38" i="1" s="1"/>
  <c r="AA38" i="1"/>
  <c r="Z38" i="1"/>
  <c r="AB38" i="1" s="1"/>
  <c r="W38" i="1"/>
  <c r="V38" i="1"/>
  <c r="X38" i="1" s="1"/>
  <c r="R38" i="1"/>
  <c r="T38" i="1" s="1"/>
  <c r="O38" i="1"/>
  <c r="N38" i="1"/>
  <c r="P38" i="1" s="1"/>
  <c r="K38" i="1"/>
  <c r="J38" i="1"/>
  <c r="L38" i="1" s="1"/>
  <c r="G38" i="1"/>
  <c r="F38" i="1"/>
  <c r="H38" i="1" s="1"/>
  <c r="AY37" i="1"/>
  <c r="AX37" i="1"/>
  <c r="AZ37" i="1" s="1"/>
  <c r="AU37" i="1"/>
  <c r="AT37" i="1"/>
  <c r="AV37" i="1" s="1"/>
  <c r="AQ37" i="1"/>
  <c r="AP37" i="1"/>
  <c r="AR37" i="1" s="1"/>
  <c r="AM37" i="1"/>
  <c r="AL37" i="1"/>
  <c r="AN37" i="1" s="1"/>
  <c r="AI37" i="1"/>
  <c r="AH37" i="1"/>
  <c r="AJ37" i="1" s="1"/>
  <c r="AE37" i="1"/>
  <c r="AD37" i="1"/>
  <c r="AF37" i="1" s="1"/>
  <c r="AA37" i="1"/>
  <c r="Z37" i="1"/>
  <c r="AB37" i="1" s="1"/>
  <c r="W37" i="1"/>
  <c r="V37" i="1"/>
  <c r="X37" i="1" s="1"/>
  <c r="R37" i="1"/>
  <c r="T37" i="1" s="1"/>
  <c r="O37" i="1"/>
  <c r="N37" i="1"/>
  <c r="P37" i="1" s="1"/>
  <c r="K37" i="1"/>
  <c r="J37" i="1"/>
  <c r="L37" i="1" s="1"/>
  <c r="G37" i="1"/>
  <c r="F37" i="1"/>
  <c r="H37" i="1" s="1"/>
  <c r="AY36" i="1"/>
  <c r="AX36" i="1"/>
  <c r="AZ36" i="1" s="1"/>
  <c r="AU36" i="1"/>
  <c r="AT36" i="1"/>
  <c r="AV36" i="1" s="1"/>
  <c r="AQ36" i="1"/>
  <c r="AP36" i="1"/>
  <c r="AR36" i="1" s="1"/>
  <c r="AM36" i="1"/>
  <c r="AL36" i="1"/>
  <c r="AN36" i="1" s="1"/>
  <c r="AI36" i="1"/>
  <c r="AH36" i="1"/>
  <c r="AJ36" i="1" s="1"/>
  <c r="AE36" i="1"/>
  <c r="AD36" i="1"/>
  <c r="AF36" i="1" s="1"/>
  <c r="AA36" i="1"/>
  <c r="Z36" i="1"/>
  <c r="AB36" i="1" s="1"/>
  <c r="W36" i="1"/>
  <c r="V36" i="1"/>
  <c r="X36" i="1" s="1"/>
  <c r="R36" i="1"/>
  <c r="T36" i="1" s="1"/>
  <c r="O36" i="1"/>
  <c r="N36" i="1"/>
  <c r="P36" i="1" s="1"/>
  <c r="K36" i="1"/>
  <c r="J36" i="1"/>
  <c r="L36" i="1" s="1"/>
  <c r="G36" i="1"/>
  <c r="F36" i="1"/>
  <c r="H36" i="1" s="1"/>
  <c r="AY35" i="1"/>
  <c r="AX35" i="1"/>
  <c r="AZ35" i="1" s="1"/>
  <c r="AU35" i="1"/>
  <c r="AT35" i="1"/>
  <c r="AV35" i="1" s="1"/>
  <c r="AQ35" i="1"/>
  <c r="AP35" i="1"/>
  <c r="AR35" i="1" s="1"/>
  <c r="AM35" i="1"/>
  <c r="AL35" i="1"/>
  <c r="AN35" i="1" s="1"/>
  <c r="AI35" i="1"/>
  <c r="AH35" i="1"/>
  <c r="AJ35" i="1" s="1"/>
  <c r="AE35" i="1"/>
  <c r="AD35" i="1"/>
  <c r="AF35" i="1" s="1"/>
  <c r="AA35" i="1"/>
  <c r="Z35" i="1"/>
  <c r="AB35" i="1" s="1"/>
  <c r="W35" i="1"/>
  <c r="V35" i="1"/>
  <c r="X35" i="1" s="1"/>
  <c r="R35" i="1"/>
  <c r="T35" i="1" s="1"/>
  <c r="O35" i="1"/>
  <c r="N35" i="1"/>
  <c r="P35" i="1" s="1"/>
  <c r="K35" i="1"/>
  <c r="J35" i="1"/>
  <c r="L35" i="1" s="1"/>
  <c r="G35" i="1"/>
  <c r="F35" i="1"/>
  <c r="H35" i="1" s="1"/>
  <c r="AY34" i="1"/>
  <c r="AX34" i="1"/>
  <c r="AZ34" i="1" s="1"/>
  <c r="AU34" i="1"/>
  <c r="AT34" i="1"/>
  <c r="AV34" i="1" s="1"/>
  <c r="AQ34" i="1"/>
  <c r="AP34" i="1"/>
  <c r="AR34" i="1" s="1"/>
  <c r="AM34" i="1"/>
  <c r="AL34" i="1"/>
  <c r="AN34" i="1" s="1"/>
  <c r="AI34" i="1"/>
  <c r="AH34" i="1"/>
  <c r="AJ34" i="1" s="1"/>
  <c r="AE34" i="1"/>
  <c r="AD34" i="1"/>
  <c r="AF34" i="1" s="1"/>
  <c r="AA34" i="1"/>
  <c r="Z34" i="1"/>
  <c r="AB34" i="1" s="1"/>
  <c r="W34" i="1"/>
  <c r="V34" i="1"/>
  <c r="X34" i="1" s="1"/>
  <c r="R34" i="1"/>
  <c r="T34" i="1" s="1"/>
  <c r="O34" i="1"/>
  <c r="N34" i="1"/>
  <c r="P34" i="1" s="1"/>
  <c r="K34" i="1"/>
  <c r="J34" i="1"/>
  <c r="L34" i="1" s="1"/>
  <c r="G34" i="1"/>
  <c r="F34" i="1"/>
  <c r="H34" i="1" s="1"/>
  <c r="AY33" i="1"/>
  <c r="AX33" i="1"/>
  <c r="AZ33" i="1" s="1"/>
  <c r="AU33" i="1"/>
  <c r="AT33" i="1"/>
  <c r="AV33" i="1" s="1"/>
  <c r="AQ33" i="1"/>
  <c r="AP33" i="1"/>
  <c r="AR33" i="1" s="1"/>
  <c r="AM33" i="1"/>
  <c r="AL33" i="1"/>
  <c r="AN33" i="1" s="1"/>
  <c r="AI33" i="1"/>
  <c r="AH33" i="1"/>
  <c r="AJ33" i="1" s="1"/>
  <c r="AE33" i="1"/>
  <c r="AD33" i="1"/>
  <c r="AF33" i="1" s="1"/>
  <c r="AA33" i="1"/>
  <c r="Z33" i="1"/>
  <c r="AB33" i="1" s="1"/>
  <c r="W33" i="1"/>
  <c r="V33" i="1"/>
  <c r="X33" i="1" s="1"/>
  <c r="R33" i="1"/>
  <c r="T33" i="1" s="1"/>
  <c r="O33" i="1"/>
  <c r="N33" i="1"/>
  <c r="P33" i="1" s="1"/>
  <c r="K33" i="1"/>
  <c r="J33" i="1"/>
  <c r="L33" i="1" s="1"/>
  <c r="G33" i="1"/>
  <c r="F33" i="1"/>
  <c r="H33" i="1" s="1"/>
  <c r="AY32" i="1"/>
  <c r="AX32" i="1"/>
  <c r="AZ32" i="1" s="1"/>
  <c r="AU32" i="1"/>
  <c r="AT32" i="1"/>
  <c r="AV32" i="1" s="1"/>
  <c r="AQ32" i="1"/>
  <c r="AP32" i="1"/>
  <c r="AR32" i="1" s="1"/>
  <c r="AM32" i="1"/>
  <c r="AL32" i="1"/>
  <c r="AN32" i="1" s="1"/>
  <c r="AI32" i="1"/>
  <c r="AH32" i="1"/>
  <c r="AJ32" i="1" s="1"/>
  <c r="AE32" i="1"/>
  <c r="AD32" i="1"/>
  <c r="AF32" i="1" s="1"/>
  <c r="AA32" i="1"/>
  <c r="Z32" i="1"/>
  <c r="AB32" i="1" s="1"/>
  <c r="W32" i="1"/>
  <c r="V32" i="1"/>
  <c r="X32" i="1" s="1"/>
  <c r="R32" i="1"/>
  <c r="T32" i="1" s="1"/>
  <c r="O32" i="1"/>
  <c r="N32" i="1"/>
  <c r="P32" i="1" s="1"/>
  <c r="K32" i="1"/>
  <c r="J32" i="1"/>
  <c r="L32" i="1" s="1"/>
  <c r="G32" i="1"/>
  <c r="F32" i="1"/>
  <c r="H32" i="1" s="1"/>
  <c r="AY31" i="1"/>
  <c r="AX31" i="1"/>
  <c r="AZ31" i="1" s="1"/>
  <c r="AU31" i="1"/>
  <c r="AT31" i="1"/>
  <c r="AV31" i="1" s="1"/>
  <c r="AQ31" i="1"/>
  <c r="AP31" i="1"/>
  <c r="AR31" i="1" s="1"/>
  <c r="AM31" i="1"/>
  <c r="AL31" i="1"/>
  <c r="AN31" i="1" s="1"/>
  <c r="AI31" i="1"/>
  <c r="AH31" i="1"/>
  <c r="AJ31" i="1" s="1"/>
  <c r="AE31" i="1"/>
  <c r="AD31" i="1"/>
  <c r="AF31" i="1" s="1"/>
  <c r="AA31" i="1"/>
  <c r="Z31" i="1"/>
  <c r="AB31" i="1" s="1"/>
  <c r="W31" i="1"/>
  <c r="V31" i="1"/>
  <c r="X31" i="1" s="1"/>
  <c r="R31" i="1"/>
  <c r="T31" i="1" s="1"/>
  <c r="O31" i="1"/>
  <c r="N31" i="1"/>
  <c r="P31" i="1" s="1"/>
  <c r="K31" i="1"/>
  <c r="J31" i="1"/>
  <c r="L31" i="1" s="1"/>
  <c r="G31" i="1"/>
  <c r="F31" i="1"/>
  <c r="H31" i="1" s="1"/>
  <c r="AY30" i="1"/>
  <c r="AX30" i="1"/>
  <c r="AZ30" i="1" s="1"/>
  <c r="AU30" i="1"/>
  <c r="AT30" i="1"/>
  <c r="AV30" i="1" s="1"/>
  <c r="AQ30" i="1"/>
  <c r="AP30" i="1"/>
  <c r="AR30" i="1" s="1"/>
  <c r="AM30" i="1"/>
  <c r="AL30" i="1"/>
  <c r="AN30" i="1" s="1"/>
  <c r="AI30" i="1"/>
  <c r="AH30" i="1"/>
  <c r="AJ30" i="1" s="1"/>
  <c r="AE30" i="1"/>
  <c r="AD30" i="1"/>
  <c r="AF30" i="1" s="1"/>
  <c r="AA30" i="1"/>
  <c r="Z30" i="1"/>
  <c r="AB30" i="1" s="1"/>
  <c r="W30" i="1"/>
  <c r="V30" i="1"/>
  <c r="X30" i="1" s="1"/>
  <c r="R30" i="1"/>
  <c r="T30" i="1" s="1"/>
  <c r="O30" i="1"/>
  <c r="N30" i="1"/>
  <c r="P30" i="1" s="1"/>
  <c r="K30" i="1"/>
  <c r="J30" i="1"/>
  <c r="L30" i="1" s="1"/>
  <c r="G30" i="1"/>
  <c r="F30" i="1"/>
  <c r="H30" i="1" s="1"/>
  <c r="AY29" i="1"/>
  <c r="AX29" i="1"/>
  <c r="AZ29" i="1" s="1"/>
  <c r="AU29" i="1"/>
  <c r="AT29" i="1"/>
  <c r="AV29" i="1" s="1"/>
  <c r="AQ29" i="1"/>
  <c r="AP29" i="1"/>
  <c r="AR29" i="1" s="1"/>
  <c r="AL29" i="1"/>
  <c r="AN29" i="1" s="1"/>
  <c r="AI29" i="1"/>
  <c r="AH29" i="1"/>
  <c r="AJ29" i="1" s="1"/>
  <c r="AE29" i="1"/>
  <c r="AD29" i="1"/>
  <c r="AF29" i="1" s="1"/>
  <c r="AA29" i="1"/>
  <c r="Z29" i="1"/>
  <c r="AB29" i="1" s="1"/>
  <c r="W29" i="1"/>
  <c r="V29" i="1"/>
  <c r="X29" i="1" s="1"/>
  <c r="R29" i="1"/>
  <c r="T29" i="1" s="1"/>
  <c r="O29" i="1"/>
  <c r="N29" i="1"/>
  <c r="P29" i="1" s="1"/>
  <c r="K29" i="1"/>
  <c r="J29" i="1"/>
  <c r="L29" i="1" s="1"/>
  <c r="G29" i="1"/>
  <c r="H29" i="1"/>
  <c r="AY28" i="1"/>
  <c r="AX28" i="1"/>
  <c r="AZ28" i="1" s="1"/>
  <c r="AU28" i="1"/>
  <c r="AT28" i="1"/>
  <c r="AV28" i="1" s="1"/>
  <c r="AQ28" i="1"/>
  <c r="AP28" i="1"/>
  <c r="AR28" i="1" s="1"/>
  <c r="AL28" i="1"/>
  <c r="AN28" i="1" s="1"/>
  <c r="AI28" i="1"/>
  <c r="AH28" i="1"/>
  <c r="AJ28" i="1" s="1"/>
  <c r="AE28" i="1"/>
  <c r="AD28" i="1"/>
  <c r="AF28" i="1" s="1"/>
  <c r="AA28" i="1"/>
  <c r="Z28" i="1"/>
  <c r="AB28" i="1" s="1"/>
  <c r="W28" i="1"/>
  <c r="V28" i="1"/>
  <c r="X28" i="1" s="1"/>
  <c r="R28" i="1"/>
  <c r="T28" i="1" s="1"/>
  <c r="O28" i="1"/>
  <c r="N28" i="1"/>
  <c r="P28" i="1" s="1"/>
  <c r="K28" i="1"/>
  <c r="J28" i="1"/>
  <c r="L28" i="1" s="1"/>
  <c r="G28" i="1"/>
  <c r="F28" i="1"/>
  <c r="H28" i="1" s="1"/>
  <c r="AY27" i="1"/>
  <c r="AX27" i="1"/>
  <c r="AZ27" i="1" s="1"/>
  <c r="AU27" i="1"/>
  <c r="AT27" i="1"/>
  <c r="AV27" i="1" s="1"/>
  <c r="AQ27" i="1"/>
  <c r="AP27" i="1"/>
  <c r="AR27" i="1" s="1"/>
  <c r="AM27" i="1"/>
  <c r="AL27" i="1"/>
  <c r="AN27" i="1" s="1"/>
  <c r="AI27" i="1"/>
  <c r="AH27" i="1"/>
  <c r="AJ27" i="1" s="1"/>
  <c r="AE27" i="1"/>
  <c r="AD27" i="1"/>
  <c r="AF27" i="1" s="1"/>
  <c r="AA27" i="1"/>
  <c r="Z27" i="1"/>
  <c r="AB27" i="1" s="1"/>
  <c r="W27" i="1"/>
  <c r="V27" i="1"/>
  <c r="X27" i="1" s="1"/>
  <c r="R27" i="1"/>
  <c r="T27" i="1" s="1"/>
  <c r="O27" i="1"/>
  <c r="N27" i="1"/>
  <c r="P27" i="1" s="1"/>
  <c r="J27" i="1"/>
  <c r="L27" i="1" s="1"/>
  <c r="G27" i="1"/>
  <c r="F27" i="1"/>
  <c r="H27" i="1" s="1"/>
  <c r="AY26" i="1"/>
  <c r="AX26" i="1"/>
  <c r="AZ26" i="1" s="1"/>
  <c r="AU26" i="1"/>
  <c r="AT26" i="1"/>
  <c r="AV26" i="1" s="1"/>
  <c r="AQ26" i="1"/>
  <c r="AP26" i="1"/>
  <c r="AR26" i="1" s="1"/>
  <c r="AM26" i="1"/>
  <c r="AL26" i="1"/>
  <c r="AN26" i="1" s="1"/>
  <c r="AI26" i="1"/>
  <c r="AH26" i="1"/>
  <c r="AJ26" i="1" s="1"/>
  <c r="AE26" i="1"/>
  <c r="AD26" i="1"/>
  <c r="AF26" i="1" s="1"/>
  <c r="AA26" i="1"/>
  <c r="Z26" i="1"/>
  <c r="AB26" i="1" s="1"/>
  <c r="W26" i="1"/>
  <c r="V26" i="1"/>
  <c r="X26" i="1" s="1"/>
  <c r="R26" i="1"/>
  <c r="T26" i="1" s="1"/>
  <c r="O26" i="1"/>
  <c r="N26" i="1"/>
  <c r="P26" i="1" s="1"/>
  <c r="K26" i="1"/>
  <c r="J26" i="1"/>
  <c r="L26" i="1" s="1"/>
  <c r="G26" i="1"/>
  <c r="F26" i="1"/>
  <c r="H26" i="1" s="1"/>
  <c r="AY25" i="1"/>
  <c r="AX25" i="1"/>
  <c r="AZ25" i="1" s="1"/>
  <c r="AU25" i="1"/>
  <c r="AT25" i="1"/>
  <c r="AV25" i="1" s="1"/>
  <c r="AQ25" i="1"/>
  <c r="AP25" i="1"/>
  <c r="AR25" i="1" s="1"/>
  <c r="AM25" i="1"/>
  <c r="AL25" i="1"/>
  <c r="AN25" i="1" s="1"/>
  <c r="AI25" i="1"/>
  <c r="AH25" i="1"/>
  <c r="AJ25" i="1" s="1"/>
  <c r="AE25" i="1"/>
  <c r="AD25" i="1"/>
  <c r="AF25" i="1" s="1"/>
  <c r="AA25" i="1"/>
  <c r="Z25" i="1"/>
  <c r="AB25" i="1" s="1"/>
  <c r="W25" i="1"/>
  <c r="V25" i="1"/>
  <c r="X25" i="1" s="1"/>
  <c r="R25" i="1"/>
  <c r="T25" i="1" s="1"/>
  <c r="O25" i="1"/>
  <c r="N25" i="1"/>
  <c r="P25" i="1" s="1"/>
  <c r="K25" i="1"/>
  <c r="J25" i="1"/>
  <c r="L25" i="1" s="1"/>
  <c r="G25" i="1"/>
  <c r="F25" i="1"/>
  <c r="H25" i="1" s="1"/>
  <c r="AY24" i="1"/>
  <c r="AX24" i="1"/>
  <c r="AZ24" i="1" s="1"/>
  <c r="AU24" i="1"/>
  <c r="AT24" i="1"/>
  <c r="AV24" i="1" s="1"/>
  <c r="AQ24" i="1"/>
  <c r="AP24" i="1"/>
  <c r="AR24" i="1" s="1"/>
  <c r="AM24" i="1"/>
  <c r="AL24" i="1"/>
  <c r="AN24" i="1" s="1"/>
  <c r="AI24" i="1"/>
  <c r="AH24" i="1"/>
  <c r="AJ24" i="1" s="1"/>
  <c r="AE24" i="1"/>
  <c r="AD24" i="1"/>
  <c r="AF24" i="1" s="1"/>
  <c r="AA24" i="1"/>
  <c r="Z24" i="1"/>
  <c r="AB24" i="1" s="1"/>
  <c r="W24" i="1"/>
  <c r="V24" i="1"/>
  <c r="X24" i="1" s="1"/>
  <c r="R24" i="1"/>
  <c r="T24" i="1" s="1"/>
  <c r="O24" i="1"/>
  <c r="N24" i="1"/>
  <c r="P24" i="1" s="1"/>
  <c r="K24" i="1"/>
  <c r="J24" i="1"/>
  <c r="L24" i="1" s="1"/>
  <c r="G24" i="1"/>
  <c r="F24" i="1"/>
  <c r="H24" i="1" s="1"/>
  <c r="AY23" i="1"/>
  <c r="AX23" i="1"/>
  <c r="AZ23" i="1" s="1"/>
  <c r="AU23" i="1"/>
  <c r="AT23" i="1"/>
  <c r="AV23" i="1" s="1"/>
  <c r="AQ23" i="1"/>
  <c r="AP23" i="1"/>
  <c r="AR23" i="1" s="1"/>
  <c r="AM23" i="1"/>
  <c r="AL23" i="1"/>
  <c r="AN23" i="1" s="1"/>
  <c r="AI23" i="1"/>
  <c r="AH23" i="1"/>
  <c r="AJ23" i="1" s="1"/>
  <c r="AE23" i="1"/>
  <c r="AD23" i="1"/>
  <c r="AF23" i="1" s="1"/>
  <c r="AA23" i="1"/>
  <c r="Z23" i="1"/>
  <c r="AB23" i="1" s="1"/>
  <c r="W23" i="1"/>
  <c r="V23" i="1"/>
  <c r="X23" i="1" s="1"/>
  <c r="R23" i="1"/>
  <c r="T23" i="1" s="1"/>
  <c r="O23" i="1"/>
  <c r="N23" i="1"/>
  <c r="P23" i="1" s="1"/>
  <c r="K23" i="1"/>
  <c r="J23" i="1"/>
  <c r="L23" i="1" s="1"/>
  <c r="G23" i="1"/>
  <c r="F23" i="1"/>
  <c r="H23" i="1" s="1"/>
  <c r="AY22" i="1"/>
  <c r="AX22" i="1"/>
  <c r="AZ22" i="1" s="1"/>
  <c r="AU22" i="1"/>
  <c r="AT22" i="1"/>
  <c r="AV22" i="1" s="1"/>
  <c r="AQ22" i="1"/>
  <c r="AP22" i="1"/>
  <c r="AR22" i="1" s="1"/>
  <c r="AM22" i="1"/>
  <c r="AL22" i="1"/>
  <c r="AN22" i="1" s="1"/>
  <c r="AI22" i="1"/>
  <c r="AH22" i="1"/>
  <c r="AJ22" i="1" s="1"/>
  <c r="AE22" i="1"/>
  <c r="AD22" i="1"/>
  <c r="AF22" i="1" s="1"/>
  <c r="AA22" i="1"/>
  <c r="Z22" i="1"/>
  <c r="AB22" i="1" s="1"/>
  <c r="W22" i="1"/>
  <c r="V22" i="1"/>
  <c r="X22" i="1" s="1"/>
  <c r="R22" i="1"/>
  <c r="T22" i="1" s="1"/>
  <c r="O22" i="1"/>
  <c r="N22" i="1"/>
  <c r="P22" i="1" s="1"/>
  <c r="K22" i="1"/>
  <c r="J22" i="1"/>
  <c r="L22" i="1" s="1"/>
  <c r="G22" i="1"/>
  <c r="F22" i="1"/>
  <c r="H22" i="1" s="1"/>
  <c r="AY21" i="1"/>
  <c r="AX21" i="1"/>
  <c r="AZ21" i="1" s="1"/>
  <c r="AU21" i="1"/>
  <c r="AT21" i="1"/>
  <c r="AV21" i="1" s="1"/>
  <c r="AQ21" i="1"/>
  <c r="AP21" i="1"/>
  <c r="AR21" i="1" s="1"/>
  <c r="AM21" i="1"/>
  <c r="AL21" i="1"/>
  <c r="AN21" i="1" s="1"/>
  <c r="AI21" i="1"/>
  <c r="AH21" i="1"/>
  <c r="AJ21" i="1" s="1"/>
  <c r="AE21" i="1"/>
  <c r="AD21" i="1"/>
  <c r="AF21" i="1" s="1"/>
  <c r="AA21" i="1"/>
  <c r="Z21" i="1"/>
  <c r="AB21" i="1" s="1"/>
  <c r="W21" i="1"/>
  <c r="V21" i="1"/>
  <c r="X21" i="1" s="1"/>
  <c r="R21" i="1"/>
  <c r="T21" i="1" s="1"/>
  <c r="O21" i="1"/>
  <c r="N21" i="1"/>
  <c r="P21" i="1" s="1"/>
  <c r="K21" i="1"/>
  <c r="J21" i="1"/>
  <c r="L21" i="1" s="1"/>
  <c r="G21" i="1"/>
  <c r="F21" i="1"/>
  <c r="H21" i="1" s="1"/>
  <c r="AY20" i="1"/>
  <c r="AX20" i="1"/>
  <c r="AZ20" i="1" s="1"/>
  <c r="AU20" i="1"/>
  <c r="AT20" i="1"/>
  <c r="AV20" i="1" s="1"/>
  <c r="AQ20" i="1"/>
  <c r="AP20" i="1"/>
  <c r="AR20" i="1" s="1"/>
  <c r="AM20" i="1"/>
  <c r="AL20" i="1"/>
  <c r="AN20" i="1" s="1"/>
  <c r="AI20" i="1"/>
  <c r="AH20" i="1"/>
  <c r="AJ20" i="1" s="1"/>
  <c r="AE20" i="1"/>
  <c r="AD20" i="1"/>
  <c r="AF20" i="1" s="1"/>
  <c r="AA20" i="1"/>
  <c r="Z20" i="1"/>
  <c r="AB20" i="1" s="1"/>
  <c r="W20" i="1"/>
  <c r="V20" i="1"/>
  <c r="X20" i="1" s="1"/>
  <c r="R20" i="1"/>
  <c r="T20" i="1" s="1"/>
  <c r="O20" i="1"/>
  <c r="N20" i="1"/>
  <c r="P20" i="1" s="1"/>
  <c r="K20" i="1"/>
  <c r="J20" i="1"/>
  <c r="L20" i="1" s="1"/>
  <c r="G20" i="1"/>
  <c r="F20" i="1"/>
  <c r="H20" i="1" s="1"/>
  <c r="AY19" i="1"/>
  <c r="AX19" i="1"/>
  <c r="AZ19" i="1" s="1"/>
  <c r="AU19" i="1"/>
  <c r="AT19" i="1"/>
  <c r="AV19" i="1" s="1"/>
  <c r="AQ19" i="1"/>
  <c r="AP19" i="1"/>
  <c r="AR19" i="1" s="1"/>
  <c r="AM19" i="1"/>
  <c r="AL19" i="1"/>
  <c r="AN19" i="1" s="1"/>
  <c r="AI19" i="1"/>
  <c r="AH19" i="1"/>
  <c r="AJ19" i="1" s="1"/>
  <c r="AE19" i="1"/>
  <c r="AD19" i="1"/>
  <c r="AF19" i="1" s="1"/>
  <c r="AA19" i="1"/>
  <c r="Z19" i="1"/>
  <c r="AB19" i="1" s="1"/>
  <c r="W19" i="1"/>
  <c r="V19" i="1"/>
  <c r="X19" i="1" s="1"/>
  <c r="R19" i="1"/>
  <c r="T19" i="1" s="1"/>
  <c r="O19" i="1"/>
  <c r="N19" i="1"/>
  <c r="P19" i="1" s="1"/>
  <c r="K19" i="1"/>
  <c r="J19" i="1"/>
  <c r="L19" i="1" s="1"/>
  <c r="G19" i="1"/>
  <c r="F19" i="1"/>
  <c r="H19" i="1" s="1"/>
  <c r="AY18" i="1"/>
  <c r="AX18" i="1"/>
  <c r="AZ18" i="1" s="1"/>
  <c r="AU18" i="1"/>
  <c r="AT18" i="1"/>
  <c r="AV18" i="1" s="1"/>
  <c r="AQ18" i="1"/>
  <c r="AP18" i="1"/>
  <c r="AR18" i="1" s="1"/>
  <c r="AM18" i="1"/>
  <c r="AL18" i="1"/>
  <c r="AN18" i="1" s="1"/>
  <c r="AI18" i="1"/>
  <c r="AH18" i="1"/>
  <c r="AJ18" i="1" s="1"/>
  <c r="AE18" i="1"/>
  <c r="AD18" i="1"/>
  <c r="AF18" i="1" s="1"/>
  <c r="AA18" i="1"/>
  <c r="Z18" i="1"/>
  <c r="AB18" i="1" s="1"/>
  <c r="W18" i="1"/>
  <c r="V18" i="1"/>
  <c r="X18" i="1" s="1"/>
  <c r="R18" i="1"/>
  <c r="T18" i="1" s="1"/>
  <c r="O18" i="1"/>
  <c r="N18" i="1"/>
  <c r="P18" i="1" s="1"/>
  <c r="K18" i="1"/>
  <c r="J18" i="1"/>
  <c r="L18" i="1" s="1"/>
  <c r="G18" i="1"/>
  <c r="F18" i="1"/>
  <c r="H18" i="1" s="1"/>
  <c r="AY17" i="1"/>
  <c r="AX17" i="1"/>
  <c r="AU17" i="1"/>
  <c r="AT17" i="1"/>
  <c r="AQ17" i="1"/>
  <c r="AP17" i="1"/>
  <c r="AM17" i="1"/>
  <c r="AL17" i="1"/>
  <c r="AI17" i="1"/>
  <c r="AH17" i="1"/>
  <c r="AE17" i="1"/>
  <c r="AD17" i="1"/>
  <c r="AA17" i="1"/>
  <c r="Z17" i="1"/>
  <c r="W17" i="1"/>
  <c r="V17" i="1"/>
  <c r="R17" i="1"/>
  <c r="O17" i="1"/>
  <c r="N17" i="1"/>
  <c r="K17" i="1"/>
  <c r="G17" i="1"/>
  <c r="F17" i="1"/>
  <c r="AX43" i="1" l="1"/>
  <c r="AZ17" i="1"/>
  <c r="AZ43" i="1" s="1"/>
  <c r="AV17" i="1"/>
  <c r="AV43" i="1" s="1"/>
  <c r="AT43" i="1"/>
  <c r="AR17" i="1"/>
  <c r="AR43" i="1" s="1"/>
  <c r="AP43" i="1"/>
  <c r="AX43" i="2"/>
  <c r="AV17" i="2"/>
  <c r="AV43" i="2" s="1"/>
  <c r="AT43" i="2"/>
  <c r="AR17" i="2"/>
  <c r="AR43" i="2" s="1"/>
  <c r="AP43" i="2"/>
  <c r="AN17" i="1"/>
  <c r="AN43" i="1" s="1"/>
  <c r="AL43" i="1"/>
  <c r="AN17" i="2"/>
  <c r="AN43" i="2" s="1"/>
  <c r="AL43" i="2"/>
  <c r="AJ17" i="2"/>
  <c r="AJ43" i="2" s="1"/>
  <c r="AH43" i="2"/>
  <c r="AJ17" i="1"/>
  <c r="AJ43" i="1" s="1"/>
  <c r="AH43" i="1"/>
  <c r="AF17" i="2"/>
  <c r="AF43" i="2" s="1"/>
  <c r="AD43" i="2"/>
  <c r="AF17" i="1"/>
  <c r="AF43" i="1" s="1"/>
  <c r="AD43" i="1"/>
  <c r="AB17" i="2"/>
  <c r="AB43" i="2" s="1"/>
  <c r="Z43" i="2"/>
  <c r="AB17" i="1"/>
  <c r="AB43" i="1" s="1"/>
  <c r="L50" i="1" s="1"/>
  <c r="L53" i="1" s="1"/>
  <c r="Z43" i="1"/>
  <c r="X17" i="2"/>
  <c r="X43" i="2" s="1"/>
  <c r="K50" i="2" s="1"/>
  <c r="K53" i="2" s="1"/>
  <c r="V43" i="2"/>
  <c r="X17" i="1"/>
  <c r="X43" i="1" s="1"/>
  <c r="K50" i="1" s="1"/>
  <c r="K53" i="1" s="1"/>
  <c r="V43" i="1"/>
  <c r="P17" i="1"/>
  <c r="P43" i="1" s="1"/>
  <c r="I50" i="1" s="1"/>
  <c r="I53" i="1" s="1"/>
  <c r="N43" i="1"/>
  <c r="T17" i="2"/>
  <c r="T43" i="2" s="1"/>
  <c r="J50" i="2" s="1"/>
  <c r="J53" i="2" s="1"/>
  <c r="R43" i="2"/>
  <c r="J43" i="2"/>
  <c r="T17" i="1"/>
  <c r="T43" i="1" s="1"/>
  <c r="J50" i="1" s="1"/>
  <c r="J53" i="1" s="1"/>
  <c r="R43" i="1"/>
  <c r="H17" i="2"/>
  <c r="F43" i="2"/>
  <c r="L43" i="2"/>
  <c r="H50" i="2" s="1"/>
  <c r="H53" i="2" s="1"/>
  <c r="J43" i="1"/>
  <c r="P17" i="2"/>
  <c r="P43" i="2" s="1"/>
  <c r="I50" i="2" s="1"/>
  <c r="I53" i="2" s="1"/>
  <c r="N43" i="2"/>
  <c r="L17" i="1"/>
  <c r="L43" i="1" s="1"/>
  <c r="H50" i="1" s="1"/>
  <c r="H53" i="1" s="1"/>
  <c r="H17" i="1"/>
  <c r="H43" i="1" s="1"/>
  <c r="G50" i="1" s="1"/>
  <c r="G53" i="1" s="1"/>
  <c r="F43" i="1"/>
  <c r="AZ33" i="2"/>
  <c r="AZ29" i="2"/>
  <c r="AZ37" i="2"/>
  <c r="AZ28" i="2"/>
  <c r="AZ19" i="2"/>
  <c r="AZ36" i="2"/>
  <c r="AZ41" i="2"/>
  <c r="AZ26" i="2"/>
  <c r="AZ34" i="2"/>
  <c r="H43" i="2" l="1"/>
  <c r="G50" i="2" s="1"/>
  <c r="G53" i="2" s="1"/>
  <c r="AZ43" i="2"/>
</calcChain>
</file>

<file path=xl/sharedStrings.xml><?xml version="1.0" encoding="utf-8"?>
<sst xmlns="http://schemas.openxmlformats.org/spreadsheetml/2006/main" count="445" uniqueCount="126">
  <si>
    <t>Indicador del Proceso de Atención integral del Cáncer de Mama en la mujer</t>
  </si>
  <si>
    <t>Datos obtenidos con base en el cierre de información, realizado por la DIS en la fecha señalada en la hoja de notificaciones al final de este archivo.</t>
  </si>
  <si>
    <t>CAMAma 01</t>
  </si>
  <si>
    <t>Cobertura de mastografía de tamizaje de primera vez en mujeres entre 40 y 49 años</t>
  </si>
  <si>
    <t>Numerador</t>
  </si>
  <si>
    <t>Número de mujeres entre 40 y 49 años con mastografía de tamizaje de primera vez acumuladas al mes de reporte</t>
  </si>
  <si>
    <t>Denominador</t>
  </si>
  <si>
    <t>Población de mujeres de 40 a 49 años adscritas a Médico Familiar</t>
  </si>
  <si>
    <t>Periodicidad</t>
  </si>
  <si>
    <t>Mensual acumulado</t>
  </si>
  <si>
    <t>Acumulado</t>
  </si>
  <si>
    <t>Indicador que se integra con los criterios y definiciones establecidos por la Coordinación de Atención Integral a la Salud en Primer Nivel, para su inclusión en la Evaluación de Desempeño y publicación</t>
  </si>
  <si>
    <t>Unidad</t>
  </si>
  <si>
    <t>Unidad Medica</t>
  </si>
  <si>
    <t>Población</t>
  </si>
  <si>
    <t>Enero</t>
  </si>
  <si>
    <t>Enero - Febrero</t>
  </si>
  <si>
    <t>Enero - Marzo</t>
  </si>
  <si>
    <t>Enero - Abril</t>
  </si>
  <si>
    <t>Enero - Mayo</t>
  </si>
  <si>
    <t>Enero - Junio</t>
  </si>
  <si>
    <t xml:space="preserve">Enero - Julio </t>
  </si>
  <si>
    <t>Enero - Agosto</t>
  </si>
  <si>
    <t>Enero - Septiembre</t>
  </si>
  <si>
    <t>Enero - Octubre</t>
  </si>
  <si>
    <t>Enero - Noviembre</t>
  </si>
  <si>
    <t>Enero - Diciembre</t>
  </si>
  <si>
    <t>Logro</t>
  </si>
  <si>
    <t>Meta</t>
  </si>
  <si>
    <t>Cobertura</t>
  </si>
  <si>
    <t>Diferencia</t>
  </si>
  <si>
    <t>19</t>
  </si>
  <si>
    <t>190104252110</t>
  </si>
  <si>
    <t>UMF 24 TEPIC</t>
  </si>
  <si>
    <t>190105252110</t>
  </si>
  <si>
    <t>UMF 5 TEPIC</t>
  </si>
  <si>
    <t>190109252110</t>
  </si>
  <si>
    <t>UMF 25 TEPIC</t>
  </si>
  <si>
    <t>190117252110</t>
  </si>
  <si>
    <t>UMF 20 TEPIC</t>
  </si>
  <si>
    <t>190201052151</t>
  </si>
  <si>
    <t>HGSMF 8 TUXPAN</t>
  </si>
  <si>
    <t>190301252110</t>
  </si>
  <si>
    <t>UMF 2 FCO.MADERO</t>
  </si>
  <si>
    <t>190403022151</t>
  </si>
  <si>
    <t>HGZMF 10 S. IXCUINTLA</t>
  </si>
  <si>
    <t>190501052151</t>
  </si>
  <si>
    <t>HGSMF 6 ACAPONETA</t>
  </si>
  <si>
    <t>190601252110</t>
  </si>
  <si>
    <t>UMF 7 TECUALA</t>
  </si>
  <si>
    <t>190701252110</t>
  </si>
  <si>
    <t>UMF 9 RUIZ</t>
  </si>
  <si>
    <t>190801252110</t>
  </si>
  <si>
    <t>UMF 3 CORA</t>
  </si>
  <si>
    <t>190901252110</t>
  </si>
  <si>
    <t>UMF 11 YAGO</t>
  </si>
  <si>
    <t>191001252110</t>
  </si>
  <si>
    <t>UMF 12 AUTAN</t>
  </si>
  <si>
    <t>191101252110</t>
  </si>
  <si>
    <t>UMF 13 SAN BLAS</t>
  </si>
  <si>
    <t>191201052151</t>
  </si>
  <si>
    <t>HGSMF 15 LA VARAS</t>
  </si>
  <si>
    <t>191301252110</t>
  </si>
  <si>
    <t>UMF 14 COMPOSTELA</t>
  </si>
  <si>
    <t>191401252110</t>
  </si>
  <si>
    <t>UMF 16 LA PEÑITA</t>
  </si>
  <si>
    <t>191601252110</t>
  </si>
  <si>
    <t>UMF 19 MEZCALES</t>
  </si>
  <si>
    <t>191605252110</t>
  </si>
  <si>
    <t>UMF 27 SAN JOSÉ DEL VALLE</t>
  </si>
  <si>
    <t>192401252110</t>
  </si>
  <si>
    <t>UMF 18 IXTLAN RIO</t>
  </si>
  <si>
    <t>192501252110</t>
  </si>
  <si>
    <t>UMF 17 AHUACATLAN</t>
  </si>
  <si>
    <t>192701252110</t>
  </si>
  <si>
    <t>UMF 4 VILLA HIDALGO</t>
  </si>
  <si>
    <t>192801252110</t>
  </si>
  <si>
    <t>UMF 26 XALISCO</t>
  </si>
  <si>
    <t>193302252110</t>
  </si>
  <si>
    <t>UMF 22 SAN JUAN ABAJO</t>
  </si>
  <si>
    <t>195302252110</t>
  </si>
  <si>
    <t>UMF 21 PIMIENTILLO</t>
  </si>
  <si>
    <t>Fuente:</t>
  </si>
  <si>
    <t>Numerador y denominador: Sistema de Información de Atención Integral a la Salud (SIAIS).</t>
  </si>
  <si>
    <t>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</si>
  <si>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</si>
  <si>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</si>
  <si>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</si>
  <si>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</si>
  <si>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</si>
  <si>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</si>
  <si>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</si>
  <si>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</si>
  <si>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</si>
  <si>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</si>
  <si>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</si>
  <si>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</si>
  <si>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</t>
  </si>
  <si>
    <t>Logro Acumulado</t>
  </si>
  <si>
    <t>M</t>
  </si>
  <si>
    <t>A</t>
  </si>
  <si>
    <t>J</t>
  </si>
  <si>
    <t>S</t>
  </si>
  <si>
    <t>O</t>
  </si>
  <si>
    <t>N</t>
  </si>
  <si>
    <t>D</t>
  </si>
  <si>
    <t>CAMAma 02</t>
  </si>
  <si>
    <t>Cobertura de mastografía de tamizaje de primera vez en mujeres entre 50 y 69 años</t>
  </si>
  <si>
    <t>Número de mujeres entre 50 y 69 años con mastografía de tamizaje de Cáncer de Mama, de primera vez acumuladas al mes de reporte</t>
  </si>
  <si>
    <t>Población de mujeres de 50 a 69 años adscritas a Médico Familiar</t>
  </si>
  <si>
    <t>Indicador que se integra con los criterios y definiciones establecidos por la Coordinación de Atención Integral a la Salud en Primer Nivel, para su inclusión en la Evaluación de Desempeño, publicación y reporte a la SHCP</t>
  </si>
  <si>
    <t xml:space="preserve">Meta </t>
  </si>
  <si>
    <t xml:space="preserve">Diferencia </t>
  </si>
  <si>
    <t xml:space="preserve">UMF 27 SAN JOSÉ </t>
  </si>
  <si>
    <t xml:space="preserve">UMF 22 SAN JUAN </t>
  </si>
  <si>
    <t>Numerador y Denominador: Sistema de Información de Atención Integral a la Salud (SIAIS).</t>
  </si>
  <si>
    <t>AÑO DE PROCESO 2023</t>
  </si>
  <si>
    <t>CAMA 01</t>
  </si>
  <si>
    <t>CAMA 02</t>
  </si>
  <si>
    <t>Unidad Médica</t>
  </si>
  <si>
    <t>|</t>
  </si>
  <si>
    <t>Rezago</t>
  </si>
  <si>
    <t>OOAD</t>
  </si>
  <si>
    <t>Diferencia Acumulada</t>
  </si>
  <si>
    <t>Logro Mensual</t>
  </si>
  <si>
    <t>Diferencia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</si>
</sst>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_-[$€-2]* #,##0.00_-;\-[$€-2]* #,##0.00_-;_-[$€-2]* &quot;-&quot;??_-"/>
    <numFmt numFmtId="167" formatCode="_-[$€-2]* #,##0.00_-;\-[$€-2]* #,##0.00_-;_-[$€-2]* \-??_-"/>
  </numFmts>
  <fonts count="27" x14ac:knownFonts="1">
    <font>
      <sz val="10"/>
      <color theme="1"/>
      <name val="Arial"/>
      <family val="2"/>
    </font>
    <font>
      <b/>
      <sz val="10"/>
      <color rgb="FF008080"/>
      <name val="Arial"/>
      <family val="2"/>
    </font>
    <font>
      <b/>
      <sz val="10"/>
      <color theme="1"/>
      <name val="Arial"/>
      <family val="2"/>
    </font>
    <font>
      <b/>
      <sz val="10"/>
      <color rgb="FF963634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9">
    <xf numFmtId="0" fontId="0" fillId="0" borderId="0"/>
    <xf numFmtId="0" fontId="6" fillId="0" borderId="0"/>
    <xf numFmtId="0" fontId="6" fillId="0" borderId="0"/>
    <xf numFmtId="0" fontId="6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8" borderId="0" applyNumberFormat="0" applyBorder="0" applyAlignment="0" applyProtection="0"/>
    <xf numFmtId="0" fontId="11" fillId="20" borderId="9" applyNumberFormat="0" applyAlignment="0" applyProtection="0"/>
    <xf numFmtId="0" fontId="12" fillId="21" borderId="10" applyNumberFormat="0" applyAlignment="0" applyProtection="0"/>
    <xf numFmtId="0" fontId="13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5" borderId="0" applyNumberFormat="0" applyBorder="0" applyAlignment="0" applyProtection="0"/>
    <xf numFmtId="0" fontId="15" fillId="11" borderId="9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ill="0" applyBorder="0" applyAlignment="0" applyProtection="0"/>
    <xf numFmtId="0" fontId="16" fillId="7" borderId="0" applyNumberFormat="0" applyBorder="0" applyAlignment="0" applyProtection="0"/>
    <xf numFmtId="0" fontId="17" fillId="2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2" applyNumberFormat="0" applyAlignment="0" applyProtection="0"/>
    <xf numFmtId="0" fontId="18" fillId="20" borderId="13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14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0"/>
    <xf numFmtId="166" fontId="25" fillId="0" borderId="0" applyFont="0" applyFill="0" applyBorder="0" applyAlignment="0" applyProtection="0"/>
    <xf numFmtId="0" fontId="26" fillId="0" borderId="0"/>
    <xf numFmtId="166" fontId="26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5" xfId="0" applyFont="1" applyFill="1" applyBorder="1" applyAlignment="1">
      <alignment horizontal="center" vertical="center"/>
    </xf>
    <xf numFmtId="0" fontId="5" fillId="2" borderId="7" xfId="0" quotePrefix="1" applyFont="1" applyFill="1" applyBorder="1"/>
    <xf numFmtId="0" fontId="0" fillId="2" borderId="5" xfId="0" quotePrefix="1" applyFill="1" applyBorder="1"/>
    <xf numFmtId="0" fontId="0" fillId="2" borderId="5" xfId="0" applyFill="1" applyBorder="1"/>
    <xf numFmtId="3" fontId="0" fillId="2" borderId="5" xfId="0" applyNumberFormat="1" applyFill="1" applyBorder="1" applyAlignment="1">
      <alignment horizontal="right"/>
    </xf>
    <xf numFmtId="3" fontId="0" fillId="4" borderId="5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7" fillId="0" borderId="6" xfId="1" applyNumberFormat="1" applyFont="1" applyBorder="1" applyAlignment="1">
      <alignment horizontal="center" vertical="center"/>
    </xf>
    <xf numFmtId="3" fontId="0" fillId="4" borderId="5" xfId="0" applyNumberForma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right"/>
    </xf>
    <xf numFmtId="165" fontId="7" fillId="0" borderId="5" xfId="2" applyNumberFormat="1" applyFont="1" applyBorder="1" applyAlignment="1">
      <alignment horizontal="center" vertical="center"/>
    </xf>
    <xf numFmtId="165" fontId="7" fillId="0" borderId="5" xfId="3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0" fillId="2" borderId="0" xfId="0" applyFill="1" applyAlignment="1">
      <alignment horizontal="right"/>
    </xf>
    <xf numFmtId="3" fontId="0" fillId="0" borderId="0" xfId="0" applyNumberFormat="1"/>
    <xf numFmtId="0" fontId="0" fillId="5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2" fillId="3" borderId="0" xfId="0" applyFont="1" applyFill="1"/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0" fillId="2" borderId="2" xfId="0" quotePrefix="1" applyFill="1" applyBorder="1"/>
    <xf numFmtId="165" fontId="7" fillId="0" borderId="6" xfId="3" applyNumberFormat="1" applyFont="1" applyBorder="1" applyAlignment="1">
      <alignment horizontal="center"/>
    </xf>
    <xf numFmtId="165" fontId="7" fillId="0" borderId="5" xfId="3" applyNumberFormat="1" applyFont="1" applyBorder="1" applyAlignment="1">
      <alignment horizontal="center"/>
    </xf>
    <xf numFmtId="165" fontId="7" fillId="0" borderId="20" xfId="3" applyNumberFormat="1" applyFont="1" applyBorder="1" applyAlignment="1">
      <alignment horizontal="center"/>
    </xf>
    <xf numFmtId="0" fontId="5" fillId="2" borderId="0" xfId="0" quotePrefix="1" applyFont="1" applyFill="1"/>
    <xf numFmtId="0" fontId="0" fillId="2" borderId="0" xfId="0" quotePrefix="1" applyFill="1"/>
    <xf numFmtId="3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165" fontId="7" fillId="0" borderId="0" xfId="3" applyNumberFormat="1" applyFont="1" applyAlignment="1">
      <alignment horizontal="center"/>
    </xf>
    <xf numFmtId="3" fontId="0" fillId="4" borderId="0" xfId="0" applyNumberFormat="1" applyFill="1" applyAlignment="1">
      <alignment horizontal="right"/>
    </xf>
    <xf numFmtId="3" fontId="0" fillId="2" borderId="0" xfId="0" applyNumberFormat="1" applyFill="1" applyAlignment="1">
      <alignment horizontal="right"/>
    </xf>
    <xf numFmtId="0" fontId="5" fillId="0" borderId="0" xfId="0" quotePrefix="1" applyFont="1"/>
    <xf numFmtId="0" fontId="0" fillId="0" borderId="0" xfId="0" quotePrefix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165" fontId="7" fillId="0" borderId="0" xfId="1" applyNumberFormat="1" applyFont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165" fontId="7" fillId="0" borderId="0" xfId="2" applyNumberFormat="1" applyFont="1" applyAlignment="1">
      <alignment horizontal="center" vertical="center"/>
    </xf>
    <xf numFmtId="165" fontId="7" fillId="0" borderId="0" xfId="3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28" borderId="0" xfId="0" applyFill="1"/>
    <xf numFmtId="0" fontId="2" fillId="28" borderId="5" xfId="0" applyFont="1" applyFill="1" applyBorder="1" applyAlignment="1">
      <alignment horizontal="center" vertical="center"/>
    </xf>
    <xf numFmtId="0" fontId="0" fillId="28" borderId="0" xfId="0" applyFill="1" applyAlignment="1">
      <alignment horizontal="left"/>
    </xf>
    <xf numFmtId="165" fontId="0" fillId="28" borderId="0" xfId="0" applyNumberFormat="1" applyFill="1"/>
    <xf numFmtId="0" fontId="0" fillId="28" borderId="0" xfId="0" applyFill="1" applyAlignment="1">
      <alignment horizontal="left" vertical="center"/>
    </xf>
    <xf numFmtId="1" fontId="0" fillId="28" borderId="0" xfId="0" applyNumberFormat="1" applyFill="1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59">
    <cellStyle name="20% - Énfasis1 2" xfId="4" xr:uid="{00000000-0005-0000-0000-000000000000}"/>
    <cellStyle name="20% - Énfasis2 2" xfId="5" xr:uid="{00000000-0005-0000-0000-000001000000}"/>
    <cellStyle name="20% - Énfasis3 2" xfId="6" xr:uid="{00000000-0005-0000-0000-000002000000}"/>
    <cellStyle name="20% - Énfasis4 2" xfId="7" xr:uid="{00000000-0005-0000-0000-000003000000}"/>
    <cellStyle name="20% - Énfasis5 2" xfId="8" xr:uid="{00000000-0005-0000-0000-000004000000}"/>
    <cellStyle name="20% - Énfasis6 2" xfId="9" xr:uid="{00000000-0005-0000-0000-000005000000}"/>
    <cellStyle name="40% - Énfasis1 2" xfId="10" xr:uid="{00000000-0005-0000-0000-000006000000}"/>
    <cellStyle name="40% - Énfasis2 2" xfId="11" xr:uid="{00000000-0005-0000-0000-000007000000}"/>
    <cellStyle name="40% - Énfasis3 2" xfId="12" xr:uid="{00000000-0005-0000-0000-000008000000}"/>
    <cellStyle name="40% - Énfasis4 2" xfId="13" xr:uid="{00000000-0005-0000-0000-000009000000}"/>
    <cellStyle name="40% - Énfasis5 2" xfId="14" xr:uid="{00000000-0005-0000-0000-00000A000000}"/>
    <cellStyle name="40% - Énfasis6 2" xfId="15" xr:uid="{00000000-0005-0000-0000-00000B000000}"/>
    <cellStyle name="60% - Énfasis1 2" xfId="16" xr:uid="{00000000-0005-0000-0000-00000C000000}"/>
    <cellStyle name="60% - Énfasis2 2" xfId="17" xr:uid="{00000000-0005-0000-0000-00000D000000}"/>
    <cellStyle name="60% - Énfasis3 2" xfId="18" xr:uid="{00000000-0005-0000-0000-00000E000000}"/>
    <cellStyle name="60% - Énfasis4 2" xfId="19" xr:uid="{00000000-0005-0000-0000-00000F000000}"/>
    <cellStyle name="60% - Énfasis5 2" xfId="20" xr:uid="{00000000-0005-0000-0000-000010000000}"/>
    <cellStyle name="60% - Énfasis6 2" xfId="21" xr:uid="{00000000-0005-0000-0000-000011000000}"/>
    <cellStyle name="Buena 2" xfId="22" xr:uid="{00000000-0005-0000-0000-000012000000}"/>
    <cellStyle name="Cálculo 2" xfId="23" xr:uid="{00000000-0005-0000-0000-000013000000}"/>
    <cellStyle name="Celda de comprobación 2" xfId="24" xr:uid="{00000000-0005-0000-0000-000014000000}"/>
    <cellStyle name="Celda vinculada 2" xfId="25" xr:uid="{00000000-0005-0000-0000-000015000000}"/>
    <cellStyle name="Encabezado 4 2" xfId="26" xr:uid="{00000000-0005-0000-0000-000016000000}"/>
    <cellStyle name="Énfasis1 2" xfId="27" xr:uid="{00000000-0005-0000-0000-000017000000}"/>
    <cellStyle name="Énfasis2 2" xfId="28" xr:uid="{00000000-0005-0000-0000-000018000000}"/>
    <cellStyle name="Énfasis3 2" xfId="29" xr:uid="{00000000-0005-0000-0000-000019000000}"/>
    <cellStyle name="Énfasis4 2" xfId="30" xr:uid="{00000000-0005-0000-0000-00001A000000}"/>
    <cellStyle name="Énfasis5 2" xfId="31" xr:uid="{00000000-0005-0000-0000-00001B000000}"/>
    <cellStyle name="Énfasis6 2" xfId="32" xr:uid="{00000000-0005-0000-0000-00001C000000}"/>
    <cellStyle name="Entrada 2" xfId="33" xr:uid="{00000000-0005-0000-0000-00001D000000}"/>
    <cellStyle name="Euro" xfId="34" xr:uid="{00000000-0005-0000-0000-00001E000000}"/>
    <cellStyle name="Euro 2" xfId="35" xr:uid="{00000000-0005-0000-0000-00001F000000}"/>
    <cellStyle name="Euro 3" xfId="36" xr:uid="{00000000-0005-0000-0000-000020000000}"/>
    <cellStyle name="Euro 4" xfId="37" xr:uid="{00000000-0005-0000-0000-000021000000}"/>
    <cellStyle name="Euro 5" xfId="56" xr:uid="{00000000-0005-0000-0000-000022000000}"/>
    <cellStyle name="Euro 6" xfId="58" xr:uid="{00000000-0005-0000-0000-000023000000}"/>
    <cellStyle name="Incorrecto 2" xfId="38" xr:uid="{00000000-0005-0000-0000-000024000000}"/>
    <cellStyle name="Neutral 2" xfId="39" xr:uid="{00000000-0005-0000-0000-000025000000}"/>
    <cellStyle name="Normal" xfId="0" builtinId="0"/>
    <cellStyle name="Normal 10" xfId="3" xr:uid="{00000000-0005-0000-0000-000027000000}"/>
    <cellStyle name="Normal 2" xfId="40" xr:uid="{00000000-0005-0000-0000-000028000000}"/>
    <cellStyle name="Normal 2 2" xfId="41" xr:uid="{00000000-0005-0000-0000-000029000000}"/>
    <cellStyle name="Normal 28" xfId="1" xr:uid="{00000000-0005-0000-0000-00002A000000}"/>
    <cellStyle name="Normal 3" xfId="42" xr:uid="{00000000-0005-0000-0000-00002B000000}"/>
    <cellStyle name="Normal 4" xfId="43" xr:uid="{00000000-0005-0000-0000-00002C000000}"/>
    <cellStyle name="Normal 5" xfId="44" xr:uid="{00000000-0005-0000-0000-00002D000000}"/>
    <cellStyle name="Normal 6" xfId="45" xr:uid="{00000000-0005-0000-0000-00002E000000}"/>
    <cellStyle name="Normal 7" xfId="55" xr:uid="{00000000-0005-0000-0000-00002F000000}"/>
    <cellStyle name="Normal 74" xfId="2" xr:uid="{00000000-0005-0000-0000-000030000000}"/>
    <cellStyle name="Normal 8" xfId="57" xr:uid="{00000000-0005-0000-0000-000031000000}"/>
    <cellStyle name="Notas 2" xfId="46" xr:uid="{00000000-0005-0000-0000-000032000000}"/>
    <cellStyle name="Salida 2" xfId="47" xr:uid="{00000000-0005-0000-0000-000033000000}"/>
    <cellStyle name="Texto de advertencia 2" xfId="48" xr:uid="{00000000-0005-0000-0000-000034000000}"/>
    <cellStyle name="Texto explicativo 2" xfId="49" xr:uid="{00000000-0005-0000-0000-000035000000}"/>
    <cellStyle name="Título 1 2" xfId="50" xr:uid="{00000000-0005-0000-0000-000036000000}"/>
    <cellStyle name="Título 2 2" xfId="51" xr:uid="{00000000-0005-0000-0000-000037000000}"/>
    <cellStyle name="Título 3 2" xfId="52" xr:uid="{00000000-0005-0000-0000-000038000000}"/>
    <cellStyle name="Título 4" xfId="53" xr:uid="{00000000-0005-0000-0000-000039000000}"/>
    <cellStyle name="Total 2" xfId="54" xr:uid="{00000000-0005-0000-0000-00003A000000}"/>
  </cellStyles>
  <dxfs count="88"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00B05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32283464566939E-2"/>
          <c:y val="3.75116652085156E-2"/>
          <c:w val="0.93467351363688234"/>
          <c:h val="0.72531824146981627"/>
        </c:manualLayout>
      </c:layout>
      <c:lineChart>
        <c:grouping val="standard"/>
        <c:varyColors val="0"/>
        <c:ser>
          <c:idx val="0"/>
          <c:order val="0"/>
          <c:tx>
            <c:strRef>
              <c:f>'CAMA 01'!$E$52:$F$52</c:f>
              <c:strCache>
                <c:ptCount val="2"/>
                <c:pt idx="0">
                  <c:v>Logro Mensual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6675013449405767E-2"/>
                  <c:y val="-3.75116652085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3A-4CAA-87EF-748DC6DFA437}"/>
                </c:ext>
              </c:extLst>
            </c:dLbl>
            <c:dLbl>
              <c:idx val="1"/>
              <c:layout>
                <c:manualLayout>
                  <c:x val="-2.6675013449405781E-2"/>
                  <c:y val="-4.6770924467774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3A-4CAA-87EF-748DC6DFA4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'CAMA 01'!$G$48:$M$48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'CAMA 01'!$G$52:$M$52</c:f>
              <c:numCache>
                <c:formatCode>#,##0</c:formatCode>
                <c:ptCount val="7"/>
                <c:pt idx="0">
                  <c:v>356</c:v>
                </c:pt>
                <c:pt idx="1">
                  <c:v>385</c:v>
                </c:pt>
                <c:pt idx="2">
                  <c:v>365</c:v>
                </c:pt>
                <c:pt idx="3">
                  <c:v>305</c:v>
                </c:pt>
                <c:pt idx="4">
                  <c:v>430</c:v>
                </c:pt>
                <c:pt idx="5">
                  <c:v>498</c:v>
                </c:pt>
                <c:pt idx="6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3A-4CAA-87EF-748DC6DFA437}"/>
            </c:ext>
          </c:extLst>
        </c:ser>
        <c:ser>
          <c:idx val="1"/>
          <c:order val="1"/>
          <c:tx>
            <c:strRef>
              <c:f>'CAMA 01'!$E$53:$F$53</c:f>
              <c:strCache>
                <c:ptCount val="2"/>
                <c:pt idx="0">
                  <c:v>Diferencia Mensual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'CAMA 01'!$G$48:$M$48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'CAMA 01'!$G$53:$M$53</c:f>
              <c:numCache>
                <c:formatCode>#,##0</c:formatCode>
                <c:ptCount val="7"/>
                <c:pt idx="0">
                  <c:v>-111.69199999999999</c:v>
                </c:pt>
                <c:pt idx="1">
                  <c:v>-252.38399999999999</c:v>
                </c:pt>
                <c:pt idx="2">
                  <c:v>-373.07599999999991</c:v>
                </c:pt>
                <c:pt idx="3">
                  <c:v>-433.76799999999997</c:v>
                </c:pt>
                <c:pt idx="4">
                  <c:v>-619.45999999999992</c:v>
                </c:pt>
                <c:pt idx="5">
                  <c:v>-873.15199999999993</c:v>
                </c:pt>
                <c:pt idx="6">
                  <c:v>-1034.8440000000001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3-4A39-A051-6E019FADD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351424"/>
        <c:axId val="167353344"/>
      </c:lineChart>
      <c:catAx>
        <c:axId val="16735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67353344"/>
        <c:crosses val="autoZero"/>
        <c:auto val="1"/>
        <c:lblAlgn val="ctr"/>
        <c:lblOffset val="100"/>
        <c:noMultiLvlLbl val="0"/>
      </c:catAx>
      <c:valAx>
        <c:axId val="16735334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673514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160953273175801E-3"/>
          <c:y val="0.809365339749198"/>
          <c:w val="0.99335457523739945"/>
          <c:h val="8.6535797608632253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 1'!$E$5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F77-4612-8082-481BA548200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F77-4612-8082-481BA548200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F77-4612-8082-481BA548200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F77-4612-8082-481BA548200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F77-4612-8082-481BA548200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F77-4612-8082-481BA548200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F77-4612-8082-481BA548200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7F77-4612-8082-481BA548200A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7F77-4612-8082-481BA548200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7F77-4612-8082-481BA548200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7F77-4612-8082-481BA548200A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7F77-4612-8082-481BA548200A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7F77-4612-8082-481BA548200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7F77-4612-8082-481BA548200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7F77-4612-8082-481BA548200A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7F77-4612-8082-481BA548200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7F77-4612-8082-481BA548200A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7F77-4612-8082-481BA548200A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7F77-4612-8082-481BA548200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7F77-4612-8082-481BA548200A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7F77-4612-8082-481BA548200A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7F77-4612-8082-481BA548200A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7F77-4612-8082-481BA548200A}"/>
              </c:ext>
            </c:extLst>
          </c:dPt>
          <c:dPt>
            <c:idx val="2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2F-7F77-4612-8082-481BA548200A}"/>
              </c:ext>
            </c:extLst>
          </c:dPt>
          <c:dPt>
            <c:idx val="24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31-7F77-4612-8082-481BA54820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1'!$B$6:$B$30</c:f>
              <c:strCache>
                <c:ptCount val="25"/>
                <c:pt idx="0">
                  <c:v>UMF 9 RUIZ</c:v>
                </c:pt>
                <c:pt idx="1">
                  <c:v>UMF 11 YAGO</c:v>
                </c:pt>
                <c:pt idx="2">
                  <c:v>UMF 21 PIMIENTILLO</c:v>
                </c:pt>
                <c:pt idx="3">
                  <c:v>UMF 3 CORA</c:v>
                </c:pt>
                <c:pt idx="4">
                  <c:v>HGSMF 15 LA VARAS</c:v>
                </c:pt>
                <c:pt idx="5">
                  <c:v>UMF 12 AUTAN</c:v>
                </c:pt>
                <c:pt idx="6">
                  <c:v>HGSMF 8 TUXPAN</c:v>
                </c:pt>
                <c:pt idx="7">
                  <c:v>UMF 20 TEPIC</c:v>
                </c:pt>
                <c:pt idx="8">
                  <c:v>UMF 22 SAN JUAN ABAJO</c:v>
                </c:pt>
                <c:pt idx="9">
                  <c:v>UMF 4 VILLA HIDALGO</c:v>
                </c:pt>
                <c:pt idx="10">
                  <c:v>UMF 2 FCO.MADERO</c:v>
                </c:pt>
                <c:pt idx="11">
                  <c:v>UMF 26 XALISCO</c:v>
                </c:pt>
                <c:pt idx="12">
                  <c:v>UMF 18 IXTLAN RIO</c:v>
                </c:pt>
                <c:pt idx="13">
                  <c:v>UMF 7 TECUALA</c:v>
                </c:pt>
                <c:pt idx="14">
                  <c:v>UMF 13 SAN BLAS</c:v>
                </c:pt>
                <c:pt idx="15">
                  <c:v>HGSMF 6 ACAPONETA</c:v>
                </c:pt>
                <c:pt idx="16">
                  <c:v>UMF 19 MEZCALES</c:v>
                </c:pt>
                <c:pt idx="17">
                  <c:v>UMF 14 COMPOSTELA</c:v>
                </c:pt>
                <c:pt idx="18">
                  <c:v>UMF 17 AHUACATLAN</c:v>
                </c:pt>
                <c:pt idx="19">
                  <c:v>UMF 25 TEPIC</c:v>
                </c:pt>
                <c:pt idx="20">
                  <c:v>UMF 16 LA PEÑITA</c:v>
                </c:pt>
                <c:pt idx="21">
                  <c:v>HGZMF 10 S. IXCUINTLA</c:v>
                </c:pt>
                <c:pt idx="22">
                  <c:v>UMF 5 TEPIC</c:v>
                </c:pt>
                <c:pt idx="23">
                  <c:v>UMF 27 SAN JOSÉ DEL VALLE</c:v>
                </c:pt>
                <c:pt idx="24">
                  <c:v>UMF 24 TEPIC</c:v>
                </c:pt>
              </c:strCache>
            </c:strRef>
          </c:cat>
          <c:val>
            <c:numRef>
              <c:f>'Grafico 1'!$E$6:$E$30</c:f>
              <c:numCache>
                <c:formatCode>0.0</c:formatCode>
                <c:ptCount val="25"/>
                <c:pt idx="0">
                  <c:v>0.95465393794749398</c:v>
                </c:pt>
                <c:pt idx="1">
                  <c:v>1.2658227848101267</c:v>
                </c:pt>
                <c:pt idx="2">
                  <c:v>4</c:v>
                </c:pt>
                <c:pt idx="3">
                  <c:v>2.816901408450704</c:v>
                </c:pt>
                <c:pt idx="4">
                  <c:v>2.6537997587454765</c:v>
                </c:pt>
                <c:pt idx="5">
                  <c:v>4.3478260869565215</c:v>
                </c:pt>
                <c:pt idx="6">
                  <c:v>2.9116465863453813</c:v>
                </c:pt>
                <c:pt idx="7">
                  <c:v>3.9877300613496933</c:v>
                </c:pt>
                <c:pt idx="8">
                  <c:v>3.4734917733089579</c:v>
                </c:pt>
                <c:pt idx="9">
                  <c:v>5.015673981191223</c:v>
                </c:pt>
                <c:pt idx="10">
                  <c:v>5.160142348754448</c:v>
                </c:pt>
                <c:pt idx="11">
                  <c:v>3.2041343669250648</c:v>
                </c:pt>
                <c:pt idx="12">
                  <c:v>4.7619047619047619</c:v>
                </c:pt>
                <c:pt idx="13">
                  <c:v>7.4561403508771926</c:v>
                </c:pt>
                <c:pt idx="14">
                  <c:v>8.791208791208792</c:v>
                </c:pt>
                <c:pt idx="15">
                  <c:v>6.0185185185185182</c:v>
                </c:pt>
                <c:pt idx="16">
                  <c:v>3.2193605683836588</c:v>
                </c:pt>
                <c:pt idx="17">
                  <c:v>7.0303030303030303</c:v>
                </c:pt>
                <c:pt idx="18">
                  <c:v>8.3713850837138502</c:v>
                </c:pt>
                <c:pt idx="19">
                  <c:v>3.4597156398104265</c:v>
                </c:pt>
                <c:pt idx="20">
                  <c:v>10.74074074074074</c:v>
                </c:pt>
                <c:pt idx="21">
                  <c:v>5.5294117647058822</c:v>
                </c:pt>
                <c:pt idx="22">
                  <c:v>4.4137466307277631</c:v>
                </c:pt>
                <c:pt idx="23">
                  <c:v>5.3289318556944121</c:v>
                </c:pt>
                <c:pt idx="24">
                  <c:v>4.3007844197998377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7F77-4612-8082-481BA5482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28544"/>
        <c:axId val="259231744"/>
      </c:barChart>
      <c:catAx>
        <c:axId val="25882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259231744"/>
        <c:crosses val="autoZero"/>
        <c:auto val="1"/>
        <c:lblAlgn val="ctr"/>
        <c:lblOffset val="100"/>
        <c:noMultiLvlLbl val="0"/>
      </c:catAx>
      <c:valAx>
        <c:axId val="2592317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25882854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 1'!$F$5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7F77-4612-8082-481BA548200A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F77-4612-8082-481BA548200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F77-4612-8082-481BA548200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F77-4612-8082-481BA548200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F77-4612-8082-481BA548200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F77-4612-8082-481BA548200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F77-4612-8082-481BA548200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7F77-4612-8082-481BA548200A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7F77-4612-8082-481BA548200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7F77-4612-8082-481BA548200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7F77-4612-8082-481BA548200A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7F77-4612-8082-481BA548200A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7F77-4612-8082-481BA548200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7F77-4612-8082-481BA548200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7F77-4612-8082-481BA548200A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7F77-4612-8082-481BA548200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7F77-4612-8082-481BA548200A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7F77-4612-8082-481BA548200A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7F77-4612-8082-481BA548200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7F77-4612-8082-481BA548200A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7F77-4612-8082-481BA548200A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7F77-4612-8082-481BA548200A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7F77-4612-8082-481BA548200A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7F77-4612-8082-481BA548200A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7F77-4612-8082-481BA54820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1'!$B$6:$B$30</c:f>
              <c:strCache>
                <c:ptCount val="25"/>
                <c:pt idx="0">
                  <c:v>UMF 9 RUIZ</c:v>
                </c:pt>
                <c:pt idx="1">
                  <c:v>UMF 11 YAGO</c:v>
                </c:pt>
                <c:pt idx="2">
                  <c:v>UMF 21 PIMIENTILLO</c:v>
                </c:pt>
                <c:pt idx="3">
                  <c:v>UMF 3 CORA</c:v>
                </c:pt>
                <c:pt idx="4">
                  <c:v>HGSMF 15 LA VARAS</c:v>
                </c:pt>
                <c:pt idx="5">
                  <c:v>UMF 12 AUTAN</c:v>
                </c:pt>
                <c:pt idx="6">
                  <c:v>HGSMF 8 TUXPAN</c:v>
                </c:pt>
                <c:pt idx="7">
                  <c:v>UMF 20 TEPIC</c:v>
                </c:pt>
                <c:pt idx="8">
                  <c:v>UMF 22 SAN JUAN ABAJO</c:v>
                </c:pt>
                <c:pt idx="9">
                  <c:v>UMF 4 VILLA HIDALGO</c:v>
                </c:pt>
                <c:pt idx="10">
                  <c:v>UMF 2 FCO.MADERO</c:v>
                </c:pt>
                <c:pt idx="11">
                  <c:v>UMF 26 XALISCO</c:v>
                </c:pt>
                <c:pt idx="12">
                  <c:v>UMF 18 IXTLAN RIO</c:v>
                </c:pt>
                <c:pt idx="13">
                  <c:v>UMF 7 TECUALA</c:v>
                </c:pt>
                <c:pt idx="14">
                  <c:v>UMF 13 SAN BLAS</c:v>
                </c:pt>
                <c:pt idx="15">
                  <c:v>HGSMF 6 ACAPONETA</c:v>
                </c:pt>
                <c:pt idx="16">
                  <c:v>UMF 19 MEZCALES</c:v>
                </c:pt>
                <c:pt idx="17">
                  <c:v>UMF 14 COMPOSTELA</c:v>
                </c:pt>
                <c:pt idx="18">
                  <c:v>UMF 17 AHUACATLAN</c:v>
                </c:pt>
                <c:pt idx="19">
                  <c:v>UMF 25 TEPIC</c:v>
                </c:pt>
                <c:pt idx="20">
                  <c:v>UMF 16 LA PEÑITA</c:v>
                </c:pt>
                <c:pt idx="21">
                  <c:v>HGZMF 10 S. IXCUINTLA</c:v>
                </c:pt>
                <c:pt idx="22">
                  <c:v>UMF 5 TEPIC</c:v>
                </c:pt>
                <c:pt idx="23">
                  <c:v>UMF 27 SAN JOSÉ DEL VALLE</c:v>
                </c:pt>
                <c:pt idx="24">
                  <c:v>UMF 24 TEPIC</c:v>
                </c:pt>
              </c:strCache>
            </c:strRef>
          </c:cat>
          <c:val>
            <c:numRef>
              <c:f>'Grafico 1'!$F$6:$F$30</c:f>
              <c:numCache>
                <c:formatCode>0</c:formatCode>
                <c:ptCount val="25"/>
                <c:pt idx="0">
                  <c:v>6.0559999999999992</c:v>
                </c:pt>
                <c:pt idx="1">
                  <c:v>1.7919999999999998</c:v>
                </c:pt>
                <c:pt idx="2">
                  <c:v>-0.4</c:v>
                </c:pt>
                <c:pt idx="3">
                  <c:v>-0.8879999999999999</c:v>
                </c:pt>
                <c:pt idx="4">
                  <c:v>-2.1039999999999992</c:v>
                </c:pt>
                <c:pt idx="5">
                  <c:v>-2.6880000000000002</c:v>
                </c:pt>
                <c:pt idx="6">
                  <c:v>-5.0960000000000001</c:v>
                </c:pt>
                <c:pt idx="7">
                  <c:v>-5.1760000000000002</c:v>
                </c:pt>
                <c:pt idx="8">
                  <c:v>-5.8719999999999999</c:v>
                </c:pt>
                <c:pt idx="9">
                  <c:v>-8.3439999999999994</c:v>
                </c:pt>
                <c:pt idx="10">
                  <c:v>-15.512</c:v>
                </c:pt>
                <c:pt idx="11">
                  <c:v>-15.560000000000002</c:v>
                </c:pt>
                <c:pt idx="12">
                  <c:v>-16.367999999999999</c:v>
                </c:pt>
                <c:pt idx="13">
                  <c:v>-23.056000000000001</c:v>
                </c:pt>
                <c:pt idx="14">
                  <c:v>-23.263999999999999</c:v>
                </c:pt>
                <c:pt idx="15">
                  <c:v>-31.263999999999999</c:v>
                </c:pt>
                <c:pt idx="16">
                  <c:v>-36.903999999999996</c:v>
                </c:pt>
                <c:pt idx="17">
                  <c:v>-38.200000000000003</c:v>
                </c:pt>
                <c:pt idx="18">
                  <c:v>-39.231999999999999</c:v>
                </c:pt>
                <c:pt idx="19">
                  <c:v>-44.72</c:v>
                </c:pt>
                <c:pt idx="20">
                  <c:v>-45.04</c:v>
                </c:pt>
                <c:pt idx="21">
                  <c:v>-53.2</c:v>
                </c:pt>
                <c:pt idx="22">
                  <c:v>-59.768000000000001</c:v>
                </c:pt>
                <c:pt idx="23">
                  <c:v>-124.21600000000001</c:v>
                </c:pt>
                <c:pt idx="24">
                  <c:v>-210.81600000000003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7F77-4612-8082-481BA5482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75046784"/>
        <c:axId val="275048320"/>
      </c:barChart>
      <c:catAx>
        <c:axId val="275046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</c:spPr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275048320"/>
        <c:crosses val="autoZero"/>
        <c:auto val="1"/>
        <c:lblAlgn val="ctr"/>
        <c:lblOffset val="100"/>
        <c:noMultiLvlLbl val="0"/>
      </c:catAx>
      <c:valAx>
        <c:axId val="2750483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2750467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32283464566939E-2"/>
          <c:y val="3.75116652085156E-2"/>
          <c:w val="0.93467351363688234"/>
          <c:h val="0.72531824146981627"/>
        </c:manualLayout>
      </c:layout>
      <c:lineChart>
        <c:grouping val="standard"/>
        <c:varyColors val="0"/>
        <c:ser>
          <c:idx val="0"/>
          <c:order val="0"/>
          <c:tx>
            <c:strRef>
              <c:f>'CAMA 02'!$E$52:$F$52</c:f>
              <c:strCache>
                <c:ptCount val="2"/>
                <c:pt idx="0">
                  <c:v>Logro Mensual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6675013449405767E-2"/>
                  <c:y val="-3.75116652085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3A-4CAA-87EF-748DC6DFA437}"/>
                </c:ext>
              </c:extLst>
            </c:dLbl>
            <c:dLbl>
              <c:idx val="1"/>
              <c:layout>
                <c:manualLayout>
                  <c:x val="-2.6675013449405781E-2"/>
                  <c:y val="-4.6770924467774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3A-4CAA-87EF-748DC6DFA437}"/>
                </c:ext>
              </c:extLst>
            </c:dLbl>
            <c:dLbl>
              <c:idx val="6"/>
              <c:layout>
                <c:manualLayout>
                  <c:x val="-7.8302229651357556E-3"/>
                  <c:y val="1.9838145231846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8E-4DF7-9ED5-F83E8C1CA9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'CAMA 02'!$G$48:$M$48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'CAMA 02'!$G$52:$M$52</c:f>
              <c:numCache>
                <c:formatCode>#,##0</c:formatCode>
                <c:ptCount val="7"/>
                <c:pt idx="0">
                  <c:v>828</c:v>
                </c:pt>
                <c:pt idx="1">
                  <c:v>1075</c:v>
                </c:pt>
                <c:pt idx="2">
                  <c:v>1014</c:v>
                </c:pt>
                <c:pt idx="3">
                  <c:v>941</c:v>
                </c:pt>
                <c:pt idx="4">
                  <c:v>1167</c:v>
                </c:pt>
                <c:pt idx="5">
                  <c:v>1270</c:v>
                </c:pt>
                <c:pt idx="6">
                  <c:v>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3A-4CAA-87EF-748DC6DFA437}"/>
            </c:ext>
          </c:extLst>
        </c:ser>
        <c:ser>
          <c:idx val="1"/>
          <c:order val="1"/>
          <c:tx>
            <c:strRef>
              <c:f>'CAMA 02'!$E$53:$F$53</c:f>
              <c:strCache>
                <c:ptCount val="2"/>
                <c:pt idx="0">
                  <c:v>Diferencia Mensual</c:v>
                </c:pt>
              </c:strCache>
            </c:strRef>
          </c:tx>
          <c:marker>
            <c:symbol val="none"/>
          </c:marker>
          <c:dLbls>
            <c:dLbl>
              <c:idx val="3"/>
              <c:layout>
                <c:manualLayout>
                  <c:x val="-4.0077282303857042E-2"/>
                  <c:y val="-2.18285214348206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8E-4DF7-9ED5-F83E8C1CA9DB}"/>
                </c:ext>
              </c:extLst>
            </c:dLbl>
            <c:dLbl>
              <c:idx val="6"/>
              <c:layout>
                <c:manualLayout>
                  <c:x val="-3.1982627201589364E-4"/>
                  <c:y val="-3.10877806940799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8E-4DF7-9ED5-F83E8C1CA9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'CAMA 02'!$G$48:$M$48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'CAMA 02'!$G$53:$M$53</c:f>
              <c:numCache>
                <c:formatCode>#,##0</c:formatCode>
                <c:ptCount val="7"/>
                <c:pt idx="0">
                  <c:v>368.69799999999998</c:v>
                </c:pt>
                <c:pt idx="1">
                  <c:v>420.00199999999973</c:v>
                </c:pt>
                <c:pt idx="2">
                  <c:v>602.69999999999993</c:v>
                </c:pt>
                <c:pt idx="3">
                  <c:v>858.39799999999991</c:v>
                </c:pt>
                <c:pt idx="4">
                  <c:v>817.70200000000079</c:v>
                </c:pt>
                <c:pt idx="5">
                  <c:v>744.4000000000002</c:v>
                </c:pt>
                <c:pt idx="6">
                  <c:v>1005.0979999999995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E-4DF7-9ED5-F83E8C1CA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33792"/>
        <c:axId val="44929792"/>
      </c:lineChart>
      <c:catAx>
        <c:axId val="4483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44929792"/>
        <c:crosses val="autoZero"/>
        <c:auto val="1"/>
        <c:lblAlgn val="ctr"/>
        <c:lblOffset val="100"/>
        <c:noMultiLvlLbl val="0"/>
      </c:catAx>
      <c:valAx>
        <c:axId val="4492979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448337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160953273175801E-3"/>
          <c:y val="0.87880978419364242"/>
          <c:w val="0.99729242451519839"/>
          <c:h val="8.6535797608632253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 2'!$E$5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F77-4612-8082-481BA548200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F77-4612-8082-481BA548200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F77-4612-8082-481BA548200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F77-4612-8082-481BA548200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F77-4612-8082-481BA548200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F77-4612-8082-481BA548200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F77-4612-8082-481BA548200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7F77-4612-8082-481BA548200A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7F77-4612-8082-481BA548200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7F77-4612-8082-481BA548200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7F77-4612-8082-481BA548200A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7F77-4612-8082-481BA548200A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7F77-4612-8082-481BA548200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7F77-4612-8082-481BA548200A}"/>
              </c:ext>
            </c:extLst>
          </c:dPt>
          <c:dPt>
            <c:idx val="14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D-7F77-4612-8082-481BA548200A}"/>
              </c:ext>
            </c:extLst>
          </c:dPt>
          <c:dPt>
            <c:idx val="15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1F-7F77-4612-8082-481BA548200A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21-7F77-4612-8082-481BA548200A}"/>
              </c:ext>
            </c:extLst>
          </c:dPt>
          <c:dPt>
            <c:idx val="17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23-7F77-4612-8082-481BA548200A}"/>
              </c:ext>
            </c:extLst>
          </c:dPt>
          <c:dPt>
            <c:idx val="18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25-7F77-4612-8082-481BA548200A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7-7F77-4612-8082-481BA548200A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9-7F77-4612-8082-481BA548200A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B-7F77-4612-8082-481BA548200A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D-7F77-4612-8082-481BA548200A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F-7F77-4612-8082-481BA548200A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31-7F77-4612-8082-481BA54820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2'!$B$6:$B$30</c:f>
              <c:strCache>
                <c:ptCount val="25"/>
                <c:pt idx="0">
                  <c:v>HGSMF 8 TUXPAN</c:v>
                </c:pt>
                <c:pt idx="1">
                  <c:v>UMF 19 MEZCALES</c:v>
                </c:pt>
                <c:pt idx="2">
                  <c:v>UMF 9 RUIZ</c:v>
                </c:pt>
                <c:pt idx="3">
                  <c:v>UMF 22 SAN JUAN </c:v>
                </c:pt>
                <c:pt idx="4">
                  <c:v>UMF 11 YAGO</c:v>
                </c:pt>
                <c:pt idx="5">
                  <c:v>UMF 3 CORA</c:v>
                </c:pt>
                <c:pt idx="6">
                  <c:v>UMF 4 VILLA HIDALGO</c:v>
                </c:pt>
                <c:pt idx="7">
                  <c:v>UMF 17 AHUACATLAN</c:v>
                </c:pt>
                <c:pt idx="8">
                  <c:v>UMF 20 TEPIC</c:v>
                </c:pt>
                <c:pt idx="9">
                  <c:v>UMF 21 PIMIENTILLO</c:v>
                </c:pt>
                <c:pt idx="10">
                  <c:v>UMF 12 AUTAN</c:v>
                </c:pt>
                <c:pt idx="11">
                  <c:v>UMF 13 SAN BLAS</c:v>
                </c:pt>
                <c:pt idx="12">
                  <c:v>UMF 26 XALISCO</c:v>
                </c:pt>
                <c:pt idx="13">
                  <c:v>HGSMF 15 LA VARAS</c:v>
                </c:pt>
                <c:pt idx="14">
                  <c:v>UMF 18 IXTLAN RIO</c:v>
                </c:pt>
                <c:pt idx="15">
                  <c:v>HGZMF 10 S. IXCUINTLA</c:v>
                </c:pt>
                <c:pt idx="16">
                  <c:v>UMF 14 COMPOSTELA</c:v>
                </c:pt>
                <c:pt idx="17">
                  <c:v>UMF 25 TEPIC</c:v>
                </c:pt>
                <c:pt idx="18">
                  <c:v>UMF 2 FCO.MADERO</c:v>
                </c:pt>
                <c:pt idx="19">
                  <c:v>HGSMF 6 ACAPONETA</c:v>
                </c:pt>
                <c:pt idx="20">
                  <c:v>UMF 24 TEPIC</c:v>
                </c:pt>
                <c:pt idx="21">
                  <c:v>UMF 27 SAN JOSÉ </c:v>
                </c:pt>
                <c:pt idx="22">
                  <c:v>UMF 7 TECUALA</c:v>
                </c:pt>
                <c:pt idx="23">
                  <c:v>UMF 16 LA PEÑITA</c:v>
                </c:pt>
                <c:pt idx="24">
                  <c:v>UMF 5 TEPIC</c:v>
                </c:pt>
              </c:strCache>
            </c:strRef>
          </c:cat>
          <c:val>
            <c:numRef>
              <c:f>'Grafico 2'!$E$6:$E$30</c:f>
              <c:numCache>
                <c:formatCode>0.0</c:formatCode>
                <c:ptCount val="25"/>
                <c:pt idx="0">
                  <c:v>4.5536519386834984</c:v>
                </c:pt>
                <c:pt idx="1">
                  <c:v>5.9038344491783326</c:v>
                </c:pt>
                <c:pt idx="2">
                  <c:v>2.9810298102981028</c:v>
                </c:pt>
                <c:pt idx="3">
                  <c:v>4.3132803632236092</c:v>
                </c:pt>
                <c:pt idx="4">
                  <c:v>2.2508038585209005</c:v>
                </c:pt>
                <c:pt idx="5">
                  <c:v>3.7593984962406015</c:v>
                </c:pt>
                <c:pt idx="6">
                  <c:v>5.6657223796034</c:v>
                </c:pt>
                <c:pt idx="7">
                  <c:v>6.2034739454094296</c:v>
                </c:pt>
                <c:pt idx="8">
                  <c:v>5.7657657657657655</c:v>
                </c:pt>
                <c:pt idx="9">
                  <c:v>2.5423728813559325</c:v>
                </c:pt>
                <c:pt idx="10">
                  <c:v>6.4788732394366191</c:v>
                </c:pt>
                <c:pt idx="11">
                  <c:v>7.2602739726027394</c:v>
                </c:pt>
                <c:pt idx="12">
                  <c:v>6.8679495686794958</c:v>
                </c:pt>
                <c:pt idx="13">
                  <c:v>7.2124756335282649</c:v>
                </c:pt>
                <c:pt idx="14">
                  <c:v>7.6801266825019798</c:v>
                </c:pt>
                <c:pt idx="15">
                  <c:v>7.1617336152219879</c:v>
                </c:pt>
                <c:pt idx="16">
                  <c:v>8.1481481481481488</c:v>
                </c:pt>
                <c:pt idx="17">
                  <c:v>6.9775982372383405</c:v>
                </c:pt>
                <c:pt idx="18">
                  <c:v>9.3836246550137989</c:v>
                </c:pt>
                <c:pt idx="19">
                  <c:v>8.4889643463497446</c:v>
                </c:pt>
                <c:pt idx="20">
                  <c:v>6.9212539049876121</c:v>
                </c:pt>
                <c:pt idx="21">
                  <c:v>7.6385857704059372</c:v>
                </c:pt>
                <c:pt idx="22">
                  <c:v>12.446351931330472</c:v>
                </c:pt>
                <c:pt idx="23">
                  <c:v>17.206703910614525</c:v>
                </c:pt>
                <c:pt idx="24">
                  <c:v>8.4293106326155893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7F77-4612-8082-481BA5482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5921792"/>
        <c:axId val="45923328"/>
      </c:barChart>
      <c:catAx>
        <c:axId val="45921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45923328"/>
        <c:crosses val="autoZero"/>
        <c:auto val="1"/>
        <c:lblAlgn val="ctr"/>
        <c:lblOffset val="100"/>
        <c:noMultiLvlLbl val="0"/>
      </c:catAx>
      <c:valAx>
        <c:axId val="459233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4592179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 2'!$F$5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7F77-4612-8082-481BA548200A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F77-4612-8082-481BA548200A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7F77-4612-8082-481BA548200A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7F77-4612-8082-481BA548200A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7F77-4612-8082-481BA548200A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7F77-4612-8082-481BA548200A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D-7F77-4612-8082-481BA548200A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F-7F77-4612-8082-481BA548200A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1-7F77-4612-8082-481BA548200A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3-7F77-4612-8082-481BA548200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7F77-4612-8082-481BA548200A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7F77-4612-8082-481BA548200A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7F77-4612-8082-481BA548200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7F77-4612-8082-481BA548200A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7F77-4612-8082-481BA548200A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7F77-4612-8082-481BA548200A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7F77-4612-8082-481BA548200A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7F77-4612-8082-481BA548200A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7F77-4612-8082-481BA548200A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7F77-4612-8082-481BA548200A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7F77-4612-8082-481BA548200A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7F77-4612-8082-481BA548200A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7F77-4612-8082-481BA548200A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7F77-4612-8082-481BA548200A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7F77-4612-8082-481BA54820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2'!$B$6:$B$30</c:f>
              <c:strCache>
                <c:ptCount val="25"/>
                <c:pt idx="0">
                  <c:v>HGSMF 8 TUXPAN</c:v>
                </c:pt>
                <c:pt idx="1">
                  <c:v>UMF 19 MEZCALES</c:v>
                </c:pt>
                <c:pt idx="2">
                  <c:v>UMF 9 RUIZ</c:v>
                </c:pt>
                <c:pt idx="3">
                  <c:v>UMF 22 SAN JUAN </c:v>
                </c:pt>
                <c:pt idx="4">
                  <c:v>UMF 11 YAGO</c:v>
                </c:pt>
                <c:pt idx="5">
                  <c:v>UMF 3 CORA</c:v>
                </c:pt>
                <c:pt idx="6">
                  <c:v>UMF 4 VILLA HIDALGO</c:v>
                </c:pt>
                <c:pt idx="7">
                  <c:v>UMF 17 AHUACATLAN</c:v>
                </c:pt>
                <c:pt idx="8">
                  <c:v>UMF 20 TEPIC</c:v>
                </c:pt>
                <c:pt idx="9">
                  <c:v>UMF 21 PIMIENTILLO</c:v>
                </c:pt>
                <c:pt idx="10">
                  <c:v>UMF 12 AUTAN</c:v>
                </c:pt>
                <c:pt idx="11">
                  <c:v>UMF 13 SAN BLAS</c:v>
                </c:pt>
                <c:pt idx="12">
                  <c:v>UMF 26 XALISCO</c:v>
                </c:pt>
                <c:pt idx="13">
                  <c:v>HGSMF 15 LA VARAS</c:v>
                </c:pt>
                <c:pt idx="14">
                  <c:v>UMF 18 IXTLAN RIO</c:v>
                </c:pt>
                <c:pt idx="15">
                  <c:v>HGZMF 10 S. IXCUINTLA</c:v>
                </c:pt>
                <c:pt idx="16">
                  <c:v>UMF 14 COMPOSTELA</c:v>
                </c:pt>
                <c:pt idx="17">
                  <c:v>UMF 25 TEPIC</c:v>
                </c:pt>
                <c:pt idx="18">
                  <c:v>UMF 2 FCO.MADERO</c:v>
                </c:pt>
                <c:pt idx="19">
                  <c:v>HGSMF 6 ACAPONETA</c:v>
                </c:pt>
                <c:pt idx="20">
                  <c:v>UMF 24 TEPIC</c:v>
                </c:pt>
                <c:pt idx="21">
                  <c:v>UMF 27 SAN JOSÉ </c:v>
                </c:pt>
                <c:pt idx="22">
                  <c:v>UMF 7 TECUALA</c:v>
                </c:pt>
                <c:pt idx="23">
                  <c:v>UMF 16 LA PEÑITA</c:v>
                </c:pt>
                <c:pt idx="24">
                  <c:v>UMF 5 TEPIC</c:v>
                </c:pt>
              </c:strCache>
            </c:strRef>
          </c:cat>
          <c:val>
            <c:numRef>
              <c:f>'Grafico 2'!$F$6:$F$30</c:f>
              <c:numCache>
                <c:formatCode>0</c:formatCode>
                <c:ptCount val="25"/>
                <c:pt idx="0">
                  <c:v>47.605999999999995</c:v>
                </c:pt>
                <c:pt idx="1">
                  <c:v>39.243000000000052</c:v>
                </c:pt>
                <c:pt idx="2">
                  <c:v>27.446000000000005</c:v>
                </c:pt>
                <c:pt idx="3">
                  <c:v>21.027000000000001</c:v>
                </c:pt>
                <c:pt idx="4">
                  <c:v>13.837000000000003</c:v>
                </c:pt>
                <c:pt idx="5">
                  <c:v>11.733000000000001</c:v>
                </c:pt>
                <c:pt idx="6">
                  <c:v>7.3019999999999996</c:v>
                </c:pt>
                <c:pt idx="7">
                  <c:v>6.0030000000000001</c:v>
                </c:pt>
                <c:pt idx="8">
                  <c:v>5.1850000000000023</c:v>
                </c:pt>
                <c:pt idx="9">
                  <c:v>4.9060000000000006</c:v>
                </c:pt>
                <c:pt idx="10">
                  <c:v>0.78500000000000014</c:v>
                </c:pt>
                <c:pt idx="11">
                  <c:v>-4.0900000000000034</c:v>
                </c:pt>
                <c:pt idx="12">
                  <c:v>-5.0620000000000118</c:v>
                </c:pt>
                <c:pt idx="13">
                  <c:v>-7.8869999999999862</c:v>
                </c:pt>
                <c:pt idx="14">
                  <c:v>-12.378999999999991</c:v>
                </c:pt>
                <c:pt idx="15">
                  <c:v>-17.472000000000008</c:v>
                </c:pt>
                <c:pt idx="16">
                  <c:v>-21.504999999999995</c:v>
                </c:pt>
                <c:pt idx="17">
                  <c:v>-22.677000000000021</c:v>
                </c:pt>
                <c:pt idx="18">
                  <c:v>-29.170999999999992</c:v>
                </c:pt>
                <c:pt idx="19">
                  <c:v>-31.611000000000004</c:v>
                </c:pt>
                <c:pt idx="20">
                  <c:v>-41.077999999999975</c:v>
                </c:pt>
                <c:pt idx="21">
                  <c:v>-43.005999999999972</c:v>
                </c:pt>
                <c:pt idx="22">
                  <c:v>-53.555999999999997</c:v>
                </c:pt>
                <c:pt idx="23">
                  <c:v>-94.034999999999997</c:v>
                </c:pt>
                <c:pt idx="24">
                  <c:v>-103.60299999999995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7F77-4612-8082-481BA5482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5958272"/>
        <c:axId val="45959808"/>
      </c:barChart>
      <c:catAx>
        <c:axId val="45958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45959808"/>
        <c:crosses val="autoZero"/>
        <c:auto val="1"/>
        <c:lblAlgn val="ctr"/>
        <c:lblOffset val="100"/>
        <c:noMultiLvlLbl val="0"/>
      </c:catAx>
      <c:valAx>
        <c:axId val="459598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4595827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55</xdr:row>
      <xdr:rowOff>47625</xdr:rowOff>
    </xdr:from>
    <xdr:to>
      <xdr:col>13</xdr:col>
      <xdr:colOff>9526</xdr:colOff>
      <xdr:row>72</xdr:row>
      <xdr:rowOff>38100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134590</xdr:colOff>
      <xdr:row>8</xdr:row>
      <xdr:rowOff>71645</xdr:rowOff>
    </xdr:from>
    <xdr:to>
      <xdr:col>17</xdr:col>
      <xdr:colOff>658465</xdr:colOff>
      <xdr:row>28</xdr:row>
      <xdr:rowOff>33546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157370</xdr:colOff>
      <xdr:row>3</xdr:row>
      <xdr:rowOff>157370</xdr:rowOff>
    </xdr:from>
    <xdr:to>
      <xdr:col>17</xdr:col>
      <xdr:colOff>629478</xdr:colOff>
      <xdr:row>7</xdr:row>
      <xdr:rowOff>157370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634495" y="481220"/>
          <a:ext cx="6568108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Cobertura de mastografía de tamizaje de primera vez en mujeres entre 40 y 49 años,</a:t>
          </a:r>
          <a:r>
            <a:rPr lang="es-MX" sz="1600" baseline="0"/>
            <a:t> datos acumulados el mes de abril 2024</a:t>
          </a:r>
          <a:endParaRPr lang="es-MX" sz="1600"/>
        </a:p>
      </xdr:txBody>
    </xdr:sp>
    <xdr:clientData/>
  </xdr:twoCellAnchor>
  <xdr:twoCellAnchor>
    <xdr:from>
      <xdr:col>9</xdr:col>
      <xdr:colOff>0</xdr:colOff>
      <xdr:row>31</xdr:row>
      <xdr:rowOff>0</xdr:rowOff>
    </xdr:from>
    <xdr:to>
      <xdr:col>17</xdr:col>
      <xdr:colOff>472108</xdr:colOff>
      <xdr:row>35</xdr:row>
      <xdr:rowOff>14909</xdr:rowOff>
    </xdr:to>
    <xdr:sp macro="" textlink="">
      <xdr:nvSpPr>
        <xdr:cNvPr id="8" name="CuadroTexto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8086725" y="5019675"/>
          <a:ext cx="6568108" cy="662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Diferencia</a:t>
          </a:r>
          <a:r>
            <a:rPr lang="es-MX" sz="1600" baseline="0"/>
            <a:t> de detecciones entre la meta y el logro, </a:t>
          </a:r>
          <a:r>
            <a:rPr lang="es-MX" sz="1600">
              <a:solidFill>
                <a:schemeClr val="dk1"/>
              </a:solidFill>
              <a:latin typeface="+mn-lt"/>
              <a:ea typeface="+mn-ea"/>
              <a:cs typeface="+mn-cs"/>
            </a:rPr>
            <a:t>datos acumulados el mes de abril 2024</a:t>
          </a:r>
        </a:p>
      </xdr:txBody>
    </xdr:sp>
    <xdr:clientData/>
  </xdr:twoCellAnchor>
  <xdr:twoCellAnchor>
    <xdr:from>
      <xdr:col>9</xdr:col>
      <xdr:colOff>323850</xdr:colOff>
      <xdr:row>35</xdr:row>
      <xdr:rowOff>95250</xdr:rowOff>
    </xdr:from>
    <xdr:to>
      <xdr:col>18</xdr:col>
      <xdr:colOff>85725</xdr:colOff>
      <xdr:row>55</xdr:row>
      <xdr:rowOff>57151</xdr:rowOff>
    </xdr:to>
    <xdr:graphicFrame macro="">
      <xdr:nvGraphicFramePr>
        <xdr:cNvPr id="9" name="1 Gráfic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54</xdr:row>
      <xdr:rowOff>152400</xdr:rowOff>
    </xdr:from>
    <xdr:to>
      <xdr:col>14</xdr:col>
      <xdr:colOff>9524</xdr:colOff>
      <xdr:row>73</xdr:row>
      <xdr:rowOff>0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163165</xdr:colOff>
      <xdr:row>8</xdr:row>
      <xdr:rowOff>128795</xdr:rowOff>
    </xdr:from>
    <xdr:to>
      <xdr:col>17</xdr:col>
      <xdr:colOff>687040</xdr:colOff>
      <xdr:row>28</xdr:row>
      <xdr:rowOff>90696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157370</xdr:colOff>
      <xdr:row>3</xdr:row>
      <xdr:rowOff>157370</xdr:rowOff>
    </xdr:from>
    <xdr:to>
      <xdr:col>17</xdr:col>
      <xdr:colOff>629478</xdr:colOff>
      <xdr:row>7</xdr:row>
      <xdr:rowOff>157370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244095" y="643145"/>
          <a:ext cx="6568108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Cobertura de mastografía de tamizaje de primera vez en mujeres entre 50 y 69 años,</a:t>
          </a:r>
          <a:r>
            <a:rPr lang="es-MX" sz="1600" baseline="0"/>
            <a:t> datos acumulados el mes de abril 2024</a:t>
          </a:r>
          <a:endParaRPr lang="es-MX" sz="1600"/>
        </a:p>
      </xdr:txBody>
    </xdr:sp>
    <xdr:clientData/>
  </xdr:twoCellAnchor>
  <xdr:twoCellAnchor>
    <xdr:from>
      <xdr:col>9</xdr:col>
      <xdr:colOff>257175</xdr:colOff>
      <xdr:row>29</xdr:row>
      <xdr:rowOff>142875</xdr:rowOff>
    </xdr:from>
    <xdr:to>
      <xdr:col>17</xdr:col>
      <xdr:colOff>729283</xdr:colOff>
      <xdr:row>33</xdr:row>
      <xdr:rowOff>157784</xdr:rowOff>
    </xdr:to>
    <xdr:sp macro="" textlink="">
      <xdr:nvSpPr>
        <xdr:cNvPr id="6" name="CuadroTexto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343900" y="4838700"/>
          <a:ext cx="6568108" cy="662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Diferencia</a:t>
          </a:r>
          <a:r>
            <a:rPr lang="es-MX" sz="1600" baseline="0"/>
            <a:t> de detecciones entre la meta y el logro, </a:t>
          </a:r>
          <a:r>
            <a:rPr lang="es-MX" sz="1600">
              <a:solidFill>
                <a:schemeClr val="dk1"/>
              </a:solidFill>
              <a:latin typeface="+mn-lt"/>
              <a:ea typeface="+mn-ea"/>
              <a:cs typeface="+mn-cs"/>
            </a:rPr>
            <a:t>datos acumulados el mes de abril 2024</a:t>
          </a:r>
        </a:p>
      </xdr:txBody>
    </xdr:sp>
    <xdr:clientData/>
  </xdr:twoCellAnchor>
  <xdr:twoCellAnchor>
    <xdr:from>
      <xdr:col>9</xdr:col>
      <xdr:colOff>476250</xdr:colOff>
      <xdr:row>36</xdr:row>
      <xdr:rowOff>0</xdr:rowOff>
    </xdr:from>
    <xdr:to>
      <xdr:col>18</xdr:col>
      <xdr:colOff>238125</xdr:colOff>
      <xdr:row>55</xdr:row>
      <xdr:rowOff>123826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Z81"/>
  <sheetViews>
    <sheetView topLeftCell="B37" zoomScaleNormal="100" workbookViewId="0">
      <selection activeCell="P62" sqref="P62"/>
    </sheetView>
  </sheetViews>
  <sheetFormatPr baseColWidth="10" defaultRowHeight="12.75" x14ac:dyDescent="0.2"/>
  <cols>
    <col min="1" max="1" width="3.140625" customWidth="1"/>
    <col min="2" max="2" width="15.5703125" customWidth="1"/>
    <col min="3" max="3" width="29" customWidth="1"/>
    <col min="4" max="28" width="11.42578125" customWidth="1"/>
  </cols>
  <sheetData>
    <row r="1" spans="1:5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x14ac:dyDescent="0.2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x14ac:dyDescent="0.2">
      <c r="A3" s="1"/>
      <c r="B3" s="1"/>
      <c r="C3" s="1"/>
      <c r="D3" s="1"/>
      <c r="E3" s="1"/>
      <c r="F3" s="1"/>
      <c r="G3" s="3" t="s">
        <v>116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x14ac:dyDescent="0.2">
      <c r="A4" s="1"/>
      <c r="B4" s="1"/>
      <c r="C4" s="1"/>
      <c r="D4" s="1"/>
      <c r="E4" s="1"/>
      <c r="F4" s="1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x14ac:dyDescent="0.2">
      <c r="A5" s="1"/>
      <c r="B5" s="65" t="s">
        <v>1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x14ac:dyDescent="0.2">
      <c r="A6" s="1"/>
      <c r="B6" s="3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x14ac:dyDescent="0.2">
      <c r="A7" s="1"/>
      <c r="B7" s="3" t="s">
        <v>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x14ac:dyDescent="0.2">
      <c r="A9" s="1"/>
      <c r="B9" s="3" t="s">
        <v>4</v>
      </c>
      <c r="C9" s="1" t="s">
        <v>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x14ac:dyDescent="0.2">
      <c r="A10" s="1"/>
      <c r="B10" s="3" t="s">
        <v>6</v>
      </c>
      <c r="C10" s="1" t="s">
        <v>7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x14ac:dyDescent="0.2">
      <c r="A11" s="1"/>
      <c r="B11" s="3" t="s">
        <v>8</v>
      </c>
      <c r="C11" s="1" t="s">
        <v>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x14ac:dyDescent="0.2">
      <c r="A13" s="1"/>
      <c r="B13" s="2" t="s">
        <v>10</v>
      </c>
      <c r="C13" s="4" t="s">
        <v>11</v>
      </c>
      <c r="D13" s="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x14ac:dyDescent="0.2">
      <c r="A14" s="1"/>
      <c r="B14" s="1"/>
      <c r="C14" s="5"/>
      <c r="D14" s="5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x14ac:dyDescent="0.2">
      <c r="A15" s="1"/>
      <c r="B15" s="66" t="s">
        <v>12</v>
      </c>
      <c r="C15" s="66" t="s">
        <v>13</v>
      </c>
      <c r="D15" s="66" t="s">
        <v>14</v>
      </c>
      <c r="E15" s="62" t="s">
        <v>15</v>
      </c>
      <c r="F15" s="63"/>
      <c r="G15" s="63"/>
      <c r="H15" s="64"/>
      <c r="I15" s="62" t="s">
        <v>16</v>
      </c>
      <c r="J15" s="63"/>
      <c r="K15" s="63"/>
      <c r="L15" s="64"/>
      <c r="M15" s="62" t="s">
        <v>17</v>
      </c>
      <c r="N15" s="63"/>
      <c r="O15" s="63"/>
      <c r="P15" s="64"/>
      <c r="Q15" s="62" t="s">
        <v>18</v>
      </c>
      <c r="R15" s="63"/>
      <c r="S15" s="63"/>
      <c r="T15" s="64"/>
      <c r="U15" s="62" t="s">
        <v>19</v>
      </c>
      <c r="V15" s="63"/>
      <c r="W15" s="63"/>
      <c r="X15" s="64"/>
      <c r="Y15" s="62" t="s">
        <v>20</v>
      </c>
      <c r="Z15" s="63"/>
      <c r="AA15" s="63"/>
      <c r="AB15" s="64"/>
      <c r="AC15" s="62" t="s">
        <v>21</v>
      </c>
      <c r="AD15" s="63"/>
      <c r="AE15" s="63"/>
      <c r="AF15" s="64"/>
      <c r="AG15" s="62" t="s">
        <v>22</v>
      </c>
      <c r="AH15" s="63"/>
      <c r="AI15" s="63"/>
      <c r="AJ15" s="64"/>
      <c r="AK15" s="62" t="s">
        <v>23</v>
      </c>
      <c r="AL15" s="63"/>
      <c r="AM15" s="63"/>
      <c r="AN15" s="64"/>
      <c r="AO15" s="62" t="s">
        <v>24</v>
      </c>
      <c r="AP15" s="63"/>
      <c r="AQ15" s="63"/>
      <c r="AR15" s="64"/>
      <c r="AS15" s="62" t="s">
        <v>25</v>
      </c>
      <c r="AT15" s="63"/>
      <c r="AU15" s="63"/>
      <c r="AV15" s="64"/>
      <c r="AW15" s="61" t="s">
        <v>26</v>
      </c>
      <c r="AX15" s="61"/>
      <c r="AY15" s="61"/>
      <c r="AZ15" s="61"/>
    </row>
    <row r="16" spans="1:52" x14ac:dyDescent="0.2">
      <c r="A16" s="1"/>
      <c r="B16" s="67"/>
      <c r="C16" s="67"/>
      <c r="D16" s="67"/>
      <c r="E16" s="6" t="s">
        <v>27</v>
      </c>
      <c r="F16" s="6" t="s">
        <v>28</v>
      </c>
      <c r="G16" s="6" t="s">
        <v>29</v>
      </c>
      <c r="H16" s="6" t="s">
        <v>30</v>
      </c>
      <c r="I16" s="6" t="s">
        <v>27</v>
      </c>
      <c r="J16" s="6" t="s">
        <v>28</v>
      </c>
      <c r="K16" s="6" t="s">
        <v>29</v>
      </c>
      <c r="L16" s="6" t="s">
        <v>30</v>
      </c>
      <c r="M16" s="6" t="s">
        <v>27</v>
      </c>
      <c r="N16" s="6" t="s">
        <v>28</v>
      </c>
      <c r="O16" s="6" t="s">
        <v>29</v>
      </c>
      <c r="P16" s="6" t="s">
        <v>30</v>
      </c>
      <c r="Q16" s="6" t="s">
        <v>27</v>
      </c>
      <c r="R16" s="6" t="s">
        <v>28</v>
      </c>
      <c r="S16" s="6" t="s">
        <v>29</v>
      </c>
      <c r="T16" s="6" t="s">
        <v>30</v>
      </c>
      <c r="U16" s="6" t="s">
        <v>27</v>
      </c>
      <c r="V16" s="6" t="s">
        <v>28</v>
      </c>
      <c r="W16" s="6" t="s">
        <v>29</v>
      </c>
      <c r="X16" s="6" t="s">
        <v>30</v>
      </c>
      <c r="Y16" s="6" t="s">
        <v>27</v>
      </c>
      <c r="Z16" s="6" t="s">
        <v>28</v>
      </c>
      <c r="AA16" s="6" t="s">
        <v>29</v>
      </c>
      <c r="AB16" s="6" t="s">
        <v>30</v>
      </c>
      <c r="AC16" s="6" t="s">
        <v>27</v>
      </c>
      <c r="AD16" s="6" t="s">
        <v>28</v>
      </c>
      <c r="AE16" s="6" t="s">
        <v>29</v>
      </c>
      <c r="AF16" s="6" t="s">
        <v>30</v>
      </c>
      <c r="AG16" s="6" t="s">
        <v>27</v>
      </c>
      <c r="AH16" s="6" t="s">
        <v>28</v>
      </c>
      <c r="AI16" s="6" t="s">
        <v>29</v>
      </c>
      <c r="AJ16" s="6" t="s">
        <v>30</v>
      </c>
      <c r="AK16" s="6" t="s">
        <v>27</v>
      </c>
      <c r="AL16" s="6" t="s">
        <v>28</v>
      </c>
      <c r="AM16" s="6" t="s">
        <v>29</v>
      </c>
      <c r="AN16" s="6" t="s">
        <v>30</v>
      </c>
      <c r="AO16" s="6" t="s">
        <v>27</v>
      </c>
      <c r="AP16" s="6" t="s">
        <v>28</v>
      </c>
      <c r="AQ16" s="6" t="s">
        <v>29</v>
      </c>
      <c r="AR16" s="6" t="s">
        <v>30</v>
      </c>
      <c r="AS16" s="6" t="s">
        <v>27</v>
      </c>
      <c r="AT16" s="6" t="s">
        <v>28</v>
      </c>
      <c r="AU16" s="6" t="s">
        <v>29</v>
      </c>
      <c r="AV16" s="6" t="s">
        <v>30</v>
      </c>
      <c r="AW16" s="6" t="s">
        <v>27</v>
      </c>
      <c r="AX16" s="6" t="s">
        <v>28</v>
      </c>
      <c r="AY16" s="6" t="s">
        <v>29</v>
      </c>
      <c r="AZ16" s="6" t="s">
        <v>30</v>
      </c>
    </row>
    <row r="17" spans="1:52" x14ac:dyDescent="0.2">
      <c r="A17" s="7" t="s">
        <v>31</v>
      </c>
      <c r="B17" s="8" t="s">
        <v>32</v>
      </c>
      <c r="C17" s="9" t="s">
        <v>33</v>
      </c>
      <c r="D17" s="10">
        <v>11315</v>
      </c>
      <c r="E17" s="11">
        <v>75</v>
      </c>
      <c r="F17" s="12">
        <f>$B$48*D17/100</f>
        <v>67.89</v>
      </c>
      <c r="G17" s="20">
        <f>E17*100/D17</f>
        <v>0.66283694211224042</v>
      </c>
      <c r="H17" s="12">
        <f>F17-E17</f>
        <v>-7.1099999999999994</v>
      </c>
      <c r="I17" s="11">
        <v>185</v>
      </c>
      <c r="J17" s="12">
        <f>$B$49*D17/100</f>
        <v>135.78</v>
      </c>
      <c r="K17" s="14">
        <f>I17*100/D17</f>
        <v>1.6349977905435262</v>
      </c>
      <c r="L17" s="13">
        <f>J17-I17</f>
        <v>-49.22</v>
      </c>
      <c r="M17" s="11">
        <v>304</v>
      </c>
      <c r="N17" s="12">
        <f>$B$50*D17/100</f>
        <v>203.67</v>
      </c>
      <c r="O17" s="20">
        <f>M17*100/D17</f>
        <v>2.6866990720282811</v>
      </c>
      <c r="P17" s="13">
        <f>N17-M17</f>
        <v>-100.33000000000001</v>
      </c>
      <c r="Q17" s="11">
        <v>421</v>
      </c>
      <c r="R17" s="12">
        <f>$B$51*D17/100</f>
        <v>271.56</v>
      </c>
      <c r="S17" s="20">
        <f>Q17*100/D17</f>
        <v>3.720724701723376</v>
      </c>
      <c r="T17" s="13">
        <f>R17-Q17</f>
        <v>-149.44</v>
      </c>
      <c r="U17" s="11">
        <v>525</v>
      </c>
      <c r="V17" s="12">
        <f>$B$52*D17/100</f>
        <v>339.45</v>
      </c>
      <c r="W17" s="15">
        <f>U17*100/D17</f>
        <v>4.6398585947856823</v>
      </c>
      <c r="X17" s="12">
        <f>V17-U17</f>
        <v>-185.55</v>
      </c>
      <c r="Y17" s="16">
        <v>652</v>
      </c>
      <c r="Z17" s="12">
        <f>$B$53*D17/100</f>
        <v>407.34</v>
      </c>
      <c r="AA17" s="14">
        <f>Y17*100/D17</f>
        <v>5.7622624834290761</v>
      </c>
      <c r="AB17" s="12">
        <f>Z17-Y17</f>
        <v>-244.66000000000003</v>
      </c>
      <c r="AC17" s="17">
        <v>726</v>
      </c>
      <c r="AD17" s="12">
        <f>$B$54*D17/100</f>
        <v>475.23</v>
      </c>
      <c r="AE17" s="14">
        <f>AC17*100/D17</f>
        <v>6.4162615996464867</v>
      </c>
      <c r="AF17" s="12">
        <f>AD17-AC17</f>
        <v>-250.76999999999998</v>
      </c>
      <c r="AG17" s="17"/>
      <c r="AH17" s="10">
        <f>$B$55*D17/100</f>
        <v>543.12</v>
      </c>
      <c r="AI17" s="18">
        <f>AG17*100/D17</f>
        <v>0</v>
      </c>
      <c r="AJ17" s="12">
        <f>AH17-AG17</f>
        <v>543.12</v>
      </c>
      <c r="AK17" s="17"/>
      <c r="AL17" s="10">
        <f>$B$56*D17/100</f>
        <v>611.0100000000001</v>
      </c>
      <c r="AM17" s="19">
        <f>AK17*100/D17</f>
        <v>0</v>
      </c>
      <c r="AN17" s="12">
        <f>AL17-AK17</f>
        <v>611.0100000000001</v>
      </c>
      <c r="AO17" s="17"/>
      <c r="AP17" s="10">
        <f>$B$57*D17/100</f>
        <v>678.9</v>
      </c>
      <c r="AQ17" s="19">
        <f>AO17*100/D17</f>
        <v>0</v>
      </c>
      <c r="AR17" s="12">
        <f>AP17-AO17</f>
        <v>678.9</v>
      </c>
      <c r="AS17" s="17"/>
      <c r="AT17" s="10">
        <f>$B$58*D17/100</f>
        <v>735.47500000000002</v>
      </c>
      <c r="AU17" s="14">
        <f>AS17*100/D17</f>
        <v>0</v>
      </c>
      <c r="AV17" s="12">
        <f>AT17-AS17</f>
        <v>735.47500000000002</v>
      </c>
      <c r="AW17" s="17"/>
      <c r="AX17" s="10">
        <f>$B$59*D17/100</f>
        <v>792.05</v>
      </c>
      <c r="AY17" s="14">
        <f>AW17*100/D17</f>
        <v>0</v>
      </c>
      <c r="AZ17" s="12">
        <f>AX17-AW17</f>
        <v>792.05</v>
      </c>
    </row>
    <row r="18" spans="1:52" x14ac:dyDescent="0.2">
      <c r="A18" s="7" t="s">
        <v>31</v>
      </c>
      <c r="B18" s="8" t="s">
        <v>34</v>
      </c>
      <c r="C18" s="9" t="s">
        <v>35</v>
      </c>
      <c r="D18" s="10">
        <v>3036</v>
      </c>
      <c r="E18" s="11">
        <v>59</v>
      </c>
      <c r="F18" s="12">
        <f t="shared" ref="F18:F41" si="0">$B$48*D18/100</f>
        <v>18.215999999999998</v>
      </c>
      <c r="G18" s="20">
        <f t="shared" ref="G18:G43" si="1">E18*100/D18</f>
        <v>1.9433465085638999</v>
      </c>
      <c r="H18" s="12">
        <f t="shared" ref="H18:H41" si="2">F18-E18</f>
        <v>-40.784000000000006</v>
      </c>
      <c r="I18" s="11">
        <v>146</v>
      </c>
      <c r="J18" s="12">
        <f t="shared" ref="J18:J41" si="3">$B$49*D18/100</f>
        <v>36.431999999999995</v>
      </c>
      <c r="K18" s="14">
        <f t="shared" ref="K18:K43" si="4">I18*100/D18</f>
        <v>4.8089591567852441</v>
      </c>
      <c r="L18" s="13">
        <f t="shared" ref="L18:L41" si="5">J18-I18</f>
        <v>-109.56800000000001</v>
      </c>
      <c r="M18" s="11">
        <v>179</v>
      </c>
      <c r="N18" s="12">
        <f t="shared" ref="N18:N41" si="6">$B$50*D18/100</f>
        <v>54.648000000000003</v>
      </c>
      <c r="O18" s="20">
        <f t="shared" ref="O18:O43" si="7">M18*100/D18</f>
        <v>5.895915678524374</v>
      </c>
      <c r="P18" s="13">
        <f t="shared" ref="P18:P41" si="8">N18-M18</f>
        <v>-124.352</v>
      </c>
      <c r="Q18" s="11">
        <v>200</v>
      </c>
      <c r="R18" s="12">
        <f t="shared" ref="R18:R41" si="9">$B$51*D18/100</f>
        <v>72.86399999999999</v>
      </c>
      <c r="S18" s="20">
        <f t="shared" ref="S18:S43" si="10">Q18*100/D18</f>
        <v>6.587615283267457</v>
      </c>
      <c r="T18" s="13">
        <f t="shared" ref="T18:T41" si="11">R18-Q18</f>
        <v>-127.13600000000001</v>
      </c>
      <c r="U18" s="11">
        <v>271</v>
      </c>
      <c r="V18" s="12">
        <f t="shared" ref="V18:V41" si="12">$B$52*D18/100</f>
        <v>91.08</v>
      </c>
      <c r="W18" s="21">
        <f t="shared" ref="W18:W41" si="13">U18*100/D18</f>
        <v>8.9262187088274043</v>
      </c>
      <c r="X18" s="12">
        <f t="shared" ref="X18:X41" si="14">V18-U18</f>
        <v>-179.92000000000002</v>
      </c>
      <c r="Y18" s="16">
        <v>311</v>
      </c>
      <c r="Z18" s="12">
        <f t="shared" ref="Z18:Z41" si="15">$B$53*D18/100</f>
        <v>109.29600000000001</v>
      </c>
      <c r="AA18" s="20">
        <f t="shared" ref="AA18:AA43" si="16">Y18*100/D18</f>
        <v>10.243741765480896</v>
      </c>
      <c r="AB18" s="12">
        <f t="shared" ref="AB18:AB41" si="17">Z18-Y18</f>
        <v>-201.70400000000001</v>
      </c>
      <c r="AC18" s="17">
        <v>348</v>
      </c>
      <c r="AD18" s="12">
        <f t="shared" ref="AD18:AD41" si="18">$B$54*D18/100</f>
        <v>127.512</v>
      </c>
      <c r="AE18" s="20">
        <f t="shared" ref="AE18:AE41" si="19">AC18*100/D18</f>
        <v>11.462450592885375</v>
      </c>
      <c r="AF18" s="12">
        <f t="shared" ref="AF18:AF41" si="20">AD18-AC18</f>
        <v>-220.488</v>
      </c>
      <c r="AG18" s="17"/>
      <c r="AH18" s="10">
        <f t="shared" ref="AH18:AH41" si="21">$B$55*D18/100</f>
        <v>145.72799999999998</v>
      </c>
      <c r="AI18" s="18">
        <f t="shared" ref="AI18:AI43" si="22">AG18*100/D18</f>
        <v>0</v>
      </c>
      <c r="AJ18" s="12">
        <f t="shared" ref="AJ18:AJ41" si="23">AH18-AG18</f>
        <v>145.72799999999998</v>
      </c>
      <c r="AK18" s="17"/>
      <c r="AL18" s="10">
        <f t="shared" ref="AL18:AL41" si="24">$B$56*D18/100</f>
        <v>163.94400000000002</v>
      </c>
      <c r="AM18" s="19">
        <f t="shared" ref="AM18:AM43" si="25">AK18*100/D18</f>
        <v>0</v>
      </c>
      <c r="AN18" s="12">
        <f t="shared" ref="AN18:AN41" si="26">AL18-AK18</f>
        <v>163.94400000000002</v>
      </c>
      <c r="AO18" s="17"/>
      <c r="AP18" s="10">
        <f t="shared" ref="AP18:AP41" si="27">$B$57*D18/100</f>
        <v>182.16</v>
      </c>
      <c r="AQ18" s="19">
        <f t="shared" ref="AQ18:AQ43" si="28">AO18*100/D18</f>
        <v>0</v>
      </c>
      <c r="AR18" s="12">
        <f t="shared" ref="AR18:AR41" si="29">AP18-AO18</f>
        <v>182.16</v>
      </c>
      <c r="AS18" s="17"/>
      <c r="AT18" s="10">
        <f t="shared" ref="AT18:AT41" si="30">$B$58*D18/100</f>
        <v>197.34</v>
      </c>
      <c r="AU18" s="20">
        <f t="shared" ref="AU18:AU43" si="31">AS18*100/D18</f>
        <v>0</v>
      </c>
      <c r="AV18" s="12">
        <f t="shared" ref="AV18:AV41" si="32">AT18-AS18</f>
        <v>197.34</v>
      </c>
      <c r="AW18" s="17"/>
      <c r="AX18" s="10">
        <f t="shared" ref="AX18:AX41" si="33">$B$59*D18/100</f>
        <v>212.52</v>
      </c>
      <c r="AY18" s="20">
        <f t="shared" ref="AY18:AY41" si="34">AW18*100/D18</f>
        <v>0</v>
      </c>
      <c r="AZ18" s="12">
        <f t="shared" ref="AZ18:AZ41" si="35">AX18-AW18</f>
        <v>212.52</v>
      </c>
    </row>
    <row r="19" spans="1:52" x14ac:dyDescent="0.2">
      <c r="A19" s="7" t="s">
        <v>31</v>
      </c>
      <c r="B19" s="8" t="s">
        <v>36</v>
      </c>
      <c r="C19" s="9" t="s">
        <v>37</v>
      </c>
      <c r="D19" s="10">
        <v>4288</v>
      </c>
      <c r="E19" s="11">
        <v>9</v>
      </c>
      <c r="F19" s="12">
        <f t="shared" si="0"/>
        <v>25.727999999999998</v>
      </c>
      <c r="G19" s="20">
        <f t="shared" si="1"/>
        <v>0.20988805970149255</v>
      </c>
      <c r="H19" s="12">
        <f t="shared" si="2"/>
        <v>16.727999999999998</v>
      </c>
      <c r="I19" s="11">
        <v>44</v>
      </c>
      <c r="J19" s="12">
        <f t="shared" si="3"/>
        <v>51.455999999999996</v>
      </c>
      <c r="K19" s="14">
        <f t="shared" si="4"/>
        <v>1.0261194029850746</v>
      </c>
      <c r="L19" s="13">
        <f t="shared" si="5"/>
        <v>7.455999999999996</v>
      </c>
      <c r="M19" s="11">
        <v>84</v>
      </c>
      <c r="N19" s="12">
        <f t="shared" si="6"/>
        <v>77.184000000000012</v>
      </c>
      <c r="O19" s="20">
        <f t="shared" si="7"/>
        <v>1.958955223880597</v>
      </c>
      <c r="P19" s="13">
        <f t="shared" si="8"/>
        <v>-6.8159999999999883</v>
      </c>
      <c r="Q19" s="11">
        <v>89</v>
      </c>
      <c r="R19" s="12">
        <f t="shared" si="9"/>
        <v>102.91199999999999</v>
      </c>
      <c r="S19" s="20">
        <f t="shared" si="10"/>
        <v>2.0755597014925371</v>
      </c>
      <c r="T19" s="13">
        <f t="shared" si="11"/>
        <v>13.911999999999992</v>
      </c>
      <c r="U19" s="11">
        <v>138</v>
      </c>
      <c r="V19" s="12">
        <f t="shared" si="12"/>
        <v>128.63999999999999</v>
      </c>
      <c r="W19" s="21">
        <f t="shared" si="13"/>
        <v>3.2182835820895521</v>
      </c>
      <c r="X19" s="12">
        <f t="shared" si="14"/>
        <v>-9.3600000000000136</v>
      </c>
      <c r="Y19" s="16">
        <v>232</v>
      </c>
      <c r="Z19" s="12">
        <f t="shared" si="15"/>
        <v>154.36800000000002</v>
      </c>
      <c r="AA19" s="20">
        <f t="shared" si="16"/>
        <v>5.41044776119403</v>
      </c>
      <c r="AB19" s="12">
        <f t="shared" si="17"/>
        <v>-77.631999999999977</v>
      </c>
      <c r="AC19" s="17">
        <v>256</v>
      </c>
      <c r="AD19" s="12">
        <f t="shared" si="18"/>
        <v>180.09600000000003</v>
      </c>
      <c r="AE19" s="20">
        <f t="shared" si="19"/>
        <v>5.9701492537313436</v>
      </c>
      <c r="AF19" s="12">
        <f t="shared" si="20"/>
        <v>-75.903999999999968</v>
      </c>
      <c r="AG19" s="17"/>
      <c r="AH19" s="10">
        <f t="shared" si="21"/>
        <v>205.82399999999998</v>
      </c>
      <c r="AI19" s="18">
        <f t="shared" si="22"/>
        <v>0</v>
      </c>
      <c r="AJ19" s="12">
        <f t="shared" si="23"/>
        <v>205.82399999999998</v>
      </c>
      <c r="AK19" s="17"/>
      <c r="AL19" s="10">
        <f t="shared" si="24"/>
        <v>231.55200000000002</v>
      </c>
      <c r="AM19" s="19">
        <f t="shared" si="25"/>
        <v>0</v>
      </c>
      <c r="AN19" s="12">
        <f t="shared" si="26"/>
        <v>231.55200000000002</v>
      </c>
      <c r="AO19" s="17"/>
      <c r="AP19" s="10">
        <f t="shared" si="27"/>
        <v>257.27999999999997</v>
      </c>
      <c r="AQ19" s="19">
        <f t="shared" si="28"/>
        <v>0</v>
      </c>
      <c r="AR19" s="12">
        <f t="shared" si="29"/>
        <v>257.27999999999997</v>
      </c>
      <c r="AS19" s="17"/>
      <c r="AT19" s="10">
        <f t="shared" si="30"/>
        <v>278.72000000000003</v>
      </c>
      <c r="AU19" s="20">
        <f t="shared" si="31"/>
        <v>0</v>
      </c>
      <c r="AV19" s="12">
        <f t="shared" si="32"/>
        <v>278.72000000000003</v>
      </c>
      <c r="AW19" s="17"/>
      <c r="AX19" s="10">
        <f t="shared" si="33"/>
        <v>300.16000000000003</v>
      </c>
      <c r="AY19" s="20">
        <f t="shared" si="34"/>
        <v>0</v>
      </c>
      <c r="AZ19" s="12">
        <f t="shared" si="35"/>
        <v>300.16000000000003</v>
      </c>
    </row>
    <row r="20" spans="1:52" x14ac:dyDescent="0.2">
      <c r="A20" s="7" t="s">
        <v>31</v>
      </c>
      <c r="B20" s="8" t="s">
        <v>38</v>
      </c>
      <c r="C20" s="9" t="s">
        <v>39</v>
      </c>
      <c r="D20" s="10">
        <v>324</v>
      </c>
      <c r="E20" s="11">
        <v>4</v>
      </c>
      <c r="F20" s="12">
        <f t="shared" si="0"/>
        <v>1.944</v>
      </c>
      <c r="G20" s="20">
        <f t="shared" si="1"/>
        <v>1.2345679012345678</v>
      </c>
      <c r="H20" s="12">
        <f t="shared" si="2"/>
        <v>-2.056</v>
      </c>
      <c r="I20" s="11">
        <v>12</v>
      </c>
      <c r="J20" s="12">
        <f t="shared" si="3"/>
        <v>3.8879999999999999</v>
      </c>
      <c r="K20" s="14">
        <f t="shared" si="4"/>
        <v>3.7037037037037037</v>
      </c>
      <c r="L20" s="13">
        <f t="shared" si="5"/>
        <v>-8.1120000000000001</v>
      </c>
      <c r="M20" s="11">
        <v>14</v>
      </c>
      <c r="N20" s="12">
        <f t="shared" si="6"/>
        <v>5.8320000000000007</v>
      </c>
      <c r="O20" s="20">
        <f t="shared" si="7"/>
        <v>4.3209876543209873</v>
      </c>
      <c r="P20" s="13">
        <f t="shared" si="8"/>
        <v>-8.1679999999999993</v>
      </c>
      <c r="Q20" s="11">
        <v>15</v>
      </c>
      <c r="R20" s="12">
        <f t="shared" si="9"/>
        <v>7.7759999999999998</v>
      </c>
      <c r="S20" s="20">
        <f t="shared" si="10"/>
        <v>4.6296296296296298</v>
      </c>
      <c r="T20" s="13">
        <f t="shared" si="11"/>
        <v>-7.2240000000000002</v>
      </c>
      <c r="U20" s="11">
        <v>17</v>
      </c>
      <c r="V20" s="12">
        <f t="shared" si="12"/>
        <v>9.7200000000000006</v>
      </c>
      <c r="W20" s="21">
        <f>U20*100/D20</f>
        <v>5.2469135802469138</v>
      </c>
      <c r="X20" s="12">
        <f t="shared" si="14"/>
        <v>-7.2799999999999994</v>
      </c>
      <c r="Y20" s="16">
        <v>26</v>
      </c>
      <c r="Z20" s="12">
        <f t="shared" si="15"/>
        <v>11.664000000000001</v>
      </c>
      <c r="AA20" s="20">
        <f>Y20*100/D20</f>
        <v>8.0246913580246915</v>
      </c>
      <c r="AB20" s="12">
        <f t="shared" si="17"/>
        <v>-14.335999999999999</v>
      </c>
      <c r="AC20" s="17">
        <v>30</v>
      </c>
      <c r="AD20" s="12">
        <f t="shared" si="18"/>
        <v>13.607999999999999</v>
      </c>
      <c r="AE20" s="20">
        <f t="shared" si="19"/>
        <v>9.2592592592592595</v>
      </c>
      <c r="AF20" s="12">
        <f t="shared" si="20"/>
        <v>-16.392000000000003</v>
      </c>
      <c r="AG20" s="17"/>
      <c r="AH20" s="10">
        <f t="shared" si="21"/>
        <v>15.552</v>
      </c>
      <c r="AI20" s="18">
        <f t="shared" si="22"/>
        <v>0</v>
      </c>
      <c r="AJ20" s="12">
        <f t="shared" si="23"/>
        <v>15.552</v>
      </c>
      <c r="AK20" s="17"/>
      <c r="AL20" s="10">
        <f t="shared" si="24"/>
        <v>17.496000000000002</v>
      </c>
      <c r="AM20" s="19">
        <f t="shared" si="25"/>
        <v>0</v>
      </c>
      <c r="AN20" s="12">
        <f t="shared" si="26"/>
        <v>17.496000000000002</v>
      </c>
      <c r="AO20" s="17"/>
      <c r="AP20" s="10">
        <f t="shared" si="27"/>
        <v>19.440000000000001</v>
      </c>
      <c r="AQ20" s="19">
        <f t="shared" si="28"/>
        <v>0</v>
      </c>
      <c r="AR20" s="12">
        <f t="shared" si="29"/>
        <v>19.440000000000001</v>
      </c>
      <c r="AS20" s="17"/>
      <c r="AT20" s="10">
        <f t="shared" si="30"/>
        <v>21.06</v>
      </c>
      <c r="AU20" s="20">
        <f t="shared" si="31"/>
        <v>0</v>
      </c>
      <c r="AV20" s="12">
        <f t="shared" si="32"/>
        <v>21.06</v>
      </c>
      <c r="AW20" s="17"/>
      <c r="AX20" s="10">
        <f t="shared" si="33"/>
        <v>22.68</v>
      </c>
      <c r="AY20" s="20">
        <f t="shared" si="34"/>
        <v>0</v>
      </c>
      <c r="AZ20" s="12">
        <f t="shared" si="35"/>
        <v>22.68</v>
      </c>
    </row>
    <row r="21" spans="1:52" x14ac:dyDescent="0.2">
      <c r="A21" s="7" t="s">
        <v>31</v>
      </c>
      <c r="B21" s="8" t="s">
        <v>40</v>
      </c>
      <c r="C21" s="9" t="s">
        <v>41</v>
      </c>
      <c r="D21" s="10">
        <v>979</v>
      </c>
      <c r="E21" s="11">
        <v>9</v>
      </c>
      <c r="F21" s="12">
        <f t="shared" si="0"/>
        <v>5.8739999999999997</v>
      </c>
      <c r="G21" s="20">
        <f t="shared" si="1"/>
        <v>0.91930541368743612</v>
      </c>
      <c r="H21" s="12">
        <f t="shared" si="2"/>
        <v>-3.1260000000000003</v>
      </c>
      <c r="I21" s="11">
        <v>20</v>
      </c>
      <c r="J21" s="12">
        <f t="shared" si="3"/>
        <v>11.747999999999999</v>
      </c>
      <c r="K21" s="14">
        <f t="shared" si="4"/>
        <v>2.0429009193054135</v>
      </c>
      <c r="L21" s="13">
        <f t="shared" si="5"/>
        <v>-8.2520000000000007</v>
      </c>
      <c r="M21" s="11">
        <v>34</v>
      </c>
      <c r="N21" s="12">
        <f t="shared" si="6"/>
        <v>17.622</v>
      </c>
      <c r="O21" s="20">
        <f t="shared" si="7"/>
        <v>3.4729315628192032</v>
      </c>
      <c r="P21" s="13">
        <f t="shared" si="8"/>
        <v>-16.378</v>
      </c>
      <c r="Q21" s="11">
        <v>42</v>
      </c>
      <c r="R21" s="12">
        <f t="shared" si="9"/>
        <v>23.495999999999999</v>
      </c>
      <c r="S21" s="20">
        <f t="shared" si="10"/>
        <v>4.2900919305413687</v>
      </c>
      <c r="T21" s="13">
        <f t="shared" si="11"/>
        <v>-18.504000000000001</v>
      </c>
      <c r="U21" s="11">
        <v>49</v>
      </c>
      <c r="V21" s="12">
        <f t="shared" si="12"/>
        <v>29.37</v>
      </c>
      <c r="W21" s="21">
        <f t="shared" si="13"/>
        <v>5.0051072522982638</v>
      </c>
      <c r="X21" s="12">
        <f t="shared" si="14"/>
        <v>-19.63</v>
      </c>
      <c r="Y21" s="16">
        <v>52</v>
      </c>
      <c r="Z21" s="12">
        <f t="shared" si="15"/>
        <v>35.244</v>
      </c>
      <c r="AA21" s="20">
        <f t="shared" si="16"/>
        <v>5.3115423901940755</v>
      </c>
      <c r="AB21" s="12">
        <f t="shared" si="17"/>
        <v>-16.756</v>
      </c>
      <c r="AC21" s="17">
        <v>74</v>
      </c>
      <c r="AD21" s="12">
        <f t="shared" si="18"/>
        <v>41.118000000000002</v>
      </c>
      <c r="AE21" s="20">
        <f t="shared" si="19"/>
        <v>7.5587334014300307</v>
      </c>
      <c r="AF21" s="12">
        <f t="shared" si="20"/>
        <v>-32.881999999999998</v>
      </c>
      <c r="AG21" s="17"/>
      <c r="AH21" s="10">
        <f t="shared" si="21"/>
        <v>46.991999999999997</v>
      </c>
      <c r="AI21" s="18">
        <f t="shared" si="22"/>
        <v>0</v>
      </c>
      <c r="AJ21" s="12">
        <f t="shared" si="23"/>
        <v>46.991999999999997</v>
      </c>
      <c r="AK21" s="17"/>
      <c r="AL21" s="10">
        <f t="shared" si="24"/>
        <v>52.866000000000007</v>
      </c>
      <c r="AM21" s="19">
        <f t="shared" si="25"/>
        <v>0</v>
      </c>
      <c r="AN21" s="12">
        <f t="shared" si="26"/>
        <v>52.866000000000007</v>
      </c>
      <c r="AO21" s="17"/>
      <c r="AP21" s="10">
        <f t="shared" si="27"/>
        <v>58.74</v>
      </c>
      <c r="AQ21" s="19">
        <f t="shared" si="28"/>
        <v>0</v>
      </c>
      <c r="AR21" s="12">
        <f t="shared" si="29"/>
        <v>58.74</v>
      </c>
      <c r="AS21" s="17"/>
      <c r="AT21" s="10">
        <f t="shared" si="30"/>
        <v>63.634999999999998</v>
      </c>
      <c r="AU21" s="20">
        <f t="shared" si="31"/>
        <v>0</v>
      </c>
      <c r="AV21" s="12">
        <f t="shared" si="32"/>
        <v>63.634999999999998</v>
      </c>
      <c r="AW21" s="17"/>
      <c r="AX21" s="10">
        <f t="shared" si="33"/>
        <v>68.53</v>
      </c>
      <c r="AY21" s="20">
        <f t="shared" si="34"/>
        <v>0</v>
      </c>
      <c r="AZ21" s="12">
        <f t="shared" si="35"/>
        <v>68.53</v>
      </c>
    </row>
    <row r="22" spans="1:52" x14ac:dyDescent="0.2">
      <c r="A22" s="7" t="s">
        <v>31</v>
      </c>
      <c r="B22" s="8" t="s">
        <v>42</v>
      </c>
      <c r="C22" s="9" t="s">
        <v>43</v>
      </c>
      <c r="D22" s="10">
        <v>620</v>
      </c>
      <c r="E22" s="11">
        <v>8</v>
      </c>
      <c r="F22" s="12">
        <f t="shared" si="0"/>
        <v>3.72</v>
      </c>
      <c r="G22" s="20">
        <f t="shared" si="1"/>
        <v>1.2903225806451613</v>
      </c>
      <c r="H22" s="12">
        <f t="shared" si="2"/>
        <v>-4.2799999999999994</v>
      </c>
      <c r="I22" s="11">
        <v>19</v>
      </c>
      <c r="J22" s="12">
        <f t="shared" si="3"/>
        <v>7.44</v>
      </c>
      <c r="K22" s="14">
        <f t="shared" si="4"/>
        <v>3.064516129032258</v>
      </c>
      <c r="L22" s="13">
        <f t="shared" si="5"/>
        <v>-11.559999999999999</v>
      </c>
      <c r="M22" s="11">
        <v>25</v>
      </c>
      <c r="N22" s="12">
        <f t="shared" si="6"/>
        <v>11.16</v>
      </c>
      <c r="O22" s="20">
        <f t="shared" si="7"/>
        <v>4.032258064516129</v>
      </c>
      <c r="P22" s="13">
        <f t="shared" si="8"/>
        <v>-13.84</v>
      </c>
      <c r="Q22" s="11">
        <v>33</v>
      </c>
      <c r="R22" s="12">
        <f t="shared" si="9"/>
        <v>14.88</v>
      </c>
      <c r="S22" s="20">
        <f t="shared" si="10"/>
        <v>5.32258064516129</v>
      </c>
      <c r="T22" s="13">
        <f t="shared" si="11"/>
        <v>-18.119999999999997</v>
      </c>
      <c r="U22" s="11">
        <v>37</v>
      </c>
      <c r="V22" s="12">
        <f t="shared" si="12"/>
        <v>18.600000000000001</v>
      </c>
      <c r="W22" s="21">
        <f t="shared" si="13"/>
        <v>5.967741935483871</v>
      </c>
      <c r="X22" s="12">
        <f t="shared" si="14"/>
        <v>-18.399999999999999</v>
      </c>
      <c r="Y22" s="16">
        <v>56</v>
      </c>
      <c r="Z22" s="12">
        <f t="shared" si="15"/>
        <v>22.32</v>
      </c>
      <c r="AA22" s="20">
        <f t="shared" si="16"/>
        <v>9.0322580645161299</v>
      </c>
      <c r="AB22" s="12">
        <f t="shared" si="17"/>
        <v>-33.68</v>
      </c>
      <c r="AC22" s="17">
        <v>61</v>
      </c>
      <c r="AD22" s="12">
        <f t="shared" si="18"/>
        <v>26.04</v>
      </c>
      <c r="AE22" s="20">
        <f t="shared" si="19"/>
        <v>9.8387096774193541</v>
      </c>
      <c r="AF22" s="12">
        <f t="shared" si="20"/>
        <v>-34.96</v>
      </c>
      <c r="AG22" s="17"/>
      <c r="AH22" s="10">
        <f t="shared" si="21"/>
        <v>29.76</v>
      </c>
      <c r="AI22" s="18">
        <f t="shared" si="22"/>
        <v>0</v>
      </c>
      <c r="AJ22" s="12">
        <f t="shared" si="23"/>
        <v>29.76</v>
      </c>
      <c r="AK22" s="17"/>
      <c r="AL22" s="10">
        <f t="shared" si="24"/>
        <v>33.479999999999997</v>
      </c>
      <c r="AM22" s="19">
        <f t="shared" si="25"/>
        <v>0</v>
      </c>
      <c r="AN22" s="12">
        <f t="shared" si="26"/>
        <v>33.479999999999997</v>
      </c>
      <c r="AO22" s="17"/>
      <c r="AP22" s="10">
        <f t="shared" si="27"/>
        <v>37.200000000000003</v>
      </c>
      <c r="AQ22" s="19">
        <f t="shared" si="28"/>
        <v>0</v>
      </c>
      <c r="AR22" s="12">
        <f t="shared" si="29"/>
        <v>37.200000000000003</v>
      </c>
      <c r="AS22" s="17"/>
      <c r="AT22" s="10">
        <f t="shared" si="30"/>
        <v>40.299999999999997</v>
      </c>
      <c r="AU22" s="20">
        <f t="shared" si="31"/>
        <v>0</v>
      </c>
      <c r="AV22" s="12">
        <f t="shared" si="32"/>
        <v>40.299999999999997</v>
      </c>
      <c r="AW22" s="17"/>
      <c r="AX22" s="10">
        <f t="shared" si="33"/>
        <v>43.4</v>
      </c>
      <c r="AY22" s="20">
        <f t="shared" si="34"/>
        <v>0</v>
      </c>
      <c r="AZ22" s="12">
        <f t="shared" si="35"/>
        <v>43.4</v>
      </c>
    </row>
    <row r="23" spans="1:52" x14ac:dyDescent="0.2">
      <c r="A23" s="7" t="s">
        <v>31</v>
      </c>
      <c r="B23" s="8" t="s">
        <v>44</v>
      </c>
      <c r="C23" s="9" t="s">
        <v>45</v>
      </c>
      <c r="D23" s="10">
        <v>1692</v>
      </c>
      <c r="E23" s="11">
        <v>1</v>
      </c>
      <c r="F23" s="12">
        <f t="shared" si="0"/>
        <v>10.151999999999999</v>
      </c>
      <c r="G23" s="20">
        <f t="shared" si="1"/>
        <v>5.9101654846335699E-2</v>
      </c>
      <c r="H23" s="12">
        <f t="shared" si="2"/>
        <v>9.1519999999999992</v>
      </c>
      <c r="I23" s="11">
        <v>5</v>
      </c>
      <c r="J23" s="12">
        <f t="shared" si="3"/>
        <v>20.303999999999998</v>
      </c>
      <c r="K23" s="20">
        <f t="shared" si="4"/>
        <v>0.29550827423167847</v>
      </c>
      <c r="L23" s="13">
        <f t="shared" si="5"/>
        <v>15.303999999999998</v>
      </c>
      <c r="M23" s="11">
        <v>15</v>
      </c>
      <c r="N23" s="12">
        <f t="shared" si="6"/>
        <v>30.456</v>
      </c>
      <c r="O23" s="20">
        <f t="shared" si="7"/>
        <v>0.88652482269503541</v>
      </c>
      <c r="P23" s="13">
        <f t="shared" si="8"/>
        <v>15.456</v>
      </c>
      <c r="Q23" s="11">
        <v>22</v>
      </c>
      <c r="R23" s="12">
        <f t="shared" si="9"/>
        <v>40.607999999999997</v>
      </c>
      <c r="S23" s="20">
        <f t="shared" si="10"/>
        <v>1.3002364066193854</v>
      </c>
      <c r="T23" s="13">
        <f t="shared" si="11"/>
        <v>18.607999999999997</v>
      </c>
      <c r="U23" s="11">
        <v>47</v>
      </c>
      <c r="V23" s="12">
        <f t="shared" si="12"/>
        <v>50.76</v>
      </c>
      <c r="W23" s="21">
        <f t="shared" si="13"/>
        <v>2.7777777777777777</v>
      </c>
      <c r="X23" s="12">
        <f t="shared" si="14"/>
        <v>3.759999999999998</v>
      </c>
      <c r="Y23" s="16">
        <v>55</v>
      </c>
      <c r="Z23" s="12">
        <f t="shared" si="15"/>
        <v>60.911999999999999</v>
      </c>
      <c r="AA23" s="20">
        <f t="shared" si="16"/>
        <v>3.2505910165484635</v>
      </c>
      <c r="AB23" s="12">
        <f t="shared" si="17"/>
        <v>5.911999999999999</v>
      </c>
      <c r="AC23" s="17">
        <v>78</v>
      </c>
      <c r="AD23" s="12">
        <f t="shared" si="18"/>
        <v>71.064000000000007</v>
      </c>
      <c r="AE23" s="20">
        <f t="shared" si="19"/>
        <v>4.6099290780141846</v>
      </c>
      <c r="AF23" s="12">
        <f t="shared" si="20"/>
        <v>-6.9359999999999928</v>
      </c>
      <c r="AG23" s="17"/>
      <c r="AH23" s="10">
        <f t="shared" si="21"/>
        <v>81.215999999999994</v>
      </c>
      <c r="AI23" s="18">
        <f t="shared" si="22"/>
        <v>0</v>
      </c>
      <c r="AJ23" s="12">
        <f t="shared" si="23"/>
        <v>81.215999999999994</v>
      </c>
      <c r="AK23" s="17"/>
      <c r="AL23" s="10">
        <f t="shared" si="24"/>
        <v>91.368000000000009</v>
      </c>
      <c r="AM23" s="19">
        <f t="shared" si="25"/>
        <v>0</v>
      </c>
      <c r="AN23" s="12">
        <f t="shared" si="26"/>
        <v>91.368000000000009</v>
      </c>
      <c r="AO23" s="17"/>
      <c r="AP23" s="10">
        <f t="shared" si="27"/>
        <v>101.52</v>
      </c>
      <c r="AQ23" s="19">
        <f t="shared" si="28"/>
        <v>0</v>
      </c>
      <c r="AR23" s="12">
        <f t="shared" si="29"/>
        <v>101.52</v>
      </c>
      <c r="AS23" s="17"/>
      <c r="AT23" s="10">
        <f t="shared" si="30"/>
        <v>109.98</v>
      </c>
      <c r="AU23" s="20">
        <f t="shared" si="31"/>
        <v>0</v>
      </c>
      <c r="AV23" s="12">
        <f t="shared" si="32"/>
        <v>109.98</v>
      </c>
      <c r="AW23" s="17"/>
      <c r="AX23" s="10">
        <f t="shared" si="33"/>
        <v>118.44</v>
      </c>
      <c r="AY23" s="20">
        <f t="shared" si="34"/>
        <v>0</v>
      </c>
      <c r="AZ23" s="12">
        <f t="shared" si="35"/>
        <v>118.44</v>
      </c>
    </row>
    <row r="24" spans="1:52" x14ac:dyDescent="0.2">
      <c r="A24" s="7" t="s">
        <v>31</v>
      </c>
      <c r="B24" s="8" t="s">
        <v>46</v>
      </c>
      <c r="C24" s="9" t="s">
        <v>47</v>
      </c>
      <c r="D24" s="10">
        <v>844</v>
      </c>
      <c r="E24" s="11">
        <v>2</v>
      </c>
      <c r="F24" s="12">
        <f t="shared" si="0"/>
        <v>5.0640000000000001</v>
      </c>
      <c r="G24" s="20">
        <f t="shared" si="1"/>
        <v>0.23696682464454977</v>
      </c>
      <c r="H24" s="12">
        <f t="shared" si="2"/>
        <v>3.0640000000000001</v>
      </c>
      <c r="I24" s="11">
        <v>6</v>
      </c>
      <c r="J24" s="12">
        <f t="shared" si="3"/>
        <v>10.128</v>
      </c>
      <c r="K24" s="20">
        <f t="shared" si="4"/>
        <v>0.7109004739336493</v>
      </c>
      <c r="L24" s="13">
        <f t="shared" si="5"/>
        <v>4.1280000000000001</v>
      </c>
      <c r="M24" s="11">
        <v>11</v>
      </c>
      <c r="N24" s="12">
        <f t="shared" si="6"/>
        <v>15.192</v>
      </c>
      <c r="O24" s="20">
        <f t="shared" si="7"/>
        <v>1.3033175355450237</v>
      </c>
      <c r="P24" s="13">
        <f t="shared" si="8"/>
        <v>4.1920000000000002</v>
      </c>
      <c r="Q24" s="11">
        <v>18</v>
      </c>
      <c r="R24" s="12">
        <f t="shared" si="9"/>
        <v>20.256</v>
      </c>
      <c r="S24" s="20">
        <f t="shared" si="10"/>
        <v>2.1327014218009479</v>
      </c>
      <c r="T24" s="13">
        <f t="shared" si="11"/>
        <v>2.2560000000000002</v>
      </c>
      <c r="U24" s="11">
        <v>18</v>
      </c>
      <c r="V24" s="12">
        <f t="shared" si="12"/>
        <v>25.32</v>
      </c>
      <c r="W24" s="21">
        <f t="shared" si="13"/>
        <v>2.1327014218009479</v>
      </c>
      <c r="X24" s="12">
        <f t="shared" si="14"/>
        <v>7.32</v>
      </c>
      <c r="Y24" s="16">
        <v>28</v>
      </c>
      <c r="Z24" s="12">
        <f t="shared" si="15"/>
        <v>30.384</v>
      </c>
      <c r="AA24" s="20">
        <f t="shared" si="16"/>
        <v>3.3175355450236967</v>
      </c>
      <c r="AB24" s="12">
        <f t="shared" si="17"/>
        <v>2.3840000000000003</v>
      </c>
      <c r="AC24" s="17">
        <v>43</v>
      </c>
      <c r="AD24" s="12">
        <f t="shared" si="18"/>
        <v>35.448</v>
      </c>
      <c r="AE24" s="20">
        <f t="shared" si="19"/>
        <v>5.0947867298578196</v>
      </c>
      <c r="AF24" s="12">
        <f t="shared" si="20"/>
        <v>-7.5519999999999996</v>
      </c>
      <c r="AG24" s="17"/>
      <c r="AH24" s="10">
        <f t="shared" si="21"/>
        <v>40.512</v>
      </c>
      <c r="AI24" s="18">
        <f t="shared" si="22"/>
        <v>0</v>
      </c>
      <c r="AJ24" s="12">
        <f t="shared" si="23"/>
        <v>40.512</v>
      </c>
      <c r="AK24" s="17"/>
      <c r="AL24" s="10">
        <f t="shared" si="24"/>
        <v>45.576000000000001</v>
      </c>
      <c r="AM24" s="19">
        <f t="shared" si="25"/>
        <v>0</v>
      </c>
      <c r="AN24" s="12">
        <f t="shared" si="26"/>
        <v>45.576000000000001</v>
      </c>
      <c r="AO24" s="17"/>
      <c r="AP24" s="10">
        <f t="shared" si="27"/>
        <v>50.64</v>
      </c>
      <c r="AQ24" s="19">
        <f t="shared" si="28"/>
        <v>0</v>
      </c>
      <c r="AR24" s="12">
        <f t="shared" si="29"/>
        <v>50.64</v>
      </c>
      <c r="AS24" s="17"/>
      <c r="AT24" s="10">
        <f t="shared" si="30"/>
        <v>54.86</v>
      </c>
      <c r="AU24" s="20">
        <f t="shared" si="31"/>
        <v>0</v>
      </c>
      <c r="AV24" s="12">
        <f t="shared" si="32"/>
        <v>54.86</v>
      </c>
      <c r="AW24" s="17"/>
      <c r="AX24" s="10">
        <f t="shared" si="33"/>
        <v>59.08</v>
      </c>
      <c r="AY24" s="20">
        <f t="shared" si="34"/>
        <v>0</v>
      </c>
      <c r="AZ24" s="12">
        <f t="shared" si="35"/>
        <v>59.08</v>
      </c>
    </row>
    <row r="25" spans="1:52" x14ac:dyDescent="0.2">
      <c r="A25" s="7" t="s">
        <v>31</v>
      </c>
      <c r="B25" s="8" t="s">
        <v>48</v>
      </c>
      <c r="C25" s="9" t="s">
        <v>49</v>
      </c>
      <c r="D25" s="10">
        <v>433</v>
      </c>
      <c r="E25" s="11">
        <v>0</v>
      </c>
      <c r="F25" s="12">
        <f t="shared" si="0"/>
        <v>2.5980000000000003</v>
      </c>
      <c r="G25" s="20">
        <f t="shared" si="1"/>
        <v>0</v>
      </c>
      <c r="H25" s="12">
        <f t="shared" si="2"/>
        <v>2.5980000000000003</v>
      </c>
      <c r="I25" s="11">
        <v>1</v>
      </c>
      <c r="J25" s="12">
        <f t="shared" si="3"/>
        <v>5.1960000000000006</v>
      </c>
      <c r="K25" s="20">
        <f t="shared" si="4"/>
        <v>0.23094688221709006</v>
      </c>
      <c r="L25" s="13">
        <f t="shared" si="5"/>
        <v>4.1960000000000006</v>
      </c>
      <c r="M25" s="11">
        <v>6</v>
      </c>
      <c r="N25" s="12">
        <f t="shared" si="6"/>
        <v>7.7939999999999996</v>
      </c>
      <c r="O25" s="20">
        <f t="shared" si="7"/>
        <v>1.3856812933025404</v>
      </c>
      <c r="P25" s="13">
        <f t="shared" si="8"/>
        <v>1.7939999999999996</v>
      </c>
      <c r="Q25" s="11">
        <v>9</v>
      </c>
      <c r="R25" s="12">
        <f t="shared" si="9"/>
        <v>10.392000000000001</v>
      </c>
      <c r="S25" s="20">
        <f t="shared" si="10"/>
        <v>2.0785219399538106</v>
      </c>
      <c r="T25" s="13">
        <f t="shared" si="11"/>
        <v>1.3920000000000012</v>
      </c>
      <c r="U25" s="11">
        <v>9</v>
      </c>
      <c r="V25" s="12">
        <f t="shared" si="12"/>
        <v>12.99</v>
      </c>
      <c r="W25" s="21">
        <f t="shared" si="13"/>
        <v>2.0785219399538106</v>
      </c>
      <c r="X25" s="12">
        <f t="shared" si="14"/>
        <v>3.99</v>
      </c>
      <c r="Y25" s="16">
        <v>20</v>
      </c>
      <c r="Z25" s="12">
        <f t="shared" si="15"/>
        <v>15.587999999999999</v>
      </c>
      <c r="AA25" s="20">
        <f t="shared" si="16"/>
        <v>4.6189376443418011</v>
      </c>
      <c r="AB25" s="12">
        <f t="shared" si="17"/>
        <v>-4.4120000000000008</v>
      </c>
      <c r="AC25" s="17">
        <v>25</v>
      </c>
      <c r="AD25" s="12">
        <f t="shared" si="18"/>
        <v>18.186</v>
      </c>
      <c r="AE25" s="20">
        <f t="shared" si="19"/>
        <v>5.7736720554272516</v>
      </c>
      <c r="AF25" s="12">
        <f t="shared" si="20"/>
        <v>-6.8140000000000001</v>
      </c>
      <c r="AG25" s="17"/>
      <c r="AH25" s="10">
        <f t="shared" si="21"/>
        <v>20.784000000000002</v>
      </c>
      <c r="AI25" s="18">
        <f t="shared" si="22"/>
        <v>0</v>
      </c>
      <c r="AJ25" s="12">
        <f t="shared" si="23"/>
        <v>20.784000000000002</v>
      </c>
      <c r="AK25" s="17"/>
      <c r="AL25" s="10">
        <f t="shared" si="24"/>
        <v>23.382000000000001</v>
      </c>
      <c r="AM25" s="19">
        <f t="shared" si="25"/>
        <v>0</v>
      </c>
      <c r="AN25" s="12">
        <f t="shared" si="26"/>
        <v>23.382000000000001</v>
      </c>
      <c r="AO25" s="17"/>
      <c r="AP25" s="10">
        <f t="shared" si="27"/>
        <v>25.98</v>
      </c>
      <c r="AQ25" s="19">
        <f t="shared" si="28"/>
        <v>0</v>
      </c>
      <c r="AR25" s="12">
        <f t="shared" si="29"/>
        <v>25.98</v>
      </c>
      <c r="AS25" s="17"/>
      <c r="AT25" s="10">
        <f t="shared" si="30"/>
        <v>28.145</v>
      </c>
      <c r="AU25" s="20">
        <f t="shared" si="31"/>
        <v>0</v>
      </c>
      <c r="AV25" s="12">
        <f t="shared" si="32"/>
        <v>28.145</v>
      </c>
      <c r="AW25" s="17"/>
      <c r="AX25" s="10">
        <f t="shared" si="33"/>
        <v>30.31</v>
      </c>
      <c r="AY25" s="20">
        <f t="shared" si="34"/>
        <v>0</v>
      </c>
      <c r="AZ25" s="12">
        <f t="shared" si="35"/>
        <v>30.31</v>
      </c>
    </row>
    <row r="26" spans="1:52" x14ac:dyDescent="0.2">
      <c r="A26" s="7" t="s">
        <v>31</v>
      </c>
      <c r="B26" s="8" t="s">
        <v>50</v>
      </c>
      <c r="C26" s="9" t="s">
        <v>51</v>
      </c>
      <c r="D26" s="10">
        <v>439</v>
      </c>
      <c r="E26" s="11">
        <v>0</v>
      </c>
      <c r="F26" s="12">
        <f t="shared" si="0"/>
        <v>2.6339999999999999</v>
      </c>
      <c r="G26" s="20">
        <f t="shared" si="1"/>
        <v>0</v>
      </c>
      <c r="H26" s="12">
        <f t="shared" si="2"/>
        <v>2.6339999999999999</v>
      </c>
      <c r="I26" s="11">
        <v>0</v>
      </c>
      <c r="J26" s="12">
        <f t="shared" si="3"/>
        <v>5.2679999999999998</v>
      </c>
      <c r="K26" s="20">
        <f t="shared" si="4"/>
        <v>0</v>
      </c>
      <c r="L26" s="13">
        <f t="shared" si="5"/>
        <v>5.2679999999999998</v>
      </c>
      <c r="M26" s="11">
        <v>6</v>
      </c>
      <c r="N26" s="12">
        <f t="shared" si="6"/>
        <v>7.9020000000000001</v>
      </c>
      <c r="O26" s="20">
        <f t="shared" si="7"/>
        <v>1.3667425968109339</v>
      </c>
      <c r="P26" s="13">
        <f t="shared" si="8"/>
        <v>1.9020000000000001</v>
      </c>
      <c r="Q26" s="11">
        <v>10</v>
      </c>
      <c r="R26" s="12">
        <f t="shared" si="9"/>
        <v>10.536</v>
      </c>
      <c r="S26" s="20">
        <f t="shared" si="10"/>
        <v>2.2779043280182232</v>
      </c>
      <c r="T26" s="13">
        <f t="shared" si="11"/>
        <v>0.53599999999999959</v>
      </c>
      <c r="U26" s="11">
        <v>10</v>
      </c>
      <c r="V26" s="12">
        <f t="shared" si="12"/>
        <v>13.17</v>
      </c>
      <c r="W26" s="21">
        <f t="shared" si="13"/>
        <v>2.2779043280182232</v>
      </c>
      <c r="X26" s="12">
        <f t="shared" si="14"/>
        <v>3.17</v>
      </c>
      <c r="Y26" s="16">
        <v>11</v>
      </c>
      <c r="Z26" s="12">
        <f t="shared" si="15"/>
        <v>15.804</v>
      </c>
      <c r="AA26" s="20">
        <f t="shared" si="16"/>
        <v>2.5056947608200457</v>
      </c>
      <c r="AB26" s="12">
        <f t="shared" si="17"/>
        <v>4.8040000000000003</v>
      </c>
      <c r="AC26" s="17">
        <v>11</v>
      </c>
      <c r="AD26" s="12">
        <f t="shared" si="18"/>
        <v>18.438000000000002</v>
      </c>
      <c r="AE26" s="20">
        <f t="shared" si="19"/>
        <v>2.5056947608200457</v>
      </c>
      <c r="AF26" s="12">
        <f t="shared" si="20"/>
        <v>7.4380000000000024</v>
      </c>
      <c r="AG26" s="17"/>
      <c r="AH26" s="10">
        <f t="shared" si="21"/>
        <v>21.071999999999999</v>
      </c>
      <c r="AI26" s="18">
        <f t="shared" si="22"/>
        <v>0</v>
      </c>
      <c r="AJ26" s="12">
        <f t="shared" si="23"/>
        <v>21.071999999999999</v>
      </c>
      <c r="AK26" s="17"/>
      <c r="AL26" s="10">
        <f t="shared" si="24"/>
        <v>23.706000000000003</v>
      </c>
      <c r="AM26" s="19">
        <f t="shared" si="25"/>
        <v>0</v>
      </c>
      <c r="AN26" s="12">
        <f t="shared" si="26"/>
        <v>23.706000000000003</v>
      </c>
      <c r="AO26" s="17"/>
      <c r="AP26" s="10">
        <f t="shared" si="27"/>
        <v>26.34</v>
      </c>
      <c r="AQ26" s="19">
        <f t="shared" si="28"/>
        <v>0</v>
      </c>
      <c r="AR26" s="12">
        <f t="shared" si="29"/>
        <v>26.34</v>
      </c>
      <c r="AS26" s="17"/>
      <c r="AT26" s="10">
        <f t="shared" si="30"/>
        <v>28.535</v>
      </c>
      <c r="AU26" s="20">
        <f t="shared" si="31"/>
        <v>0</v>
      </c>
      <c r="AV26" s="12">
        <f t="shared" si="32"/>
        <v>28.535</v>
      </c>
      <c r="AW26" s="17"/>
      <c r="AX26" s="10">
        <f t="shared" si="33"/>
        <v>30.73</v>
      </c>
      <c r="AY26" s="20">
        <f t="shared" si="34"/>
        <v>0</v>
      </c>
      <c r="AZ26" s="12">
        <f t="shared" si="35"/>
        <v>30.73</v>
      </c>
    </row>
    <row r="27" spans="1:52" x14ac:dyDescent="0.2">
      <c r="A27" s="7" t="s">
        <v>31</v>
      </c>
      <c r="B27" s="8" t="s">
        <v>52</v>
      </c>
      <c r="C27" s="9" t="s">
        <v>53</v>
      </c>
      <c r="D27" s="10">
        <v>201</v>
      </c>
      <c r="E27" s="11">
        <v>1</v>
      </c>
      <c r="F27" s="12">
        <f t="shared" si="0"/>
        <v>1.206</v>
      </c>
      <c r="G27" s="20">
        <f t="shared" si="1"/>
        <v>0.49751243781094528</v>
      </c>
      <c r="H27" s="12">
        <f t="shared" si="2"/>
        <v>0.20599999999999996</v>
      </c>
      <c r="I27" s="11">
        <v>1</v>
      </c>
      <c r="J27" s="12">
        <f t="shared" si="3"/>
        <v>2.4119999999999999</v>
      </c>
      <c r="K27" s="20">
        <v>0.5</v>
      </c>
      <c r="L27" s="13">
        <f t="shared" si="5"/>
        <v>1.4119999999999999</v>
      </c>
      <c r="M27" s="11">
        <v>4</v>
      </c>
      <c r="N27" s="12">
        <f t="shared" si="6"/>
        <v>3.6180000000000003</v>
      </c>
      <c r="O27" s="20">
        <f t="shared" si="7"/>
        <v>1.9900497512437811</v>
      </c>
      <c r="P27" s="13">
        <f t="shared" si="8"/>
        <v>-0.38199999999999967</v>
      </c>
      <c r="Q27" s="11">
        <v>7</v>
      </c>
      <c r="R27" s="12">
        <f t="shared" si="9"/>
        <v>4.8239999999999998</v>
      </c>
      <c r="S27" s="20">
        <f t="shared" si="10"/>
        <v>3.4825870646766171</v>
      </c>
      <c r="T27" s="13">
        <f t="shared" si="11"/>
        <v>-2.1760000000000002</v>
      </c>
      <c r="U27" s="11">
        <v>7</v>
      </c>
      <c r="V27" s="12">
        <f t="shared" si="12"/>
        <v>6.03</v>
      </c>
      <c r="W27" s="21">
        <f t="shared" si="13"/>
        <v>3.4825870646766171</v>
      </c>
      <c r="X27" s="12">
        <f t="shared" si="14"/>
        <v>-0.96999999999999975</v>
      </c>
      <c r="Y27" s="16">
        <v>9</v>
      </c>
      <c r="Z27" s="12">
        <f t="shared" si="15"/>
        <v>7.2360000000000007</v>
      </c>
      <c r="AA27" s="20">
        <f t="shared" si="16"/>
        <v>4.4776119402985071</v>
      </c>
      <c r="AB27" s="12">
        <f t="shared" si="17"/>
        <v>-1.7639999999999993</v>
      </c>
      <c r="AC27" s="17">
        <v>10</v>
      </c>
      <c r="AD27" s="12">
        <f t="shared" si="18"/>
        <v>8.4420000000000002</v>
      </c>
      <c r="AE27" s="20">
        <f t="shared" si="19"/>
        <v>4.9751243781094523</v>
      </c>
      <c r="AF27" s="12">
        <f t="shared" si="20"/>
        <v>-1.5579999999999998</v>
      </c>
      <c r="AG27" s="17"/>
      <c r="AH27" s="10">
        <f t="shared" si="21"/>
        <v>9.6479999999999997</v>
      </c>
      <c r="AI27" s="18">
        <f t="shared" si="22"/>
        <v>0</v>
      </c>
      <c r="AJ27" s="12">
        <f t="shared" si="23"/>
        <v>9.6479999999999997</v>
      </c>
      <c r="AK27" s="17"/>
      <c r="AL27" s="10">
        <f t="shared" si="24"/>
        <v>10.854000000000001</v>
      </c>
      <c r="AM27" s="19">
        <f t="shared" si="25"/>
        <v>0</v>
      </c>
      <c r="AN27" s="12">
        <f t="shared" si="26"/>
        <v>10.854000000000001</v>
      </c>
      <c r="AO27" s="17"/>
      <c r="AP27" s="10">
        <f t="shared" si="27"/>
        <v>12.06</v>
      </c>
      <c r="AQ27" s="19">
        <f t="shared" si="28"/>
        <v>0</v>
      </c>
      <c r="AR27" s="12">
        <f t="shared" si="29"/>
        <v>12.06</v>
      </c>
      <c r="AS27" s="17"/>
      <c r="AT27" s="10">
        <f t="shared" si="30"/>
        <v>13.065</v>
      </c>
      <c r="AU27" s="20">
        <f t="shared" si="31"/>
        <v>0</v>
      </c>
      <c r="AV27" s="12">
        <f t="shared" si="32"/>
        <v>13.065</v>
      </c>
      <c r="AW27" s="17"/>
      <c r="AX27" s="10">
        <f t="shared" si="33"/>
        <v>14.07</v>
      </c>
      <c r="AY27" s="20">
        <f t="shared" si="34"/>
        <v>0</v>
      </c>
      <c r="AZ27" s="12">
        <f t="shared" si="35"/>
        <v>14.07</v>
      </c>
    </row>
    <row r="28" spans="1:52" x14ac:dyDescent="0.2">
      <c r="A28" s="7" t="s">
        <v>31</v>
      </c>
      <c r="B28" s="8" t="s">
        <v>54</v>
      </c>
      <c r="C28" s="9" t="s">
        <v>55</v>
      </c>
      <c r="D28" s="10">
        <v>158</v>
      </c>
      <c r="E28" s="11">
        <v>0</v>
      </c>
      <c r="F28" s="12">
        <f t="shared" si="0"/>
        <v>0.94799999999999995</v>
      </c>
      <c r="G28" s="20">
        <f t="shared" si="1"/>
        <v>0</v>
      </c>
      <c r="H28" s="12">
        <f t="shared" si="2"/>
        <v>0.94799999999999995</v>
      </c>
      <c r="I28" s="11">
        <v>0</v>
      </c>
      <c r="J28" s="12">
        <f t="shared" si="3"/>
        <v>1.8959999999999999</v>
      </c>
      <c r="K28" s="20">
        <f t="shared" si="4"/>
        <v>0</v>
      </c>
      <c r="L28" s="13">
        <f t="shared" si="5"/>
        <v>1.8959999999999999</v>
      </c>
      <c r="M28" s="11">
        <v>0</v>
      </c>
      <c r="N28" s="12">
        <f t="shared" si="6"/>
        <v>2.8440000000000003</v>
      </c>
      <c r="O28" s="20">
        <f t="shared" si="7"/>
        <v>0</v>
      </c>
      <c r="P28" s="13">
        <f t="shared" si="8"/>
        <v>2.8440000000000003</v>
      </c>
      <c r="Q28" s="11">
        <v>2</v>
      </c>
      <c r="R28" s="12">
        <f t="shared" si="9"/>
        <v>3.7919999999999998</v>
      </c>
      <c r="S28" s="20">
        <f t="shared" si="10"/>
        <v>1.2658227848101267</v>
      </c>
      <c r="T28" s="13">
        <f t="shared" si="11"/>
        <v>1.7919999999999998</v>
      </c>
      <c r="U28" s="11">
        <v>2</v>
      </c>
      <c r="V28" s="12">
        <f t="shared" si="12"/>
        <v>4.74</v>
      </c>
      <c r="W28" s="21">
        <f t="shared" si="13"/>
        <v>1.2658227848101267</v>
      </c>
      <c r="X28" s="12">
        <f t="shared" si="14"/>
        <v>2.74</v>
      </c>
      <c r="Y28" s="16">
        <v>2</v>
      </c>
      <c r="Z28" s="12">
        <f t="shared" si="15"/>
        <v>5.6880000000000006</v>
      </c>
      <c r="AA28" s="20">
        <f t="shared" si="16"/>
        <v>1.2658227848101267</v>
      </c>
      <c r="AB28" s="12">
        <f t="shared" si="17"/>
        <v>3.6880000000000006</v>
      </c>
      <c r="AC28" s="17">
        <v>2</v>
      </c>
      <c r="AD28" s="12">
        <f t="shared" si="18"/>
        <v>6.6360000000000001</v>
      </c>
      <c r="AE28" s="20">
        <f t="shared" si="19"/>
        <v>1.2658227848101267</v>
      </c>
      <c r="AF28" s="12">
        <f t="shared" si="20"/>
        <v>4.6360000000000001</v>
      </c>
      <c r="AG28" s="17"/>
      <c r="AH28" s="10">
        <f t="shared" si="21"/>
        <v>7.5839999999999996</v>
      </c>
      <c r="AI28" s="18">
        <f t="shared" si="22"/>
        <v>0</v>
      </c>
      <c r="AJ28" s="12">
        <f t="shared" si="23"/>
        <v>7.5839999999999996</v>
      </c>
      <c r="AK28" s="17"/>
      <c r="AL28" s="10">
        <f t="shared" si="24"/>
        <v>8.532</v>
      </c>
      <c r="AM28" s="19">
        <f t="shared" si="25"/>
        <v>0</v>
      </c>
      <c r="AN28" s="12">
        <f t="shared" si="26"/>
        <v>8.532</v>
      </c>
      <c r="AO28" s="17"/>
      <c r="AP28" s="10">
        <f t="shared" si="27"/>
        <v>9.48</v>
      </c>
      <c r="AQ28" s="19">
        <f t="shared" si="28"/>
        <v>0</v>
      </c>
      <c r="AR28" s="12">
        <f t="shared" si="29"/>
        <v>9.48</v>
      </c>
      <c r="AS28" s="17"/>
      <c r="AT28" s="10">
        <f t="shared" si="30"/>
        <v>10.27</v>
      </c>
      <c r="AU28" s="20">
        <f t="shared" si="31"/>
        <v>0</v>
      </c>
      <c r="AV28" s="12">
        <f t="shared" si="32"/>
        <v>10.27</v>
      </c>
      <c r="AW28" s="17"/>
      <c r="AX28" s="10">
        <f t="shared" si="33"/>
        <v>11.06</v>
      </c>
      <c r="AY28" s="20">
        <f t="shared" si="34"/>
        <v>0</v>
      </c>
      <c r="AZ28" s="12">
        <f t="shared" si="35"/>
        <v>11.06</v>
      </c>
    </row>
    <row r="29" spans="1:52" x14ac:dyDescent="0.2">
      <c r="A29" s="7" t="s">
        <v>31</v>
      </c>
      <c r="B29" s="8" t="s">
        <v>56</v>
      </c>
      <c r="C29" s="9" t="s">
        <v>57</v>
      </c>
      <c r="D29" s="10">
        <v>145</v>
      </c>
      <c r="E29" s="11">
        <v>1</v>
      </c>
      <c r="F29" s="12">
        <f>$B$48*D29/100</f>
        <v>0.87</v>
      </c>
      <c r="G29" s="20">
        <f t="shared" si="1"/>
        <v>0.68965517241379315</v>
      </c>
      <c r="H29" s="12">
        <f t="shared" si="2"/>
        <v>-0.13</v>
      </c>
      <c r="I29" s="11">
        <v>2</v>
      </c>
      <c r="J29" s="12">
        <f t="shared" si="3"/>
        <v>1.74</v>
      </c>
      <c r="K29" s="20">
        <f t="shared" si="4"/>
        <v>1.3793103448275863</v>
      </c>
      <c r="L29" s="13">
        <f t="shared" si="5"/>
        <v>-0.26</v>
      </c>
      <c r="M29" s="11">
        <v>6</v>
      </c>
      <c r="N29" s="12">
        <f t="shared" si="6"/>
        <v>2.61</v>
      </c>
      <c r="O29" s="20">
        <f t="shared" si="7"/>
        <v>4.1379310344827589</v>
      </c>
      <c r="P29" s="13">
        <f t="shared" si="8"/>
        <v>-3.39</v>
      </c>
      <c r="Q29" s="11">
        <v>7</v>
      </c>
      <c r="R29" s="12">
        <f t="shared" si="9"/>
        <v>3.48</v>
      </c>
      <c r="S29" s="20">
        <f t="shared" si="10"/>
        <v>4.8275862068965516</v>
      </c>
      <c r="T29" s="13">
        <f t="shared" si="11"/>
        <v>-3.52</v>
      </c>
      <c r="U29" s="11">
        <v>7</v>
      </c>
      <c r="V29" s="12">
        <f t="shared" si="12"/>
        <v>4.3499999999999996</v>
      </c>
      <c r="W29" s="21">
        <f t="shared" si="13"/>
        <v>4.8275862068965516</v>
      </c>
      <c r="X29" s="12">
        <f t="shared" si="14"/>
        <v>-2.6500000000000004</v>
      </c>
      <c r="Y29" s="16">
        <v>7</v>
      </c>
      <c r="Z29" s="12">
        <f t="shared" si="15"/>
        <v>5.22</v>
      </c>
      <c r="AA29" s="20">
        <f t="shared" si="16"/>
        <v>4.8275862068965516</v>
      </c>
      <c r="AB29" s="12">
        <f t="shared" si="17"/>
        <v>-1.7800000000000002</v>
      </c>
      <c r="AC29" s="17">
        <v>8</v>
      </c>
      <c r="AD29" s="12">
        <f t="shared" si="18"/>
        <v>6.09</v>
      </c>
      <c r="AE29" s="20">
        <f t="shared" si="19"/>
        <v>5.5172413793103452</v>
      </c>
      <c r="AF29" s="12">
        <f t="shared" si="20"/>
        <v>-1.9100000000000001</v>
      </c>
      <c r="AG29" s="17"/>
      <c r="AH29" s="10">
        <f t="shared" si="21"/>
        <v>6.96</v>
      </c>
      <c r="AI29" s="18">
        <f t="shared" si="22"/>
        <v>0</v>
      </c>
      <c r="AJ29" s="12">
        <f t="shared" si="23"/>
        <v>6.96</v>
      </c>
      <c r="AK29" s="17"/>
      <c r="AL29" s="10">
        <f t="shared" si="24"/>
        <v>7.83</v>
      </c>
      <c r="AM29" s="19">
        <f t="shared" si="25"/>
        <v>0</v>
      </c>
      <c r="AN29" s="12">
        <f t="shared" si="26"/>
        <v>7.83</v>
      </c>
      <c r="AO29" s="17"/>
      <c r="AP29" s="10">
        <f t="shared" si="27"/>
        <v>8.6999999999999993</v>
      </c>
      <c r="AQ29" s="19">
        <f t="shared" si="28"/>
        <v>0</v>
      </c>
      <c r="AR29" s="12">
        <f t="shared" si="29"/>
        <v>8.6999999999999993</v>
      </c>
      <c r="AS29" s="17"/>
      <c r="AT29" s="10">
        <f t="shared" si="30"/>
        <v>9.4250000000000007</v>
      </c>
      <c r="AU29" s="20">
        <f t="shared" si="31"/>
        <v>0</v>
      </c>
      <c r="AV29" s="12">
        <f t="shared" si="32"/>
        <v>9.4250000000000007</v>
      </c>
      <c r="AW29" s="17"/>
      <c r="AX29" s="10">
        <f t="shared" si="33"/>
        <v>10.15</v>
      </c>
      <c r="AY29" s="20">
        <f t="shared" si="34"/>
        <v>0</v>
      </c>
      <c r="AZ29" s="12">
        <f t="shared" si="35"/>
        <v>10.15</v>
      </c>
    </row>
    <row r="30" spans="1:52" x14ac:dyDescent="0.2">
      <c r="A30" s="7" t="s">
        <v>31</v>
      </c>
      <c r="B30" s="8" t="s">
        <v>58</v>
      </c>
      <c r="C30" s="9" t="s">
        <v>59</v>
      </c>
      <c r="D30" s="10">
        <v>392</v>
      </c>
      <c r="E30" s="11">
        <v>4</v>
      </c>
      <c r="F30" s="12">
        <f t="shared" si="0"/>
        <v>2.3519999999999999</v>
      </c>
      <c r="G30" s="20">
        <f t="shared" si="1"/>
        <v>1.0204081632653061</v>
      </c>
      <c r="H30" s="12">
        <f t="shared" si="2"/>
        <v>-1.6480000000000001</v>
      </c>
      <c r="I30" s="11">
        <v>8</v>
      </c>
      <c r="J30" s="12">
        <f>$B$49*D30/100</f>
        <v>4.7039999999999997</v>
      </c>
      <c r="K30" s="20">
        <f>I30*100/D30</f>
        <v>2.0408163265306123</v>
      </c>
      <c r="L30" s="13">
        <f t="shared" si="5"/>
        <v>-3.2960000000000003</v>
      </c>
      <c r="M30" s="11">
        <v>14</v>
      </c>
      <c r="N30" s="12">
        <f t="shared" si="6"/>
        <v>7.056</v>
      </c>
      <c r="O30" s="20">
        <f t="shared" si="7"/>
        <v>3.5714285714285716</v>
      </c>
      <c r="P30" s="13">
        <f t="shared" si="8"/>
        <v>-6.944</v>
      </c>
      <c r="Q30" s="11">
        <v>17</v>
      </c>
      <c r="R30" s="12">
        <f t="shared" si="9"/>
        <v>9.4079999999999995</v>
      </c>
      <c r="S30" s="20">
        <f t="shared" si="10"/>
        <v>4.3367346938775508</v>
      </c>
      <c r="T30" s="13">
        <f t="shared" si="11"/>
        <v>-7.5920000000000005</v>
      </c>
      <c r="U30" s="11">
        <v>23</v>
      </c>
      <c r="V30" s="12">
        <f t="shared" si="12"/>
        <v>11.76</v>
      </c>
      <c r="W30" s="21">
        <f t="shared" si="13"/>
        <v>5.8673469387755102</v>
      </c>
      <c r="X30" s="12">
        <f t="shared" si="14"/>
        <v>-11.24</v>
      </c>
      <c r="Y30" s="16">
        <v>30</v>
      </c>
      <c r="Z30" s="12">
        <f t="shared" si="15"/>
        <v>14.112</v>
      </c>
      <c r="AA30" s="20">
        <f t="shared" si="16"/>
        <v>7.6530612244897958</v>
      </c>
      <c r="AB30" s="12">
        <f t="shared" si="17"/>
        <v>-15.888</v>
      </c>
      <c r="AC30" s="17">
        <v>40</v>
      </c>
      <c r="AD30" s="12">
        <f t="shared" si="18"/>
        <v>16.464000000000002</v>
      </c>
      <c r="AE30" s="20">
        <f t="shared" si="19"/>
        <v>10.204081632653061</v>
      </c>
      <c r="AF30" s="12">
        <f t="shared" si="20"/>
        <v>-23.535999999999998</v>
      </c>
      <c r="AG30" s="17"/>
      <c r="AH30" s="10">
        <f t="shared" si="21"/>
        <v>18.815999999999999</v>
      </c>
      <c r="AI30" s="18">
        <f t="shared" si="22"/>
        <v>0</v>
      </c>
      <c r="AJ30" s="12">
        <f t="shared" si="23"/>
        <v>18.815999999999999</v>
      </c>
      <c r="AK30" s="17"/>
      <c r="AL30" s="10">
        <f t="shared" si="24"/>
        <v>21.168000000000003</v>
      </c>
      <c r="AM30" s="19">
        <f t="shared" si="25"/>
        <v>0</v>
      </c>
      <c r="AN30" s="12">
        <f t="shared" si="26"/>
        <v>21.168000000000003</v>
      </c>
      <c r="AO30" s="17"/>
      <c r="AP30" s="10">
        <f t="shared" si="27"/>
        <v>23.52</v>
      </c>
      <c r="AQ30" s="19">
        <f t="shared" si="28"/>
        <v>0</v>
      </c>
      <c r="AR30" s="12">
        <f t="shared" si="29"/>
        <v>23.52</v>
      </c>
      <c r="AS30" s="17"/>
      <c r="AT30" s="10">
        <f t="shared" si="30"/>
        <v>25.48</v>
      </c>
      <c r="AU30" s="20">
        <f t="shared" si="31"/>
        <v>0</v>
      </c>
      <c r="AV30" s="12">
        <f t="shared" si="32"/>
        <v>25.48</v>
      </c>
      <c r="AW30" s="17"/>
      <c r="AX30" s="10">
        <f t="shared" si="33"/>
        <v>27.44</v>
      </c>
      <c r="AY30" s="20">
        <f t="shared" si="34"/>
        <v>0</v>
      </c>
      <c r="AZ30" s="12">
        <f t="shared" si="35"/>
        <v>27.44</v>
      </c>
    </row>
    <row r="31" spans="1:52" x14ac:dyDescent="0.2">
      <c r="A31" s="7" t="s">
        <v>31</v>
      </c>
      <c r="B31" s="8" t="s">
        <v>60</v>
      </c>
      <c r="C31" s="9" t="s">
        <v>61</v>
      </c>
      <c r="D31" s="10">
        <v>853</v>
      </c>
      <c r="E31" s="11">
        <v>6</v>
      </c>
      <c r="F31" s="12">
        <f t="shared" si="0"/>
        <v>5.1179999999999994</v>
      </c>
      <c r="G31" s="20">
        <f t="shared" si="1"/>
        <v>0.70339976553341144</v>
      </c>
      <c r="H31" s="12">
        <f t="shared" si="2"/>
        <v>-0.88200000000000056</v>
      </c>
      <c r="I31" s="11">
        <v>21</v>
      </c>
      <c r="J31" s="12">
        <f t="shared" si="3"/>
        <v>10.235999999999999</v>
      </c>
      <c r="K31" s="20">
        <f t="shared" si="4"/>
        <v>2.4618991793669402</v>
      </c>
      <c r="L31" s="13">
        <f t="shared" si="5"/>
        <v>-10.764000000000001</v>
      </c>
      <c r="M31" s="11">
        <v>32</v>
      </c>
      <c r="N31" s="12">
        <f t="shared" si="6"/>
        <v>15.354000000000001</v>
      </c>
      <c r="O31" s="20">
        <f t="shared" si="7"/>
        <v>3.7514654161781946</v>
      </c>
      <c r="P31" s="13">
        <f t="shared" si="8"/>
        <v>-16.646000000000001</v>
      </c>
      <c r="Q31" s="11">
        <v>51</v>
      </c>
      <c r="R31" s="12">
        <f t="shared" si="9"/>
        <v>20.471999999999998</v>
      </c>
      <c r="S31" s="20">
        <f t="shared" si="10"/>
        <v>5.9788980070339974</v>
      </c>
      <c r="T31" s="13">
        <f t="shared" si="11"/>
        <v>-30.528000000000002</v>
      </c>
      <c r="U31" s="11">
        <v>55</v>
      </c>
      <c r="V31" s="12">
        <f t="shared" si="12"/>
        <v>25.59</v>
      </c>
      <c r="W31" s="21">
        <f t="shared" si="13"/>
        <v>6.4478311840562723</v>
      </c>
      <c r="X31" s="12">
        <f t="shared" si="14"/>
        <v>-29.41</v>
      </c>
      <c r="Y31" s="16">
        <v>67</v>
      </c>
      <c r="Z31" s="12">
        <f t="shared" si="15"/>
        <v>30.708000000000002</v>
      </c>
      <c r="AA31" s="20">
        <f t="shared" si="16"/>
        <v>7.8546307151230952</v>
      </c>
      <c r="AB31" s="12">
        <f t="shared" si="17"/>
        <v>-36.292000000000002</v>
      </c>
      <c r="AC31" s="17">
        <v>70</v>
      </c>
      <c r="AD31" s="12">
        <f t="shared" si="18"/>
        <v>35.826000000000001</v>
      </c>
      <c r="AE31" s="20">
        <f t="shared" si="19"/>
        <v>8.2063305978898011</v>
      </c>
      <c r="AF31" s="12">
        <f t="shared" si="20"/>
        <v>-34.173999999999999</v>
      </c>
      <c r="AG31" s="17"/>
      <c r="AH31" s="10">
        <f t="shared" si="21"/>
        <v>40.943999999999996</v>
      </c>
      <c r="AI31" s="18">
        <f t="shared" si="22"/>
        <v>0</v>
      </c>
      <c r="AJ31" s="12">
        <f t="shared" si="23"/>
        <v>40.943999999999996</v>
      </c>
      <c r="AK31" s="17"/>
      <c r="AL31" s="10">
        <f t="shared" si="24"/>
        <v>46.062000000000005</v>
      </c>
      <c r="AM31" s="19">
        <f t="shared" si="25"/>
        <v>0</v>
      </c>
      <c r="AN31" s="12">
        <f t="shared" si="26"/>
        <v>46.062000000000005</v>
      </c>
      <c r="AO31" s="17"/>
      <c r="AP31" s="10">
        <f t="shared" si="27"/>
        <v>51.18</v>
      </c>
      <c r="AQ31" s="19">
        <f t="shared" si="28"/>
        <v>0</v>
      </c>
      <c r="AR31" s="12">
        <f t="shared" si="29"/>
        <v>51.18</v>
      </c>
      <c r="AS31" s="17"/>
      <c r="AT31" s="10">
        <f t="shared" si="30"/>
        <v>55.445</v>
      </c>
      <c r="AU31" s="20">
        <f t="shared" si="31"/>
        <v>0</v>
      </c>
      <c r="AV31" s="12">
        <f t="shared" si="32"/>
        <v>55.445</v>
      </c>
      <c r="AW31" s="17"/>
      <c r="AX31" s="10">
        <f t="shared" si="33"/>
        <v>59.71</v>
      </c>
      <c r="AY31" s="20">
        <f t="shared" si="34"/>
        <v>0</v>
      </c>
      <c r="AZ31" s="12">
        <f t="shared" si="35"/>
        <v>59.71</v>
      </c>
    </row>
    <row r="32" spans="1:52" x14ac:dyDescent="0.2">
      <c r="A32" s="7" t="s">
        <v>31</v>
      </c>
      <c r="B32" s="8" t="s">
        <v>62</v>
      </c>
      <c r="C32" s="9" t="s">
        <v>63</v>
      </c>
      <c r="D32" s="10">
        <v>776</v>
      </c>
      <c r="E32" s="11">
        <v>8</v>
      </c>
      <c r="F32" s="12">
        <f t="shared" si="0"/>
        <v>4.6559999999999997</v>
      </c>
      <c r="G32" s="20">
        <f t="shared" si="1"/>
        <v>1.0309278350515463</v>
      </c>
      <c r="H32" s="12">
        <f t="shared" si="2"/>
        <v>-3.3440000000000003</v>
      </c>
      <c r="I32" s="11">
        <v>10</v>
      </c>
      <c r="J32" s="12">
        <f t="shared" si="3"/>
        <v>9.3119999999999994</v>
      </c>
      <c r="K32" s="20">
        <f t="shared" si="4"/>
        <v>1.2886597938144331</v>
      </c>
      <c r="L32" s="13">
        <f t="shared" si="5"/>
        <v>-0.68800000000000061</v>
      </c>
      <c r="M32" s="11">
        <v>14</v>
      </c>
      <c r="N32" s="12">
        <f t="shared" si="6"/>
        <v>13.968</v>
      </c>
      <c r="O32" s="20">
        <f t="shared" si="7"/>
        <v>1.8041237113402062</v>
      </c>
      <c r="P32" s="13">
        <f t="shared" si="8"/>
        <v>-3.2000000000000028E-2</v>
      </c>
      <c r="Q32" s="11">
        <v>17</v>
      </c>
      <c r="R32" s="12">
        <f t="shared" si="9"/>
        <v>18.623999999999999</v>
      </c>
      <c r="S32" s="20">
        <f t="shared" si="10"/>
        <v>2.1907216494845363</v>
      </c>
      <c r="T32" s="13">
        <f t="shared" si="11"/>
        <v>1.6239999999999988</v>
      </c>
      <c r="U32" s="11">
        <v>23</v>
      </c>
      <c r="V32" s="12">
        <f t="shared" si="12"/>
        <v>23.28</v>
      </c>
      <c r="W32" s="21">
        <f t="shared" si="13"/>
        <v>2.963917525773196</v>
      </c>
      <c r="X32" s="12">
        <f t="shared" si="14"/>
        <v>0.28000000000000114</v>
      </c>
      <c r="Y32" s="16">
        <v>30</v>
      </c>
      <c r="Z32" s="12">
        <f t="shared" si="15"/>
        <v>27.936</v>
      </c>
      <c r="AA32" s="20">
        <f t="shared" si="16"/>
        <v>3.865979381443299</v>
      </c>
      <c r="AB32" s="12">
        <f t="shared" si="17"/>
        <v>-2.0640000000000001</v>
      </c>
      <c r="AC32" s="17">
        <v>48</v>
      </c>
      <c r="AD32" s="12">
        <f t="shared" si="18"/>
        <v>32.592000000000006</v>
      </c>
      <c r="AE32" s="20">
        <f t="shared" si="19"/>
        <v>6.1855670103092786</v>
      </c>
      <c r="AF32" s="12">
        <f t="shared" si="20"/>
        <v>-15.407999999999994</v>
      </c>
      <c r="AG32" s="17"/>
      <c r="AH32" s="10">
        <f t="shared" si="21"/>
        <v>37.247999999999998</v>
      </c>
      <c r="AI32" s="18">
        <f t="shared" si="22"/>
        <v>0</v>
      </c>
      <c r="AJ32" s="12">
        <f t="shared" si="23"/>
        <v>37.247999999999998</v>
      </c>
      <c r="AK32" s="17"/>
      <c r="AL32" s="10">
        <f t="shared" si="24"/>
        <v>41.904000000000003</v>
      </c>
      <c r="AM32" s="19">
        <f t="shared" si="25"/>
        <v>0</v>
      </c>
      <c r="AN32" s="12">
        <f t="shared" si="26"/>
        <v>41.904000000000003</v>
      </c>
      <c r="AO32" s="17"/>
      <c r="AP32" s="10">
        <f t="shared" si="27"/>
        <v>46.56</v>
      </c>
      <c r="AQ32" s="19">
        <f t="shared" si="28"/>
        <v>0</v>
      </c>
      <c r="AR32" s="12">
        <f t="shared" si="29"/>
        <v>46.56</v>
      </c>
      <c r="AS32" s="17"/>
      <c r="AT32" s="10">
        <f t="shared" si="30"/>
        <v>50.44</v>
      </c>
      <c r="AU32" s="20">
        <f t="shared" si="31"/>
        <v>0</v>
      </c>
      <c r="AV32" s="12">
        <f t="shared" si="32"/>
        <v>50.44</v>
      </c>
      <c r="AW32" s="17"/>
      <c r="AX32" s="10">
        <f t="shared" si="33"/>
        <v>54.32</v>
      </c>
      <c r="AY32" s="20">
        <f t="shared" si="34"/>
        <v>0</v>
      </c>
      <c r="AZ32" s="12">
        <f t="shared" si="35"/>
        <v>54.32</v>
      </c>
    </row>
    <row r="33" spans="1:52" x14ac:dyDescent="0.2">
      <c r="A33" s="7" t="s">
        <v>31</v>
      </c>
      <c r="B33" s="8" t="s">
        <v>64</v>
      </c>
      <c r="C33" s="9" t="s">
        <v>65</v>
      </c>
      <c r="D33" s="10">
        <v>594</v>
      </c>
      <c r="E33" s="11">
        <v>1</v>
      </c>
      <c r="F33" s="12">
        <f t="shared" si="0"/>
        <v>3.5639999999999996</v>
      </c>
      <c r="G33" s="20">
        <f t="shared" si="1"/>
        <v>0.16835016835016836</v>
      </c>
      <c r="H33" s="12">
        <f t="shared" si="2"/>
        <v>2.5639999999999996</v>
      </c>
      <c r="I33" s="11">
        <v>4</v>
      </c>
      <c r="J33" s="12">
        <f t="shared" si="3"/>
        <v>7.1279999999999992</v>
      </c>
      <c r="K33" s="20">
        <f t="shared" si="4"/>
        <v>0.67340067340067344</v>
      </c>
      <c r="L33" s="13">
        <f t="shared" si="5"/>
        <v>3.1279999999999992</v>
      </c>
      <c r="M33" s="11">
        <v>11</v>
      </c>
      <c r="N33" s="12">
        <f t="shared" si="6"/>
        <v>10.692</v>
      </c>
      <c r="O33" s="20">
        <f t="shared" si="7"/>
        <v>1.8518518518518519</v>
      </c>
      <c r="P33" s="13">
        <f t="shared" si="8"/>
        <v>-0.30799999999999983</v>
      </c>
      <c r="Q33" s="11">
        <v>20</v>
      </c>
      <c r="R33" s="12">
        <f t="shared" si="9"/>
        <v>14.255999999999998</v>
      </c>
      <c r="S33" s="20">
        <f t="shared" si="10"/>
        <v>3.3670033670033672</v>
      </c>
      <c r="T33" s="13">
        <f t="shared" si="11"/>
        <v>-5.7440000000000015</v>
      </c>
      <c r="U33" s="11">
        <v>32</v>
      </c>
      <c r="V33" s="12">
        <f t="shared" si="12"/>
        <v>17.82</v>
      </c>
      <c r="W33" s="21">
        <f t="shared" si="13"/>
        <v>5.3872053872053876</v>
      </c>
      <c r="X33" s="12">
        <f t="shared" si="14"/>
        <v>-14.18</v>
      </c>
      <c r="Y33" s="16">
        <v>52</v>
      </c>
      <c r="Z33" s="12">
        <f t="shared" si="15"/>
        <v>21.384</v>
      </c>
      <c r="AA33" s="20">
        <f t="shared" si="16"/>
        <v>8.7542087542087543</v>
      </c>
      <c r="AB33" s="12">
        <f t="shared" si="17"/>
        <v>-30.616</v>
      </c>
      <c r="AC33" s="17">
        <v>73</v>
      </c>
      <c r="AD33" s="12">
        <f t="shared" si="18"/>
        <v>24.948</v>
      </c>
      <c r="AE33" s="20">
        <f t="shared" si="19"/>
        <v>12.289562289562289</v>
      </c>
      <c r="AF33" s="12">
        <f t="shared" si="20"/>
        <v>-48.052</v>
      </c>
      <c r="AG33" s="17"/>
      <c r="AH33" s="10">
        <f t="shared" si="21"/>
        <v>28.511999999999997</v>
      </c>
      <c r="AI33" s="18">
        <f t="shared" si="22"/>
        <v>0</v>
      </c>
      <c r="AJ33" s="12">
        <f t="shared" si="23"/>
        <v>28.511999999999997</v>
      </c>
      <c r="AK33" s="17"/>
      <c r="AL33" s="10">
        <f t="shared" si="24"/>
        <v>32.076000000000001</v>
      </c>
      <c r="AM33" s="19">
        <f t="shared" si="25"/>
        <v>0</v>
      </c>
      <c r="AN33" s="12">
        <f t="shared" si="26"/>
        <v>32.076000000000001</v>
      </c>
      <c r="AO33" s="17"/>
      <c r="AP33" s="10">
        <f t="shared" si="27"/>
        <v>35.64</v>
      </c>
      <c r="AQ33" s="19">
        <f t="shared" si="28"/>
        <v>0</v>
      </c>
      <c r="AR33" s="12">
        <f t="shared" si="29"/>
        <v>35.64</v>
      </c>
      <c r="AS33" s="17"/>
      <c r="AT33" s="10">
        <f t="shared" si="30"/>
        <v>38.61</v>
      </c>
      <c r="AU33" s="20">
        <f t="shared" si="31"/>
        <v>0</v>
      </c>
      <c r="AV33" s="12">
        <f t="shared" si="32"/>
        <v>38.61</v>
      </c>
      <c r="AW33" s="17"/>
      <c r="AX33" s="10">
        <f t="shared" si="33"/>
        <v>41.58</v>
      </c>
      <c r="AY33" s="20">
        <f t="shared" si="34"/>
        <v>0</v>
      </c>
      <c r="AZ33" s="12">
        <f t="shared" si="35"/>
        <v>41.58</v>
      </c>
    </row>
    <row r="34" spans="1:52" x14ac:dyDescent="0.2">
      <c r="A34" s="7" t="s">
        <v>31</v>
      </c>
      <c r="B34" s="8" t="s">
        <v>66</v>
      </c>
      <c r="C34" s="9" t="s">
        <v>67</v>
      </c>
      <c r="D34" s="10">
        <v>4933</v>
      </c>
      <c r="E34" s="11">
        <v>80</v>
      </c>
      <c r="F34" s="12">
        <f t="shared" si="0"/>
        <v>29.597999999999999</v>
      </c>
      <c r="G34" s="20">
        <f t="shared" si="1"/>
        <v>1.6217311980539226</v>
      </c>
      <c r="H34" s="12">
        <f t="shared" si="2"/>
        <v>-50.402000000000001</v>
      </c>
      <c r="I34" s="11">
        <v>104</v>
      </c>
      <c r="J34" s="12">
        <f t="shared" si="3"/>
        <v>59.195999999999998</v>
      </c>
      <c r="K34" s="20">
        <f t="shared" si="4"/>
        <v>2.1082505574700994</v>
      </c>
      <c r="L34" s="13">
        <f t="shared" si="5"/>
        <v>-44.804000000000002</v>
      </c>
      <c r="M34" s="11">
        <v>143</v>
      </c>
      <c r="N34" s="12">
        <f t="shared" si="6"/>
        <v>88.793999999999997</v>
      </c>
      <c r="O34" s="20">
        <f t="shared" si="7"/>
        <v>2.8988445165213865</v>
      </c>
      <c r="P34" s="13">
        <f t="shared" si="8"/>
        <v>-54.206000000000003</v>
      </c>
      <c r="Q34" s="11">
        <v>192</v>
      </c>
      <c r="R34" s="12">
        <f t="shared" si="9"/>
        <v>118.392</v>
      </c>
      <c r="S34" s="20">
        <f t="shared" si="10"/>
        <v>3.892154875329414</v>
      </c>
      <c r="T34" s="13">
        <f t="shared" si="11"/>
        <v>-73.608000000000004</v>
      </c>
      <c r="U34" s="11">
        <v>212</v>
      </c>
      <c r="V34" s="12">
        <f t="shared" si="12"/>
        <v>147.99</v>
      </c>
      <c r="W34" s="21">
        <f t="shared" si="13"/>
        <v>4.2975876748428945</v>
      </c>
      <c r="X34" s="12">
        <f t="shared" si="14"/>
        <v>-64.009999999999991</v>
      </c>
      <c r="Y34" s="16">
        <v>246</v>
      </c>
      <c r="Z34" s="12">
        <f t="shared" si="15"/>
        <v>177.58799999999999</v>
      </c>
      <c r="AA34" s="20">
        <f t="shared" si="16"/>
        <v>4.986823434015812</v>
      </c>
      <c r="AB34" s="12">
        <f t="shared" si="17"/>
        <v>-68.412000000000006</v>
      </c>
      <c r="AC34" s="17">
        <v>306</v>
      </c>
      <c r="AD34" s="12">
        <f t="shared" si="18"/>
        <v>207.18600000000004</v>
      </c>
      <c r="AE34" s="20">
        <f t="shared" si="19"/>
        <v>6.2031218325562536</v>
      </c>
      <c r="AF34" s="12">
        <f t="shared" si="20"/>
        <v>-98.813999999999965</v>
      </c>
      <c r="AG34" s="17"/>
      <c r="AH34" s="10">
        <f t="shared" si="21"/>
        <v>236.78399999999999</v>
      </c>
      <c r="AI34" s="18">
        <f t="shared" si="22"/>
        <v>0</v>
      </c>
      <c r="AJ34" s="12">
        <f t="shared" si="23"/>
        <v>236.78399999999999</v>
      </c>
      <c r="AK34" s="17"/>
      <c r="AL34" s="10">
        <f t="shared" si="24"/>
        <v>266.38200000000001</v>
      </c>
      <c r="AM34" s="19">
        <f t="shared" si="25"/>
        <v>0</v>
      </c>
      <c r="AN34" s="12">
        <f t="shared" si="26"/>
        <v>266.38200000000001</v>
      </c>
      <c r="AO34" s="17"/>
      <c r="AP34" s="10">
        <f t="shared" si="27"/>
        <v>295.98</v>
      </c>
      <c r="AQ34" s="19">
        <f t="shared" si="28"/>
        <v>0</v>
      </c>
      <c r="AR34" s="12">
        <f t="shared" si="29"/>
        <v>295.98</v>
      </c>
      <c r="AS34" s="17"/>
      <c r="AT34" s="10">
        <f t="shared" si="30"/>
        <v>320.64499999999998</v>
      </c>
      <c r="AU34" s="20">
        <f t="shared" si="31"/>
        <v>0</v>
      </c>
      <c r="AV34" s="12">
        <f t="shared" si="32"/>
        <v>320.64499999999998</v>
      </c>
      <c r="AW34" s="17"/>
      <c r="AX34" s="10">
        <f t="shared" si="33"/>
        <v>345.31</v>
      </c>
      <c r="AY34" s="20">
        <f t="shared" si="34"/>
        <v>0</v>
      </c>
      <c r="AZ34" s="12">
        <f t="shared" si="35"/>
        <v>345.31</v>
      </c>
    </row>
    <row r="35" spans="1:52" x14ac:dyDescent="0.2">
      <c r="A35" s="7" t="s">
        <v>31</v>
      </c>
      <c r="B35" s="8" t="s">
        <v>68</v>
      </c>
      <c r="C35" s="9" t="s">
        <v>69</v>
      </c>
      <c r="D35" s="10">
        <v>4560</v>
      </c>
      <c r="E35" s="11">
        <v>47</v>
      </c>
      <c r="F35" s="12">
        <f t="shared" si="0"/>
        <v>27.36</v>
      </c>
      <c r="G35" s="20">
        <f t="shared" si="1"/>
        <v>1.0307017543859649</v>
      </c>
      <c r="H35" s="12">
        <f t="shared" si="2"/>
        <v>-19.64</v>
      </c>
      <c r="I35" s="11">
        <v>88</v>
      </c>
      <c r="J35" s="12">
        <f t="shared" si="3"/>
        <v>54.72</v>
      </c>
      <c r="K35" s="20">
        <f t="shared" si="4"/>
        <v>1.9298245614035088</v>
      </c>
      <c r="L35" s="13">
        <f t="shared" si="5"/>
        <v>-33.28</v>
      </c>
      <c r="M35" s="11">
        <v>122</v>
      </c>
      <c r="N35" s="12">
        <f t="shared" si="6"/>
        <v>82.08</v>
      </c>
      <c r="O35" s="20">
        <f t="shared" si="7"/>
        <v>2.6754385964912282</v>
      </c>
      <c r="P35" s="13">
        <f t="shared" si="8"/>
        <v>-39.92</v>
      </c>
      <c r="Q35" s="11">
        <v>130</v>
      </c>
      <c r="R35" s="12">
        <f t="shared" si="9"/>
        <v>109.44</v>
      </c>
      <c r="S35" s="20">
        <f t="shared" si="10"/>
        <v>2.8508771929824563</v>
      </c>
      <c r="T35" s="13">
        <f t="shared" si="11"/>
        <v>-20.560000000000002</v>
      </c>
      <c r="U35" s="11">
        <v>188</v>
      </c>
      <c r="V35" s="12">
        <f t="shared" si="12"/>
        <v>136.80000000000001</v>
      </c>
      <c r="W35" s="21">
        <f t="shared" si="13"/>
        <v>4.1228070175438596</v>
      </c>
      <c r="X35" s="12">
        <f t="shared" si="14"/>
        <v>-51.199999999999989</v>
      </c>
      <c r="Y35" s="16">
        <v>224</v>
      </c>
      <c r="Z35" s="12">
        <f t="shared" si="15"/>
        <v>164.16</v>
      </c>
      <c r="AA35" s="20">
        <f t="shared" si="16"/>
        <v>4.9122807017543861</v>
      </c>
      <c r="AB35" s="12">
        <f t="shared" si="17"/>
        <v>-59.84</v>
      </c>
      <c r="AC35" s="17">
        <v>263</v>
      </c>
      <c r="AD35" s="12">
        <f t="shared" si="18"/>
        <v>191.52</v>
      </c>
      <c r="AE35" s="20">
        <f t="shared" si="19"/>
        <v>5.7675438596491224</v>
      </c>
      <c r="AF35" s="12">
        <f t="shared" si="20"/>
        <v>-71.47999999999999</v>
      </c>
      <c r="AG35" s="17"/>
      <c r="AH35" s="10">
        <f t="shared" si="21"/>
        <v>218.88</v>
      </c>
      <c r="AI35" s="18">
        <f t="shared" si="22"/>
        <v>0</v>
      </c>
      <c r="AJ35" s="12">
        <f t="shared" si="23"/>
        <v>218.88</v>
      </c>
      <c r="AK35" s="17"/>
      <c r="AL35" s="10">
        <f t="shared" si="24"/>
        <v>246.24</v>
      </c>
      <c r="AM35" s="19">
        <f t="shared" si="25"/>
        <v>0</v>
      </c>
      <c r="AN35" s="12">
        <f t="shared" si="26"/>
        <v>246.24</v>
      </c>
      <c r="AO35" s="17"/>
      <c r="AP35" s="10">
        <f t="shared" si="27"/>
        <v>273.60000000000002</v>
      </c>
      <c r="AQ35" s="19">
        <f t="shared" si="28"/>
        <v>0</v>
      </c>
      <c r="AR35" s="12">
        <f t="shared" si="29"/>
        <v>273.60000000000002</v>
      </c>
      <c r="AS35" s="17"/>
      <c r="AT35" s="10">
        <f t="shared" si="30"/>
        <v>296.39999999999998</v>
      </c>
      <c r="AU35" s="20">
        <f t="shared" si="31"/>
        <v>0</v>
      </c>
      <c r="AV35" s="12">
        <f t="shared" si="32"/>
        <v>296.39999999999998</v>
      </c>
      <c r="AW35" s="17"/>
      <c r="AX35" s="10">
        <f t="shared" si="33"/>
        <v>319.2</v>
      </c>
      <c r="AY35" s="20">
        <f t="shared" si="34"/>
        <v>0</v>
      </c>
      <c r="AZ35" s="12">
        <f t="shared" si="35"/>
        <v>319.2</v>
      </c>
    </row>
    <row r="36" spans="1:52" x14ac:dyDescent="0.2">
      <c r="A36" s="7" t="s">
        <v>31</v>
      </c>
      <c r="B36" s="8" t="s">
        <v>70</v>
      </c>
      <c r="C36" s="9" t="s">
        <v>71</v>
      </c>
      <c r="D36" s="10">
        <v>680</v>
      </c>
      <c r="E36" s="11">
        <v>8</v>
      </c>
      <c r="F36" s="12">
        <f t="shared" si="0"/>
        <v>4.08</v>
      </c>
      <c r="G36" s="20">
        <f t="shared" si="1"/>
        <v>1.1764705882352942</v>
      </c>
      <c r="H36" s="12">
        <f t="shared" si="2"/>
        <v>-3.92</v>
      </c>
      <c r="I36" s="11">
        <v>8</v>
      </c>
      <c r="J36" s="12">
        <f t="shared" si="3"/>
        <v>8.16</v>
      </c>
      <c r="K36" s="20">
        <f t="shared" si="4"/>
        <v>1.1764705882352942</v>
      </c>
      <c r="L36" s="13">
        <f t="shared" si="5"/>
        <v>0.16000000000000014</v>
      </c>
      <c r="M36" s="11">
        <v>8</v>
      </c>
      <c r="N36" s="12">
        <f t="shared" si="6"/>
        <v>12.24</v>
      </c>
      <c r="O36" s="20">
        <f t="shared" si="7"/>
        <v>1.1764705882352942</v>
      </c>
      <c r="P36" s="13">
        <f t="shared" si="8"/>
        <v>4.24</v>
      </c>
      <c r="Q36" s="11">
        <v>8</v>
      </c>
      <c r="R36" s="12">
        <f t="shared" si="9"/>
        <v>16.32</v>
      </c>
      <c r="S36" s="20">
        <f t="shared" si="10"/>
        <v>1.1764705882352942</v>
      </c>
      <c r="T36" s="13">
        <f t="shared" si="11"/>
        <v>8.32</v>
      </c>
      <c r="U36" s="11">
        <v>25</v>
      </c>
      <c r="V36" s="12">
        <f t="shared" si="12"/>
        <v>20.399999999999999</v>
      </c>
      <c r="W36" s="21">
        <f t="shared" si="13"/>
        <v>3.6764705882352939</v>
      </c>
      <c r="X36" s="12">
        <f t="shared" si="14"/>
        <v>-4.6000000000000014</v>
      </c>
      <c r="Y36" s="16">
        <v>38</v>
      </c>
      <c r="Z36" s="12">
        <f t="shared" si="15"/>
        <v>24.48</v>
      </c>
      <c r="AA36" s="20">
        <f t="shared" si="16"/>
        <v>5.5882352941176467</v>
      </c>
      <c r="AB36" s="12">
        <f t="shared" si="17"/>
        <v>-13.52</v>
      </c>
      <c r="AC36" s="17">
        <v>47</v>
      </c>
      <c r="AD36" s="12">
        <f t="shared" si="18"/>
        <v>28.56</v>
      </c>
      <c r="AE36" s="20">
        <f t="shared" si="19"/>
        <v>6.9117647058823533</v>
      </c>
      <c r="AF36" s="12">
        <f t="shared" si="20"/>
        <v>-18.440000000000001</v>
      </c>
      <c r="AG36" s="17"/>
      <c r="AH36" s="10">
        <f t="shared" si="21"/>
        <v>32.64</v>
      </c>
      <c r="AI36" s="18">
        <f t="shared" si="22"/>
        <v>0</v>
      </c>
      <c r="AJ36" s="12">
        <f t="shared" si="23"/>
        <v>32.64</v>
      </c>
      <c r="AK36" s="17"/>
      <c r="AL36" s="10">
        <f t="shared" si="24"/>
        <v>36.720000000000006</v>
      </c>
      <c r="AM36" s="19">
        <f t="shared" si="25"/>
        <v>0</v>
      </c>
      <c r="AN36" s="12">
        <f t="shared" si="26"/>
        <v>36.720000000000006</v>
      </c>
      <c r="AO36" s="17"/>
      <c r="AP36" s="10">
        <f t="shared" si="27"/>
        <v>40.799999999999997</v>
      </c>
      <c r="AQ36" s="19">
        <f t="shared" si="28"/>
        <v>0</v>
      </c>
      <c r="AR36" s="12">
        <f t="shared" si="29"/>
        <v>40.799999999999997</v>
      </c>
      <c r="AS36" s="17"/>
      <c r="AT36" s="10">
        <f t="shared" si="30"/>
        <v>44.2</v>
      </c>
      <c r="AU36" s="20">
        <f t="shared" si="31"/>
        <v>0</v>
      </c>
      <c r="AV36" s="12">
        <f t="shared" si="32"/>
        <v>44.2</v>
      </c>
      <c r="AW36" s="17"/>
      <c r="AX36" s="10">
        <f t="shared" si="33"/>
        <v>47.6</v>
      </c>
      <c r="AY36" s="20">
        <f t="shared" si="34"/>
        <v>0</v>
      </c>
      <c r="AZ36" s="12">
        <f t="shared" si="35"/>
        <v>47.6</v>
      </c>
    </row>
    <row r="37" spans="1:52" x14ac:dyDescent="0.2">
      <c r="A37" s="7" t="s">
        <v>31</v>
      </c>
      <c r="B37" s="8" t="s">
        <v>72</v>
      </c>
      <c r="C37" s="9" t="s">
        <v>73</v>
      </c>
      <c r="D37" s="10">
        <v>653</v>
      </c>
      <c r="E37" s="11">
        <v>3</v>
      </c>
      <c r="F37" s="12">
        <f t="shared" si="0"/>
        <v>3.9180000000000001</v>
      </c>
      <c r="G37" s="20">
        <f t="shared" si="1"/>
        <v>0.45941807044410415</v>
      </c>
      <c r="H37" s="12">
        <f t="shared" si="2"/>
        <v>0.91800000000000015</v>
      </c>
      <c r="I37" s="11">
        <v>4</v>
      </c>
      <c r="J37" s="12">
        <f t="shared" si="3"/>
        <v>7.8360000000000003</v>
      </c>
      <c r="K37" s="20">
        <f t="shared" si="4"/>
        <v>0.61255742725880546</v>
      </c>
      <c r="L37" s="13">
        <f t="shared" si="5"/>
        <v>3.8360000000000003</v>
      </c>
      <c r="M37" s="11">
        <v>10</v>
      </c>
      <c r="N37" s="12">
        <f t="shared" si="6"/>
        <v>11.754000000000001</v>
      </c>
      <c r="O37" s="20">
        <f t="shared" si="7"/>
        <v>1.5313935681470139</v>
      </c>
      <c r="P37" s="13">
        <f t="shared" si="8"/>
        <v>1.7540000000000013</v>
      </c>
      <c r="Q37" s="11">
        <v>12</v>
      </c>
      <c r="R37" s="12">
        <f t="shared" si="9"/>
        <v>15.672000000000001</v>
      </c>
      <c r="S37" s="20">
        <f t="shared" si="10"/>
        <v>1.8376722817764166</v>
      </c>
      <c r="T37" s="13">
        <f t="shared" si="11"/>
        <v>3.6720000000000006</v>
      </c>
      <c r="U37" s="11">
        <v>15</v>
      </c>
      <c r="V37" s="12">
        <f t="shared" si="12"/>
        <v>19.59</v>
      </c>
      <c r="W37" s="21">
        <f t="shared" si="13"/>
        <v>2.2970903522205206</v>
      </c>
      <c r="X37" s="12">
        <f t="shared" si="14"/>
        <v>4.59</v>
      </c>
      <c r="Y37" s="16">
        <v>25</v>
      </c>
      <c r="Z37" s="12">
        <f t="shared" si="15"/>
        <v>23.508000000000003</v>
      </c>
      <c r="AA37" s="20">
        <f t="shared" si="16"/>
        <v>3.8284839203675345</v>
      </c>
      <c r="AB37" s="12">
        <f t="shared" si="17"/>
        <v>-1.4919999999999973</v>
      </c>
      <c r="AC37" s="17">
        <v>35</v>
      </c>
      <c r="AD37" s="12">
        <f t="shared" si="18"/>
        <v>27.425999999999998</v>
      </c>
      <c r="AE37" s="20">
        <f t="shared" si="19"/>
        <v>5.3598774885145479</v>
      </c>
      <c r="AF37" s="12">
        <f t="shared" si="20"/>
        <v>-7.5740000000000016</v>
      </c>
      <c r="AG37" s="17"/>
      <c r="AH37" s="10">
        <f t="shared" si="21"/>
        <v>31.344000000000001</v>
      </c>
      <c r="AI37" s="18">
        <f t="shared" si="22"/>
        <v>0</v>
      </c>
      <c r="AJ37" s="12">
        <f t="shared" si="23"/>
        <v>31.344000000000001</v>
      </c>
      <c r="AK37" s="17"/>
      <c r="AL37" s="10">
        <f t="shared" si="24"/>
        <v>35.262</v>
      </c>
      <c r="AM37" s="19">
        <f t="shared" si="25"/>
        <v>0</v>
      </c>
      <c r="AN37" s="12">
        <f t="shared" si="26"/>
        <v>35.262</v>
      </c>
      <c r="AO37" s="17"/>
      <c r="AP37" s="10">
        <f t="shared" si="27"/>
        <v>39.18</v>
      </c>
      <c r="AQ37" s="19">
        <f t="shared" si="28"/>
        <v>0</v>
      </c>
      <c r="AR37" s="12">
        <f t="shared" si="29"/>
        <v>39.18</v>
      </c>
      <c r="AS37" s="17"/>
      <c r="AT37" s="10">
        <f t="shared" si="30"/>
        <v>42.445</v>
      </c>
      <c r="AU37" s="20">
        <f t="shared" si="31"/>
        <v>0</v>
      </c>
      <c r="AV37" s="12">
        <f t="shared" si="32"/>
        <v>42.445</v>
      </c>
      <c r="AW37" s="17"/>
      <c r="AX37" s="10">
        <f t="shared" si="33"/>
        <v>45.71</v>
      </c>
      <c r="AY37" s="20">
        <f t="shared" si="34"/>
        <v>0</v>
      </c>
      <c r="AZ37" s="12">
        <f t="shared" si="35"/>
        <v>45.71</v>
      </c>
    </row>
    <row r="38" spans="1:52" x14ac:dyDescent="0.2">
      <c r="A38" s="7" t="s">
        <v>31</v>
      </c>
      <c r="B38" s="8" t="s">
        <v>74</v>
      </c>
      <c r="C38" s="9" t="s">
        <v>75</v>
      </c>
      <c r="D38" s="10">
        <v>328</v>
      </c>
      <c r="E38" s="11">
        <v>0</v>
      </c>
      <c r="F38" s="12">
        <f t="shared" si="0"/>
        <v>1.9679999999999997</v>
      </c>
      <c r="G38" s="20">
        <f t="shared" si="1"/>
        <v>0</v>
      </c>
      <c r="H38" s="12">
        <f t="shared" si="2"/>
        <v>1.9679999999999997</v>
      </c>
      <c r="I38" s="11">
        <v>0</v>
      </c>
      <c r="J38" s="12">
        <f t="shared" si="3"/>
        <v>3.9359999999999995</v>
      </c>
      <c r="K38" s="20">
        <f t="shared" si="4"/>
        <v>0</v>
      </c>
      <c r="L38" s="13">
        <f t="shared" si="5"/>
        <v>3.9359999999999995</v>
      </c>
      <c r="M38" s="11">
        <v>2</v>
      </c>
      <c r="N38" s="12">
        <f t="shared" si="6"/>
        <v>5.9039999999999999</v>
      </c>
      <c r="O38" s="20">
        <f t="shared" si="7"/>
        <v>0.6097560975609756</v>
      </c>
      <c r="P38" s="13">
        <f t="shared" si="8"/>
        <v>3.9039999999999999</v>
      </c>
      <c r="Q38" s="11">
        <v>8</v>
      </c>
      <c r="R38" s="12">
        <f t="shared" si="9"/>
        <v>7.871999999999999</v>
      </c>
      <c r="S38" s="20">
        <f t="shared" si="10"/>
        <v>2.4390243902439024</v>
      </c>
      <c r="T38" s="13">
        <f t="shared" si="11"/>
        <v>-0.128000000000001</v>
      </c>
      <c r="U38" s="11">
        <v>13</v>
      </c>
      <c r="V38" s="12">
        <f t="shared" si="12"/>
        <v>9.84</v>
      </c>
      <c r="W38" s="21">
        <f t="shared" si="13"/>
        <v>3.9634146341463414</v>
      </c>
      <c r="X38" s="12">
        <f t="shared" si="14"/>
        <v>-3.16</v>
      </c>
      <c r="Y38" s="16">
        <v>16</v>
      </c>
      <c r="Z38" s="12">
        <f t="shared" si="15"/>
        <v>11.808</v>
      </c>
      <c r="AA38" s="20">
        <f t="shared" si="16"/>
        <v>4.8780487804878048</v>
      </c>
      <c r="AB38" s="12">
        <f t="shared" si="17"/>
        <v>-4.1920000000000002</v>
      </c>
      <c r="AC38" s="17">
        <v>17</v>
      </c>
      <c r="AD38" s="12">
        <f t="shared" si="18"/>
        <v>13.776000000000002</v>
      </c>
      <c r="AE38" s="20">
        <f t="shared" si="19"/>
        <v>5.1829268292682924</v>
      </c>
      <c r="AF38" s="12">
        <f t="shared" si="20"/>
        <v>-3.2239999999999984</v>
      </c>
      <c r="AG38" s="17"/>
      <c r="AH38" s="10">
        <f t="shared" si="21"/>
        <v>15.743999999999998</v>
      </c>
      <c r="AI38" s="18">
        <f t="shared" si="22"/>
        <v>0</v>
      </c>
      <c r="AJ38" s="12">
        <f t="shared" si="23"/>
        <v>15.743999999999998</v>
      </c>
      <c r="AK38" s="17"/>
      <c r="AL38" s="10">
        <f t="shared" si="24"/>
        <v>17.712</v>
      </c>
      <c r="AM38" s="19">
        <f t="shared" si="25"/>
        <v>0</v>
      </c>
      <c r="AN38" s="12">
        <f t="shared" si="26"/>
        <v>17.712</v>
      </c>
      <c r="AO38" s="17"/>
      <c r="AP38" s="10">
        <f t="shared" si="27"/>
        <v>19.68</v>
      </c>
      <c r="AQ38" s="19">
        <f t="shared" si="28"/>
        <v>0</v>
      </c>
      <c r="AR38" s="12">
        <f t="shared" si="29"/>
        <v>19.68</v>
      </c>
      <c r="AS38" s="17"/>
      <c r="AT38" s="10">
        <f t="shared" si="30"/>
        <v>21.32</v>
      </c>
      <c r="AU38" s="20">
        <f t="shared" si="31"/>
        <v>0</v>
      </c>
      <c r="AV38" s="12">
        <f t="shared" si="32"/>
        <v>21.32</v>
      </c>
      <c r="AW38" s="17"/>
      <c r="AX38" s="10">
        <f t="shared" si="33"/>
        <v>22.96</v>
      </c>
      <c r="AY38" s="20">
        <f t="shared" si="34"/>
        <v>0</v>
      </c>
      <c r="AZ38" s="12">
        <f t="shared" si="35"/>
        <v>22.96</v>
      </c>
    </row>
    <row r="39" spans="1:52" x14ac:dyDescent="0.2">
      <c r="A39" s="7" t="s">
        <v>31</v>
      </c>
      <c r="B39" s="8" t="s">
        <v>76</v>
      </c>
      <c r="C39" s="9" t="s">
        <v>77</v>
      </c>
      <c r="D39" s="10">
        <v>1889</v>
      </c>
      <c r="E39" s="11">
        <v>23</v>
      </c>
      <c r="F39" s="12">
        <f t="shared" si="0"/>
        <v>11.333999999999998</v>
      </c>
      <c r="G39" s="20">
        <f t="shared" si="1"/>
        <v>1.2175754367390152</v>
      </c>
      <c r="H39" s="12">
        <f t="shared" si="2"/>
        <v>-11.666000000000002</v>
      </c>
      <c r="I39" s="11">
        <v>43</v>
      </c>
      <c r="J39" s="12">
        <f t="shared" si="3"/>
        <v>22.667999999999996</v>
      </c>
      <c r="K39" s="20">
        <f t="shared" si="4"/>
        <v>2.2763366860772898</v>
      </c>
      <c r="L39" s="13">
        <f t="shared" si="5"/>
        <v>-20.332000000000004</v>
      </c>
      <c r="M39" s="11">
        <v>52</v>
      </c>
      <c r="N39" s="12">
        <f t="shared" si="6"/>
        <v>34.002000000000002</v>
      </c>
      <c r="O39" s="20">
        <f t="shared" si="7"/>
        <v>2.7527792482795128</v>
      </c>
      <c r="P39" s="13">
        <f t="shared" si="8"/>
        <v>-17.997999999999998</v>
      </c>
      <c r="Q39" s="11">
        <v>71</v>
      </c>
      <c r="R39" s="12">
        <f t="shared" si="9"/>
        <v>45.335999999999991</v>
      </c>
      <c r="S39" s="20">
        <f t="shared" si="10"/>
        <v>3.7586024351508733</v>
      </c>
      <c r="T39" s="13">
        <f t="shared" si="11"/>
        <v>-25.664000000000009</v>
      </c>
      <c r="U39" s="11">
        <v>96</v>
      </c>
      <c r="V39" s="12">
        <f t="shared" si="12"/>
        <v>56.67</v>
      </c>
      <c r="W39" s="21">
        <f t="shared" si="13"/>
        <v>5.0820539968237162</v>
      </c>
      <c r="X39" s="12">
        <f t="shared" si="14"/>
        <v>-39.33</v>
      </c>
      <c r="Y39" s="16">
        <v>117</v>
      </c>
      <c r="Z39" s="12">
        <f t="shared" si="15"/>
        <v>68.004000000000005</v>
      </c>
      <c r="AA39" s="20">
        <f t="shared" si="16"/>
        <v>6.1937533086289038</v>
      </c>
      <c r="AB39" s="12">
        <f t="shared" si="17"/>
        <v>-48.995999999999995</v>
      </c>
      <c r="AC39" s="17">
        <v>141</v>
      </c>
      <c r="AD39" s="12">
        <f t="shared" si="18"/>
        <v>79.338000000000008</v>
      </c>
      <c r="AE39" s="20">
        <f t="shared" si="19"/>
        <v>7.4642668078348331</v>
      </c>
      <c r="AF39" s="12">
        <f t="shared" si="20"/>
        <v>-61.661999999999992</v>
      </c>
      <c r="AG39" s="17"/>
      <c r="AH39" s="10">
        <f t="shared" si="21"/>
        <v>90.671999999999983</v>
      </c>
      <c r="AI39" s="18">
        <f t="shared" si="22"/>
        <v>0</v>
      </c>
      <c r="AJ39" s="12">
        <f t="shared" si="23"/>
        <v>90.671999999999983</v>
      </c>
      <c r="AK39" s="17"/>
      <c r="AL39" s="10">
        <f t="shared" si="24"/>
        <v>102.006</v>
      </c>
      <c r="AM39" s="19">
        <f t="shared" si="25"/>
        <v>0</v>
      </c>
      <c r="AN39" s="12">
        <f t="shared" si="26"/>
        <v>102.006</v>
      </c>
      <c r="AO39" s="17"/>
      <c r="AP39" s="10">
        <f t="shared" si="27"/>
        <v>113.34</v>
      </c>
      <c r="AQ39" s="19">
        <f t="shared" si="28"/>
        <v>0</v>
      </c>
      <c r="AR39" s="12">
        <f t="shared" si="29"/>
        <v>113.34</v>
      </c>
      <c r="AS39" s="17"/>
      <c r="AT39" s="10">
        <f t="shared" si="30"/>
        <v>122.785</v>
      </c>
      <c r="AU39" s="20">
        <f t="shared" si="31"/>
        <v>0</v>
      </c>
      <c r="AV39" s="12">
        <f t="shared" si="32"/>
        <v>122.785</v>
      </c>
      <c r="AW39" s="17"/>
      <c r="AX39" s="10">
        <f t="shared" si="33"/>
        <v>132.22999999999999</v>
      </c>
      <c r="AY39" s="20">
        <f t="shared" si="34"/>
        <v>0</v>
      </c>
      <c r="AZ39" s="12">
        <f t="shared" si="35"/>
        <v>132.22999999999999</v>
      </c>
    </row>
    <row r="40" spans="1:52" x14ac:dyDescent="0.2">
      <c r="A40" s="7" t="s">
        <v>31</v>
      </c>
      <c r="B40" s="8" t="s">
        <v>78</v>
      </c>
      <c r="C40" s="9" t="s">
        <v>79</v>
      </c>
      <c r="D40" s="10">
        <v>563</v>
      </c>
      <c r="E40" s="11">
        <v>7</v>
      </c>
      <c r="F40" s="12">
        <f t="shared" si="0"/>
        <v>3.3780000000000001</v>
      </c>
      <c r="G40" s="20">
        <f t="shared" si="1"/>
        <v>1.2433392539964476</v>
      </c>
      <c r="H40" s="12">
        <f t="shared" si="2"/>
        <v>-3.6219999999999999</v>
      </c>
      <c r="I40" s="11">
        <v>7</v>
      </c>
      <c r="J40" s="12">
        <f t="shared" si="3"/>
        <v>6.7560000000000002</v>
      </c>
      <c r="K40" s="20">
        <f t="shared" si="4"/>
        <v>1.2433392539964476</v>
      </c>
      <c r="L40" s="13">
        <f t="shared" si="5"/>
        <v>-0.24399999999999977</v>
      </c>
      <c r="M40" s="11">
        <v>7</v>
      </c>
      <c r="N40" s="12">
        <f t="shared" si="6"/>
        <v>10.134</v>
      </c>
      <c r="O40" s="20">
        <f t="shared" si="7"/>
        <v>1.2433392539964476</v>
      </c>
      <c r="P40" s="13">
        <f t="shared" si="8"/>
        <v>3.1340000000000003</v>
      </c>
      <c r="Q40" s="11">
        <v>7</v>
      </c>
      <c r="R40" s="12">
        <f t="shared" si="9"/>
        <v>13.512</v>
      </c>
      <c r="S40" s="20">
        <f t="shared" si="10"/>
        <v>1.2433392539964476</v>
      </c>
      <c r="T40" s="13">
        <f t="shared" si="11"/>
        <v>6.5120000000000005</v>
      </c>
      <c r="U40" s="11">
        <v>19</v>
      </c>
      <c r="V40" s="12">
        <f t="shared" si="12"/>
        <v>16.89</v>
      </c>
      <c r="W40" s="21">
        <f t="shared" si="13"/>
        <v>3.374777975133215</v>
      </c>
      <c r="X40" s="12">
        <f t="shared" si="14"/>
        <v>-2.1099999999999994</v>
      </c>
      <c r="Y40" s="16">
        <v>29</v>
      </c>
      <c r="Z40" s="12">
        <f t="shared" si="15"/>
        <v>20.268000000000001</v>
      </c>
      <c r="AA40" s="20">
        <f t="shared" si="16"/>
        <v>5.1509769094138544</v>
      </c>
      <c r="AB40" s="12">
        <f t="shared" si="17"/>
        <v>-8.7319999999999993</v>
      </c>
      <c r="AC40" s="17">
        <v>29</v>
      </c>
      <c r="AD40" s="12">
        <f t="shared" si="18"/>
        <v>23.646000000000001</v>
      </c>
      <c r="AE40" s="20">
        <f t="shared" si="19"/>
        <v>5.1509769094138544</v>
      </c>
      <c r="AF40" s="12">
        <f t="shared" si="20"/>
        <v>-5.3539999999999992</v>
      </c>
      <c r="AG40" s="17"/>
      <c r="AH40" s="10">
        <f t="shared" si="21"/>
        <v>27.024000000000001</v>
      </c>
      <c r="AI40" s="18">
        <f t="shared" si="22"/>
        <v>0</v>
      </c>
      <c r="AJ40" s="12">
        <f t="shared" si="23"/>
        <v>27.024000000000001</v>
      </c>
      <c r="AK40" s="17"/>
      <c r="AL40" s="10">
        <f t="shared" si="24"/>
        <v>30.402000000000001</v>
      </c>
      <c r="AM40" s="19">
        <f t="shared" si="25"/>
        <v>0</v>
      </c>
      <c r="AN40" s="12">
        <f t="shared" si="26"/>
        <v>30.402000000000001</v>
      </c>
      <c r="AO40" s="17"/>
      <c r="AP40" s="10">
        <f t="shared" si="27"/>
        <v>33.78</v>
      </c>
      <c r="AQ40" s="19">
        <f t="shared" si="28"/>
        <v>0</v>
      </c>
      <c r="AR40" s="12">
        <f t="shared" si="29"/>
        <v>33.78</v>
      </c>
      <c r="AS40" s="17"/>
      <c r="AT40" s="10">
        <f t="shared" si="30"/>
        <v>36.594999999999999</v>
      </c>
      <c r="AU40" s="20">
        <f t="shared" si="31"/>
        <v>0</v>
      </c>
      <c r="AV40" s="12">
        <f t="shared" si="32"/>
        <v>36.594999999999999</v>
      </c>
      <c r="AW40" s="17"/>
      <c r="AX40" s="10">
        <f t="shared" si="33"/>
        <v>39.409999999999997</v>
      </c>
      <c r="AY40" s="20">
        <f t="shared" si="34"/>
        <v>0</v>
      </c>
      <c r="AZ40" s="12">
        <f t="shared" si="35"/>
        <v>39.409999999999997</v>
      </c>
    </row>
    <row r="41" spans="1:52" ht="13.5" thickBot="1" x14ac:dyDescent="0.25">
      <c r="A41" s="7" t="s">
        <v>31</v>
      </c>
      <c r="B41" s="8" t="s">
        <v>80</v>
      </c>
      <c r="C41" s="9" t="s">
        <v>81</v>
      </c>
      <c r="D41" s="10">
        <v>23</v>
      </c>
      <c r="E41" s="11">
        <v>0</v>
      </c>
      <c r="F41" s="12">
        <f t="shared" si="0"/>
        <v>0.13799999999999998</v>
      </c>
      <c r="G41" s="20">
        <f t="shared" si="1"/>
        <v>0</v>
      </c>
      <c r="H41" s="12">
        <f t="shared" si="2"/>
        <v>0.13799999999999998</v>
      </c>
      <c r="I41" s="11">
        <v>3</v>
      </c>
      <c r="J41" s="12">
        <f t="shared" si="3"/>
        <v>0.27599999999999997</v>
      </c>
      <c r="K41" s="20">
        <f t="shared" si="4"/>
        <v>13.043478260869565</v>
      </c>
      <c r="L41" s="13">
        <f t="shared" si="5"/>
        <v>-2.7240000000000002</v>
      </c>
      <c r="M41" s="11">
        <v>3</v>
      </c>
      <c r="N41" s="12">
        <f t="shared" si="6"/>
        <v>0.41399999999999998</v>
      </c>
      <c r="O41" s="20">
        <f t="shared" si="7"/>
        <v>13.043478260869565</v>
      </c>
      <c r="P41" s="13">
        <f t="shared" si="8"/>
        <v>-2.5859999999999999</v>
      </c>
      <c r="Q41" s="11">
        <v>3</v>
      </c>
      <c r="R41" s="12">
        <f t="shared" si="9"/>
        <v>0.55199999999999994</v>
      </c>
      <c r="S41" s="20">
        <f t="shared" si="10"/>
        <v>13.043478260869565</v>
      </c>
      <c r="T41" s="13">
        <f t="shared" si="11"/>
        <v>-2.448</v>
      </c>
      <c r="U41" s="11">
        <v>3</v>
      </c>
      <c r="V41" s="12">
        <f t="shared" si="12"/>
        <v>0.69</v>
      </c>
      <c r="W41" s="21">
        <f t="shared" si="13"/>
        <v>13.043478260869565</v>
      </c>
      <c r="X41" s="12">
        <f t="shared" si="14"/>
        <v>-2.31</v>
      </c>
      <c r="Y41" s="16">
        <v>4</v>
      </c>
      <c r="Z41" s="12">
        <f t="shared" si="15"/>
        <v>0.82799999999999996</v>
      </c>
      <c r="AA41" s="22">
        <f t="shared" si="16"/>
        <v>17.391304347826086</v>
      </c>
      <c r="AB41" s="12">
        <f t="shared" si="17"/>
        <v>-3.1720000000000002</v>
      </c>
      <c r="AC41" s="17">
        <v>4</v>
      </c>
      <c r="AD41" s="12">
        <f t="shared" si="18"/>
        <v>0.96600000000000008</v>
      </c>
      <c r="AE41" s="22">
        <f t="shared" si="19"/>
        <v>17.391304347826086</v>
      </c>
      <c r="AF41" s="12">
        <f t="shared" si="20"/>
        <v>-3.0339999999999998</v>
      </c>
      <c r="AG41" s="17"/>
      <c r="AH41" s="10">
        <f t="shared" si="21"/>
        <v>1.1039999999999999</v>
      </c>
      <c r="AI41" s="18">
        <f t="shared" si="22"/>
        <v>0</v>
      </c>
      <c r="AJ41" s="12">
        <f t="shared" si="23"/>
        <v>1.1039999999999999</v>
      </c>
      <c r="AK41" s="17"/>
      <c r="AL41" s="10">
        <f t="shared" si="24"/>
        <v>1.242</v>
      </c>
      <c r="AM41" s="19">
        <f t="shared" si="25"/>
        <v>0</v>
      </c>
      <c r="AN41" s="12">
        <f t="shared" si="26"/>
        <v>1.242</v>
      </c>
      <c r="AO41" s="17"/>
      <c r="AP41" s="10">
        <f t="shared" si="27"/>
        <v>1.38</v>
      </c>
      <c r="AQ41" s="19">
        <f t="shared" si="28"/>
        <v>0</v>
      </c>
      <c r="AR41" s="12">
        <f t="shared" si="29"/>
        <v>1.38</v>
      </c>
      <c r="AS41" s="17"/>
      <c r="AT41" s="10">
        <f t="shared" si="30"/>
        <v>1.4950000000000001</v>
      </c>
      <c r="AU41" s="22">
        <f t="shared" si="31"/>
        <v>0</v>
      </c>
      <c r="AV41" s="12">
        <f t="shared" si="32"/>
        <v>1.4950000000000001</v>
      </c>
      <c r="AW41" s="17"/>
      <c r="AX41" s="10">
        <f t="shared" si="33"/>
        <v>1.61</v>
      </c>
      <c r="AY41" s="22">
        <f t="shared" si="34"/>
        <v>0</v>
      </c>
      <c r="AZ41" s="12">
        <f t="shared" si="35"/>
        <v>1.61</v>
      </c>
    </row>
    <row r="42" spans="1:52" ht="4.5" customHeight="1" x14ac:dyDescent="0.2">
      <c r="A42" s="42"/>
      <c r="B42" s="43"/>
      <c r="D42" s="45"/>
      <c r="E42" s="44"/>
      <c r="F42" s="44"/>
      <c r="G42" s="38"/>
      <c r="H42" s="44"/>
      <c r="I42" s="44"/>
      <c r="J42" s="44"/>
      <c r="K42" s="38"/>
      <c r="L42" s="52"/>
      <c r="M42" s="44"/>
      <c r="N42" s="44"/>
      <c r="O42" s="38"/>
      <c r="P42" s="52"/>
      <c r="Q42" s="44"/>
      <c r="R42" s="44"/>
      <c r="S42" s="38"/>
      <c r="T42" s="52"/>
      <c r="U42" s="44"/>
      <c r="V42" s="44"/>
      <c r="W42" s="46"/>
      <c r="X42" s="44"/>
      <c r="Y42" s="52"/>
      <c r="Z42" s="44"/>
      <c r="AA42" s="38"/>
      <c r="AB42" s="44"/>
      <c r="AC42" s="45"/>
      <c r="AD42" s="44"/>
      <c r="AE42" s="38"/>
      <c r="AF42" s="44"/>
      <c r="AG42" s="45"/>
      <c r="AH42" s="45"/>
      <c r="AI42" s="49"/>
      <c r="AJ42" s="44"/>
      <c r="AK42" s="45"/>
      <c r="AL42" s="45"/>
      <c r="AM42" s="50"/>
      <c r="AN42" s="44"/>
      <c r="AO42" s="45"/>
      <c r="AP42" s="45"/>
      <c r="AQ42" s="50"/>
      <c r="AR42" s="44"/>
      <c r="AS42" s="45"/>
      <c r="AT42" s="45"/>
      <c r="AU42" s="51"/>
      <c r="AV42" s="44"/>
      <c r="AW42" s="45"/>
      <c r="AX42" s="45"/>
      <c r="AY42" s="51"/>
      <c r="AZ42" s="44"/>
    </row>
    <row r="43" spans="1:52" x14ac:dyDescent="0.2">
      <c r="A43" s="34"/>
      <c r="B43" s="35"/>
      <c r="C43" s="1" t="s">
        <v>122</v>
      </c>
      <c r="D43" s="41">
        <f>SUM(D17:D42)</f>
        <v>40718</v>
      </c>
      <c r="E43" s="37">
        <f>SUM(E17:E42)</f>
        <v>356</v>
      </c>
      <c r="F43" s="36">
        <f>SUM(F17:F42)</f>
        <v>244.30799999999996</v>
      </c>
      <c r="G43" s="38">
        <f t="shared" si="1"/>
        <v>0.87430620364457978</v>
      </c>
      <c r="H43" s="36">
        <f>SUM(H17:H42)</f>
        <v>-111.69199999999999</v>
      </c>
      <c r="I43" s="37">
        <f>SUM(I17:I42)</f>
        <v>741</v>
      </c>
      <c r="J43" s="36">
        <f>SUM(J17:J42)</f>
        <v>488.61599999999993</v>
      </c>
      <c r="K43" s="38">
        <f t="shared" si="4"/>
        <v>1.8198339800579597</v>
      </c>
      <c r="L43" s="47">
        <f>SUM(L17:L42)</f>
        <v>-252.38399999999999</v>
      </c>
      <c r="M43" s="37">
        <f>SUM(M17:M42)</f>
        <v>1106</v>
      </c>
      <c r="N43" s="36">
        <f>SUM(N17:N42)</f>
        <v>732.92400000000009</v>
      </c>
      <c r="O43" s="38">
        <f t="shared" si="7"/>
        <v>2.7162434304238912</v>
      </c>
      <c r="P43" s="47">
        <f>SUM(P17:P42)</f>
        <v>-373.07599999999991</v>
      </c>
      <c r="Q43" s="37">
        <f>SUM(Q17:Q42)</f>
        <v>1411</v>
      </c>
      <c r="R43" s="36">
        <f>SUM(R17:R42)</f>
        <v>977.23199999999986</v>
      </c>
      <c r="S43" s="38">
        <f t="shared" si="10"/>
        <v>3.4652979026474777</v>
      </c>
      <c r="T43" s="47">
        <f>SUM(T17:T42)</f>
        <v>-433.76799999999997</v>
      </c>
      <c r="U43" s="37">
        <f>SUM(U17:U42)</f>
        <v>1841</v>
      </c>
      <c r="V43" s="36">
        <f>SUM(V17:V42)</f>
        <v>1221.5400000000002</v>
      </c>
      <c r="W43" s="46">
        <f>U43*100/D43</f>
        <v>4.5213419126676166</v>
      </c>
      <c r="X43" s="36">
        <f>SUM(X17:X42)</f>
        <v>-619.45999999999992</v>
      </c>
      <c r="Y43" s="48">
        <f>SUM(Y17:Y42)</f>
        <v>2339</v>
      </c>
      <c r="Z43" s="36">
        <f>SUM(Z17:Z42)</f>
        <v>1465.8480000000002</v>
      </c>
      <c r="AA43" s="38">
        <f t="shared" si="16"/>
        <v>5.7443882312490793</v>
      </c>
      <c r="AB43" s="36">
        <f>SUM(AB17:AB42)</f>
        <v>-873.15199999999993</v>
      </c>
      <c r="AC43" s="40">
        <f>SUM(AC17:AC42)</f>
        <v>2745</v>
      </c>
      <c r="AD43" s="36">
        <f>SUM(AD17:AD42)</f>
        <v>1710.1559999999997</v>
      </c>
      <c r="AE43" s="38">
        <f>AC43*100/D43</f>
        <v>6.74149025001228</v>
      </c>
      <c r="AF43" s="36">
        <f>SUM(AF17:AF42)</f>
        <v>-1034.8440000000001</v>
      </c>
      <c r="AG43" s="40">
        <f>SUM(AG17:AG42)</f>
        <v>0</v>
      </c>
      <c r="AH43" s="41">
        <f>SUM(AH17:AH42)</f>
        <v>1954.4639999999997</v>
      </c>
      <c r="AI43" s="49">
        <f t="shared" si="22"/>
        <v>0</v>
      </c>
      <c r="AJ43" s="36">
        <f>SUM(AJ17:AJ42)</f>
        <v>1954.4639999999997</v>
      </c>
      <c r="AK43" s="40">
        <f>SUM(AK17:AK42)</f>
        <v>0</v>
      </c>
      <c r="AL43" s="41">
        <f>SUM(AL17:AL42)</f>
        <v>2198.7719999999999</v>
      </c>
      <c r="AM43" s="50">
        <f t="shared" si="25"/>
        <v>0</v>
      </c>
      <c r="AN43" s="36">
        <f>SUM(AN17:AN42)</f>
        <v>2198.7719999999999</v>
      </c>
      <c r="AO43" s="40">
        <f>SUM(AO17:AO42)</f>
        <v>0</v>
      </c>
      <c r="AP43" s="41">
        <f>SUM(AP17:AP42)</f>
        <v>2443.0800000000004</v>
      </c>
      <c r="AQ43" s="50">
        <f t="shared" si="28"/>
        <v>0</v>
      </c>
      <c r="AR43" s="36">
        <f>SUM(AR17:AR42)</f>
        <v>2443.0800000000004</v>
      </c>
      <c r="AS43" s="40">
        <f>SUM(AS17:AS42)</f>
        <v>0</v>
      </c>
      <c r="AT43" s="41">
        <f>SUM(AT17:AT42)</f>
        <v>2646.6699999999996</v>
      </c>
      <c r="AU43" s="38">
        <f t="shared" si="31"/>
        <v>0</v>
      </c>
      <c r="AV43" s="36">
        <f>SUM(AV17:AV42)</f>
        <v>2646.6699999999996</v>
      </c>
      <c r="AW43" s="40">
        <f>SUM(AW17:AW42)</f>
        <v>0</v>
      </c>
      <c r="AX43" s="41">
        <f>SUM(AX17:AX42)</f>
        <v>2850.2599999999998</v>
      </c>
      <c r="AY43" s="38">
        <f>AW43*100/D43</f>
        <v>0</v>
      </c>
      <c r="AZ43" s="36">
        <f>SUM(AZ17:AZ42)</f>
        <v>2850.2599999999998</v>
      </c>
    </row>
    <row r="44" spans="1:5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x14ac:dyDescent="0.2">
      <c r="A45" s="1"/>
      <c r="B45" s="23" t="s">
        <v>82</v>
      </c>
      <c r="C45" s="1" t="s">
        <v>83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x14ac:dyDescent="0.2">
      <c r="AX47" s="24"/>
    </row>
    <row r="48" spans="1:52" x14ac:dyDescent="0.2">
      <c r="A48" t="s">
        <v>84</v>
      </c>
      <c r="B48">
        <v>0.6</v>
      </c>
      <c r="G48" s="25" t="s">
        <v>85</v>
      </c>
      <c r="H48" s="25" t="s">
        <v>86</v>
      </c>
      <c r="I48" s="25" t="s">
        <v>87</v>
      </c>
      <c r="J48" s="25" t="s">
        <v>88</v>
      </c>
      <c r="K48" s="25" t="s">
        <v>89</v>
      </c>
      <c r="L48" s="25" t="s">
        <v>90</v>
      </c>
      <c r="M48" s="25" t="s">
        <v>91</v>
      </c>
      <c r="N48" s="25" t="s">
        <v>92</v>
      </c>
      <c r="O48" s="25" t="s">
        <v>93</v>
      </c>
      <c r="P48" s="25" t="s">
        <v>94</v>
      </c>
      <c r="Q48" s="25" t="s">
        <v>95</v>
      </c>
      <c r="R48" s="25" t="s">
        <v>96</v>
      </c>
    </row>
    <row r="49" spans="1:31" x14ac:dyDescent="0.2">
      <c r="A49" t="s">
        <v>97</v>
      </c>
      <c r="B49">
        <v>1.2</v>
      </c>
      <c r="E49" s="60" t="s">
        <v>98</v>
      </c>
      <c r="F49" s="60"/>
      <c r="G49" s="24">
        <f>E43</f>
        <v>356</v>
      </c>
      <c r="H49" s="24">
        <f>I43</f>
        <v>741</v>
      </c>
      <c r="I49" s="24">
        <f>M43</f>
        <v>1106</v>
      </c>
      <c r="J49" s="24">
        <f>Q43</f>
        <v>1411</v>
      </c>
      <c r="K49" s="24">
        <f>U43</f>
        <v>1841</v>
      </c>
      <c r="L49" s="24">
        <f>Y43</f>
        <v>2339</v>
      </c>
      <c r="M49" s="24">
        <f>AC43</f>
        <v>2745</v>
      </c>
      <c r="S49" s="25" t="s">
        <v>96</v>
      </c>
    </row>
    <row r="50" spans="1:31" x14ac:dyDescent="0.2">
      <c r="A50" t="s">
        <v>99</v>
      </c>
      <c r="B50">
        <v>1.8</v>
      </c>
      <c r="D50" s="26"/>
      <c r="E50" s="60" t="s">
        <v>123</v>
      </c>
      <c r="F50" s="60"/>
      <c r="G50" s="24">
        <f>H43</f>
        <v>-111.69199999999999</v>
      </c>
      <c r="H50" s="59">
        <f>L43</f>
        <v>-252.38399999999999</v>
      </c>
      <c r="I50" s="24">
        <f>P43</f>
        <v>-373.07599999999991</v>
      </c>
      <c r="J50" s="24">
        <f>T43</f>
        <v>-433.76799999999997</v>
      </c>
      <c r="K50" s="24">
        <f>X43</f>
        <v>-619.45999999999992</v>
      </c>
      <c r="L50" s="24">
        <f>AB43</f>
        <v>-873.15199999999993</v>
      </c>
      <c r="M50" s="24">
        <f>AF43</f>
        <v>-1034.8440000000001</v>
      </c>
    </row>
    <row r="51" spans="1:31" x14ac:dyDescent="0.2">
      <c r="A51" t="s">
        <v>100</v>
      </c>
      <c r="B51">
        <v>2.4</v>
      </c>
    </row>
    <row r="52" spans="1:31" x14ac:dyDescent="0.2">
      <c r="A52" t="s">
        <v>99</v>
      </c>
      <c r="B52">
        <v>3</v>
      </c>
      <c r="E52" s="60" t="s">
        <v>124</v>
      </c>
      <c r="F52" s="60"/>
      <c r="G52" s="24">
        <v>356</v>
      </c>
      <c r="H52" s="24">
        <f>H49-G49</f>
        <v>385</v>
      </c>
      <c r="I52" s="24">
        <f t="shared" ref="I52:K52" si="36">I49-H49</f>
        <v>365</v>
      </c>
      <c r="J52" s="24">
        <f t="shared" si="36"/>
        <v>305</v>
      </c>
      <c r="K52" s="24">
        <f t="shared" si="36"/>
        <v>430</v>
      </c>
      <c r="L52" s="24">
        <f>L49-K49</f>
        <v>498</v>
      </c>
      <c r="M52" s="24">
        <f>M49-L49</f>
        <v>406</v>
      </c>
      <c r="N52" s="24"/>
      <c r="O52" s="24"/>
    </row>
    <row r="53" spans="1:31" x14ac:dyDescent="0.2">
      <c r="A53" t="s">
        <v>101</v>
      </c>
      <c r="B53">
        <v>3.6</v>
      </c>
      <c r="E53" s="60" t="s">
        <v>125</v>
      </c>
      <c r="F53" s="60"/>
      <c r="G53" s="24">
        <f>G50</f>
        <v>-111.69199999999999</v>
      </c>
      <c r="H53" s="24">
        <f>H50</f>
        <v>-252.38399999999999</v>
      </c>
      <c r="I53" s="24">
        <f t="shared" ref="I53:M53" si="37">I50</f>
        <v>-373.07599999999991</v>
      </c>
      <c r="J53" s="24">
        <f t="shared" si="37"/>
        <v>-433.76799999999997</v>
      </c>
      <c r="K53" s="24">
        <f t="shared" si="37"/>
        <v>-619.45999999999992</v>
      </c>
      <c r="L53" s="24">
        <f t="shared" si="37"/>
        <v>-873.15199999999993</v>
      </c>
      <c r="M53" s="24">
        <f t="shared" si="37"/>
        <v>-1034.8440000000001</v>
      </c>
      <c r="N53" s="24"/>
      <c r="O53" s="24"/>
    </row>
    <row r="54" spans="1:31" x14ac:dyDescent="0.2">
      <c r="A54" t="s">
        <v>101</v>
      </c>
      <c r="B54">
        <v>4.2</v>
      </c>
    </row>
    <row r="55" spans="1:31" x14ac:dyDescent="0.2">
      <c r="A55" t="s">
        <v>100</v>
      </c>
      <c r="B55">
        <v>4.8</v>
      </c>
    </row>
    <row r="56" spans="1:31" x14ac:dyDescent="0.2">
      <c r="A56" t="s">
        <v>102</v>
      </c>
      <c r="B56">
        <v>5.4</v>
      </c>
      <c r="AE56" t="s">
        <v>120</v>
      </c>
    </row>
    <row r="57" spans="1:31" x14ac:dyDescent="0.2">
      <c r="A57" t="s">
        <v>103</v>
      </c>
      <c r="B57">
        <v>6</v>
      </c>
    </row>
    <row r="58" spans="1:31" x14ac:dyDescent="0.2">
      <c r="A58" t="s">
        <v>104</v>
      </c>
      <c r="B58">
        <v>6.5</v>
      </c>
    </row>
    <row r="59" spans="1:31" x14ac:dyDescent="0.2">
      <c r="A59" t="s">
        <v>105</v>
      </c>
      <c r="B59">
        <v>7</v>
      </c>
    </row>
    <row r="79" spans="5:17" x14ac:dyDescent="0.2">
      <c r="F79" s="25" t="s">
        <v>85</v>
      </c>
      <c r="G79" s="25" t="s">
        <v>86</v>
      </c>
      <c r="H79" s="25" t="s">
        <v>87</v>
      </c>
      <c r="I79" s="25" t="s">
        <v>88</v>
      </c>
      <c r="J79" s="25" t="s">
        <v>89</v>
      </c>
      <c r="K79" s="25" t="s">
        <v>90</v>
      </c>
      <c r="L79" s="25" t="s">
        <v>91</v>
      </c>
      <c r="M79" s="25" t="s">
        <v>92</v>
      </c>
      <c r="N79" s="25" t="s">
        <v>93</v>
      </c>
      <c r="O79" s="25" t="s">
        <v>94</v>
      </c>
      <c r="P79" s="25" t="s">
        <v>95</v>
      </c>
      <c r="Q79" s="25" t="s">
        <v>96</v>
      </c>
    </row>
    <row r="80" spans="5:17" x14ac:dyDescent="0.2">
      <c r="E80" t="s">
        <v>121</v>
      </c>
      <c r="F80" s="44">
        <v>518.2599999999992</v>
      </c>
      <c r="G80" s="44">
        <v>501.22499999999991</v>
      </c>
      <c r="H80" s="44">
        <v>1007.4850000000014</v>
      </c>
      <c r="I80" s="44">
        <v>1406.4499999999994</v>
      </c>
      <c r="J80" s="44">
        <v>2528.7100000000137</v>
      </c>
      <c r="K80" s="44">
        <v>1328.6750000000175</v>
      </c>
      <c r="L80" s="44">
        <v>158.93499999999767</v>
      </c>
    </row>
    <row r="81" spans="5:12" x14ac:dyDescent="0.2">
      <c r="E81" t="s">
        <v>112</v>
      </c>
      <c r="F81" s="24"/>
      <c r="G81" s="44">
        <f>G80-F80</f>
        <v>-17.034999999999286</v>
      </c>
      <c r="H81" s="44">
        <f t="shared" ref="H81:K81" si="38">H80-G80</f>
        <v>506.26000000000147</v>
      </c>
      <c r="I81" s="44">
        <f t="shared" si="38"/>
        <v>398.96499999999799</v>
      </c>
      <c r="J81" s="44">
        <f t="shared" si="38"/>
        <v>1122.2600000000143</v>
      </c>
      <c r="K81" s="44">
        <f t="shared" si="38"/>
        <v>-1200.0349999999962</v>
      </c>
      <c r="L81" s="44">
        <f>L80-K80</f>
        <v>-1169.7400000000198</v>
      </c>
    </row>
  </sheetData>
  <autoFilter ref="B15:AZ41" xr:uid="{00000000-0009-0000-0000-000000000000}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3" showButton="0"/>
    <filterColumn colId="24" showButton="0"/>
    <filterColumn colId="25" showButton="0"/>
    <filterColumn colId="27" showButton="0"/>
    <filterColumn colId="28" showButton="0"/>
    <filterColumn colId="29" showButton="0"/>
    <filterColumn colId="31" showButton="0"/>
    <filterColumn colId="32" showButton="0"/>
    <filterColumn colId="33" showButton="0"/>
    <filterColumn colId="35" showButton="0"/>
    <filterColumn colId="36" showButton="0"/>
    <filterColumn colId="37" showButton="0"/>
    <filterColumn colId="39" showButton="0"/>
    <filterColumn colId="40" showButton="0"/>
    <filterColumn colId="41" showButton="0"/>
    <filterColumn colId="43" showButton="0"/>
    <filterColumn colId="44" showButton="0"/>
    <filterColumn colId="45" showButton="0"/>
    <filterColumn colId="47" showButton="0"/>
    <filterColumn colId="48" showButton="0"/>
    <filterColumn colId="49" showButton="0"/>
  </autoFilter>
  <mergeCells count="16">
    <mergeCell ref="B5:Q5"/>
    <mergeCell ref="B15:B16"/>
    <mergeCell ref="C15:C16"/>
    <mergeCell ref="D15:D16"/>
    <mergeCell ref="E15:H15"/>
    <mergeCell ref="I15:L15"/>
    <mergeCell ref="M15:P15"/>
    <mergeCell ref="Q15:T15"/>
    <mergeCell ref="AW15:AZ15"/>
    <mergeCell ref="AK15:AN15"/>
    <mergeCell ref="AO15:AR15"/>
    <mergeCell ref="U15:X15"/>
    <mergeCell ref="Y15:AB15"/>
    <mergeCell ref="AC15:AF15"/>
    <mergeCell ref="AG15:AJ15"/>
    <mergeCell ref="AS15:AV15"/>
  </mergeCells>
  <conditionalFormatting sqref="G17">
    <cfRule type="cellIs" dxfId="87" priority="66" stopIfTrue="1" operator="greaterThanOrEqual">
      <formula>0.6</formula>
    </cfRule>
    <cfRule type="cellIs" dxfId="86" priority="65" stopIfTrue="1" operator="between">
      <formula>0.2</formula>
      <formula>0.6</formula>
    </cfRule>
    <cfRule type="cellIs" dxfId="85" priority="67" stopIfTrue="1" operator="lessThanOrEqual">
      <formula>0.2</formula>
    </cfRule>
  </conditionalFormatting>
  <conditionalFormatting sqref="G17:G41 G43">
    <cfRule type="cellIs" dxfId="84" priority="55" operator="greaterThanOrEqual">
      <formula>0.6</formula>
    </cfRule>
    <cfRule type="cellIs" dxfId="83" priority="54" operator="between">
      <formula>0.2</formula>
      <formula>0.6</formula>
    </cfRule>
    <cfRule type="cellIs" dxfId="82" priority="53" operator="lessThanOrEqual">
      <formula>0.2</formula>
    </cfRule>
  </conditionalFormatting>
  <conditionalFormatting sqref="K17:K19">
    <cfRule type="cellIs" dxfId="81" priority="70" stopIfTrue="1" operator="lessThanOrEqual">
      <formula>0.4</formula>
    </cfRule>
    <cfRule type="cellIs" dxfId="80" priority="68" stopIfTrue="1" operator="between">
      <formula>0.5</formula>
      <formula>1.1</formula>
    </cfRule>
    <cfRule type="cellIs" dxfId="79" priority="69" stopIfTrue="1" operator="greaterThanOrEqual">
      <formula>1.2</formula>
    </cfRule>
  </conditionalFormatting>
  <conditionalFormatting sqref="K17:K41 K43">
    <cfRule type="cellIs" dxfId="78" priority="52" operator="greaterThanOrEqual">
      <formula>1.2</formula>
    </cfRule>
    <cfRule type="cellIs" dxfId="77" priority="51" operator="between">
      <formula>0.59</formula>
      <formula>1.19</formula>
    </cfRule>
    <cfRule type="cellIs" dxfId="76" priority="50" operator="lessThanOrEqual">
      <formula>0.49</formula>
    </cfRule>
    <cfRule type="cellIs" dxfId="75" priority="49" operator="between">
      <formula>0.5</formula>
      <formula>1.1</formula>
    </cfRule>
  </conditionalFormatting>
  <conditionalFormatting sqref="O17:O19">
    <cfRule type="cellIs" dxfId="74" priority="63" stopIfTrue="1" operator="greaterThanOrEqual">
      <formula>1.8</formula>
    </cfRule>
    <cfRule type="cellIs" dxfId="73" priority="62" stopIfTrue="1" operator="between">
      <formula>0.7</formula>
      <formula>1.7</formula>
    </cfRule>
    <cfRule type="cellIs" dxfId="72" priority="64" stopIfTrue="1" operator="lessThanOrEqual">
      <formula>0.6</formula>
    </cfRule>
  </conditionalFormatting>
  <conditionalFormatting sqref="O17:O41 O43">
    <cfRule type="cellIs" dxfId="71" priority="46" operator="lessThanOrEqual">
      <formula>0.6</formula>
    </cfRule>
    <cfRule type="cellIs" dxfId="70" priority="48" operator="greaterThanOrEqual">
      <formula>1.8</formula>
    </cfRule>
    <cfRule type="cellIs" dxfId="69" priority="47" operator="between">
      <formula>0.7</formula>
      <formula>1.7</formula>
    </cfRule>
  </conditionalFormatting>
  <conditionalFormatting sqref="S17:S41 S43">
    <cfRule type="cellIs" dxfId="68" priority="1" operator="lessThanOrEqual">
      <formula>0.9</formula>
    </cfRule>
    <cfRule type="cellIs" dxfId="67" priority="2" operator="between">
      <formula>0.9</formula>
      <formula>2.4</formula>
    </cfRule>
    <cfRule type="cellIs" dxfId="66" priority="3" operator="greaterThanOrEqual">
      <formula>2.4</formula>
    </cfRule>
  </conditionalFormatting>
  <conditionalFormatting sqref="S17:S41">
    <cfRule type="cellIs" dxfId="65" priority="4" stopIfTrue="1" operator="between">
      <formula>0.9</formula>
      <formula>2.4</formula>
    </cfRule>
    <cfRule type="cellIs" dxfId="64" priority="5" stopIfTrue="1" operator="greaterThanOrEqual">
      <formula>2.4</formula>
    </cfRule>
    <cfRule type="cellIs" dxfId="63" priority="6" stopIfTrue="1" operator="lessThanOrEqual">
      <formula>0.9</formula>
    </cfRule>
  </conditionalFormatting>
  <conditionalFormatting sqref="W17:W41 W43">
    <cfRule type="cellIs" dxfId="62" priority="39" operator="greaterThanOrEqual">
      <formula>3</formula>
    </cfRule>
    <cfRule type="cellIs" dxfId="61" priority="38" operator="between">
      <formula>1.2</formula>
      <formula>2.99</formula>
    </cfRule>
    <cfRule type="cellIs" dxfId="60" priority="37" operator="lessThanOrEqual">
      <formula>1.1</formula>
    </cfRule>
  </conditionalFormatting>
  <conditionalFormatting sqref="AA17:AA41 AA43">
    <cfRule type="cellIs" dxfId="59" priority="35" operator="between">
      <formula>1.6</formula>
      <formula>3.59</formula>
    </cfRule>
    <cfRule type="cellIs" dxfId="58" priority="36" operator="greaterThanOrEqual">
      <formula>3.6</formula>
    </cfRule>
    <cfRule type="cellIs" dxfId="57" priority="34" operator="lessThanOrEqual">
      <formula>1.59</formula>
    </cfRule>
  </conditionalFormatting>
  <conditionalFormatting sqref="AE17:AE41 AE43">
    <cfRule type="cellIs" dxfId="56" priority="33" operator="greaterThanOrEqual">
      <formula>4.2</formula>
    </cfRule>
    <cfRule type="cellIs" dxfId="55" priority="32" operator="between">
      <formula>2.2</formula>
      <formula>4.1</formula>
    </cfRule>
    <cfRule type="cellIs" dxfId="54" priority="31" operator="lessThanOrEqual">
      <formula>2.19</formula>
    </cfRule>
  </conditionalFormatting>
  <conditionalFormatting sqref="AI17:AI41 AI43">
    <cfRule type="cellIs" dxfId="53" priority="30" operator="greaterThanOrEqual">
      <formula>4.8</formula>
    </cfRule>
    <cfRule type="cellIs" dxfId="52" priority="29" operator="between">
      <formula>2.8</formula>
      <formula>4.79</formula>
    </cfRule>
    <cfRule type="cellIs" dxfId="51" priority="28" operator="lessThan">
      <formula>2.79</formula>
    </cfRule>
  </conditionalFormatting>
  <conditionalFormatting sqref="AM17:AM41 AM43">
    <cfRule type="cellIs" dxfId="50" priority="27" operator="greaterThanOrEqual">
      <formula>5.4</formula>
    </cfRule>
    <cfRule type="cellIs" dxfId="49" priority="26" operator="between">
      <formula>3.4</formula>
      <formula>5.3</formula>
    </cfRule>
    <cfRule type="cellIs" dxfId="48" priority="25" operator="lessThanOrEqual">
      <formula>3.3</formula>
    </cfRule>
  </conditionalFormatting>
  <conditionalFormatting sqref="AQ17:AQ41 AQ43">
    <cfRule type="cellIs" dxfId="47" priority="24" operator="greaterThanOrEqual">
      <formula>6</formula>
    </cfRule>
    <cfRule type="cellIs" dxfId="46" priority="23" operator="between">
      <formula>4</formula>
      <formula>5.99</formula>
    </cfRule>
    <cfRule type="cellIs" dxfId="45" priority="22" operator="lessThanOrEqual">
      <formula>3.99</formula>
    </cfRule>
  </conditionalFormatting>
  <conditionalFormatting sqref="AU17:AU41 AU43">
    <cfRule type="cellIs" dxfId="44" priority="21" operator="greaterThanOrEqual">
      <formula>6.5</formula>
    </cfRule>
    <cfRule type="cellIs" dxfId="43" priority="20" operator="between">
      <formula>4.5</formula>
      <formula>6.49</formula>
    </cfRule>
    <cfRule type="cellIs" dxfId="42" priority="19" operator="lessThanOrEqual">
      <formula>4.49</formula>
    </cfRule>
  </conditionalFormatting>
  <conditionalFormatting sqref="AY17:AY41 AY43">
    <cfRule type="cellIs" dxfId="41" priority="16" operator="lessThanOrEqual">
      <formula>4.99</formula>
    </cfRule>
    <cfRule type="cellIs" dxfId="40" priority="18" operator="greaterThanOrEqual">
      <formula>7</formula>
    </cfRule>
    <cfRule type="cellIs" dxfId="39" priority="17" operator="between">
      <formula>4.9</formula>
      <formula>7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0"/>
  <sheetViews>
    <sheetView topLeftCell="A16" workbookViewId="0">
      <selection activeCell="G39" sqref="G39"/>
    </sheetView>
  </sheetViews>
  <sheetFormatPr baseColWidth="10" defaultColWidth="11.42578125" defaultRowHeight="12.75" x14ac:dyDescent="0.2"/>
  <cols>
    <col min="1" max="1" width="11.42578125" style="53"/>
    <col min="2" max="2" width="29.85546875" style="53" customWidth="1"/>
    <col min="3" max="16384" width="11.42578125" style="53"/>
  </cols>
  <sheetData>
    <row r="2" spans="2:6" x14ac:dyDescent="0.2">
      <c r="B2" s="53" t="s">
        <v>117</v>
      </c>
    </row>
    <row r="5" spans="2:6" x14ac:dyDescent="0.2">
      <c r="B5" s="54" t="s">
        <v>119</v>
      </c>
      <c r="C5" s="54" t="s">
        <v>27</v>
      </c>
      <c r="D5" s="54" t="s">
        <v>28</v>
      </c>
      <c r="E5" s="54" t="s">
        <v>29</v>
      </c>
      <c r="F5" s="54" t="s">
        <v>30</v>
      </c>
    </row>
    <row r="6" spans="2:6" x14ac:dyDescent="0.2">
      <c r="B6" s="9" t="s">
        <v>51</v>
      </c>
      <c r="C6" s="56">
        <v>4</v>
      </c>
      <c r="D6" s="53">
        <v>10.055999999999999</v>
      </c>
      <c r="E6" s="56">
        <v>0.95465393794749398</v>
      </c>
      <c r="F6" s="58">
        <v>6.0559999999999992</v>
      </c>
    </row>
    <row r="7" spans="2:6" x14ac:dyDescent="0.2">
      <c r="B7" s="9" t="s">
        <v>55</v>
      </c>
      <c r="C7" s="56">
        <v>2</v>
      </c>
      <c r="D7" s="53">
        <v>3.7919999999999998</v>
      </c>
      <c r="E7" s="56">
        <v>1.2658227848101267</v>
      </c>
      <c r="F7" s="58">
        <v>1.7919999999999998</v>
      </c>
    </row>
    <row r="8" spans="2:6" x14ac:dyDescent="0.2">
      <c r="B8" s="9" t="s">
        <v>81</v>
      </c>
      <c r="C8" s="56">
        <v>1</v>
      </c>
      <c r="D8" s="53">
        <v>0.6</v>
      </c>
      <c r="E8" s="56">
        <v>4</v>
      </c>
      <c r="F8" s="58">
        <v>-0.4</v>
      </c>
    </row>
    <row r="9" spans="2:6" x14ac:dyDescent="0.2">
      <c r="B9" s="9" t="s">
        <v>53</v>
      </c>
      <c r="C9" s="56">
        <v>6</v>
      </c>
      <c r="D9" s="53">
        <v>5.1120000000000001</v>
      </c>
      <c r="E9" s="56">
        <v>2.816901408450704</v>
      </c>
      <c r="F9" s="58">
        <v>-0.8879999999999999</v>
      </c>
    </row>
    <row r="10" spans="2:6" x14ac:dyDescent="0.2">
      <c r="B10" s="9" t="s">
        <v>61</v>
      </c>
      <c r="C10" s="56">
        <v>22</v>
      </c>
      <c r="D10" s="53">
        <v>19.896000000000001</v>
      </c>
      <c r="E10" s="56">
        <v>2.6537997587454765</v>
      </c>
      <c r="F10" s="58">
        <v>-2.1039999999999992</v>
      </c>
    </row>
    <row r="11" spans="2:6" x14ac:dyDescent="0.2">
      <c r="B11" s="9" t="s">
        <v>57</v>
      </c>
      <c r="C11" s="56">
        <v>6</v>
      </c>
      <c r="D11" s="53">
        <v>3.3119999999999998</v>
      </c>
      <c r="E11" s="56">
        <v>4.3478260869565215</v>
      </c>
      <c r="F11" s="58">
        <v>-2.6880000000000002</v>
      </c>
    </row>
    <row r="12" spans="2:6" x14ac:dyDescent="0.2">
      <c r="B12" s="9" t="s">
        <v>41</v>
      </c>
      <c r="C12" s="56">
        <v>29</v>
      </c>
      <c r="D12" s="53">
        <v>23.904</v>
      </c>
      <c r="E12" s="56">
        <v>2.9116465863453813</v>
      </c>
      <c r="F12" s="58">
        <v>-5.0960000000000001</v>
      </c>
    </row>
    <row r="13" spans="2:6" x14ac:dyDescent="0.2">
      <c r="B13" s="9" t="s">
        <v>39</v>
      </c>
      <c r="C13" s="56">
        <v>13</v>
      </c>
      <c r="D13" s="53">
        <v>7.8239999999999998</v>
      </c>
      <c r="E13" s="56">
        <v>3.9877300613496933</v>
      </c>
      <c r="F13" s="58">
        <v>-5.1760000000000002</v>
      </c>
    </row>
    <row r="14" spans="2:6" x14ac:dyDescent="0.2">
      <c r="B14" s="9" t="s">
        <v>79</v>
      </c>
      <c r="C14" s="56">
        <v>19</v>
      </c>
      <c r="D14" s="53">
        <v>13.128</v>
      </c>
      <c r="E14" s="56">
        <v>3.4734917733089579</v>
      </c>
      <c r="F14" s="58">
        <v>-5.8719999999999999</v>
      </c>
    </row>
    <row r="15" spans="2:6" x14ac:dyDescent="0.2">
      <c r="B15" s="9" t="s">
        <v>75</v>
      </c>
      <c r="C15" s="56">
        <v>16</v>
      </c>
      <c r="D15" s="53">
        <v>7.6560000000000006</v>
      </c>
      <c r="E15" s="56">
        <v>5.015673981191223</v>
      </c>
      <c r="F15" s="58">
        <v>-8.3439999999999994</v>
      </c>
    </row>
    <row r="16" spans="2:6" x14ac:dyDescent="0.2">
      <c r="B16" s="9" t="s">
        <v>43</v>
      </c>
      <c r="C16" s="56">
        <v>29</v>
      </c>
      <c r="D16" s="53">
        <v>13.488</v>
      </c>
      <c r="E16" s="56">
        <v>5.160142348754448</v>
      </c>
      <c r="F16" s="58">
        <v>-15.512</v>
      </c>
    </row>
    <row r="17" spans="2:6" x14ac:dyDescent="0.2">
      <c r="B17" s="9" t="s">
        <v>77</v>
      </c>
      <c r="C17" s="56">
        <v>62</v>
      </c>
      <c r="D17" s="53">
        <v>46.44</v>
      </c>
      <c r="E17" s="56">
        <v>3.2041343669250648</v>
      </c>
      <c r="F17" s="58">
        <v>-15.560000000000002</v>
      </c>
    </row>
    <row r="18" spans="2:6" x14ac:dyDescent="0.2">
      <c r="B18" s="9" t="s">
        <v>71</v>
      </c>
      <c r="C18" s="56">
        <v>33</v>
      </c>
      <c r="D18" s="53">
        <v>16.632000000000001</v>
      </c>
      <c r="E18" s="56">
        <v>4.7619047619047619</v>
      </c>
      <c r="F18" s="58">
        <v>-16.367999999999999</v>
      </c>
    </row>
    <row r="19" spans="2:6" x14ac:dyDescent="0.2">
      <c r="B19" s="9" t="s">
        <v>49</v>
      </c>
      <c r="C19" s="56">
        <v>34</v>
      </c>
      <c r="D19" s="53">
        <v>10.943999999999999</v>
      </c>
      <c r="E19" s="56">
        <v>7.4561403508771926</v>
      </c>
      <c r="F19" s="58">
        <v>-23.056000000000001</v>
      </c>
    </row>
    <row r="20" spans="2:6" x14ac:dyDescent="0.2">
      <c r="B20" s="9" t="s">
        <v>59</v>
      </c>
      <c r="C20" s="56">
        <v>32</v>
      </c>
      <c r="D20" s="53">
        <v>8.7360000000000007</v>
      </c>
      <c r="E20" s="56">
        <v>8.791208791208792</v>
      </c>
      <c r="F20" s="58">
        <v>-23.263999999999999</v>
      </c>
    </row>
    <row r="21" spans="2:6" x14ac:dyDescent="0.2">
      <c r="B21" s="9" t="s">
        <v>47</v>
      </c>
      <c r="C21" s="56">
        <v>52</v>
      </c>
      <c r="D21" s="53">
        <v>20.736000000000001</v>
      </c>
      <c r="E21" s="56">
        <v>6.0185185185185182</v>
      </c>
      <c r="F21" s="58">
        <v>-31.263999999999999</v>
      </c>
    </row>
    <row r="22" spans="2:6" x14ac:dyDescent="0.2">
      <c r="B22" s="9" t="s">
        <v>67</v>
      </c>
      <c r="C22" s="56">
        <v>145</v>
      </c>
      <c r="D22" s="53">
        <v>108.096</v>
      </c>
      <c r="E22" s="56">
        <v>3.2193605683836588</v>
      </c>
      <c r="F22" s="58">
        <v>-36.903999999999996</v>
      </c>
    </row>
    <row r="23" spans="2:6" x14ac:dyDescent="0.2">
      <c r="B23" s="9" t="s">
        <v>63</v>
      </c>
      <c r="C23" s="56">
        <v>58</v>
      </c>
      <c r="D23" s="53">
        <v>19.8</v>
      </c>
      <c r="E23" s="56">
        <v>7.0303030303030303</v>
      </c>
      <c r="F23" s="58">
        <v>-38.200000000000003</v>
      </c>
    </row>
    <row r="24" spans="2:6" x14ac:dyDescent="0.2">
      <c r="B24" s="9" t="s">
        <v>73</v>
      </c>
      <c r="C24" s="56">
        <v>55</v>
      </c>
      <c r="D24" s="53">
        <v>15.767999999999999</v>
      </c>
      <c r="E24" s="56">
        <v>8.3713850837138502</v>
      </c>
      <c r="F24" s="58">
        <v>-39.231999999999999</v>
      </c>
    </row>
    <row r="25" spans="2:6" x14ac:dyDescent="0.2">
      <c r="B25" s="9" t="s">
        <v>37</v>
      </c>
      <c r="C25" s="56">
        <v>146</v>
      </c>
      <c r="D25" s="53">
        <v>101.28</v>
      </c>
      <c r="E25" s="56">
        <v>3.4597156398104265</v>
      </c>
      <c r="F25" s="58">
        <v>-44.72</v>
      </c>
    </row>
    <row r="26" spans="2:6" x14ac:dyDescent="0.2">
      <c r="B26" s="9" t="s">
        <v>65</v>
      </c>
      <c r="C26" s="56">
        <v>58</v>
      </c>
      <c r="D26" s="53">
        <v>12.96</v>
      </c>
      <c r="E26" s="56">
        <v>10.74074074074074</v>
      </c>
      <c r="F26" s="58">
        <v>-45.04</v>
      </c>
    </row>
    <row r="27" spans="2:6" x14ac:dyDescent="0.2">
      <c r="B27" s="9" t="s">
        <v>45</v>
      </c>
      <c r="C27" s="56">
        <v>94</v>
      </c>
      <c r="D27" s="53">
        <v>40.799999999999997</v>
      </c>
      <c r="E27" s="56">
        <v>5.5294117647058822</v>
      </c>
      <c r="F27" s="58">
        <v>-53.2</v>
      </c>
    </row>
    <row r="28" spans="2:6" x14ac:dyDescent="0.2">
      <c r="B28" s="9" t="s">
        <v>35</v>
      </c>
      <c r="C28" s="56">
        <v>131</v>
      </c>
      <c r="D28" s="53">
        <v>71.231999999999999</v>
      </c>
      <c r="E28" s="56">
        <v>4.4137466307277631</v>
      </c>
      <c r="F28" s="58">
        <v>-59.768000000000001</v>
      </c>
    </row>
    <row r="29" spans="2:6" x14ac:dyDescent="0.2">
      <c r="B29" s="9" t="s">
        <v>69</v>
      </c>
      <c r="C29" s="56">
        <v>226</v>
      </c>
      <c r="D29" s="53">
        <v>101.78399999999999</v>
      </c>
      <c r="E29" s="56">
        <v>5.3289318556944121</v>
      </c>
      <c r="F29" s="58">
        <v>-124.21600000000001</v>
      </c>
    </row>
    <row r="30" spans="2:6" x14ac:dyDescent="0.2">
      <c r="B30" s="9" t="s">
        <v>33</v>
      </c>
      <c r="C30" s="56">
        <v>477</v>
      </c>
      <c r="D30" s="53">
        <v>266.18399999999997</v>
      </c>
      <c r="E30" s="56">
        <v>4.3007844197998377</v>
      </c>
      <c r="F30" s="58">
        <v>-210.81600000000003</v>
      </c>
    </row>
  </sheetData>
  <autoFilter ref="B5:F5" xr:uid="{00000000-0009-0000-0000-000001000000}">
    <sortState xmlns:xlrd2="http://schemas.microsoft.com/office/spreadsheetml/2017/richdata2" ref="B6:F30">
      <sortCondition descending="1" ref="F5"/>
    </sortState>
  </autoFilter>
  <sortState xmlns:xlrd2="http://schemas.microsoft.com/office/spreadsheetml/2017/richdata2" ref="B40:F64">
    <sortCondition descending="1" ref="E40:E64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Z82"/>
  <sheetViews>
    <sheetView tabSelected="1" topLeftCell="R19" zoomScaleNormal="100" workbookViewId="0">
      <selection activeCell="R61" sqref="R61"/>
    </sheetView>
  </sheetViews>
  <sheetFormatPr baseColWidth="10" defaultRowHeight="12.75" x14ac:dyDescent="0.2"/>
  <cols>
    <col min="1" max="1" width="4.28515625" customWidth="1"/>
    <col min="2" max="2" width="14.5703125" customWidth="1"/>
    <col min="3" max="3" width="23.28515625" customWidth="1"/>
    <col min="4" max="16" width="11.42578125" customWidth="1"/>
    <col min="17" max="20" width="10.28515625" customWidth="1"/>
    <col min="21" max="28" width="11.42578125" customWidth="1"/>
    <col min="39" max="39" width="12.5703125" bestFit="1" customWidth="1"/>
  </cols>
  <sheetData>
    <row r="1" spans="1:5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x14ac:dyDescent="0.2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x14ac:dyDescent="0.2">
      <c r="A3" s="1"/>
      <c r="B3" s="1"/>
      <c r="C3" s="1"/>
      <c r="D3" s="1"/>
      <c r="E3" s="1"/>
      <c r="F3" s="1"/>
      <c r="G3" s="3" t="s">
        <v>116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x14ac:dyDescent="0.2">
      <c r="A5" s="1"/>
      <c r="B5" s="65" t="s">
        <v>1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27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x14ac:dyDescent="0.2">
      <c r="A6" s="1"/>
      <c r="B6" s="3" t="s">
        <v>106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x14ac:dyDescent="0.2">
      <c r="A7" s="1"/>
      <c r="B7" s="3" t="s">
        <v>107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x14ac:dyDescent="0.2">
      <c r="A9" s="1"/>
      <c r="B9" s="3" t="s">
        <v>4</v>
      </c>
      <c r="C9" s="1" t="s">
        <v>108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x14ac:dyDescent="0.2">
      <c r="A10" s="1"/>
      <c r="B10" s="3" t="s">
        <v>6</v>
      </c>
      <c r="C10" s="1" t="s">
        <v>109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x14ac:dyDescent="0.2">
      <c r="A11" s="1"/>
      <c r="B11" s="3" t="s">
        <v>8</v>
      </c>
      <c r="C11" s="1" t="s">
        <v>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x14ac:dyDescent="0.2">
      <c r="A13" s="1"/>
      <c r="B13" s="2" t="s">
        <v>10</v>
      </c>
      <c r="C13" s="4" t="s">
        <v>110</v>
      </c>
      <c r="D13" s="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x14ac:dyDescent="0.2">
      <c r="A14" s="1"/>
      <c r="B14" s="1"/>
      <c r="C14" s="5"/>
      <c r="D14" s="5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2.75" customHeight="1" x14ac:dyDescent="0.2">
      <c r="A15" s="1"/>
      <c r="B15" s="28" t="s">
        <v>12</v>
      </c>
      <c r="C15" s="66" t="s">
        <v>12</v>
      </c>
      <c r="D15" s="66" t="s">
        <v>14</v>
      </c>
      <c r="E15" s="62" t="s">
        <v>15</v>
      </c>
      <c r="F15" s="63"/>
      <c r="G15" s="63"/>
      <c r="H15" s="64"/>
      <c r="I15" s="62" t="s">
        <v>16</v>
      </c>
      <c r="J15" s="63"/>
      <c r="K15" s="63"/>
      <c r="L15" s="64"/>
      <c r="M15" s="62" t="s">
        <v>17</v>
      </c>
      <c r="N15" s="63"/>
      <c r="O15" s="63"/>
      <c r="P15" s="64"/>
      <c r="Q15" s="62" t="s">
        <v>18</v>
      </c>
      <c r="R15" s="63"/>
      <c r="S15" s="63"/>
      <c r="T15" s="64"/>
      <c r="U15" s="62" t="s">
        <v>19</v>
      </c>
      <c r="V15" s="63"/>
      <c r="W15" s="63"/>
      <c r="X15" s="64"/>
      <c r="Y15" s="62" t="s">
        <v>20</v>
      </c>
      <c r="Z15" s="63"/>
      <c r="AA15" s="63"/>
      <c r="AB15" s="64"/>
      <c r="AC15" s="62" t="s">
        <v>21</v>
      </c>
      <c r="AD15" s="63"/>
      <c r="AE15" s="63"/>
      <c r="AF15" s="64"/>
      <c r="AG15" s="62" t="s">
        <v>22</v>
      </c>
      <c r="AH15" s="63"/>
      <c r="AI15" s="63"/>
      <c r="AJ15" s="64"/>
      <c r="AK15" s="62" t="s">
        <v>23</v>
      </c>
      <c r="AL15" s="63"/>
      <c r="AM15" s="63"/>
      <c r="AN15" s="64"/>
      <c r="AO15" s="62" t="s">
        <v>24</v>
      </c>
      <c r="AP15" s="63"/>
      <c r="AQ15" s="63"/>
      <c r="AR15" s="64"/>
      <c r="AS15" s="62" t="s">
        <v>25</v>
      </c>
      <c r="AT15" s="63"/>
      <c r="AU15" s="63"/>
      <c r="AV15" s="64"/>
      <c r="AW15" s="61" t="s">
        <v>26</v>
      </c>
      <c r="AX15" s="61"/>
      <c r="AY15" s="61"/>
      <c r="AZ15" s="61"/>
    </row>
    <row r="16" spans="1:52" x14ac:dyDescent="0.2">
      <c r="A16" s="1"/>
      <c r="B16" s="29"/>
      <c r="C16" s="67"/>
      <c r="D16" s="67"/>
      <c r="E16" s="6" t="s">
        <v>27</v>
      </c>
      <c r="F16" s="6" t="s">
        <v>28</v>
      </c>
      <c r="G16" s="6" t="s">
        <v>29</v>
      </c>
      <c r="H16" s="6" t="s">
        <v>30</v>
      </c>
      <c r="I16" s="6" t="s">
        <v>27</v>
      </c>
      <c r="J16" s="6" t="s">
        <v>28</v>
      </c>
      <c r="K16" s="6" t="s">
        <v>29</v>
      </c>
      <c r="L16" s="6" t="s">
        <v>30</v>
      </c>
      <c r="M16" s="6" t="s">
        <v>27</v>
      </c>
      <c r="N16" s="6" t="s">
        <v>28</v>
      </c>
      <c r="O16" s="6" t="s">
        <v>29</v>
      </c>
      <c r="P16" s="6" t="s">
        <v>30</v>
      </c>
      <c r="Q16" s="6" t="s">
        <v>27</v>
      </c>
      <c r="R16" s="6" t="s">
        <v>28</v>
      </c>
      <c r="S16" s="6" t="s">
        <v>29</v>
      </c>
      <c r="T16" s="6" t="s">
        <v>30</v>
      </c>
      <c r="U16" s="6" t="s">
        <v>27</v>
      </c>
      <c r="V16" s="6" t="s">
        <v>111</v>
      </c>
      <c r="W16" s="6" t="s">
        <v>29</v>
      </c>
      <c r="X16" s="6" t="s">
        <v>112</v>
      </c>
      <c r="Y16" s="6" t="s">
        <v>27</v>
      </c>
      <c r="Z16" s="6" t="s">
        <v>111</v>
      </c>
      <c r="AA16" s="6" t="s">
        <v>29</v>
      </c>
      <c r="AB16" s="6" t="s">
        <v>112</v>
      </c>
      <c r="AC16" s="6" t="s">
        <v>27</v>
      </c>
      <c r="AD16" s="6" t="s">
        <v>111</v>
      </c>
      <c r="AE16" s="6" t="s">
        <v>29</v>
      </c>
      <c r="AF16" s="6" t="s">
        <v>112</v>
      </c>
      <c r="AG16" s="6" t="s">
        <v>27</v>
      </c>
      <c r="AH16" s="6" t="s">
        <v>111</v>
      </c>
      <c r="AI16" s="6" t="s">
        <v>29</v>
      </c>
      <c r="AJ16" s="6" t="s">
        <v>112</v>
      </c>
      <c r="AK16" s="6" t="s">
        <v>27</v>
      </c>
      <c r="AL16" s="6" t="s">
        <v>111</v>
      </c>
      <c r="AM16" s="6" t="s">
        <v>29</v>
      </c>
      <c r="AN16" s="6" t="s">
        <v>112</v>
      </c>
      <c r="AO16" s="6" t="s">
        <v>27</v>
      </c>
      <c r="AP16" s="6" t="s">
        <v>111</v>
      </c>
      <c r="AQ16" s="6" t="s">
        <v>29</v>
      </c>
      <c r="AR16" s="6" t="s">
        <v>112</v>
      </c>
      <c r="AS16" s="6" t="s">
        <v>27</v>
      </c>
      <c r="AT16" s="6" t="s">
        <v>111</v>
      </c>
      <c r="AU16" s="6" t="s">
        <v>29</v>
      </c>
      <c r="AV16" s="6" t="s">
        <v>112</v>
      </c>
      <c r="AW16" s="6" t="s">
        <v>27</v>
      </c>
      <c r="AX16" s="6" t="s">
        <v>111</v>
      </c>
      <c r="AY16" s="6" t="s">
        <v>29</v>
      </c>
      <c r="AZ16" s="6" t="s">
        <v>112</v>
      </c>
    </row>
    <row r="17" spans="1:52" x14ac:dyDescent="0.2">
      <c r="A17" s="7" t="s">
        <v>31</v>
      </c>
      <c r="B17" s="30" t="s">
        <v>32</v>
      </c>
      <c r="C17" s="9" t="s">
        <v>33</v>
      </c>
      <c r="D17" s="12">
        <v>19603</v>
      </c>
      <c r="E17" s="11">
        <v>181</v>
      </c>
      <c r="F17" s="12">
        <f>$B$48*D17/100</f>
        <v>333.25099999999998</v>
      </c>
      <c r="G17" s="14">
        <f>E17*100/D17</f>
        <v>0.92332806203132178</v>
      </c>
      <c r="H17" s="12">
        <f>F17-E17</f>
        <v>152.25099999999998</v>
      </c>
      <c r="I17" s="11">
        <v>472</v>
      </c>
      <c r="J17" s="12">
        <f>$B$49*D17/100</f>
        <v>646.89899999999989</v>
      </c>
      <c r="K17" s="14">
        <f>I17/D17*100</f>
        <v>2.4077947252971481</v>
      </c>
      <c r="L17" s="12">
        <f>J17-I17</f>
        <v>174.89899999999989</v>
      </c>
      <c r="M17" s="11">
        <v>698</v>
      </c>
      <c r="N17" s="12">
        <f>$B$50*D17/100</f>
        <v>980.15</v>
      </c>
      <c r="O17" s="14">
        <f>M17/D17*100</f>
        <v>3.5606794878334949</v>
      </c>
      <c r="P17" s="12">
        <f>N17-M17</f>
        <v>282.14999999999998</v>
      </c>
      <c r="Q17" s="11">
        <v>983</v>
      </c>
      <c r="R17" s="12">
        <f>$B$51*D17/100</f>
        <v>1313.4010000000001</v>
      </c>
      <c r="S17" s="20">
        <f>Q17/D17*100</f>
        <v>5.0145385910319851</v>
      </c>
      <c r="T17" s="12">
        <f>R17-Q17</f>
        <v>330.40100000000007</v>
      </c>
      <c r="U17" s="11">
        <v>1378</v>
      </c>
      <c r="V17" s="12">
        <f>$B$52*D17/100</f>
        <v>1627.0490000000002</v>
      </c>
      <c r="W17" s="31">
        <f>U17/D17*100</f>
        <v>7.0295362954649807</v>
      </c>
      <c r="X17" s="12">
        <f>V17-U17</f>
        <v>249.04900000000021</v>
      </c>
      <c r="Y17" s="17">
        <v>1726</v>
      </c>
      <c r="Z17" s="10">
        <f>$B$53*D17/100</f>
        <v>1960.3</v>
      </c>
      <c r="AA17" s="14">
        <f>Y17/D17*100</f>
        <v>8.8047747793705042</v>
      </c>
      <c r="AB17" s="10">
        <f>Z17-Y17</f>
        <v>234.29999999999995</v>
      </c>
      <c r="AC17" s="17">
        <v>1931</v>
      </c>
      <c r="AD17" s="12">
        <f>$B$54*D17/100</f>
        <v>2293.5509999999999</v>
      </c>
      <c r="AE17" s="14">
        <f>AC17/D17*100</f>
        <v>9.8505330816711734</v>
      </c>
      <c r="AF17" s="12">
        <f>AD17-AC17</f>
        <v>362.55099999999993</v>
      </c>
      <c r="AG17" s="17"/>
      <c r="AH17" s="10">
        <f>$B$55*D17/100</f>
        <v>2607.1990000000001</v>
      </c>
      <c r="AI17" s="32">
        <f>AG17/D17*100</f>
        <v>0</v>
      </c>
      <c r="AJ17" s="10">
        <f>AH17-AG17</f>
        <v>2607.1990000000001</v>
      </c>
      <c r="AK17" s="17"/>
      <c r="AL17" s="10">
        <f>$B$56*D17/100</f>
        <v>2940.45</v>
      </c>
      <c r="AM17" s="14">
        <f>AK17/D17*100</f>
        <v>0</v>
      </c>
      <c r="AN17" s="10">
        <f>AL17-AK17</f>
        <v>2940.45</v>
      </c>
      <c r="AO17" s="17"/>
      <c r="AP17" s="10">
        <f>$B$57*D17/100</f>
        <v>3273.7009999999996</v>
      </c>
      <c r="AQ17" s="14">
        <f>AO17/D17*100</f>
        <v>0</v>
      </c>
      <c r="AR17" s="10">
        <f>AP17-AO17</f>
        <v>3273.7009999999996</v>
      </c>
      <c r="AS17" s="17"/>
      <c r="AT17" s="10">
        <f>$B$58*D17/100</f>
        <v>3587.3490000000002</v>
      </c>
      <c r="AU17" s="14">
        <f>AS17/D17*100</f>
        <v>0</v>
      </c>
      <c r="AV17" s="10">
        <f>AT17-AS17</f>
        <v>3587.3490000000002</v>
      </c>
      <c r="AW17" s="17"/>
      <c r="AX17" s="10">
        <f>$B$59*D17/100</f>
        <v>3920.6</v>
      </c>
      <c r="AY17" s="14">
        <f>AW17/D17*100</f>
        <v>0</v>
      </c>
      <c r="AZ17" s="10">
        <f>AX17-AW17</f>
        <v>3920.6</v>
      </c>
    </row>
    <row r="18" spans="1:52" x14ac:dyDescent="0.2">
      <c r="A18" s="7" t="s">
        <v>31</v>
      </c>
      <c r="B18" s="30" t="s">
        <v>34</v>
      </c>
      <c r="C18" s="9" t="s">
        <v>35</v>
      </c>
      <c r="D18" s="12">
        <v>6346</v>
      </c>
      <c r="E18" s="11">
        <v>101</v>
      </c>
      <c r="F18" s="12">
        <f t="shared" ref="F18:F41" si="0">$B$48*D18/100</f>
        <v>107.88199999999999</v>
      </c>
      <c r="G18" s="20">
        <f t="shared" ref="G18:G40" si="1">E18*100/D18</f>
        <v>1.5915537346359911</v>
      </c>
      <c r="H18" s="12">
        <f t="shared" ref="H18:H41" si="2">F18-E18</f>
        <v>6.8819999999999908</v>
      </c>
      <c r="I18" s="11">
        <v>315</v>
      </c>
      <c r="J18" s="12">
        <f t="shared" ref="J18:J41" si="3">$B$49*D18/100</f>
        <v>209.41800000000001</v>
      </c>
      <c r="K18" s="20">
        <f t="shared" ref="K18:K41" si="4">I18/D18*100</f>
        <v>4.9637566971320517</v>
      </c>
      <c r="L18" s="12">
        <f t="shared" ref="L18:L41" si="5">J18-I18</f>
        <v>-105.58199999999999</v>
      </c>
      <c r="M18" s="11">
        <v>431</v>
      </c>
      <c r="N18" s="12">
        <f t="shared" ref="N18:N41" si="6">$B$50*D18/100</f>
        <v>317.3</v>
      </c>
      <c r="O18" s="20">
        <f t="shared" ref="O18:O41" si="7">M18/D18*100</f>
        <v>6.7916797982981407</v>
      </c>
      <c r="P18" s="12">
        <f t="shared" ref="P18:P41" si="8">N18-M18</f>
        <v>-113.69999999999999</v>
      </c>
      <c r="Q18" s="11">
        <v>512</v>
      </c>
      <c r="R18" s="12">
        <f t="shared" ref="R18:R41" si="9">$B$51*D18/100</f>
        <v>425.18200000000002</v>
      </c>
      <c r="S18" s="20">
        <f t="shared" ref="S18:S43" si="10">Q18/D18*100</f>
        <v>8.0680743775606683</v>
      </c>
      <c r="T18" s="12">
        <f t="shared" ref="T18:T41" si="11">R18-Q18</f>
        <v>-86.817999999999984</v>
      </c>
      <c r="U18" s="11">
        <v>717</v>
      </c>
      <c r="V18" s="12">
        <f t="shared" ref="V18:V41" si="12">$B$52*D18/100</f>
        <v>526.71800000000007</v>
      </c>
      <c r="W18" s="32">
        <f t="shared" ref="W18:W41" si="13">U18/D18*100</f>
        <v>11.298455720138669</v>
      </c>
      <c r="X18" s="12">
        <f t="shared" ref="X18:X41" si="14">V18-U18</f>
        <v>-190.28199999999993</v>
      </c>
      <c r="Y18" s="17">
        <v>837</v>
      </c>
      <c r="Z18" s="10">
        <f t="shared" ref="Z18:Z41" si="15">$B$53*D18/100</f>
        <v>634.6</v>
      </c>
      <c r="AA18" s="20">
        <f t="shared" ref="AA18:AA41" si="16">Y18/D18*100</f>
        <v>13.189410652379452</v>
      </c>
      <c r="AB18" s="10">
        <f t="shared" ref="AB18:AB41" si="17">Z18-Y18</f>
        <v>-202.39999999999998</v>
      </c>
      <c r="AC18" s="17">
        <v>939</v>
      </c>
      <c r="AD18" s="12">
        <f t="shared" ref="AD18:AD41" si="18">$B$54*D18/100</f>
        <v>742.48199999999997</v>
      </c>
      <c r="AE18" s="20">
        <v>11.4</v>
      </c>
      <c r="AF18" s="12">
        <f t="shared" ref="AF18:AF41" si="19">AD18-AC18</f>
        <v>-196.51800000000003</v>
      </c>
      <c r="AG18" s="17"/>
      <c r="AH18" s="10">
        <f t="shared" ref="AH18:AH41" si="20">$B$55*D18/100</f>
        <v>844.01800000000003</v>
      </c>
      <c r="AI18" s="32">
        <f t="shared" ref="AI18:AI43" si="21">AG18/D18*100</f>
        <v>0</v>
      </c>
      <c r="AJ18" s="10">
        <f t="shared" ref="AJ18:AJ41" si="22">AH18-AG18</f>
        <v>844.01800000000003</v>
      </c>
      <c r="AK18" s="17"/>
      <c r="AL18" s="10">
        <f t="shared" ref="AL18:AL41" si="23">$B$56*D18/100</f>
        <v>951.9</v>
      </c>
      <c r="AM18" s="20">
        <f t="shared" ref="AM18:AM43" si="24">AK18/D18*100</f>
        <v>0</v>
      </c>
      <c r="AN18" s="10">
        <f t="shared" ref="AN18:AN41" si="25">AL18-AK18</f>
        <v>951.9</v>
      </c>
      <c r="AO18" s="17"/>
      <c r="AP18" s="10">
        <f t="shared" ref="AP18:AP41" si="26">$B$57*D18/100</f>
        <v>1059.7819999999999</v>
      </c>
      <c r="AQ18" s="20">
        <f t="shared" ref="AQ18:AQ43" si="27">AO18/D18*100</f>
        <v>0</v>
      </c>
      <c r="AR18" s="10">
        <f t="shared" ref="AR18:AR41" si="28">AP18-AO18</f>
        <v>1059.7819999999999</v>
      </c>
      <c r="AS18" s="17"/>
      <c r="AT18" s="10">
        <f t="shared" ref="AT18:AT41" si="29">$B$58*D18/100</f>
        <v>1161.318</v>
      </c>
      <c r="AU18" s="20">
        <f t="shared" ref="AU18:AU41" si="30">AS18/D18*100</f>
        <v>0</v>
      </c>
      <c r="AV18" s="10">
        <f t="shared" ref="AV18:AV41" si="31">AT18-AS18</f>
        <v>1161.318</v>
      </c>
      <c r="AW18" s="17"/>
      <c r="AX18" s="10">
        <f t="shared" ref="AX18:AX41" si="32">$B$59*D18/100</f>
        <v>1269.2</v>
      </c>
      <c r="AY18" s="14">
        <f t="shared" ref="AY18:AY43" si="33">AW18/D18*100</f>
        <v>0</v>
      </c>
      <c r="AZ18" s="10">
        <f t="shared" ref="AZ18:AZ41" si="34">AX18-AW18</f>
        <v>1269.2</v>
      </c>
    </row>
    <row r="19" spans="1:52" ht="12.75" customHeight="1" x14ac:dyDescent="0.2">
      <c r="A19" s="7" t="s">
        <v>31</v>
      </c>
      <c r="B19" s="30" t="s">
        <v>36</v>
      </c>
      <c r="C19" s="9" t="s">
        <v>37</v>
      </c>
      <c r="D19" s="12">
        <v>8448</v>
      </c>
      <c r="E19" s="11">
        <v>39</v>
      </c>
      <c r="F19" s="12">
        <f t="shared" si="0"/>
        <v>143.61600000000001</v>
      </c>
      <c r="G19" s="20">
        <f t="shared" si="1"/>
        <v>0.46164772727272729</v>
      </c>
      <c r="H19" s="12">
        <f t="shared" si="2"/>
        <v>104.61600000000001</v>
      </c>
      <c r="I19" s="11">
        <v>147</v>
      </c>
      <c r="J19" s="12">
        <f t="shared" si="3"/>
        <v>278.78399999999999</v>
      </c>
      <c r="K19" s="20">
        <f t="shared" si="4"/>
        <v>1.7400568181818181</v>
      </c>
      <c r="L19" s="12">
        <f t="shared" si="5"/>
        <v>131.78399999999999</v>
      </c>
      <c r="M19" s="11">
        <v>232</v>
      </c>
      <c r="N19" s="12">
        <f t="shared" si="6"/>
        <v>422.4</v>
      </c>
      <c r="O19" s="20">
        <f t="shared" si="7"/>
        <v>2.7462121212121211</v>
      </c>
      <c r="P19" s="12">
        <f t="shared" si="8"/>
        <v>190.39999999999998</v>
      </c>
      <c r="Q19" s="11">
        <v>261</v>
      </c>
      <c r="R19" s="12">
        <f t="shared" si="9"/>
        <v>566.01599999999996</v>
      </c>
      <c r="S19" s="20">
        <f t="shared" si="10"/>
        <v>3.0894886363636362</v>
      </c>
      <c r="T19" s="12">
        <f t="shared" si="11"/>
        <v>305.01599999999996</v>
      </c>
      <c r="U19" s="11">
        <v>340</v>
      </c>
      <c r="V19" s="12">
        <f t="shared" si="12"/>
        <v>701.18400000000008</v>
      </c>
      <c r="W19" s="32">
        <f t="shared" si="13"/>
        <v>4.0246212121212119</v>
      </c>
      <c r="X19" s="12">
        <f t="shared" si="14"/>
        <v>361.18400000000008</v>
      </c>
      <c r="Y19" s="17">
        <v>550</v>
      </c>
      <c r="Z19" s="10">
        <f t="shared" si="15"/>
        <v>844.8</v>
      </c>
      <c r="AA19" s="20">
        <f t="shared" si="16"/>
        <v>6.510416666666667</v>
      </c>
      <c r="AB19" s="10">
        <f t="shared" si="17"/>
        <v>294.79999999999995</v>
      </c>
      <c r="AC19" s="17">
        <v>631</v>
      </c>
      <c r="AD19" s="12">
        <f t="shared" si="18"/>
        <v>988.41599999999994</v>
      </c>
      <c r="AE19" s="20">
        <f t="shared" ref="AE19:AE41" si="35">AC19/D19*100</f>
        <v>7.4692234848484844</v>
      </c>
      <c r="AF19" s="12">
        <f t="shared" si="19"/>
        <v>357.41599999999994</v>
      </c>
      <c r="AG19" s="17"/>
      <c r="AH19" s="10">
        <f t="shared" si="20"/>
        <v>1123.5840000000001</v>
      </c>
      <c r="AI19" s="32">
        <f t="shared" si="21"/>
        <v>0</v>
      </c>
      <c r="AJ19" s="10">
        <f t="shared" si="22"/>
        <v>1123.5840000000001</v>
      </c>
      <c r="AK19" s="17"/>
      <c r="AL19" s="10">
        <f t="shared" si="23"/>
        <v>1267.2</v>
      </c>
      <c r="AM19" s="20">
        <f t="shared" si="24"/>
        <v>0</v>
      </c>
      <c r="AN19" s="10">
        <f t="shared" si="25"/>
        <v>1267.2</v>
      </c>
      <c r="AO19" s="17"/>
      <c r="AP19" s="10">
        <f t="shared" si="26"/>
        <v>1410.816</v>
      </c>
      <c r="AQ19" s="20">
        <f t="shared" si="27"/>
        <v>0</v>
      </c>
      <c r="AR19" s="10">
        <f t="shared" si="28"/>
        <v>1410.816</v>
      </c>
      <c r="AS19" s="17"/>
      <c r="AT19" s="10">
        <f t="shared" si="29"/>
        <v>1545.9839999999999</v>
      </c>
      <c r="AU19" s="20">
        <f t="shared" si="30"/>
        <v>0</v>
      </c>
      <c r="AV19" s="10">
        <f t="shared" si="31"/>
        <v>1545.9839999999999</v>
      </c>
      <c r="AW19" s="17"/>
      <c r="AX19" s="10">
        <f t="shared" si="32"/>
        <v>1689.6</v>
      </c>
      <c r="AY19" s="14">
        <f t="shared" si="33"/>
        <v>0</v>
      </c>
      <c r="AZ19" s="10">
        <f t="shared" si="34"/>
        <v>1689.6</v>
      </c>
    </row>
    <row r="20" spans="1:52" x14ac:dyDescent="0.2">
      <c r="A20" s="7" t="s">
        <v>31</v>
      </c>
      <c r="B20" s="30" t="s">
        <v>38</v>
      </c>
      <c r="C20" s="9" t="s">
        <v>39</v>
      </c>
      <c r="D20" s="12">
        <v>577</v>
      </c>
      <c r="E20" s="11">
        <v>9</v>
      </c>
      <c r="F20" s="12">
        <f t="shared" si="0"/>
        <v>9.8089999999999993</v>
      </c>
      <c r="G20" s="20">
        <f t="shared" si="1"/>
        <v>1.559792027729636</v>
      </c>
      <c r="H20" s="12">
        <f t="shared" si="2"/>
        <v>0.80899999999999928</v>
      </c>
      <c r="I20" s="11">
        <v>17</v>
      </c>
      <c r="J20" s="12">
        <f t="shared" si="3"/>
        <v>19.041</v>
      </c>
      <c r="K20" s="20">
        <f t="shared" si="4"/>
        <v>2.9462738301559792</v>
      </c>
      <c r="L20" s="12">
        <f t="shared" si="5"/>
        <v>2.0410000000000004</v>
      </c>
      <c r="M20" s="11">
        <v>26</v>
      </c>
      <c r="N20" s="12">
        <f t="shared" si="6"/>
        <v>28.85</v>
      </c>
      <c r="O20" s="20">
        <f t="shared" si="7"/>
        <v>4.5060658578856154</v>
      </c>
      <c r="P20" s="12">
        <f t="shared" si="8"/>
        <v>2.8500000000000014</v>
      </c>
      <c r="Q20" s="11">
        <v>38</v>
      </c>
      <c r="R20" s="12">
        <f t="shared" si="9"/>
        <v>38.658999999999999</v>
      </c>
      <c r="S20" s="20">
        <f t="shared" si="10"/>
        <v>6.5857885615251295</v>
      </c>
      <c r="T20" s="12">
        <f t="shared" si="11"/>
        <v>0.65899999999999892</v>
      </c>
      <c r="U20" s="11">
        <v>39</v>
      </c>
      <c r="V20" s="12">
        <f t="shared" si="12"/>
        <v>47.891000000000005</v>
      </c>
      <c r="W20" s="32">
        <f t="shared" si="13"/>
        <v>6.7590987868284227</v>
      </c>
      <c r="X20" s="12">
        <f t="shared" si="14"/>
        <v>8.8910000000000053</v>
      </c>
      <c r="Y20" s="17">
        <v>50</v>
      </c>
      <c r="Z20" s="10">
        <f t="shared" si="15"/>
        <v>57.7</v>
      </c>
      <c r="AA20" s="20">
        <f t="shared" si="16"/>
        <v>8.6655112651646444</v>
      </c>
      <c r="AB20" s="10">
        <f t="shared" si="17"/>
        <v>7.7000000000000028</v>
      </c>
      <c r="AC20" s="17">
        <v>54</v>
      </c>
      <c r="AD20" s="12">
        <f t="shared" si="18"/>
        <v>67.509</v>
      </c>
      <c r="AE20" s="20">
        <f t="shared" si="35"/>
        <v>9.3587521663778173</v>
      </c>
      <c r="AF20" s="12">
        <f t="shared" si="19"/>
        <v>13.509</v>
      </c>
      <c r="AG20" s="17"/>
      <c r="AH20" s="10">
        <f t="shared" si="20"/>
        <v>76.741</v>
      </c>
      <c r="AI20" s="32">
        <f t="shared" si="21"/>
        <v>0</v>
      </c>
      <c r="AJ20" s="10">
        <f t="shared" si="22"/>
        <v>76.741</v>
      </c>
      <c r="AK20" s="17"/>
      <c r="AL20" s="10">
        <f t="shared" si="23"/>
        <v>86.55</v>
      </c>
      <c r="AM20" s="20">
        <f t="shared" si="24"/>
        <v>0</v>
      </c>
      <c r="AN20" s="10">
        <f t="shared" si="25"/>
        <v>86.55</v>
      </c>
      <c r="AO20" s="17"/>
      <c r="AP20" s="10">
        <f t="shared" si="26"/>
        <v>96.358999999999995</v>
      </c>
      <c r="AQ20" s="20">
        <f t="shared" si="27"/>
        <v>0</v>
      </c>
      <c r="AR20" s="10">
        <f t="shared" si="28"/>
        <v>96.358999999999995</v>
      </c>
      <c r="AS20" s="17"/>
      <c r="AT20" s="10">
        <f t="shared" si="29"/>
        <v>105.59100000000001</v>
      </c>
      <c r="AU20" s="20">
        <f t="shared" si="30"/>
        <v>0</v>
      </c>
      <c r="AV20" s="10">
        <f t="shared" si="31"/>
        <v>105.59100000000001</v>
      </c>
      <c r="AW20" s="17"/>
      <c r="AX20" s="10">
        <f t="shared" si="32"/>
        <v>115.4</v>
      </c>
      <c r="AY20" s="14">
        <f t="shared" si="33"/>
        <v>0</v>
      </c>
      <c r="AZ20" s="10">
        <f t="shared" si="34"/>
        <v>115.4</v>
      </c>
    </row>
    <row r="21" spans="1:52" x14ac:dyDescent="0.2">
      <c r="A21" s="7" t="s">
        <v>31</v>
      </c>
      <c r="B21" s="30" t="s">
        <v>40</v>
      </c>
      <c r="C21" s="9" t="s">
        <v>41</v>
      </c>
      <c r="D21" s="12">
        <v>2305</v>
      </c>
      <c r="E21" s="11">
        <v>32</v>
      </c>
      <c r="F21" s="12">
        <f t="shared" si="0"/>
        <v>39.185000000000002</v>
      </c>
      <c r="G21" s="20">
        <f t="shared" si="1"/>
        <v>1.3882863340563991</v>
      </c>
      <c r="H21" s="12">
        <f t="shared" si="2"/>
        <v>7.1850000000000023</v>
      </c>
      <c r="I21" s="11">
        <v>53</v>
      </c>
      <c r="J21" s="12">
        <f t="shared" si="3"/>
        <v>76.064999999999998</v>
      </c>
      <c r="K21" s="20">
        <f t="shared" si="4"/>
        <v>2.2993492407809111</v>
      </c>
      <c r="L21" s="12">
        <f t="shared" si="5"/>
        <v>23.064999999999998</v>
      </c>
      <c r="M21" s="11">
        <v>97</v>
      </c>
      <c r="N21" s="12">
        <f t="shared" si="6"/>
        <v>115.25</v>
      </c>
      <c r="O21" s="20">
        <f t="shared" si="7"/>
        <v>4.2082429501084606</v>
      </c>
      <c r="P21" s="12">
        <f t="shared" si="8"/>
        <v>18.25</v>
      </c>
      <c r="Q21" s="11">
        <v>157</v>
      </c>
      <c r="R21" s="12">
        <f t="shared" si="9"/>
        <v>154.435</v>
      </c>
      <c r="S21" s="20">
        <f t="shared" si="10"/>
        <v>6.8112798264642089</v>
      </c>
      <c r="T21" s="12">
        <f t="shared" si="11"/>
        <v>-2.5649999999999977</v>
      </c>
      <c r="U21" s="11">
        <v>200</v>
      </c>
      <c r="V21" s="12">
        <f t="shared" si="12"/>
        <v>191.315</v>
      </c>
      <c r="W21" s="32">
        <f t="shared" si="13"/>
        <v>8.676789587852495</v>
      </c>
      <c r="X21" s="12">
        <f t="shared" si="14"/>
        <v>-8.6850000000000023</v>
      </c>
      <c r="Y21" s="17">
        <v>224</v>
      </c>
      <c r="Z21" s="10">
        <f t="shared" si="15"/>
        <v>230.5</v>
      </c>
      <c r="AA21" s="20">
        <f t="shared" si="16"/>
        <v>9.7180043383947936</v>
      </c>
      <c r="AB21" s="10">
        <f t="shared" si="17"/>
        <v>6.5</v>
      </c>
      <c r="AC21" s="17">
        <v>279</v>
      </c>
      <c r="AD21" s="12">
        <f t="shared" si="18"/>
        <v>269.685</v>
      </c>
      <c r="AE21" s="20">
        <f t="shared" si="35"/>
        <v>12.10412147505423</v>
      </c>
      <c r="AF21" s="12">
        <f t="shared" si="19"/>
        <v>-9.3149999999999977</v>
      </c>
      <c r="AG21" s="17"/>
      <c r="AH21" s="10">
        <f t="shared" si="20"/>
        <v>306.565</v>
      </c>
      <c r="AI21" s="32">
        <f t="shared" si="21"/>
        <v>0</v>
      </c>
      <c r="AJ21" s="10">
        <f t="shared" si="22"/>
        <v>306.565</v>
      </c>
      <c r="AK21" s="17"/>
      <c r="AL21" s="10">
        <f t="shared" si="23"/>
        <v>345.75</v>
      </c>
      <c r="AM21" s="20">
        <f t="shared" si="24"/>
        <v>0</v>
      </c>
      <c r="AN21" s="10">
        <f t="shared" si="25"/>
        <v>345.75</v>
      </c>
      <c r="AO21" s="17"/>
      <c r="AP21" s="10">
        <f t="shared" si="26"/>
        <v>384.935</v>
      </c>
      <c r="AQ21" s="20">
        <f t="shared" si="27"/>
        <v>0</v>
      </c>
      <c r="AR21" s="10">
        <f t="shared" si="28"/>
        <v>384.935</v>
      </c>
      <c r="AS21" s="17"/>
      <c r="AT21" s="10">
        <f t="shared" si="29"/>
        <v>421.815</v>
      </c>
      <c r="AU21" s="20">
        <f t="shared" si="30"/>
        <v>0</v>
      </c>
      <c r="AV21" s="10">
        <f t="shared" si="31"/>
        <v>421.815</v>
      </c>
      <c r="AW21" s="17"/>
      <c r="AX21" s="10">
        <f t="shared" si="32"/>
        <v>461</v>
      </c>
      <c r="AY21" s="14">
        <f t="shared" si="33"/>
        <v>0</v>
      </c>
      <c r="AZ21" s="10">
        <f t="shared" si="34"/>
        <v>461</v>
      </c>
    </row>
    <row r="22" spans="1:52" x14ac:dyDescent="0.2">
      <c r="A22" s="7" t="s">
        <v>31</v>
      </c>
      <c r="B22" s="30" t="s">
        <v>42</v>
      </c>
      <c r="C22" s="9" t="s">
        <v>43</v>
      </c>
      <c r="D22" s="12">
        <v>1245</v>
      </c>
      <c r="E22" s="11">
        <v>15</v>
      </c>
      <c r="F22" s="12">
        <f t="shared" si="0"/>
        <v>21.164999999999999</v>
      </c>
      <c r="G22" s="20">
        <f t="shared" si="1"/>
        <v>1.2048192771084338</v>
      </c>
      <c r="H22" s="12">
        <f t="shared" si="2"/>
        <v>6.1649999999999991</v>
      </c>
      <c r="I22" s="11">
        <v>33</v>
      </c>
      <c r="J22" s="12">
        <f t="shared" si="3"/>
        <v>41.085000000000001</v>
      </c>
      <c r="K22" s="20">
        <f t="shared" si="4"/>
        <v>2.6506024096385543</v>
      </c>
      <c r="L22" s="12">
        <f t="shared" si="5"/>
        <v>8.0850000000000009</v>
      </c>
      <c r="M22" s="11">
        <v>61</v>
      </c>
      <c r="N22" s="12">
        <f t="shared" si="6"/>
        <v>62.25</v>
      </c>
      <c r="O22" s="20">
        <f t="shared" si="7"/>
        <v>4.8995983935742968</v>
      </c>
      <c r="P22" s="12">
        <f t="shared" si="8"/>
        <v>1.25</v>
      </c>
      <c r="Q22" s="11">
        <v>75</v>
      </c>
      <c r="R22" s="12">
        <f t="shared" si="9"/>
        <v>83.415000000000006</v>
      </c>
      <c r="S22" s="20">
        <f t="shared" si="10"/>
        <v>6.024096385542169</v>
      </c>
      <c r="T22" s="12">
        <f t="shared" si="11"/>
        <v>8.4150000000000063</v>
      </c>
      <c r="U22" s="11">
        <v>80</v>
      </c>
      <c r="V22" s="12">
        <f t="shared" si="12"/>
        <v>103.33499999999999</v>
      </c>
      <c r="W22" s="32">
        <f t="shared" si="13"/>
        <v>6.425702811244979</v>
      </c>
      <c r="X22" s="12">
        <f t="shared" si="14"/>
        <v>23.334999999999994</v>
      </c>
      <c r="Y22" s="17">
        <v>102</v>
      </c>
      <c r="Z22" s="10">
        <f t="shared" si="15"/>
        <v>124.5</v>
      </c>
      <c r="AA22" s="20">
        <f t="shared" si="16"/>
        <v>8.19277108433735</v>
      </c>
      <c r="AB22" s="10">
        <f t="shared" si="17"/>
        <v>22.5</v>
      </c>
      <c r="AC22" s="17">
        <v>116</v>
      </c>
      <c r="AD22" s="12">
        <f t="shared" si="18"/>
        <v>145.66499999999999</v>
      </c>
      <c r="AE22" s="20">
        <f t="shared" si="35"/>
        <v>9.3172690763052213</v>
      </c>
      <c r="AF22" s="12">
        <f t="shared" si="19"/>
        <v>29.664999999999992</v>
      </c>
      <c r="AG22" s="17"/>
      <c r="AH22" s="10">
        <f t="shared" si="20"/>
        <v>165.58500000000001</v>
      </c>
      <c r="AI22" s="32">
        <f t="shared" si="21"/>
        <v>0</v>
      </c>
      <c r="AJ22" s="10">
        <f t="shared" si="22"/>
        <v>165.58500000000001</v>
      </c>
      <c r="AK22" s="17"/>
      <c r="AL22" s="10">
        <f t="shared" si="23"/>
        <v>186.75</v>
      </c>
      <c r="AM22" s="20">
        <f t="shared" si="24"/>
        <v>0</v>
      </c>
      <c r="AN22" s="10">
        <f t="shared" si="25"/>
        <v>186.75</v>
      </c>
      <c r="AO22" s="17"/>
      <c r="AP22" s="10">
        <f t="shared" si="26"/>
        <v>207.91499999999999</v>
      </c>
      <c r="AQ22" s="20">
        <f t="shared" si="27"/>
        <v>0</v>
      </c>
      <c r="AR22" s="10">
        <f t="shared" si="28"/>
        <v>207.91499999999999</v>
      </c>
      <c r="AS22" s="17"/>
      <c r="AT22" s="10">
        <f t="shared" si="29"/>
        <v>227.83500000000001</v>
      </c>
      <c r="AU22" s="20">
        <f t="shared" si="30"/>
        <v>0</v>
      </c>
      <c r="AV22" s="10">
        <f t="shared" si="31"/>
        <v>227.83500000000001</v>
      </c>
      <c r="AW22" s="17"/>
      <c r="AX22" s="10">
        <f t="shared" si="32"/>
        <v>249</v>
      </c>
      <c r="AY22" s="14">
        <f t="shared" si="33"/>
        <v>0</v>
      </c>
      <c r="AZ22" s="10">
        <f t="shared" si="34"/>
        <v>249</v>
      </c>
    </row>
    <row r="23" spans="1:52" ht="12" customHeight="1" x14ac:dyDescent="0.2">
      <c r="A23" s="7" t="s">
        <v>31</v>
      </c>
      <c r="B23" s="30" t="s">
        <v>44</v>
      </c>
      <c r="C23" s="9" t="s">
        <v>45</v>
      </c>
      <c r="D23" s="12">
        <v>3811</v>
      </c>
      <c r="E23" s="11">
        <v>24</v>
      </c>
      <c r="F23" s="12">
        <f t="shared" si="0"/>
        <v>64.786999999999992</v>
      </c>
      <c r="G23" s="20">
        <f t="shared" si="1"/>
        <v>0.6297559695617948</v>
      </c>
      <c r="H23" s="12">
        <f t="shared" si="2"/>
        <v>40.786999999999992</v>
      </c>
      <c r="I23" s="11">
        <v>59</v>
      </c>
      <c r="J23" s="12">
        <f t="shared" si="3"/>
        <v>125.76299999999999</v>
      </c>
      <c r="K23" s="20">
        <f t="shared" si="4"/>
        <v>1.5481500918394122</v>
      </c>
      <c r="L23" s="12">
        <f t="shared" si="5"/>
        <v>66.762999999999991</v>
      </c>
      <c r="M23" s="11">
        <v>87</v>
      </c>
      <c r="N23" s="12">
        <f t="shared" si="6"/>
        <v>190.55</v>
      </c>
      <c r="O23" s="20">
        <f t="shared" si="7"/>
        <v>2.2828653896615059</v>
      </c>
      <c r="P23" s="12">
        <f t="shared" si="8"/>
        <v>103.55000000000001</v>
      </c>
      <c r="Q23" s="11">
        <v>105</v>
      </c>
      <c r="R23" s="12">
        <f t="shared" si="9"/>
        <v>255.33700000000002</v>
      </c>
      <c r="S23" s="20">
        <f t="shared" si="10"/>
        <v>2.7551823668328526</v>
      </c>
      <c r="T23" s="12">
        <f t="shared" si="11"/>
        <v>150.33700000000002</v>
      </c>
      <c r="U23" s="11">
        <v>164</v>
      </c>
      <c r="V23" s="12">
        <f t="shared" si="12"/>
        <v>316.31300000000005</v>
      </c>
      <c r="W23" s="32">
        <f t="shared" si="13"/>
        <v>4.3033324586722648</v>
      </c>
      <c r="X23" s="12">
        <f t="shared" si="14"/>
        <v>152.31300000000005</v>
      </c>
      <c r="Y23" s="17">
        <v>188</v>
      </c>
      <c r="Z23" s="10">
        <f t="shared" si="15"/>
        <v>381.1</v>
      </c>
      <c r="AA23" s="20">
        <v>9.9</v>
      </c>
      <c r="AB23" s="10">
        <f t="shared" si="17"/>
        <v>193.10000000000002</v>
      </c>
      <c r="AC23" s="17">
        <v>249</v>
      </c>
      <c r="AD23" s="12">
        <f t="shared" si="18"/>
        <v>445.88699999999994</v>
      </c>
      <c r="AE23" s="20">
        <f t="shared" si="35"/>
        <v>6.5337181842036216</v>
      </c>
      <c r="AF23" s="12">
        <f t="shared" si="19"/>
        <v>196.88699999999994</v>
      </c>
      <c r="AG23" s="17"/>
      <c r="AH23" s="10">
        <f t="shared" si="20"/>
        <v>506.86300000000006</v>
      </c>
      <c r="AI23" s="32">
        <f t="shared" si="21"/>
        <v>0</v>
      </c>
      <c r="AJ23" s="10">
        <f t="shared" si="22"/>
        <v>506.86300000000006</v>
      </c>
      <c r="AK23" s="17"/>
      <c r="AL23" s="10">
        <f t="shared" si="23"/>
        <v>571.65</v>
      </c>
      <c r="AM23" s="20">
        <f t="shared" si="24"/>
        <v>0</v>
      </c>
      <c r="AN23" s="10">
        <f t="shared" si="25"/>
        <v>571.65</v>
      </c>
      <c r="AO23" s="17"/>
      <c r="AP23" s="10">
        <f t="shared" si="26"/>
        <v>636.43700000000001</v>
      </c>
      <c r="AQ23" s="20">
        <f t="shared" si="27"/>
        <v>0</v>
      </c>
      <c r="AR23" s="10">
        <f t="shared" si="28"/>
        <v>636.43700000000001</v>
      </c>
      <c r="AS23" s="17"/>
      <c r="AT23" s="10">
        <f t="shared" si="29"/>
        <v>697.41300000000001</v>
      </c>
      <c r="AU23" s="20">
        <f t="shared" si="30"/>
        <v>0</v>
      </c>
      <c r="AV23" s="10">
        <f t="shared" si="31"/>
        <v>697.41300000000001</v>
      </c>
      <c r="AW23" s="17"/>
      <c r="AX23" s="10">
        <f t="shared" si="32"/>
        <v>762.2</v>
      </c>
      <c r="AY23" s="14">
        <f t="shared" si="33"/>
        <v>0</v>
      </c>
      <c r="AZ23" s="10">
        <f t="shared" si="34"/>
        <v>762.2</v>
      </c>
    </row>
    <row r="24" spans="1:52" ht="11.25" customHeight="1" x14ac:dyDescent="0.2">
      <c r="A24" s="7" t="s">
        <v>31</v>
      </c>
      <c r="B24" s="30" t="s">
        <v>46</v>
      </c>
      <c r="C24" s="9" t="s">
        <v>47</v>
      </c>
      <c r="D24" s="12">
        <v>1847</v>
      </c>
      <c r="E24" s="11">
        <v>6</v>
      </c>
      <c r="F24" s="12">
        <f t="shared" si="0"/>
        <v>31.399000000000001</v>
      </c>
      <c r="G24" s="20">
        <f t="shared" si="1"/>
        <v>0.32485110990795885</v>
      </c>
      <c r="H24" s="12">
        <f t="shared" si="2"/>
        <v>25.399000000000001</v>
      </c>
      <c r="I24" s="11">
        <v>9</v>
      </c>
      <c r="J24" s="12">
        <f t="shared" si="3"/>
        <v>60.950999999999993</v>
      </c>
      <c r="K24" s="20">
        <f t="shared" si="4"/>
        <v>0.48727666486193827</v>
      </c>
      <c r="L24" s="12">
        <f t="shared" si="5"/>
        <v>51.950999999999993</v>
      </c>
      <c r="M24" s="11">
        <v>21</v>
      </c>
      <c r="N24" s="12">
        <f t="shared" si="6"/>
        <v>92.35</v>
      </c>
      <c r="O24" s="20">
        <f t="shared" si="7"/>
        <v>1.1369788846778559</v>
      </c>
      <c r="P24" s="12">
        <f t="shared" si="8"/>
        <v>71.349999999999994</v>
      </c>
      <c r="Q24" s="11">
        <v>37</v>
      </c>
      <c r="R24" s="12">
        <f t="shared" si="9"/>
        <v>123.749</v>
      </c>
      <c r="S24" s="20">
        <f t="shared" si="10"/>
        <v>2.0032485110990796</v>
      </c>
      <c r="T24" s="12">
        <f t="shared" si="11"/>
        <v>86.748999999999995</v>
      </c>
      <c r="U24" s="11">
        <v>38</v>
      </c>
      <c r="V24" s="12">
        <f t="shared" si="12"/>
        <v>153.30100000000002</v>
      </c>
      <c r="W24" s="32">
        <f t="shared" si="13"/>
        <v>2.057390362750406</v>
      </c>
      <c r="X24" s="12">
        <f t="shared" si="14"/>
        <v>115.30100000000002</v>
      </c>
      <c r="Y24" s="17">
        <v>49</v>
      </c>
      <c r="Z24" s="10">
        <f t="shared" si="15"/>
        <v>184.7</v>
      </c>
      <c r="AA24" s="20">
        <f t="shared" si="16"/>
        <v>2.6529507309149976</v>
      </c>
      <c r="AB24" s="10">
        <f t="shared" si="17"/>
        <v>135.69999999999999</v>
      </c>
      <c r="AC24" s="17">
        <v>65</v>
      </c>
      <c r="AD24" s="12">
        <f t="shared" si="18"/>
        <v>216.09899999999999</v>
      </c>
      <c r="AE24" s="20">
        <v>11.4</v>
      </c>
      <c r="AF24" s="12">
        <f t="shared" si="19"/>
        <v>151.09899999999999</v>
      </c>
      <c r="AG24" s="17"/>
      <c r="AH24" s="10">
        <f t="shared" si="20"/>
        <v>245.65100000000001</v>
      </c>
      <c r="AI24" s="32">
        <f t="shared" si="21"/>
        <v>0</v>
      </c>
      <c r="AJ24" s="10">
        <f t="shared" si="22"/>
        <v>245.65100000000001</v>
      </c>
      <c r="AK24" s="17"/>
      <c r="AL24" s="10">
        <f t="shared" si="23"/>
        <v>277.05</v>
      </c>
      <c r="AM24" s="20">
        <f t="shared" si="24"/>
        <v>0</v>
      </c>
      <c r="AN24" s="10">
        <f t="shared" si="25"/>
        <v>277.05</v>
      </c>
      <c r="AO24" s="17"/>
      <c r="AP24" s="10">
        <f t="shared" si="26"/>
        <v>308.44899999999996</v>
      </c>
      <c r="AQ24" s="20">
        <f t="shared" si="27"/>
        <v>0</v>
      </c>
      <c r="AR24" s="10">
        <f t="shared" si="28"/>
        <v>308.44899999999996</v>
      </c>
      <c r="AS24" s="17"/>
      <c r="AT24" s="10">
        <f t="shared" si="29"/>
        <v>338.00099999999998</v>
      </c>
      <c r="AU24" s="20">
        <f t="shared" si="30"/>
        <v>0</v>
      </c>
      <c r="AV24" s="10">
        <f t="shared" si="31"/>
        <v>338.00099999999998</v>
      </c>
      <c r="AW24" s="17"/>
      <c r="AX24" s="10">
        <f t="shared" si="32"/>
        <v>369.4</v>
      </c>
      <c r="AY24" s="14">
        <f t="shared" si="33"/>
        <v>0</v>
      </c>
      <c r="AZ24" s="10">
        <f t="shared" si="34"/>
        <v>369.4</v>
      </c>
    </row>
    <row r="25" spans="1:52" x14ac:dyDescent="0.2">
      <c r="A25" s="7" t="s">
        <v>31</v>
      </c>
      <c r="B25" s="30" t="s">
        <v>48</v>
      </c>
      <c r="C25" s="9" t="s">
        <v>49</v>
      </c>
      <c r="D25" s="12">
        <v>934</v>
      </c>
      <c r="E25" s="11">
        <v>8</v>
      </c>
      <c r="F25" s="12">
        <f t="shared" si="0"/>
        <v>15.878</v>
      </c>
      <c r="G25" s="20">
        <f t="shared" si="1"/>
        <v>0.85653104925053536</v>
      </c>
      <c r="H25" s="12">
        <f t="shared" si="2"/>
        <v>7.8780000000000001</v>
      </c>
      <c r="I25" s="11">
        <v>19</v>
      </c>
      <c r="J25" s="12">
        <f t="shared" si="3"/>
        <v>30.821999999999999</v>
      </c>
      <c r="K25" s="20">
        <f t="shared" si="4"/>
        <v>2.0342612419700217</v>
      </c>
      <c r="L25" s="12">
        <f t="shared" si="5"/>
        <v>11.821999999999999</v>
      </c>
      <c r="M25" s="11">
        <v>27</v>
      </c>
      <c r="N25" s="12">
        <f t="shared" si="6"/>
        <v>46.7</v>
      </c>
      <c r="O25" s="20">
        <f t="shared" si="7"/>
        <v>2.8907922912205568</v>
      </c>
      <c r="P25" s="12">
        <f t="shared" si="8"/>
        <v>19.700000000000003</v>
      </c>
      <c r="Q25" s="11">
        <v>46</v>
      </c>
      <c r="R25" s="12">
        <f t="shared" si="9"/>
        <v>62.578000000000003</v>
      </c>
      <c r="S25" s="20">
        <f t="shared" si="10"/>
        <v>4.925053533190578</v>
      </c>
      <c r="T25" s="12">
        <f t="shared" si="11"/>
        <v>16.578000000000003</v>
      </c>
      <c r="U25" s="11">
        <v>47</v>
      </c>
      <c r="V25" s="12">
        <f t="shared" si="12"/>
        <v>77.522000000000006</v>
      </c>
      <c r="W25" s="32">
        <f t="shared" si="13"/>
        <v>5.0321199143468949</v>
      </c>
      <c r="X25" s="12">
        <f t="shared" si="14"/>
        <v>30.522000000000006</v>
      </c>
      <c r="Y25" s="17">
        <v>69</v>
      </c>
      <c r="Z25" s="10">
        <f t="shared" si="15"/>
        <v>93.4</v>
      </c>
      <c r="AA25" s="20">
        <f t="shared" si="16"/>
        <v>7.3875802997858671</v>
      </c>
      <c r="AB25" s="10">
        <f t="shared" si="17"/>
        <v>24.400000000000006</v>
      </c>
      <c r="AC25" s="17">
        <v>85</v>
      </c>
      <c r="AD25" s="12">
        <f t="shared" si="18"/>
        <v>109.27799999999999</v>
      </c>
      <c r="AE25" s="20">
        <f t="shared" si="35"/>
        <v>9.1006423982869364</v>
      </c>
      <c r="AF25" s="12">
        <f t="shared" si="19"/>
        <v>24.277999999999992</v>
      </c>
      <c r="AG25" s="17"/>
      <c r="AH25" s="10">
        <f t="shared" si="20"/>
        <v>124.22200000000001</v>
      </c>
      <c r="AI25" s="32">
        <f t="shared" si="21"/>
        <v>0</v>
      </c>
      <c r="AJ25" s="10">
        <f t="shared" si="22"/>
        <v>124.22200000000001</v>
      </c>
      <c r="AK25" s="17"/>
      <c r="AL25" s="10">
        <f t="shared" si="23"/>
        <v>140.1</v>
      </c>
      <c r="AM25" s="20">
        <f t="shared" si="24"/>
        <v>0</v>
      </c>
      <c r="AN25" s="10">
        <f t="shared" si="25"/>
        <v>140.1</v>
      </c>
      <c r="AO25" s="17"/>
      <c r="AP25" s="10">
        <f t="shared" si="26"/>
        <v>155.97799999999998</v>
      </c>
      <c r="AQ25" s="20">
        <f t="shared" si="27"/>
        <v>0</v>
      </c>
      <c r="AR25" s="10">
        <f t="shared" si="28"/>
        <v>155.97799999999998</v>
      </c>
      <c r="AS25" s="17"/>
      <c r="AT25" s="10">
        <f t="shared" si="29"/>
        <v>170.922</v>
      </c>
      <c r="AU25" s="20">
        <f t="shared" si="30"/>
        <v>0</v>
      </c>
      <c r="AV25" s="10">
        <f t="shared" si="31"/>
        <v>170.922</v>
      </c>
      <c r="AW25" s="17"/>
      <c r="AX25" s="10">
        <f t="shared" si="32"/>
        <v>186.8</v>
      </c>
      <c r="AY25" s="14">
        <f t="shared" si="33"/>
        <v>0</v>
      </c>
      <c r="AZ25" s="10">
        <f t="shared" si="34"/>
        <v>186.8</v>
      </c>
    </row>
    <row r="26" spans="1:52" x14ac:dyDescent="0.2">
      <c r="A26" s="7" t="s">
        <v>31</v>
      </c>
      <c r="B26" s="30" t="s">
        <v>50</v>
      </c>
      <c r="C26" s="9" t="s">
        <v>51</v>
      </c>
      <c r="D26" s="12">
        <v>796</v>
      </c>
      <c r="E26" s="11">
        <v>0</v>
      </c>
      <c r="F26" s="12">
        <f t="shared" si="0"/>
        <v>13.532</v>
      </c>
      <c r="G26" s="20">
        <f t="shared" si="1"/>
        <v>0</v>
      </c>
      <c r="H26" s="12">
        <f t="shared" si="2"/>
        <v>13.532</v>
      </c>
      <c r="I26" s="11">
        <v>0</v>
      </c>
      <c r="J26" s="12">
        <f t="shared" si="3"/>
        <v>26.267999999999997</v>
      </c>
      <c r="K26" s="20">
        <f t="shared" si="4"/>
        <v>0</v>
      </c>
      <c r="L26" s="12">
        <f t="shared" si="5"/>
        <v>26.267999999999997</v>
      </c>
      <c r="M26" s="11">
        <v>22</v>
      </c>
      <c r="N26" s="12">
        <f t="shared" si="6"/>
        <v>39.799999999999997</v>
      </c>
      <c r="O26" s="20">
        <f t="shared" si="7"/>
        <v>2.7638190954773871</v>
      </c>
      <c r="P26" s="12">
        <f t="shared" si="8"/>
        <v>17.799999999999997</v>
      </c>
      <c r="Q26" s="11">
        <v>40</v>
      </c>
      <c r="R26" s="12">
        <f t="shared" si="9"/>
        <v>53.332000000000001</v>
      </c>
      <c r="S26" s="20">
        <f t="shared" si="10"/>
        <v>5.025125628140704</v>
      </c>
      <c r="T26" s="12">
        <f t="shared" si="11"/>
        <v>13.332000000000001</v>
      </c>
      <c r="U26" s="11">
        <v>41</v>
      </c>
      <c r="V26" s="12">
        <f t="shared" si="12"/>
        <v>66.067999999999998</v>
      </c>
      <c r="W26" s="32">
        <f t="shared" si="13"/>
        <v>5.1507537688442211</v>
      </c>
      <c r="X26" s="12">
        <f t="shared" si="14"/>
        <v>25.067999999999998</v>
      </c>
      <c r="Y26" s="17">
        <v>48</v>
      </c>
      <c r="Z26" s="10">
        <f t="shared" si="15"/>
        <v>79.599999999999994</v>
      </c>
      <c r="AA26" s="20">
        <v>9.9</v>
      </c>
      <c r="AB26" s="10">
        <f t="shared" si="17"/>
        <v>31.599999999999994</v>
      </c>
      <c r="AC26" s="17">
        <v>48</v>
      </c>
      <c r="AD26" s="12">
        <f t="shared" si="18"/>
        <v>93.131999999999991</v>
      </c>
      <c r="AE26" s="20">
        <f t="shared" si="35"/>
        <v>6.0301507537688437</v>
      </c>
      <c r="AF26" s="12">
        <f t="shared" si="19"/>
        <v>45.131999999999991</v>
      </c>
      <c r="AG26" s="17"/>
      <c r="AH26" s="10">
        <f t="shared" si="20"/>
        <v>105.86800000000001</v>
      </c>
      <c r="AI26" s="32">
        <f t="shared" si="21"/>
        <v>0</v>
      </c>
      <c r="AJ26" s="10">
        <f t="shared" si="22"/>
        <v>105.86800000000001</v>
      </c>
      <c r="AK26" s="17"/>
      <c r="AL26" s="10">
        <f t="shared" si="23"/>
        <v>119.4</v>
      </c>
      <c r="AM26" s="20">
        <f t="shared" si="24"/>
        <v>0</v>
      </c>
      <c r="AN26" s="10">
        <f t="shared" si="25"/>
        <v>119.4</v>
      </c>
      <c r="AO26" s="17"/>
      <c r="AP26" s="10">
        <f t="shared" si="26"/>
        <v>132.93199999999999</v>
      </c>
      <c r="AQ26" s="20">
        <f t="shared" si="27"/>
        <v>0</v>
      </c>
      <c r="AR26" s="10">
        <f t="shared" si="28"/>
        <v>132.93199999999999</v>
      </c>
      <c r="AS26" s="17"/>
      <c r="AT26" s="10">
        <f t="shared" si="29"/>
        <v>145.66800000000001</v>
      </c>
      <c r="AU26" s="20">
        <f t="shared" si="30"/>
        <v>0</v>
      </c>
      <c r="AV26" s="10">
        <f t="shared" si="31"/>
        <v>145.66800000000001</v>
      </c>
      <c r="AW26" s="17"/>
      <c r="AX26" s="10">
        <f t="shared" si="32"/>
        <v>159.19999999999999</v>
      </c>
      <c r="AY26" s="14">
        <f t="shared" si="33"/>
        <v>0</v>
      </c>
      <c r="AZ26" s="10">
        <f t="shared" si="34"/>
        <v>159.19999999999999</v>
      </c>
    </row>
    <row r="27" spans="1:52" x14ac:dyDescent="0.2">
      <c r="A27" s="7" t="s">
        <v>31</v>
      </c>
      <c r="B27" s="30" t="s">
        <v>52</v>
      </c>
      <c r="C27" s="9" t="s">
        <v>53</v>
      </c>
      <c r="D27" s="12">
        <v>416</v>
      </c>
      <c r="E27" s="11">
        <v>1</v>
      </c>
      <c r="F27" s="12">
        <f t="shared" si="0"/>
        <v>7.0719999999999992</v>
      </c>
      <c r="G27" s="20">
        <f t="shared" si="1"/>
        <v>0.24038461538461539</v>
      </c>
      <c r="H27" s="12">
        <f t="shared" si="2"/>
        <v>6.0719999999999992</v>
      </c>
      <c r="I27" s="11">
        <v>1</v>
      </c>
      <c r="J27" s="12">
        <f t="shared" si="3"/>
        <v>13.728</v>
      </c>
      <c r="K27" s="20">
        <f t="shared" si="4"/>
        <v>0.24038461538461539</v>
      </c>
      <c r="L27" s="12">
        <f t="shared" si="5"/>
        <v>12.728</v>
      </c>
      <c r="M27" s="11">
        <v>5</v>
      </c>
      <c r="N27" s="12">
        <f t="shared" si="6"/>
        <v>20.8</v>
      </c>
      <c r="O27" s="20">
        <f t="shared" si="7"/>
        <v>1.2019230769230771</v>
      </c>
      <c r="P27" s="12">
        <f t="shared" si="8"/>
        <v>15.8</v>
      </c>
      <c r="Q27" s="11">
        <v>12</v>
      </c>
      <c r="R27" s="12">
        <f t="shared" si="9"/>
        <v>27.872000000000003</v>
      </c>
      <c r="S27" s="14">
        <f t="shared" si="10"/>
        <v>2.8846153846153846</v>
      </c>
      <c r="T27" s="12">
        <f t="shared" si="11"/>
        <v>15.872000000000003</v>
      </c>
      <c r="U27" s="11">
        <v>14</v>
      </c>
      <c r="V27" s="12">
        <f t="shared" si="12"/>
        <v>34.527999999999999</v>
      </c>
      <c r="W27" s="32">
        <f t="shared" si="13"/>
        <v>3.3653846153846154</v>
      </c>
      <c r="X27" s="12">
        <f t="shared" si="14"/>
        <v>20.527999999999999</v>
      </c>
      <c r="Y27" s="17">
        <v>15</v>
      </c>
      <c r="Z27" s="10">
        <f t="shared" si="15"/>
        <v>41.6</v>
      </c>
      <c r="AA27" s="20">
        <f t="shared" si="16"/>
        <v>3.6057692307692304</v>
      </c>
      <c r="AB27" s="10">
        <f t="shared" si="17"/>
        <v>26.6</v>
      </c>
      <c r="AC27" s="17">
        <v>16</v>
      </c>
      <c r="AD27" s="12">
        <f t="shared" si="18"/>
        <v>48.671999999999997</v>
      </c>
      <c r="AE27" s="20">
        <f t="shared" si="35"/>
        <v>3.8461538461538463</v>
      </c>
      <c r="AF27" s="12">
        <f t="shared" si="19"/>
        <v>32.671999999999997</v>
      </c>
      <c r="AG27" s="17"/>
      <c r="AH27" s="10">
        <f t="shared" si="20"/>
        <v>55.328000000000003</v>
      </c>
      <c r="AI27" s="32">
        <f t="shared" si="21"/>
        <v>0</v>
      </c>
      <c r="AJ27" s="10">
        <f t="shared" si="22"/>
        <v>55.328000000000003</v>
      </c>
      <c r="AK27" s="17"/>
      <c r="AL27" s="10">
        <f t="shared" si="23"/>
        <v>62.4</v>
      </c>
      <c r="AM27" s="20">
        <f t="shared" si="24"/>
        <v>0</v>
      </c>
      <c r="AN27" s="10">
        <f t="shared" si="25"/>
        <v>62.4</v>
      </c>
      <c r="AO27" s="17"/>
      <c r="AP27" s="10">
        <f t="shared" si="26"/>
        <v>69.471999999999994</v>
      </c>
      <c r="AQ27" s="20">
        <f t="shared" si="27"/>
        <v>0</v>
      </c>
      <c r="AR27" s="10">
        <f t="shared" si="28"/>
        <v>69.471999999999994</v>
      </c>
      <c r="AS27" s="17"/>
      <c r="AT27" s="10">
        <f t="shared" si="29"/>
        <v>76.128</v>
      </c>
      <c r="AU27" s="20">
        <f t="shared" si="30"/>
        <v>0</v>
      </c>
      <c r="AV27" s="10">
        <f t="shared" si="31"/>
        <v>76.128</v>
      </c>
      <c r="AW27" s="17"/>
      <c r="AX27" s="10">
        <f t="shared" si="32"/>
        <v>83.2</v>
      </c>
      <c r="AY27" s="14">
        <f t="shared" si="33"/>
        <v>0</v>
      </c>
      <c r="AZ27" s="10">
        <f t="shared" si="34"/>
        <v>83.2</v>
      </c>
    </row>
    <row r="28" spans="1:52" x14ac:dyDescent="0.2">
      <c r="A28" s="7" t="s">
        <v>31</v>
      </c>
      <c r="B28" s="30" t="s">
        <v>54</v>
      </c>
      <c r="C28" s="9" t="s">
        <v>55</v>
      </c>
      <c r="D28" s="12">
        <v>322</v>
      </c>
      <c r="E28" s="11">
        <v>0</v>
      </c>
      <c r="F28" s="12">
        <f t="shared" si="0"/>
        <v>5.4740000000000002</v>
      </c>
      <c r="G28" s="20">
        <f t="shared" si="1"/>
        <v>0</v>
      </c>
      <c r="H28" s="12">
        <f t="shared" si="2"/>
        <v>5.4740000000000002</v>
      </c>
      <c r="I28" s="11">
        <v>0</v>
      </c>
      <c r="J28" s="12">
        <f t="shared" si="3"/>
        <v>10.625999999999999</v>
      </c>
      <c r="K28" s="20">
        <f t="shared" si="4"/>
        <v>0</v>
      </c>
      <c r="L28" s="12">
        <f t="shared" si="5"/>
        <v>10.625999999999999</v>
      </c>
      <c r="M28" s="11">
        <v>0</v>
      </c>
      <c r="N28" s="12">
        <f t="shared" si="6"/>
        <v>16.100000000000001</v>
      </c>
      <c r="O28" s="20">
        <f t="shared" si="7"/>
        <v>0</v>
      </c>
      <c r="P28" s="12">
        <f t="shared" si="8"/>
        <v>16.100000000000001</v>
      </c>
      <c r="Q28" s="11">
        <v>1</v>
      </c>
      <c r="R28" s="12">
        <f t="shared" si="9"/>
        <v>21.574000000000002</v>
      </c>
      <c r="S28" s="20">
        <f t="shared" si="10"/>
        <v>0.3105590062111801</v>
      </c>
      <c r="T28" s="12">
        <f t="shared" si="11"/>
        <v>20.574000000000002</v>
      </c>
      <c r="U28" s="11">
        <v>1</v>
      </c>
      <c r="V28" s="12">
        <f t="shared" si="12"/>
        <v>26.726000000000003</v>
      </c>
      <c r="W28" s="32">
        <f t="shared" si="13"/>
        <v>0.3105590062111801</v>
      </c>
      <c r="X28" s="12">
        <f t="shared" si="14"/>
        <v>25.726000000000003</v>
      </c>
      <c r="Y28" s="17">
        <v>1</v>
      </c>
      <c r="Z28" s="10">
        <f t="shared" si="15"/>
        <v>32.200000000000003</v>
      </c>
      <c r="AA28" s="20">
        <f t="shared" si="16"/>
        <v>0.3105590062111801</v>
      </c>
      <c r="AB28" s="10">
        <f t="shared" si="17"/>
        <v>31.200000000000003</v>
      </c>
      <c r="AC28" s="17">
        <v>1</v>
      </c>
      <c r="AD28" s="12">
        <f t="shared" si="18"/>
        <v>37.673999999999999</v>
      </c>
      <c r="AE28" s="20">
        <f t="shared" si="35"/>
        <v>0.3105590062111801</v>
      </c>
      <c r="AF28" s="12">
        <f t="shared" si="19"/>
        <v>36.673999999999999</v>
      </c>
      <c r="AG28" s="17"/>
      <c r="AH28" s="10">
        <f t="shared" si="20"/>
        <v>42.826000000000001</v>
      </c>
      <c r="AI28" s="32">
        <f t="shared" si="21"/>
        <v>0</v>
      </c>
      <c r="AJ28" s="10">
        <f t="shared" si="22"/>
        <v>42.826000000000001</v>
      </c>
      <c r="AK28" s="17"/>
      <c r="AL28" s="10">
        <f t="shared" si="23"/>
        <v>48.3</v>
      </c>
      <c r="AM28" s="20">
        <f t="shared" si="24"/>
        <v>0</v>
      </c>
      <c r="AN28" s="10">
        <f t="shared" si="25"/>
        <v>48.3</v>
      </c>
      <c r="AO28" s="17"/>
      <c r="AP28" s="10">
        <f t="shared" si="26"/>
        <v>53.773999999999994</v>
      </c>
      <c r="AQ28" s="20">
        <f t="shared" si="27"/>
        <v>0</v>
      </c>
      <c r="AR28" s="10">
        <f t="shared" si="28"/>
        <v>53.773999999999994</v>
      </c>
      <c r="AS28" s="17"/>
      <c r="AT28" s="10">
        <f t="shared" si="29"/>
        <v>58.926000000000002</v>
      </c>
      <c r="AU28" s="20">
        <f t="shared" si="30"/>
        <v>0</v>
      </c>
      <c r="AV28" s="10">
        <f t="shared" si="31"/>
        <v>58.926000000000002</v>
      </c>
      <c r="AW28" s="17"/>
      <c r="AX28" s="10">
        <f t="shared" si="32"/>
        <v>64.400000000000006</v>
      </c>
      <c r="AY28" s="14">
        <f t="shared" si="33"/>
        <v>0</v>
      </c>
      <c r="AZ28" s="10">
        <f t="shared" si="34"/>
        <v>64.400000000000006</v>
      </c>
    </row>
    <row r="29" spans="1:52" x14ac:dyDescent="0.2">
      <c r="A29" s="7" t="s">
        <v>31</v>
      </c>
      <c r="B29" s="30" t="s">
        <v>56</v>
      </c>
      <c r="C29" s="9" t="s">
        <v>57</v>
      </c>
      <c r="D29" s="12">
        <v>345</v>
      </c>
      <c r="E29" s="11">
        <v>1</v>
      </c>
      <c r="F29" s="12">
        <f t="shared" si="0"/>
        <v>5.8650000000000002</v>
      </c>
      <c r="G29" s="20">
        <f t="shared" si="1"/>
        <v>0.28985507246376813</v>
      </c>
      <c r="H29" s="12">
        <f t="shared" si="2"/>
        <v>4.8650000000000002</v>
      </c>
      <c r="I29" s="11">
        <v>4</v>
      </c>
      <c r="J29" s="12">
        <f t="shared" si="3"/>
        <v>11.385</v>
      </c>
      <c r="K29" s="20">
        <f t="shared" si="4"/>
        <v>1.1594202898550725</v>
      </c>
      <c r="L29" s="12">
        <f t="shared" si="5"/>
        <v>7.3849999999999998</v>
      </c>
      <c r="M29" s="11">
        <v>14</v>
      </c>
      <c r="N29" s="12">
        <f t="shared" si="6"/>
        <v>17.25</v>
      </c>
      <c r="O29" s="20">
        <f t="shared" si="7"/>
        <v>4.057971014492753</v>
      </c>
      <c r="P29" s="12">
        <f t="shared" si="8"/>
        <v>3.25</v>
      </c>
      <c r="Q29" s="11">
        <v>17</v>
      </c>
      <c r="R29" s="12">
        <f t="shared" si="9"/>
        <v>23.114999999999998</v>
      </c>
      <c r="S29" s="20">
        <f t="shared" si="10"/>
        <v>4.9275362318840585</v>
      </c>
      <c r="T29" s="12">
        <f t="shared" si="11"/>
        <v>6.1149999999999984</v>
      </c>
      <c r="U29" s="11">
        <v>24</v>
      </c>
      <c r="V29" s="12">
        <f t="shared" si="12"/>
        <v>28.635000000000005</v>
      </c>
      <c r="W29" s="32">
        <f t="shared" si="13"/>
        <v>6.9565217391304346</v>
      </c>
      <c r="X29" s="12">
        <f t="shared" si="14"/>
        <v>4.6350000000000051</v>
      </c>
      <c r="Y29" s="17">
        <v>30</v>
      </c>
      <c r="Z29" s="10">
        <f t="shared" si="15"/>
        <v>34.5</v>
      </c>
      <c r="AA29" s="20">
        <f t="shared" si="16"/>
        <v>8.695652173913043</v>
      </c>
      <c r="AB29" s="10">
        <f t="shared" si="17"/>
        <v>4.5</v>
      </c>
      <c r="AC29" s="17">
        <v>35</v>
      </c>
      <c r="AD29" s="12">
        <f t="shared" si="18"/>
        <v>40.364999999999995</v>
      </c>
      <c r="AE29" s="20">
        <f t="shared" si="35"/>
        <v>10.144927536231885</v>
      </c>
      <c r="AF29" s="12">
        <f t="shared" si="19"/>
        <v>5.3649999999999949</v>
      </c>
      <c r="AG29" s="17"/>
      <c r="AH29" s="10">
        <f t="shared" si="20"/>
        <v>45.884999999999998</v>
      </c>
      <c r="AI29" s="32">
        <f t="shared" si="21"/>
        <v>0</v>
      </c>
      <c r="AJ29" s="10">
        <f t="shared" si="22"/>
        <v>45.884999999999998</v>
      </c>
      <c r="AK29" s="17"/>
      <c r="AL29" s="10">
        <f t="shared" si="23"/>
        <v>51.75</v>
      </c>
      <c r="AM29" s="20">
        <f t="shared" si="24"/>
        <v>0</v>
      </c>
      <c r="AN29" s="10">
        <f t="shared" si="25"/>
        <v>51.75</v>
      </c>
      <c r="AO29" s="17"/>
      <c r="AP29" s="10">
        <f t="shared" si="26"/>
        <v>57.615000000000002</v>
      </c>
      <c r="AQ29" s="20">
        <f t="shared" si="27"/>
        <v>0</v>
      </c>
      <c r="AR29" s="10">
        <f t="shared" si="28"/>
        <v>57.615000000000002</v>
      </c>
      <c r="AS29" s="17"/>
      <c r="AT29" s="10">
        <f t="shared" si="29"/>
        <v>63.134999999999998</v>
      </c>
      <c r="AU29" s="20">
        <f t="shared" si="30"/>
        <v>0</v>
      </c>
      <c r="AV29" s="10">
        <f t="shared" si="31"/>
        <v>63.134999999999998</v>
      </c>
      <c r="AW29" s="17"/>
      <c r="AX29" s="10">
        <f t="shared" si="32"/>
        <v>69</v>
      </c>
      <c r="AY29" s="14">
        <f t="shared" si="33"/>
        <v>0</v>
      </c>
      <c r="AZ29" s="10">
        <f t="shared" si="34"/>
        <v>69</v>
      </c>
    </row>
    <row r="30" spans="1:52" x14ac:dyDescent="0.2">
      <c r="A30" s="7" t="s">
        <v>31</v>
      </c>
      <c r="B30" s="30" t="s">
        <v>58</v>
      </c>
      <c r="C30" s="9" t="s">
        <v>59</v>
      </c>
      <c r="D30" s="12">
        <v>739</v>
      </c>
      <c r="E30" s="11">
        <v>5</v>
      </c>
      <c r="F30" s="12">
        <f t="shared" si="0"/>
        <v>12.562999999999999</v>
      </c>
      <c r="G30" s="20">
        <f t="shared" si="1"/>
        <v>0.67658998646820023</v>
      </c>
      <c r="H30" s="12">
        <f t="shared" si="2"/>
        <v>7.5629999999999988</v>
      </c>
      <c r="I30" s="11">
        <v>22</v>
      </c>
      <c r="J30" s="12">
        <f t="shared" si="3"/>
        <v>24.386999999999997</v>
      </c>
      <c r="K30" s="20">
        <f t="shared" si="4"/>
        <v>2.9769959404600814</v>
      </c>
      <c r="L30" s="12">
        <f t="shared" si="5"/>
        <v>2.3869999999999969</v>
      </c>
      <c r="M30" s="11">
        <v>38</v>
      </c>
      <c r="N30" s="12">
        <f t="shared" si="6"/>
        <v>36.950000000000003</v>
      </c>
      <c r="O30" s="20">
        <f t="shared" si="7"/>
        <v>5.1420838971583223</v>
      </c>
      <c r="P30" s="12">
        <f t="shared" si="8"/>
        <v>-1.0499999999999972</v>
      </c>
      <c r="Q30" s="11">
        <v>48</v>
      </c>
      <c r="R30" s="12">
        <f t="shared" si="9"/>
        <v>49.513000000000005</v>
      </c>
      <c r="S30" s="20">
        <f t="shared" si="10"/>
        <v>6.4952638700947221</v>
      </c>
      <c r="T30" s="12">
        <f t="shared" si="11"/>
        <v>1.5130000000000052</v>
      </c>
      <c r="U30" s="11">
        <v>63</v>
      </c>
      <c r="V30" s="12">
        <f t="shared" si="12"/>
        <v>61.33700000000001</v>
      </c>
      <c r="W30" s="32">
        <f t="shared" si="13"/>
        <v>8.5250338294993231</v>
      </c>
      <c r="X30" s="12">
        <f t="shared" si="14"/>
        <v>-1.6629999999999896</v>
      </c>
      <c r="Y30" s="17">
        <v>74</v>
      </c>
      <c r="Z30" s="10">
        <f t="shared" si="15"/>
        <v>73.900000000000006</v>
      </c>
      <c r="AA30" s="20">
        <f t="shared" si="16"/>
        <v>10.013531799729364</v>
      </c>
      <c r="AB30" s="10">
        <f t="shared" si="17"/>
        <v>-9.9999999999994316E-2</v>
      </c>
      <c r="AC30" s="17">
        <v>93</v>
      </c>
      <c r="AD30" s="12">
        <f t="shared" si="18"/>
        <v>86.462999999999994</v>
      </c>
      <c r="AE30" s="20">
        <f t="shared" si="35"/>
        <v>12.584573748308525</v>
      </c>
      <c r="AF30" s="12">
        <f t="shared" si="19"/>
        <v>-6.5370000000000061</v>
      </c>
      <c r="AG30" s="17"/>
      <c r="AH30" s="10">
        <f t="shared" si="20"/>
        <v>98.287000000000006</v>
      </c>
      <c r="AI30" s="32">
        <f t="shared" si="21"/>
        <v>0</v>
      </c>
      <c r="AJ30" s="10">
        <f t="shared" si="22"/>
        <v>98.287000000000006</v>
      </c>
      <c r="AK30" s="17"/>
      <c r="AL30" s="10">
        <f t="shared" si="23"/>
        <v>110.85</v>
      </c>
      <c r="AM30" s="20">
        <f t="shared" si="24"/>
        <v>0</v>
      </c>
      <c r="AN30" s="10">
        <f t="shared" si="25"/>
        <v>110.85</v>
      </c>
      <c r="AO30" s="17"/>
      <c r="AP30" s="10">
        <f t="shared" si="26"/>
        <v>123.413</v>
      </c>
      <c r="AQ30" s="20">
        <f t="shared" si="27"/>
        <v>0</v>
      </c>
      <c r="AR30" s="10">
        <f t="shared" si="28"/>
        <v>123.413</v>
      </c>
      <c r="AS30" s="17"/>
      <c r="AT30" s="10">
        <f t="shared" si="29"/>
        <v>135.23699999999999</v>
      </c>
      <c r="AU30" s="20">
        <f t="shared" si="30"/>
        <v>0</v>
      </c>
      <c r="AV30" s="10">
        <f t="shared" si="31"/>
        <v>135.23699999999999</v>
      </c>
      <c r="AW30" s="17"/>
      <c r="AX30" s="10">
        <f t="shared" si="32"/>
        <v>147.80000000000001</v>
      </c>
      <c r="AY30" s="14">
        <f t="shared" si="33"/>
        <v>0</v>
      </c>
      <c r="AZ30" s="10">
        <f t="shared" si="34"/>
        <v>147.80000000000001</v>
      </c>
    </row>
    <row r="31" spans="1:52" x14ac:dyDescent="0.2">
      <c r="A31" s="7" t="s">
        <v>31</v>
      </c>
      <c r="B31" s="30" t="s">
        <v>60</v>
      </c>
      <c r="C31" s="9" t="s">
        <v>61</v>
      </c>
      <c r="D31" s="12">
        <v>1586</v>
      </c>
      <c r="E31" s="11">
        <v>23</v>
      </c>
      <c r="F31" s="12">
        <f t="shared" si="0"/>
        <v>26.962</v>
      </c>
      <c r="G31" s="20">
        <f t="shared" si="1"/>
        <v>1.4501891551071879</v>
      </c>
      <c r="H31" s="12">
        <f t="shared" si="2"/>
        <v>3.9619999999999997</v>
      </c>
      <c r="I31" s="11">
        <v>46</v>
      </c>
      <c r="J31" s="12">
        <f t="shared" si="3"/>
        <v>52.337999999999994</v>
      </c>
      <c r="K31" s="20">
        <f t="shared" si="4"/>
        <v>2.9003783102143759</v>
      </c>
      <c r="L31" s="12">
        <f t="shared" si="5"/>
        <v>6.3379999999999939</v>
      </c>
      <c r="M31" s="11">
        <v>94</v>
      </c>
      <c r="N31" s="12">
        <f t="shared" si="6"/>
        <v>79.3</v>
      </c>
      <c r="O31" s="20">
        <f t="shared" si="7"/>
        <v>5.9268600252206811</v>
      </c>
      <c r="P31" s="12">
        <f t="shared" si="8"/>
        <v>-14.700000000000003</v>
      </c>
      <c r="Q31" s="11">
        <v>134</v>
      </c>
      <c r="R31" s="12">
        <f t="shared" si="9"/>
        <v>106.262</v>
      </c>
      <c r="S31" s="20">
        <f t="shared" si="10"/>
        <v>8.4489281210592679</v>
      </c>
      <c r="T31" s="12">
        <f t="shared" si="11"/>
        <v>-27.738</v>
      </c>
      <c r="U31" s="11">
        <v>165</v>
      </c>
      <c r="V31" s="12">
        <f t="shared" si="12"/>
        <v>131.63800000000001</v>
      </c>
      <c r="W31" s="32">
        <f t="shared" si="13"/>
        <v>10.403530895334175</v>
      </c>
      <c r="X31" s="12">
        <f t="shared" si="14"/>
        <v>-33.361999999999995</v>
      </c>
      <c r="Y31" s="17">
        <v>200</v>
      </c>
      <c r="Z31" s="10">
        <f t="shared" si="15"/>
        <v>158.6</v>
      </c>
      <c r="AA31" s="20">
        <f t="shared" si="16"/>
        <v>12.610340479192939</v>
      </c>
      <c r="AB31" s="10">
        <f t="shared" si="17"/>
        <v>-41.400000000000006</v>
      </c>
      <c r="AC31" s="17">
        <v>232</v>
      </c>
      <c r="AD31" s="12">
        <f t="shared" si="18"/>
        <v>185.56199999999998</v>
      </c>
      <c r="AE31" s="20">
        <f t="shared" si="35"/>
        <v>14.627994955863807</v>
      </c>
      <c r="AF31" s="12">
        <f t="shared" si="19"/>
        <v>-46.438000000000017</v>
      </c>
      <c r="AG31" s="17"/>
      <c r="AH31" s="10">
        <f t="shared" si="20"/>
        <v>210.93800000000002</v>
      </c>
      <c r="AI31" s="32">
        <f t="shared" si="21"/>
        <v>0</v>
      </c>
      <c r="AJ31" s="10">
        <f t="shared" si="22"/>
        <v>210.93800000000002</v>
      </c>
      <c r="AK31" s="17"/>
      <c r="AL31" s="10">
        <f t="shared" si="23"/>
        <v>237.9</v>
      </c>
      <c r="AM31" s="20">
        <f t="shared" si="24"/>
        <v>0</v>
      </c>
      <c r="AN31" s="10">
        <f t="shared" si="25"/>
        <v>237.9</v>
      </c>
      <c r="AO31" s="17"/>
      <c r="AP31" s="10">
        <f t="shared" si="26"/>
        <v>264.86199999999997</v>
      </c>
      <c r="AQ31" s="20">
        <f t="shared" si="27"/>
        <v>0</v>
      </c>
      <c r="AR31" s="10">
        <f t="shared" si="28"/>
        <v>264.86199999999997</v>
      </c>
      <c r="AS31" s="17"/>
      <c r="AT31" s="10">
        <f t="shared" si="29"/>
        <v>290.23800000000006</v>
      </c>
      <c r="AU31" s="20">
        <f t="shared" si="30"/>
        <v>0</v>
      </c>
      <c r="AV31" s="10">
        <f t="shared" si="31"/>
        <v>290.23800000000006</v>
      </c>
      <c r="AW31" s="17"/>
      <c r="AX31" s="10">
        <f t="shared" si="32"/>
        <v>317.2</v>
      </c>
      <c r="AY31" s="14">
        <f t="shared" si="33"/>
        <v>0</v>
      </c>
      <c r="AZ31" s="10">
        <f t="shared" si="34"/>
        <v>317.2</v>
      </c>
    </row>
    <row r="32" spans="1:52" x14ac:dyDescent="0.2">
      <c r="A32" s="7" t="s">
        <v>31</v>
      </c>
      <c r="B32" s="30" t="s">
        <v>62</v>
      </c>
      <c r="C32" s="9" t="s">
        <v>63</v>
      </c>
      <c r="D32" s="12">
        <v>1538</v>
      </c>
      <c r="E32" s="11">
        <v>8</v>
      </c>
      <c r="F32" s="12">
        <f t="shared" si="0"/>
        <v>26.146000000000001</v>
      </c>
      <c r="G32" s="20">
        <f t="shared" si="1"/>
        <v>0.52015604681404426</v>
      </c>
      <c r="H32" s="12">
        <f t="shared" si="2"/>
        <v>18.146000000000001</v>
      </c>
      <c r="I32" s="11">
        <v>17</v>
      </c>
      <c r="J32" s="12">
        <f t="shared" si="3"/>
        <v>50.753999999999998</v>
      </c>
      <c r="K32" s="20">
        <f t="shared" si="4"/>
        <v>1.1053315994798438</v>
      </c>
      <c r="L32" s="12">
        <f t="shared" si="5"/>
        <v>33.753999999999998</v>
      </c>
      <c r="M32" s="11">
        <v>29</v>
      </c>
      <c r="N32" s="12">
        <f t="shared" si="6"/>
        <v>76.900000000000006</v>
      </c>
      <c r="O32" s="20">
        <f t="shared" si="7"/>
        <v>1.8855656697009102</v>
      </c>
      <c r="P32" s="12">
        <f t="shared" si="8"/>
        <v>47.900000000000006</v>
      </c>
      <c r="Q32" s="11">
        <v>54</v>
      </c>
      <c r="R32" s="12">
        <f t="shared" si="9"/>
        <v>103.04600000000001</v>
      </c>
      <c r="S32" s="20">
        <f t="shared" si="10"/>
        <v>3.5110533159947983</v>
      </c>
      <c r="T32" s="12">
        <f t="shared" si="11"/>
        <v>49.046000000000006</v>
      </c>
      <c r="U32" s="11">
        <v>65</v>
      </c>
      <c r="V32" s="12">
        <f t="shared" si="12"/>
        <v>127.65400000000001</v>
      </c>
      <c r="W32" s="32">
        <f t="shared" si="13"/>
        <v>4.2262678803641087</v>
      </c>
      <c r="X32" s="12">
        <f t="shared" si="14"/>
        <v>62.654000000000011</v>
      </c>
      <c r="Y32" s="17">
        <v>104</v>
      </c>
      <c r="Z32" s="10">
        <f t="shared" si="15"/>
        <v>153.80000000000001</v>
      </c>
      <c r="AA32" s="20">
        <f t="shared" si="16"/>
        <v>6.7620286085825754</v>
      </c>
      <c r="AB32" s="10">
        <f t="shared" si="17"/>
        <v>49.800000000000011</v>
      </c>
      <c r="AC32" s="17">
        <v>146</v>
      </c>
      <c r="AD32" s="12">
        <f t="shared" si="18"/>
        <v>179.946</v>
      </c>
      <c r="AE32" s="20">
        <f t="shared" si="35"/>
        <v>9.492847854356306</v>
      </c>
      <c r="AF32" s="12">
        <f t="shared" si="19"/>
        <v>33.945999999999998</v>
      </c>
      <c r="AG32" s="17"/>
      <c r="AH32" s="10">
        <f t="shared" si="20"/>
        <v>204.554</v>
      </c>
      <c r="AI32" s="32">
        <f t="shared" si="21"/>
        <v>0</v>
      </c>
      <c r="AJ32" s="10">
        <f t="shared" si="22"/>
        <v>204.554</v>
      </c>
      <c r="AK32" s="17"/>
      <c r="AL32" s="10">
        <f t="shared" si="23"/>
        <v>230.7</v>
      </c>
      <c r="AM32" s="20">
        <f t="shared" si="24"/>
        <v>0</v>
      </c>
      <c r="AN32" s="10">
        <f t="shared" si="25"/>
        <v>230.7</v>
      </c>
      <c r="AO32" s="17"/>
      <c r="AP32" s="10">
        <f t="shared" si="26"/>
        <v>256.846</v>
      </c>
      <c r="AQ32" s="20">
        <f t="shared" si="27"/>
        <v>0</v>
      </c>
      <c r="AR32" s="10">
        <f t="shared" si="28"/>
        <v>256.846</v>
      </c>
      <c r="AS32" s="17"/>
      <c r="AT32" s="10">
        <f t="shared" si="29"/>
        <v>281.45400000000001</v>
      </c>
      <c r="AU32" s="20">
        <f t="shared" si="30"/>
        <v>0</v>
      </c>
      <c r="AV32" s="10">
        <f t="shared" si="31"/>
        <v>281.45400000000001</v>
      </c>
      <c r="AW32" s="17"/>
      <c r="AX32" s="10">
        <f t="shared" si="32"/>
        <v>307.60000000000002</v>
      </c>
      <c r="AY32" s="14">
        <f t="shared" si="33"/>
        <v>0</v>
      </c>
      <c r="AZ32" s="10">
        <f t="shared" si="34"/>
        <v>307.60000000000002</v>
      </c>
    </row>
    <row r="33" spans="1:52" x14ac:dyDescent="0.2">
      <c r="A33" s="7" t="s">
        <v>31</v>
      </c>
      <c r="B33" s="30" t="s">
        <v>64</v>
      </c>
      <c r="C33" s="9" t="s">
        <v>65</v>
      </c>
      <c r="D33" s="12">
        <v>976</v>
      </c>
      <c r="E33" s="11">
        <v>8</v>
      </c>
      <c r="F33" s="12">
        <f t="shared" si="0"/>
        <v>16.591999999999999</v>
      </c>
      <c r="G33" s="20">
        <f t="shared" si="1"/>
        <v>0.81967213114754101</v>
      </c>
      <c r="H33" s="12">
        <f t="shared" si="2"/>
        <v>8.5919999999999987</v>
      </c>
      <c r="I33" s="11">
        <v>12</v>
      </c>
      <c r="J33" s="12">
        <f t="shared" si="3"/>
        <v>32.207999999999998</v>
      </c>
      <c r="K33" s="20">
        <f t="shared" si="4"/>
        <v>1.2295081967213115</v>
      </c>
      <c r="L33" s="12">
        <f t="shared" si="5"/>
        <v>20.207999999999998</v>
      </c>
      <c r="M33" s="11">
        <v>35</v>
      </c>
      <c r="N33" s="12">
        <f t="shared" si="6"/>
        <v>48.8</v>
      </c>
      <c r="O33" s="20">
        <f t="shared" si="7"/>
        <v>3.5860655737704916</v>
      </c>
      <c r="P33" s="12">
        <f t="shared" si="8"/>
        <v>13.799999999999997</v>
      </c>
      <c r="Q33" s="11">
        <v>54</v>
      </c>
      <c r="R33" s="12">
        <f t="shared" si="9"/>
        <v>65.391999999999996</v>
      </c>
      <c r="S33" s="20">
        <f t="shared" si="10"/>
        <v>5.5327868852459012</v>
      </c>
      <c r="T33" s="12">
        <f t="shared" si="11"/>
        <v>11.391999999999996</v>
      </c>
      <c r="U33" s="11">
        <v>82</v>
      </c>
      <c r="V33" s="12">
        <f t="shared" si="12"/>
        <v>81.00800000000001</v>
      </c>
      <c r="W33" s="32">
        <f t="shared" si="13"/>
        <v>8.4016393442622945</v>
      </c>
      <c r="X33" s="12">
        <f t="shared" si="14"/>
        <v>-0.99199999999999022</v>
      </c>
      <c r="Y33" s="17">
        <v>107</v>
      </c>
      <c r="Z33" s="10">
        <f t="shared" si="15"/>
        <v>97.6</v>
      </c>
      <c r="AA33" s="20">
        <f t="shared" si="16"/>
        <v>10.96311475409836</v>
      </c>
      <c r="AB33" s="10">
        <f t="shared" si="17"/>
        <v>-9.4000000000000057</v>
      </c>
      <c r="AC33" s="17">
        <v>140</v>
      </c>
      <c r="AD33" s="12">
        <f t="shared" si="18"/>
        <v>114.19199999999999</v>
      </c>
      <c r="AE33" s="20">
        <f t="shared" si="35"/>
        <v>14.344262295081966</v>
      </c>
      <c r="AF33" s="12">
        <f t="shared" si="19"/>
        <v>-25.808000000000007</v>
      </c>
      <c r="AG33" s="17"/>
      <c r="AH33" s="10">
        <f t="shared" si="20"/>
        <v>129.80800000000002</v>
      </c>
      <c r="AI33" s="32">
        <f t="shared" si="21"/>
        <v>0</v>
      </c>
      <c r="AJ33" s="10">
        <f t="shared" si="22"/>
        <v>129.80800000000002</v>
      </c>
      <c r="AK33" s="17"/>
      <c r="AL33" s="10">
        <f t="shared" si="23"/>
        <v>146.4</v>
      </c>
      <c r="AM33" s="20">
        <f t="shared" si="24"/>
        <v>0</v>
      </c>
      <c r="AN33" s="10">
        <f t="shared" si="25"/>
        <v>146.4</v>
      </c>
      <c r="AO33" s="17"/>
      <c r="AP33" s="10">
        <f t="shared" si="26"/>
        <v>162.99199999999999</v>
      </c>
      <c r="AQ33" s="20">
        <f t="shared" si="27"/>
        <v>0</v>
      </c>
      <c r="AR33" s="10">
        <f t="shared" si="28"/>
        <v>162.99199999999999</v>
      </c>
      <c r="AS33" s="17"/>
      <c r="AT33" s="10">
        <f t="shared" si="29"/>
        <v>178.608</v>
      </c>
      <c r="AU33" s="20">
        <f t="shared" si="30"/>
        <v>0</v>
      </c>
      <c r="AV33" s="10">
        <f t="shared" si="31"/>
        <v>178.608</v>
      </c>
      <c r="AW33" s="17"/>
      <c r="AX33" s="10">
        <f t="shared" si="32"/>
        <v>195.2</v>
      </c>
      <c r="AY33" s="14">
        <f t="shared" si="33"/>
        <v>0</v>
      </c>
      <c r="AZ33" s="10">
        <f t="shared" si="34"/>
        <v>195.2</v>
      </c>
    </row>
    <row r="34" spans="1:52" ht="12.75" customHeight="1" x14ac:dyDescent="0.2">
      <c r="A34" s="7" t="s">
        <v>31</v>
      </c>
      <c r="B34" s="30" t="s">
        <v>66</v>
      </c>
      <c r="C34" s="9" t="s">
        <v>67</v>
      </c>
      <c r="D34" s="12">
        <v>5786</v>
      </c>
      <c r="E34" s="11">
        <v>152</v>
      </c>
      <c r="F34" s="12">
        <f t="shared" si="0"/>
        <v>98.361999999999995</v>
      </c>
      <c r="G34" s="20">
        <f t="shared" si="1"/>
        <v>2.6270307639128934</v>
      </c>
      <c r="H34" s="12">
        <f t="shared" si="2"/>
        <v>-53.638000000000005</v>
      </c>
      <c r="I34" s="11">
        <v>263</v>
      </c>
      <c r="J34" s="12">
        <f t="shared" si="3"/>
        <v>190.93799999999999</v>
      </c>
      <c r="K34" s="20">
        <f t="shared" si="4"/>
        <v>4.5454545454545459</v>
      </c>
      <c r="L34" s="12">
        <f t="shared" si="5"/>
        <v>-72.062000000000012</v>
      </c>
      <c r="M34" s="11">
        <v>361</v>
      </c>
      <c r="N34" s="12">
        <f t="shared" si="6"/>
        <v>289.3</v>
      </c>
      <c r="O34" s="20">
        <f t="shared" si="7"/>
        <v>6.2391980642931211</v>
      </c>
      <c r="P34" s="12">
        <f t="shared" si="8"/>
        <v>-71.699999999999989</v>
      </c>
      <c r="Q34" s="11">
        <v>469</v>
      </c>
      <c r="R34" s="12">
        <f t="shared" si="9"/>
        <v>387.66200000000003</v>
      </c>
      <c r="S34" s="20">
        <f t="shared" si="10"/>
        <v>8.1057725544417565</v>
      </c>
      <c r="T34" s="12">
        <f t="shared" si="11"/>
        <v>-81.337999999999965</v>
      </c>
      <c r="U34" s="11">
        <v>525</v>
      </c>
      <c r="V34" s="12">
        <f t="shared" si="12"/>
        <v>480.23800000000006</v>
      </c>
      <c r="W34" s="32">
        <f t="shared" si="13"/>
        <v>9.0736259937780854</v>
      </c>
      <c r="X34" s="12">
        <f t="shared" si="14"/>
        <v>-44.761999999999944</v>
      </c>
      <c r="Y34" s="17">
        <v>636</v>
      </c>
      <c r="Z34" s="10">
        <f t="shared" si="15"/>
        <v>578.6</v>
      </c>
      <c r="AA34" s="20">
        <f t="shared" si="16"/>
        <v>10.992049775319737</v>
      </c>
      <c r="AB34" s="10">
        <f t="shared" si="17"/>
        <v>-57.399999999999977</v>
      </c>
      <c r="AC34" s="17">
        <v>703</v>
      </c>
      <c r="AD34" s="12">
        <f t="shared" si="18"/>
        <v>676.96199999999999</v>
      </c>
      <c r="AE34" s="20">
        <f t="shared" si="35"/>
        <v>12.150017283097132</v>
      </c>
      <c r="AF34" s="12">
        <f t="shared" si="19"/>
        <v>-26.038000000000011</v>
      </c>
      <c r="AG34" s="17"/>
      <c r="AH34" s="10">
        <f t="shared" si="20"/>
        <v>769.53800000000001</v>
      </c>
      <c r="AI34" s="32">
        <f t="shared" si="21"/>
        <v>0</v>
      </c>
      <c r="AJ34" s="10">
        <f t="shared" si="22"/>
        <v>769.53800000000001</v>
      </c>
      <c r="AK34" s="17"/>
      <c r="AL34" s="10">
        <f t="shared" si="23"/>
        <v>867.9</v>
      </c>
      <c r="AM34" s="20">
        <f t="shared" si="24"/>
        <v>0</v>
      </c>
      <c r="AN34" s="10">
        <f t="shared" si="25"/>
        <v>867.9</v>
      </c>
      <c r="AO34" s="17"/>
      <c r="AP34" s="10">
        <f t="shared" si="26"/>
        <v>966.26199999999994</v>
      </c>
      <c r="AQ34" s="20">
        <f t="shared" si="27"/>
        <v>0</v>
      </c>
      <c r="AR34" s="10">
        <f t="shared" si="28"/>
        <v>966.26199999999994</v>
      </c>
      <c r="AS34" s="17"/>
      <c r="AT34" s="10">
        <f t="shared" si="29"/>
        <v>1058.838</v>
      </c>
      <c r="AU34" s="20">
        <f t="shared" si="30"/>
        <v>0</v>
      </c>
      <c r="AV34" s="10">
        <f t="shared" si="31"/>
        <v>1058.838</v>
      </c>
      <c r="AW34" s="17"/>
      <c r="AX34" s="10">
        <f t="shared" si="32"/>
        <v>1157.2</v>
      </c>
      <c r="AY34" s="14">
        <f t="shared" si="33"/>
        <v>0</v>
      </c>
      <c r="AZ34" s="10">
        <f t="shared" si="34"/>
        <v>1157.2</v>
      </c>
    </row>
    <row r="35" spans="1:52" ht="14.25" customHeight="1" x14ac:dyDescent="0.2">
      <c r="A35" s="7" t="s">
        <v>31</v>
      </c>
      <c r="B35" s="30" t="s">
        <v>68</v>
      </c>
      <c r="C35" s="9" t="s">
        <v>113</v>
      </c>
      <c r="D35" s="12">
        <v>5233</v>
      </c>
      <c r="E35" s="11">
        <v>117</v>
      </c>
      <c r="F35" s="12">
        <f t="shared" si="0"/>
        <v>88.960999999999999</v>
      </c>
      <c r="G35" s="20">
        <f t="shared" si="1"/>
        <v>2.2358111981654885</v>
      </c>
      <c r="H35" s="12">
        <f t="shared" si="2"/>
        <v>-28.039000000000001</v>
      </c>
      <c r="I35" s="11">
        <v>229</v>
      </c>
      <c r="J35" s="12">
        <f t="shared" si="3"/>
        <v>172.68899999999996</v>
      </c>
      <c r="K35" s="20">
        <f t="shared" si="4"/>
        <v>4.376074909229887</v>
      </c>
      <c r="L35" s="12">
        <f t="shared" si="5"/>
        <v>-56.311000000000035</v>
      </c>
      <c r="M35" s="11">
        <v>360</v>
      </c>
      <c r="N35" s="12">
        <f t="shared" si="6"/>
        <v>261.64999999999998</v>
      </c>
      <c r="O35" s="20">
        <f t="shared" si="7"/>
        <v>6.8794190712784253</v>
      </c>
      <c r="P35" s="12">
        <f t="shared" si="8"/>
        <v>-98.350000000000023</v>
      </c>
      <c r="Q35" s="11">
        <v>431</v>
      </c>
      <c r="R35" s="12">
        <f t="shared" si="9"/>
        <v>350.61099999999999</v>
      </c>
      <c r="S35" s="20">
        <f t="shared" si="10"/>
        <v>8.2361933881138931</v>
      </c>
      <c r="T35" s="12">
        <f t="shared" si="11"/>
        <v>-80.38900000000001</v>
      </c>
      <c r="U35" s="11">
        <v>543</v>
      </c>
      <c r="V35" s="12">
        <f t="shared" si="12"/>
        <v>434.339</v>
      </c>
      <c r="W35" s="32">
        <f t="shared" si="13"/>
        <v>10.376457099178293</v>
      </c>
      <c r="X35" s="12">
        <f t="shared" si="14"/>
        <v>-108.661</v>
      </c>
      <c r="Y35" s="17">
        <v>638</v>
      </c>
      <c r="Z35" s="10">
        <f t="shared" si="15"/>
        <v>523.29999999999995</v>
      </c>
      <c r="AA35" s="20">
        <f t="shared" si="16"/>
        <v>12.191859354098987</v>
      </c>
      <c r="AB35" s="10">
        <f t="shared" si="17"/>
        <v>-114.70000000000005</v>
      </c>
      <c r="AC35" s="17">
        <v>697</v>
      </c>
      <c r="AD35" s="12">
        <f t="shared" si="18"/>
        <v>612.26099999999997</v>
      </c>
      <c r="AE35" s="20">
        <f t="shared" si="35"/>
        <v>13.319319701891841</v>
      </c>
      <c r="AF35" s="12">
        <f t="shared" si="19"/>
        <v>-84.739000000000033</v>
      </c>
      <c r="AG35" s="17"/>
      <c r="AH35" s="10">
        <f t="shared" si="20"/>
        <v>695.98900000000003</v>
      </c>
      <c r="AI35" s="32">
        <f t="shared" si="21"/>
        <v>0</v>
      </c>
      <c r="AJ35" s="10">
        <f t="shared" si="22"/>
        <v>695.98900000000003</v>
      </c>
      <c r="AK35" s="17"/>
      <c r="AL35" s="10">
        <f t="shared" si="23"/>
        <v>784.95</v>
      </c>
      <c r="AM35" s="20">
        <f t="shared" si="24"/>
        <v>0</v>
      </c>
      <c r="AN35" s="10">
        <f t="shared" si="25"/>
        <v>784.95</v>
      </c>
      <c r="AO35" s="17"/>
      <c r="AP35" s="10">
        <f t="shared" si="26"/>
        <v>873.91099999999994</v>
      </c>
      <c r="AQ35" s="20">
        <f t="shared" si="27"/>
        <v>0</v>
      </c>
      <c r="AR35" s="10">
        <f t="shared" si="28"/>
        <v>873.91099999999994</v>
      </c>
      <c r="AS35" s="17"/>
      <c r="AT35" s="10">
        <f t="shared" si="29"/>
        <v>957.63900000000012</v>
      </c>
      <c r="AU35" s="20">
        <f t="shared" si="30"/>
        <v>0</v>
      </c>
      <c r="AV35" s="10">
        <f t="shared" si="31"/>
        <v>957.63900000000012</v>
      </c>
      <c r="AW35" s="17"/>
      <c r="AX35" s="10">
        <f t="shared" si="32"/>
        <v>1046.5999999999999</v>
      </c>
      <c r="AY35" s="14">
        <f t="shared" si="33"/>
        <v>0</v>
      </c>
      <c r="AZ35" s="10">
        <f t="shared" si="34"/>
        <v>1046.5999999999999</v>
      </c>
    </row>
    <row r="36" spans="1:52" x14ac:dyDescent="0.2">
      <c r="A36" s="7" t="s">
        <v>31</v>
      </c>
      <c r="B36" s="30" t="s">
        <v>70</v>
      </c>
      <c r="C36" s="9" t="s">
        <v>71</v>
      </c>
      <c r="D36" s="12">
        <v>1337</v>
      </c>
      <c r="E36" s="11">
        <v>16</v>
      </c>
      <c r="F36" s="12">
        <f t="shared" si="0"/>
        <v>22.728999999999999</v>
      </c>
      <c r="G36" s="20">
        <f t="shared" si="1"/>
        <v>1.1967090501121915</v>
      </c>
      <c r="H36" s="12">
        <f t="shared" si="2"/>
        <v>6.7289999999999992</v>
      </c>
      <c r="I36" s="11">
        <v>17</v>
      </c>
      <c r="J36" s="12">
        <f t="shared" si="3"/>
        <v>44.120999999999995</v>
      </c>
      <c r="K36" s="20">
        <f t="shared" si="4"/>
        <v>1.2715033657442034</v>
      </c>
      <c r="L36" s="12">
        <f t="shared" si="5"/>
        <v>27.120999999999995</v>
      </c>
      <c r="M36" s="11">
        <v>19</v>
      </c>
      <c r="N36" s="12">
        <f t="shared" si="6"/>
        <v>66.849999999999994</v>
      </c>
      <c r="O36" s="20">
        <f t="shared" si="7"/>
        <v>1.4210919970082274</v>
      </c>
      <c r="P36" s="12">
        <f t="shared" si="8"/>
        <v>47.849999999999994</v>
      </c>
      <c r="Q36" s="11">
        <v>19</v>
      </c>
      <c r="R36" s="12">
        <f t="shared" si="9"/>
        <v>89.578999999999994</v>
      </c>
      <c r="S36" s="20">
        <f t="shared" si="10"/>
        <v>1.4210919970082274</v>
      </c>
      <c r="T36" s="12">
        <f t="shared" si="11"/>
        <v>70.578999999999994</v>
      </c>
      <c r="U36" s="11">
        <v>32</v>
      </c>
      <c r="V36" s="12">
        <f t="shared" si="12"/>
        <v>110.971</v>
      </c>
      <c r="W36" s="32">
        <f t="shared" si="13"/>
        <v>2.3934181002243831</v>
      </c>
      <c r="X36" s="12">
        <f t="shared" si="14"/>
        <v>78.971000000000004</v>
      </c>
      <c r="Y36" s="17">
        <v>54</v>
      </c>
      <c r="Z36" s="10">
        <f t="shared" si="15"/>
        <v>133.69999999999999</v>
      </c>
      <c r="AA36" s="20">
        <f t="shared" si="16"/>
        <v>4.0388930441286464</v>
      </c>
      <c r="AB36" s="10">
        <f t="shared" si="17"/>
        <v>79.699999999999989</v>
      </c>
      <c r="AC36" s="17">
        <v>71</v>
      </c>
      <c r="AD36" s="12">
        <f t="shared" si="18"/>
        <v>156.429</v>
      </c>
      <c r="AE36" s="20">
        <f t="shared" si="35"/>
        <v>5.3103964098728493</v>
      </c>
      <c r="AF36" s="12">
        <f t="shared" si="19"/>
        <v>85.429000000000002</v>
      </c>
      <c r="AG36" s="17"/>
      <c r="AH36" s="10">
        <f t="shared" si="20"/>
        <v>177.82100000000003</v>
      </c>
      <c r="AI36" s="32">
        <f t="shared" si="21"/>
        <v>0</v>
      </c>
      <c r="AJ36" s="10">
        <f t="shared" si="22"/>
        <v>177.82100000000003</v>
      </c>
      <c r="AK36" s="17"/>
      <c r="AL36" s="10">
        <f t="shared" si="23"/>
        <v>200.55</v>
      </c>
      <c r="AM36" s="20">
        <f t="shared" si="24"/>
        <v>0</v>
      </c>
      <c r="AN36" s="10">
        <f t="shared" si="25"/>
        <v>200.55</v>
      </c>
      <c r="AO36" s="17"/>
      <c r="AP36" s="10">
        <f t="shared" si="26"/>
        <v>223.27899999999997</v>
      </c>
      <c r="AQ36" s="20">
        <f t="shared" si="27"/>
        <v>0</v>
      </c>
      <c r="AR36" s="10">
        <f t="shared" si="28"/>
        <v>223.27899999999997</v>
      </c>
      <c r="AS36" s="17"/>
      <c r="AT36" s="10">
        <f t="shared" si="29"/>
        <v>244.67100000000002</v>
      </c>
      <c r="AU36" s="20">
        <f t="shared" si="30"/>
        <v>0</v>
      </c>
      <c r="AV36" s="10">
        <f t="shared" si="31"/>
        <v>244.67100000000002</v>
      </c>
      <c r="AW36" s="17"/>
      <c r="AX36" s="10">
        <f t="shared" si="32"/>
        <v>267.39999999999998</v>
      </c>
      <c r="AY36" s="14">
        <f t="shared" si="33"/>
        <v>0</v>
      </c>
      <c r="AZ36" s="10">
        <f t="shared" si="34"/>
        <v>267.39999999999998</v>
      </c>
    </row>
    <row r="37" spans="1:52" x14ac:dyDescent="0.2">
      <c r="A37" s="7" t="s">
        <v>31</v>
      </c>
      <c r="B37" s="30" t="s">
        <v>72</v>
      </c>
      <c r="C37" s="9" t="s">
        <v>73</v>
      </c>
      <c r="D37" s="12">
        <v>1233</v>
      </c>
      <c r="E37" s="11">
        <v>11</v>
      </c>
      <c r="F37" s="12">
        <f t="shared" si="0"/>
        <v>20.960999999999999</v>
      </c>
      <c r="G37" s="20">
        <f t="shared" si="1"/>
        <v>0.89213300892133007</v>
      </c>
      <c r="H37" s="12">
        <f t="shared" si="2"/>
        <v>9.9609999999999985</v>
      </c>
      <c r="I37" s="11">
        <v>21</v>
      </c>
      <c r="J37" s="12">
        <f t="shared" si="3"/>
        <v>40.688999999999993</v>
      </c>
      <c r="K37" s="20">
        <f t="shared" si="4"/>
        <v>1.7031630170316301</v>
      </c>
      <c r="L37" s="12">
        <f t="shared" si="5"/>
        <v>19.688999999999993</v>
      </c>
      <c r="M37" s="11">
        <v>32</v>
      </c>
      <c r="N37" s="12">
        <f t="shared" si="6"/>
        <v>61.65</v>
      </c>
      <c r="O37" s="20">
        <f t="shared" si="7"/>
        <v>2.5952960259529605</v>
      </c>
      <c r="P37" s="12">
        <f t="shared" si="8"/>
        <v>29.65</v>
      </c>
      <c r="Q37" s="11">
        <v>41</v>
      </c>
      <c r="R37" s="12">
        <f t="shared" si="9"/>
        <v>82.611000000000004</v>
      </c>
      <c r="S37" s="20">
        <f t="shared" si="10"/>
        <v>3.3252230332522301</v>
      </c>
      <c r="T37" s="12">
        <f t="shared" si="11"/>
        <v>41.611000000000004</v>
      </c>
      <c r="U37" s="11">
        <v>46</v>
      </c>
      <c r="V37" s="12">
        <f t="shared" si="12"/>
        <v>102.33900000000001</v>
      </c>
      <c r="W37" s="32">
        <f t="shared" si="13"/>
        <v>3.7307380373073804</v>
      </c>
      <c r="X37" s="12">
        <f t="shared" si="14"/>
        <v>56.339000000000013</v>
      </c>
      <c r="Y37" s="17">
        <v>65</v>
      </c>
      <c r="Z37" s="10">
        <f t="shared" si="15"/>
        <v>123.3</v>
      </c>
      <c r="AA37" s="20">
        <f t="shared" si="16"/>
        <v>5.271695052716951</v>
      </c>
      <c r="AB37" s="10">
        <f t="shared" si="17"/>
        <v>58.3</v>
      </c>
      <c r="AC37" s="17">
        <v>104</v>
      </c>
      <c r="AD37" s="12">
        <f t="shared" si="18"/>
        <v>144.261</v>
      </c>
      <c r="AE37" s="20">
        <f t="shared" si="35"/>
        <v>8.4347120843471206</v>
      </c>
      <c r="AF37" s="12">
        <f t="shared" si="19"/>
        <v>40.260999999999996</v>
      </c>
      <c r="AG37" s="17"/>
      <c r="AH37" s="10">
        <f t="shared" si="20"/>
        <v>163.989</v>
      </c>
      <c r="AI37" s="32">
        <f t="shared" si="21"/>
        <v>0</v>
      </c>
      <c r="AJ37" s="10">
        <f t="shared" si="22"/>
        <v>163.989</v>
      </c>
      <c r="AK37" s="17"/>
      <c r="AL37" s="10">
        <f t="shared" si="23"/>
        <v>184.95</v>
      </c>
      <c r="AM37" s="20">
        <f t="shared" si="24"/>
        <v>0</v>
      </c>
      <c r="AN37" s="10">
        <f t="shared" si="25"/>
        <v>184.95</v>
      </c>
      <c r="AO37" s="17"/>
      <c r="AP37" s="10">
        <f t="shared" si="26"/>
        <v>205.91099999999997</v>
      </c>
      <c r="AQ37" s="20">
        <f t="shared" si="27"/>
        <v>0</v>
      </c>
      <c r="AR37" s="10">
        <f t="shared" si="28"/>
        <v>205.91099999999997</v>
      </c>
      <c r="AS37" s="17"/>
      <c r="AT37" s="10">
        <f t="shared" si="29"/>
        <v>225.63900000000001</v>
      </c>
      <c r="AU37" s="20">
        <f t="shared" si="30"/>
        <v>0</v>
      </c>
      <c r="AV37" s="10">
        <f t="shared" si="31"/>
        <v>225.63900000000001</v>
      </c>
      <c r="AW37" s="17"/>
      <c r="AX37" s="10">
        <f t="shared" si="32"/>
        <v>246.6</v>
      </c>
      <c r="AY37" s="14">
        <f t="shared" si="33"/>
        <v>0</v>
      </c>
      <c r="AZ37" s="10">
        <f t="shared" si="34"/>
        <v>246.6</v>
      </c>
    </row>
    <row r="38" spans="1:52" x14ac:dyDescent="0.2">
      <c r="A38" s="7" t="s">
        <v>31</v>
      </c>
      <c r="B38" s="30" t="s">
        <v>74</v>
      </c>
      <c r="C38" s="9" t="s">
        <v>75</v>
      </c>
      <c r="D38" s="12">
        <v>732</v>
      </c>
      <c r="E38" s="11">
        <v>8</v>
      </c>
      <c r="F38" s="12">
        <f t="shared" si="0"/>
        <v>12.443999999999999</v>
      </c>
      <c r="G38" s="20">
        <f t="shared" si="1"/>
        <v>1.0928961748633881</v>
      </c>
      <c r="H38" s="12">
        <f t="shared" si="2"/>
        <v>4.4439999999999991</v>
      </c>
      <c r="I38" s="11">
        <v>8</v>
      </c>
      <c r="J38" s="12">
        <f t="shared" si="3"/>
        <v>24.155999999999999</v>
      </c>
      <c r="K38" s="20">
        <f t="shared" si="4"/>
        <v>1.0928961748633881</v>
      </c>
      <c r="L38" s="12">
        <f t="shared" si="5"/>
        <v>16.155999999999999</v>
      </c>
      <c r="M38" s="11">
        <v>16</v>
      </c>
      <c r="N38" s="12">
        <f t="shared" si="6"/>
        <v>36.6</v>
      </c>
      <c r="O38" s="20">
        <f t="shared" si="7"/>
        <v>2.1857923497267762</v>
      </c>
      <c r="P38" s="12">
        <f t="shared" si="8"/>
        <v>20.6</v>
      </c>
      <c r="Q38" s="11">
        <v>23</v>
      </c>
      <c r="R38" s="12">
        <f t="shared" si="9"/>
        <v>49.044000000000004</v>
      </c>
      <c r="S38" s="20">
        <f t="shared" si="10"/>
        <v>3.1420765027322406</v>
      </c>
      <c r="T38" s="12">
        <f t="shared" si="11"/>
        <v>26.044000000000004</v>
      </c>
      <c r="U38" s="11">
        <v>36</v>
      </c>
      <c r="V38" s="12">
        <f t="shared" si="12"/>
        <v>60.756</v>
      </c>
      <c r="W38" s="32">
        <f t="shared" si="13"/>
        <v>4.918032786885246</v>
      </c>
      <c r="X38" s="12">
        <f t="shared" si="14"/>
        <v>24.756</v>
      </c>
      <c r="Y38" s="17">
        <v>45</v>
      </c>
      <c r="Z38" s="10">
        <f t="shared" si="15"/>
        <v>73.2</v>
      </c>
      <c r="AA38" s="20">
        <f t="shared" si="16"/>
        <v>6.1475409836065573</v>
      </c>
      <c r="AB38" s="10">
        <f t="shared" si="17"/>
        <v>28.200000000000003</v>
      </c>
      <c r="AC38" s="17">
        <v>46</v>
      </c>
      <c r="AD38" s="12">
        <f t="shared" si="18"/>
        <v>85.643999999999991</v>
      </c>
      <c r="AE38" s="20">
        <f t="shared" si="35"/>
        <v>6.2841530054644812</v>
      </c>
      <c r="AF38" s="12">
        <f t="shared" si="19"/>
        <v>39.643999999999991</v>
      </c>
      <c r="AG38" s="17"/>
      <c r="AH38" s="10">
        <f t="shared" si="20"/>
        <v>97.356000000000009</v>
      </c>
      <c r="AI38" s="32">
        <f t="shared" si="21"/>
        <v>0</v>
      </c>
      <c r="AJ38" s="10">
        <f t="shared" si="22"/>
        <v>97.356000000000009</v>
      </c>
      <c r="AK38" s="17"/>
      <c r="AL38" s="10">
        <f t="shared" si="23"/>
        <v>109.8</v>
      </c>
      <c r="AM38" s="20">
        <f t="shared" si="24"/>
        <v>0</v>
      </c>
      <c r="AN38" s="10">
        <f t="shared" si="25"/>
        <v>109.8</v>
      </c>
      <c r="AO38" s="17"/>
      <c r="AP38" s="10">
        <f t="shared" si="26"/>
        <v>122.244</v>
      </c>
      <c r="AQ38" s="20">
        <f t="shared" si="27"/>
        <v>0</v>
      </c>
      <c r="AR38" s="10">
        <f t="shared" si="28"/>
        <v>122.244</v>
      </c>
      <c r="AS38" s="17"/>
      <c r="AT38" s="10">
        <f t="shared" si="29"/>
        <v>133.95600000000002</v>
      </c>
      <c r="AU38" s="20">
        <f t="shared" si="30"/>
        <v>0</v>
      </c>
      <c r="AV38" s="10">
        <f t="shared" si="31"/>
        <v>133.95600000000002</v>
      </c>
      <c r="AW38" s="17"/>
      <c r="AX38" s="10">
        <f t="shared" si="32"/>
        <v>146.4</v>
      </c>
      <c r="AY38" s="14">
        <f t="shared" si="33"/>
        <v>0</v>
      </c>
      <c r="AZ38" s="10">
        <f t="shared" si="34"/>
        <v>146.4</v>
      </c>
    </row>
    <row r="39" spans="1:52" x14ac:dyDescent="0.2">
      <c r="A39" s="7" t="s">
        <v>31</v>
      </c>
      <c r="B39" s="30" t="s">
        <v>76</v>
      </c>
      <c r="C39" s="9" t="s">
        <v>77</v>
      </c>
      <c r="D39" s="12">
        <v>3191</v>
      </c>
      <c r="E39" s="11">
        <v>44</v>
      </c>
      <c r="F39" s="12">
        <f t="shared" si="0"/>
        <v>54.247</v>
      </c>
      <c r="G39" s="20">
        <f t="shared" si="1"/>
        <v>1.3788780946411783</v>
      </c>
      <c r="H39" s="12">
        <f t="shared" si="2"/>
        <v>10.247</v>
      </c>
      <c r="I39" s="11">
        <v>116</v>
      </c>
      <c r="J39" s="12">
        <f t="shared" si="3"/>
        <v>105.303</v>
      </c>
      <c r="K39" s="20">
        <f t="shared" si="4"/>
        <v>3.6352240676903791</v>
      </c>
      <c r="L39" s="12">
        <f t="shared" si="5"/>
        <v>-10.697000000000003</v>
      </c>
      <c r="M39" s="11">
        <v>186</v>
      </c>
      <c r="N39" s="12">
        <f t="shared" si="6"/>
        <v>159.55000000000001</v>
      </c>
      <c r="O39" s="20">
        <f t="shared" si="7"/>
        <v>5.8288937637104352</v>
      </c>
      <c r="P39" s="12">
        <f t="shared" si="8"/>
        <v>-26.449999999999989</v>
      </c>
      <c r="Q39" s="11">
        <v>271</v>
      </c>
      <c r="R39" s="12">
        <f t="shared" si="9"/>
        <v>213.797</v>
      </c>
      <c r="S39" s="20">
        <f t="shared" si="10"/>
        <v>8.4926355374490754</v>
      </c>
      <c r="T39" s="12">
        <f t="shared" si="11"/>
        <v>-57.203000000000003</v>
      </c>
      <c r="U39" s="11">
        <v>336</v>
      </c>
      <c r="V39" s="12">
        <f t="shared" si="12"/>
        <v>264.85300000000001</v>
      </c>
      <c r="W39" s="32">
        <f t="shared" si="13"/>
        <v>10.52961454089627</v>
      </c>
      <c r="X39" s="12">
        <f t="shared" si="14"/>
        <v>-71.146999999999991</v>
      </c>
      <c r="Y39" s="17">
        <v>404</v>
      </c>
      <c r="Z39" s="10">
        <f t="shared" si="15"/>
        <v>319.10000000000002</v>
      </c>
      <c r="AA39" s="20">
        <f t="shared" si="16"/>
        <v>12.660607959887182</v>
      </c>
      <c r="AB39" s="10">
        <f t="shared" si="17"/>
        <v>-84.899999999999977</v>
      </c>
      <c r="AC39" s="17">
        <v>471</v>
      </c>
      <c r="AD39" s="12">
        <f t="shared" si="18"/>
        <v>373.34699999999998</v>
      </c>
      <c r="AE39" s="20">
        <f t="shared" si="35"/>
        <v>14.760263240363521</v>
      </c>
      <c r="AF39" s="12">
        <f t="shared" si="19"/>
        <v>-97.65300000000002</v>
      </c>
      <c r="AG39" s="17"/>
      <c r="AH39" s="10">
        <f t="shared" si="20"/>
        <v>424.40300000000002</v>
      </c>
      <c r="AI39" s="32">
        <f t="shared" si="21"/>
        <v>0</v>
      </c>
      <c r="AJ39" s="10">
        <f t="shared" si="22"/>
        <v>424.40300000000002</v>
      </c>
      <c r="AK39" s="17"/>
      <c r="AL39" s="10">
        <f t="shared" si="23"/>
        <v>478.65</v>
      </c>
      <c r="AM39" s="20">
        <f t="shared" si="24"/>
        <v>0</v>
      </c>
      <c r="AN39" s="10">
        <f t="shared" si="25"/>
        <v>478.65</v>
      </c>
      <c r="AO39" s="17"/>
      <c r="AP39" s="10">
        <f t="shared" si="26"/>
        <v>532.89699999999993</v>
      </c>
      <c r="AQ39" s="20">
        <f t="shared" si="27"/>
        <v>0</v>
      </c>
      <c r="AR39" s="10">
        <f t="shared" si="28"/>
        <v>532.89699999999993</v>
      </c>
      <c r="AS39" s="17"/>
      <c r="AT39" s="10">
        <f t="shared" si="29"/>
        <v>583.95299999999997</v>
      </c>
      <c r="AU39" s="20">
        <f t="shared" si="30"/>
        <v>0</v>
      </c>
      <c r="AV39" s="10">
        <f t="shared" si="31"/>
        <v>583.95299999999997</v>
      </c>
      <c r="AW39" s="17"/>
      <c r="AX39" s="10">
        <f t="shared" si="32"/>
        <v>638.20000000000005</v>
      </c>
      <c r="AY39" s="14">
        <f t="shared" si="33"/>
        <v>0</v>
      </c>
      <c r="AZ39" s="10">
        <f t="shared" si="34"/>
        <v>638.20000000000005</v>
      </c>
    </row>
    <row r="40" spans="1:52" x14ac:dyDescent="0.2">
      <c r="A40" s="7" t="s">
        <v>31</v>
      </c>
      <c r="B40" s="30" t="s">
        <v>78</v>
      </c>
      <c r="C40" s="9" t="s">
        <v>114</v>
      </c>
      <c r="D40" s="12">
        <v>935</v>
      </c>
      <c r="E40" s="11">
        <v>19</v>
      </c>
      <c r="F40" s="12">
        <f t="shared" si="0"/>
        <v>15.895</v>
      </c>
      <c r="G40" s="20">
        <f t="shared" si="1"/>
        <v>2.0320855614973263</v>
      </c>
      <c r="H40" s="12">
        <f t="shared" si="2"/>
        <v>-3.1050000000000004</v>
      </c>
      <c r="I40" s="11">
        <v>21</v>
      </c>
      <c r="J40" s="12">
        <f t="shared" si="3"/>
        <v>30.855</v>
      </c>
      <c r="K40" s="20">
        <f t="shared" si="4"/>
        <v>2.2459893048128343</v>
      </c>
      <c r="L40" s="12">
        <f t="shared" si="5"/>
        <v>9.8550000000000004</v>
      </c>
      <c r="M40" s="11">
        <v>23</v>
      </c>
      <c r="N40" s="12">
        <f t="shared" si="6"/>
        <v>46.75</v>
      </c>
      <c r="O40" s="20">
        <f t="shared" si="7"/>
        <v>2.4598930481283423</v>
      </c>
      <c r="P40" s="12">
        <f t="shared" si="8"/>
        <v>23.75</v>
      </c>
      <c r="Q40" s="11">
        <v>23</v>
      </c>
      <c r="R40" s="12">
        <f t="shared" si="9"/>
        <v>62.645000000000003</v>
      </c>
      <c r="S40" s="20">
        <f t="shared" si="10"/>
        <v>2.4598930481283423</v>
      </c>
      <c r="T40" s="12">
        <f t="shared" si="11"/>
        <v>39.645000000000003</v>
      </c>
      <c r="U40" s="11">
        <v>42</v>
      </c>
      <c r="V40" s="12">
        <f t="shared" si="12"/>
        <v>77.605000000000004</v>
      </c>
      <c r="W40" s="32">
        <f t="shared" si="13"/>
        <v>4.4919786096256686</v>
      </c>
      <c r="X40" s="12">
        <f t="shared" si="14"/>
        <v>35.605000000000004</v>
      </c>
      <c r="Y40" s="17">
        <v>63</v>
      </c>
      <c r="Z40" s="10">
        <f t="shared" si="15"/>
        <v>93.5</v>
      </c>
      <c r="AA40" s="20">
        <f t="shared" si="16"/>
        <v>6.737967914438503</v>
      </c>
      <c r="AB40" s="10">
        <f>Z40-Y40</f>
        <v>30.5</v>
      </c>
      <c r="AC40" s="17">
        <v>63</v>
      </c>
      <c r="AD40" s="12">
        <f t="shared" si="18"/>
        <v>109.395</v>
      </c>
      <c r="AE40" s="20">
        <f t="shared" si="35"/>
        <v>6.737967914438503</v>
      </c>
      <c r="AF40" s="12">
        <f t="shared" si="19"/>
        <v>46.394999999999996</v>
      </c>
      <c r="AG40" s="17"/>
      <c r="AH40" s="10">
        <f t="shared" si="20"/>
        <v>124.355</v>
      </c>
      <c r="AI40" s="32">
        <f t="shared" si="21"/>
        <v>0</v>
      </c>
      <c r="AJ40" s="10">
        <f t="shared" si="22"/>
        <v>124.355</v>
      </c>
      <c r="AK40" s="17"/>
      <c r="AL40" s="10">
        <f t="shared" si="23"/>
        <v>140.25</v>
      </c>
      <c r="AM40" s="20">
        <f t="shared" si="24"/>
        <v>0</v>
      </c>
      <c r="AN40" s="10">
        <f t="shared" si="25"/>
        <v>140.25</v>
      </c>
      <c r="AO40" s="17"/>
      <c r="AP40" s="10">
        <f t="shared" si="26"/>
        <v>156.14500000000001</v>
      </c>
      <c r="AQ40" s="20">
        <f t="shared" si="27"/>
        <v>0</v>
      </c>
      <c r="AR40" s="10">
        <f t="shared" si="28"/>
        <v>156.14500000000001</v>
      </c>
      <c r="AS40" s="17"/>
      <c r="AT40" s="10">
        <f t="shared" si="29"/>
        <v>171.10499999999999</v>
      </c>
      <c r="AU40" s="20">
        <f t="shared" si="30"/>
        <v>0</v>
      </c>
      <c r="AV40" s="10">
        <f t="shared" si="31"/>
        <v>171.10499999999999</v>
      </c>
      <c r="AW40" s="17"/>
      <c r="AX40" s="10">
        <f t="shared" si="32"/>
        <v>187</v>
      </c>
      <c r="AY40" s="14">
        <f t="shared" si="33"/>
        <v>0</v>
      </c>
      <c r="AZ40" s="10">
        <f t="shared" si="34"/>
        <v>187</v>
      </c>
    </row>
    <row r="41" spans="1:52" ht="13.5" thickBot="1" x14ac:dyDescent="0.25">
      <c r="A41" s="7" t="s">
        <v>31</v>
      </c>
      <c r="B41" s="30" t="s">
        <v>80</v>
      </c>
      <c r="C41" s="9" t="s">
        <v>81</v>
      </c>
      <c r="D41" s="12">
        <v>113</v>
      </c>
      <c r="E41" s="11">
        <v>0</v>
      </c>
      <c r="F41" s="12">
        <f t="shared" si="0"/>
        <v>1.921</v>
      </c>
      <c r="G41" s="22">
        <f>E41*100/D41</f>
        <v>0</v>
      </c>
      <c r="H41" s="12">
        <f t="shared" si="2"/>
        <v>1.921</v>
      </c>
      <c r="I41" s="11">
        <v>2</v>
      </c>
      <c r="J41" s="12">
        <f t="shared" si="3"/>
        <v>3.7289999999999996</v>
      </c>
      <c r="K41" s="22">
        <f t="shared" si="4"/>
        <v>1.7699115044247788</v>
      </c>
      <c r="L41" s="12">
        <f t="shared" si="5"/>
        <v>1.7289999999999996</v>
      </c>
      <c r="M41" s="11">
        <v>3</v>
      </c>
      <c r="N41" s="12">
        <f t="shared" si="6"/>
        <v>5.65</v>
      </c>
      <c r="O41" s="22">
        <f t="shared" si="7"/>
        <v>2.6548672566371683</v>
      </c>
      <c r="P41" s="12">
        <f t="shared" si="8"/>
        <v>2.6500000000000004</v>
      </c>
      <c r="Q41" s="11">
        <v>7</v>
      </c>
      <c r="R41" s="12">
        <f t="shared" si="9"/>
        <v>7.5710000000000006</v>
      </c>
      <c r="S41" s="22">
        <f t="shared" si="10"/>
        <v>6.1946902654867255</v>
      </c>
      <c r="T41" s="12">
        <f t="shared" si="11"/>
        <v>0.57100000000000062</v>
      </c>
      <c r="U41" s="11">
        <v>7</v>
      </c>
      <c r="V41" s="12">
        <f t="shared" si="12"/>
        <v>9.3790000000000013</v>
      </c>
      <c r="W41" s="33">
        <f t="shared" si="13"/>
        <v>6.1946902654867255</v>
      </c>
      <c r="X41" s="12">
        <f t="shared" si="14"/>
        <v>2.3790000000000013</v>
      </c>
      <c r="Y41" s="17">
        <v>16</v>
      </c>
      <c r="Z41" s="10">
        <f t="shared" si="15"/>
        <v>11.3</v>
      </c>
      <c r="AA41" s="22">
        <f t="shared" si="16"/>
        <v>14.159292035398231</v>
      </c>
      <c r="AB41" s="10">
        <f t="shared" si="17"/>
        <v>-4.6999999999999993</v>
      </c>
      <c r="AC41" s="17">
        <v>16</v>
      </c>
      <c r="AD41" s="12">
        <f t="shared" si="18"/>
        <v>13.220999999999998</v>
      </c>
      <c r="AE41" s="22">
        <f t="shared" si="35"/>
        <v>14.159292035398231</v>
      </c>
      <c r="AF41" s="12">
        <f t="shared" si="19"/>
        <v>-2.7790000000000017</v>
      </c>
      <c r="AG41" s="17"/>
      <c r="AH41" s="10">
        <f t="shared" si="20"/>
        <v>15.029000000000002</v>
      </c>
      <c r="AI41" s="32">
        <f t="shared" si="21"/>
        <v>0</v>
      </c>
      <c r="AJ41" s="10">
        <f t="shared" si="22"/>
        <v>15.029000000000002</v>
      </c>
      <c r="AK41" s="17"/>
      <c r="AL41" s="10">
        <f t="shared" si="23"/>
        <v>16.95</v>
      </c>
      <c r="AM41" s="22">
        <f t="shared" si="24"/>
        <v>0</v>
      </c>
      <c r="AN41" s="10">
        <f t="shared" si="25"/>
        <v>16.95</v>
      </c>
      <c r="AO41" s="17"/>
      <c r="AP41" s="10">
        <f t="shared" si="26"/>
        <v>18.870999999999999</v>
      </c>
      <c r="AQ41" s="22">
        <f t="shared" si="27"/>
        <v>0</v>
      </c>
      <c r="AR41" s="10">
        <f t="shared" si="28"/>
        <v>18.870999999999999</v>
      </c>
      <c r="AS41" s="17"/>
      <c r="AT41" s="10">
        <f t="shared" si="29"/>
        <v>20.679000000000002</v>
      </c>
      <c r="AU41" s="22">
        <f t="shared" si="30"/>
        <v>0</v>
      </c>
      <c r="AV41" s="10">
        <f t="shared" si="31"/>
        <v>20.679000000000002</v>
      </c>
      <c r="AW41" s="17"/>
      <c r="AX41" s="10">
        <f t="shared" si="32"/>
        <v>22.6</v>
      </c>
      <c r="AY41" s="14">
        <f t="shared" si="33"/>
        <v>0</v>
      </c>
      <c r="AZ41" s="10">
        <f t="shared" si="34"/>
        <v>22.6</v>
      </c>
    </row>
    <row r="42" spans="1:52" ht="6.75" customHeight="1" x14ac:dyDescent="0.2">
      <c r="A42" s="42"/>
      <c r="B42" s="43"/>
      <c r="D42" s="44"/>
      <c r="E42" s="44"/>
      <c r="F42" s="44"/>
      <c r="G42" s="38"/>
      <c r="H42" s="26"/>
      <c r="I42" s="44"/>
      <c r="J42" s="44"/>
      <c r="K42" s="38"/>
      <c r="L42" s="26"/>
      <c r="M42" s="44"/>
      <c r="N42" s="44"/>
      <c r="O42" s="38"/>
      <c r="P42" s="44"/>
      <c r="Q42" s="44"/>
      <c r="R42" s="44"/>
      <c r="S42" s="38"/>
      <c r="T42" s="44"/>
      <c r="U42" s="44"/>
      <c r="V42" s="44"/>
      <c r="W42" s="39"/>
      <c r="X42" s="44"/>
      <c r="Y42" s="45"/>
      <c r="Z42" s="45"/>
      <c r="AA42" s="38"/>
      <c r="AB42" s="45"/>
      <c r="AC42" s="45"/>
      <c r="AD42" s="44"/>
      <c r="AE42" s="38"/>
      <c r="AF42" s="44"/>
      <c r="AG42" s="45"/>
      <c r="AH42" s="45"/>
      <c r="AI42" s="39"/>
      <c r="AJ42" s="45"/>
      <c r="AK42" s="45"/>
      <c r="AL42" s="45"/>
      <c r="AM42" s="38"/>
      <c r="AN42" s="45"/>
      <c r="AO42" s="45"/>
      <c r="AP42" s="45"/>
      <c r="AQ42" s="38"/>
      <c r="AR42" s="45"/>
      <c r="AS42" s="45"/>
      <c r="AT42" s="45"/>
      <c r="AU42" s="38"/>
      <c r="AV42" s="45"/>
      <c r="AW42" s="45"/>
      <c r="AX42" s="45"/>
      <c r="AY42" s="38"/>
      <c r="AZ42" s="45"/>
    </row>
    <row r="43" spans="1:52" x14ac:dyDescent="0.2">
      <c r="A43" s="34"/>
      <c r="B43" s="35"/>
      <c r="C43" s="1" t="s">
        <v>122</v>
      </c>
      <c r="D43" s="36">
        <f>SUM(D17:D42)</f>
        <v>70394</v>
      </c>
      <c r="E43" s="37">
        <f>SUM(E17:E42)</f>
        <v>828</v>
      </c>
      <c r="F43" s="36">
        <f>SUM(F17:F42)</f>
        <v>1196.6980000000001</v>
      </c>
      <c r="G43" s="38">
        <f>E43*100/D43</f>
        <v>1.1762366110748075</v>
      </c>
      <c r="H43" s="36">
        <f>SUM(H17:H42)</f>
        <v>368.69799999999998</v>
      </c>
      <c r="I43" s="37">
        <f>SUM(I17:I42)</f>
        <v>1903</v>
      </c>
      <c r="J43" s="36">
        <f>SUM(J17:J42)</f>
        <v>2323.001999999999</v>
      </c>
      <c r="K43" s="38">
        <f>I43*100/D43</f>
        <v>2.7033553996079212</v>
      </c>
      <c r="L43" s="36">
        <f>SUM(L17:L42)</f>
        <v>420.00199999999973</v>
      </c>
      <c r="M43" s="37">
        <f>SUM(M17:M42)</f>
        <v>2917</v>
      </c>
      <c r="N43" s="36">
        <f>SUM(N17:N42)</f>
        <v>3519.7000000000007</v>
      </c>
      <c r="O43" s="38">
        <f>M43*100/D43</f>
        <v>4.1438190754893887</v>
      </c>
      <c r="P43" s="36">
        <f>SUM(P17:P42)</f>
        <v>602.69999999999993</v>
      </c>
      <c r="Q43" s="37">
        <f>SUM(Q17:Q42)</f>
        <v>3858</v>
      </c>
      <c r="R43" s="36">
        <f>SUM(R17:R42)</f>
        <v>4716.3979999999983</v>
      </c>
      <c r="S43" s="38">
        <f t="shared" si="10"/>
        <v>5.4805807313123278</v>
      </c>
      <c r="T43" s="36">
        <f>SUM(T17:T42)</f>
        <v>858.39799999999991</v>
      </c>
      <c r="U43" s="37">
        <f>SUM(U17:U42)</f>
        <v>5025</v>
      </c>
      <c r="V43" s="36">
        <f>SUM(V17:V42)</f>
        <v>5842.7020000000002</v>
      </c>
      <c r="W43" s="39">
        <f>U43/D43*100</f>
        <v>7.1383924766315303</v>
      </c>
      <c r="X43" s="36">
        <f>SUM(X17:X42)</f>
        <v>817.70200000000079</v>
      </c>
      <c r="Y43" s="40">
        <f>SUM(Y17:Y42)</f>
        <v>6295</v>
      </c>
      <c r="Z43" s="41">
        <f>SUM(Z17:Z42)</f>
        <v>7039.4000000000015</v>
      </c>
      <c r="AA43" s="38">
        <f>Y43/D43*100</f>
        <v>8.9425235105264651</v>
      </c>
      <c r="AB43" s="41">
        <f>SUM(AB17:AB42)</f>
        <v>744.4000000000002</v>
      </c>
      <c r="AC43" s="40">
        <f>SUM(AC17:AC42)</f>
        <v>7231</v>
      </c>
      <c r="AD43" s="36">
        <f>SUM(AD17:AD42)</f>
        <v>8236.098</v>
      </c>
      <c r="AE43" s="38">
        <f>AC43/D43*100</f>
        <v>10.272182288263204</v>
      </c>
      <c r="AF43" s="36">
        <f>SUM(AF17:AF42)</f>
        <v>1005.0979999999995</v>
      </c>
      <c r="AG43" s="40">
        <f>SUM(AG17:AG42)</f>
        <v>0</v>
      </c>
      <c r="AH43" s="41">
        <f>SUM(AH17:AH42)</f>
        <v>9362.402</v>
      </c>
      <c r="AI43" s="39">
        <f t="shared" si="21"/>
        <v>0</v>
      </c>
      <c r="AJ43" s="41">
        <f>SUM(AJ17:AJ42)</f>
        <v>9362.402</v>
      </c>
      <c r="AK43" s="40">
        <f>SUM(AK17:AK42)</f>
        <v>0</v>
      </c>
      <c r="AL43" s="41">
        <f>SUM(AL17:AL42)</f>
        <v>10559.1</v>
      </c>
      <c r="AM43" s="38">
        <f t="shared" si="24"/>
        <v>0</v>
      </c>
      <c r="AN43" s="41">
        <f>SUM(AN17:AN42)</f>
        <v>10559.1</v>
      </c>
      <c r="AO43" s="40">
        <f>SUM(AO17:AO42)</f>
        <v>0</v>
      </c>
      <c r="AP43" s="41">
        <f>SUM(AP17:AP42)</f>
        <v>11755.797999999999</v>
      </c>
      <c r="AQ43" s="38">
        <f t="shared" si="27"/>
        <v>0</v>
      </c>
      <c r="AR43" s="41">
        <f>SUM(AR17:AR42)</f>
        <v>11755.797999999999</v>
      </c>
      <c r="AS43" s="40">
        <f>SUM(AS17:AS42)</f>
        <v>0</v>
      </c>
      <c r="AT43" s="41">
        <f>SUM(AT17:AT42)</f>
        <v>12882.101999999997</v>
      </c>
      <c r="AU43" s="38">
        <f>AS43/D43*100</f>
        <v>0</v>
      </c>
      <c r="AV43" s="41">
        <f>SUM(AV17:AV42)</f>
        <v>12882.101999999997</v>
      </c>
      <c r="AW43" s="40">
        <f>SUM(AW17:AW42)</f>
        <v>0</v>
      </c>
      <c r="AX43" s="41">
        <f>SUM(AX17:AX42)</f>
        <v>14078.800000000003</v>
      </c>
      <c r="AY43" s="38">
        <f t="shared" si="33"/>
        <v>0</v>
      </c>
      <c r="AZ43" s="41">
        <f>SUM(AZ17:AZ42)</f>
        <v>14078.800000000003</v>
      </c>
    </row>
    <row r="44" spans="1:5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x14ac:dyDescent="0.2">
      <c r="A45" s="1"/>
      <c r="B45" s="23" t="s">
        <v>82</v>
      </c>
      <c r="C45" s="1" t="s">
        <v>115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x14ac:dyDescent="0.2">
      <c r="AG47" s="24"/>
      <c r="AI47" s="24"/>
      <c r="AK47" s="24"/>
      <c r="AM47" s="24"/>
      <c r="AO47" s="24"/>
    </row>
    <row r="48" spans="1:52" x14ac:dyDescent="0.2">
      <c r="A48" t="s">
        <v>84</v>
      </c>
      <c r="B48">
        <v>1.7</v>
      </c>
      <c r="G48" s="25" t="s">
        <v>85</v>
      </c>
      <c r="H48" s="25" t="s">
        <v>86</v>
      </c>
      <c r="I48" s="25" t="s">
        <v>87</v>
      </c>
      <c r="J48" s="25" t="s">
        <v>88</v>
      </c>
      <c r="K48" s="25" t="s">
        <v>89</v>
      </c>
      <c r="L48" s="25" t="s">
        <v>90</v>
      </c>
      <c r="M48" s="25" t="s">
        <v>91</v>
      </c>
      <c r="N48" s="25" t="s">
        <v>92</v>
      </c>
      <c r="O48" s="25" t="s">
        <v>93</v>
      </c>
      <c r="P48" s="25" t="s">
        <v>94</v>
      </c>
      <c r="Q48" s="25" t="s">
        <v>95</v>
      </c>
      <c r="R48" s="25" t="s">
        <v>96</v>
      </c>
      <c r="AX48" s="24"/>
    </row>
    <row r="49" spans="1:19" x14ac:dyDescent="0.2">
      <c r="A49" t="s">
        <v>97</v>
      </c>
      <c r="B49">
        <v>3.3</v>
      </c>
      <c r="E49" s="60" t="s">
        <v>98</v>
      </c>
      <c r="F49" s="60"/>
      <c r="G49" s="24">
        <f>E43</f>
        <v>828</v>
      </c>
      <c r="H49" s="24">
        <f>I43</f>
        <v>1903</v>
      </c>
      <c r="I49" s="24">
        <f>M43</f>
        <v>2917</v>
      </c>
      <c r="J49" s="24">
        <f>Q43</f>
        <v>3858</v>
      </c>
      <c r="K49" s="24">
        <f>U43</f>
        <v>5025</v>
      </c>
      <c r="L49" s="24">
        <f>Y43</f>
        <v>6295</v>
      </c>
      <c r="M49" s="24">
        <f>AC43</f>
        <v>7231</v>
      </c>
      <c r="S49" s="25" t="s">
        <v>96</v>
      </c>
    </row>
    <row r="50" spans="1:19" x14ac:dyDescent="0.2">
      <c r="A50" t="s">
        <v>99</v>
      </c>
      <c r="B50">
        <v>5</v>
      </c>
      <c r="E50" s="60" t="s">
        <v>123</v>
      </c>
      <c r="F50" s="60"/>
      <c r="G50" s="24">
        <f>H43</f>
        <v>368.69799999999998</v>
      </c>
      <c r="H50" s="59">
        <f>L43</f>
        <v>420.00199999999973</v>
      </c>
      <c r="I50" s="24">
        <f>P43</f>
        <v>602.69999999999993</v>
      </c>
      <c r="J50" s="24">
        <f>T43</f>
        <v>858.39799999999991</v>
      </c>
      <c r="K50" s="24">
        <f>X43</f>
        <v>817.70200000000079</v>
      </c>
      <c r="L50" s="24">
        <f>AB43</f>
        <v>744.4000000000002</v>
      </c>
      <c r="M50" s="24">
        <f>AF43</f>
        <v>1005.0979999999995</v>
      </c>
    </row>
    <row r="51" spans="1:19" x14ac:dyDescent="0.2">
      <c r="A51" t="s">
        <v>100</v>
      </c>
      <c r="B51">
        <v>6.7</v>
      </c>
    </row>
    <row r="52" spans="1:19" x14ac:dyDescent="0.2">
      <c r="A52" t="s">
        <v>99</v>
      </c>
      <c r="B52">
        <v>8.3000000000000007</v>
      </c>
      <c r="E52" s="60" t="s">
        <v>124</v>
      </c>
      <c r="F52" s="60"/>
      <c r="G52" s="24">
        <v>828</v>
      </c>
      <c r="H52" s="24">
        <f>H49-G49</f>
        <v>1075</v>
      </c>
      <c r="I52" s="24">
        <f t="shared" ref="I52:K52" si="36">I49-H49</f>
        <v>1014</v>
      </c>
      <c r="J52" s="24">
        <f t="shared" si="36"/>
        <v>941</v>
      </c>
      <c r="K52" s="24">
        <f t="shared" si="36"/>
        <v>1167</v>
      </c>
      <c r="L52" s="24">
        <f>L49-K49</f>
        <v>1270</v>
      </c>
      <c r="M52" s="24">
        <f>M49-L49</f>
        <v>936</v>
      </c>
      <c r="N52" s="24"/>
      <c r="O52" s="24"/>
    </row>
    <row r="53" spans="1:19" x14ac:dyDescent="0.2">
      <c r="A53" t="s">
        <v>101</v>
      </c>
      <c r="B53">
        <v>10</v>
      </c>
      <c r="E53" s="60" t="s">
        <v>125</v>
      </c>
      <c r="F53" s="60"/>
      <c r="G53" s="24">
        <f>G50</f>
        <v>368.69799999999998</v>
      </c>
      <c r="H53" s="24">
        <f>H50</f>
        <v>420.00199999999973</v>
      </c>
      <c r="I53" s="24">
        <f t="shared" ref="I53:L53" si="37">I50</f>
        <v>602.69999999999993</v>
      </c>
      <c r="J53" s="24">
        <f t="shared" si="37"/>
        <v>858.39799999999991</v>
      </c>
      <c r="K53" s="24">
        <f t="shared" si="37"/>
        <v>817.70200000000079</v>
      </c>
      <c r="L53" s="24">
        <f>L50</f>
        <v>744.4000000000002</v>
      </c>
      <c r="M53" s="24">
        <f>M50</f>
        <v>1005.0979999999995</v>
      </c>
      <c r="N53" s="24"/>
      <c r="O53" s="24"/>
    </row>
    <row r="54" spans="1:19" x14ac:dyDescent="0.2">
      <c r="A54" t="s">
        <v>101</v>
      </c>
      <c r="B54">
        <v>11.7</v>
      </c>
    </row>
    <row r="55" spans="1:19" x14ac:dyDescent="0.2">
      <c r="A55" t="s">
        <v>100</v>
      </c>
      <c r="B55">
        <v>13.3</v>
      </c>
    </row>
    <row r="56" spans="1:19" x14ac:dyDescent="0.2">
      <c r="A56" t="s">
        <v>102</v>
      </c>
      <c r="B56">
        <v>15</v>
      </c>
    </row>
    <row r="57" spans="1:19" x14ac:dyDescent="0.2">
      <c r="A57" t="s">
        <v>103</v>
      </c>
      <c r="B57">
        <v>16.7</v>
      </c>
    </row>
    <row r="58" spans="1:19" x14ac:dyDescent="0.2">
      <c r="A58" t="s">
        <v>104</v>
      </c>
      <c r="B58">
        <v>18.3</v>
      </c>
    </row>
    <row r="59" spans="1:19" x14ac:dyDescent="0.2">
      <c r="A59" t="s">
        <v>105</v>
      </c>
      <c r="B59">
        <v>20</v>
      </c>
    </row>
    <row r="81" spans="5:12" x14ac:dyDescent="0.2">
      <c r="E81" t="s">
        <v>121</v>
      </c>
      <c r="F81" s="44">
        <v>518.2599999999992</v>
      </c>
      <c r="G81" s="44">
        <v>501.22499999999991</v>
      </c>
      <c r="H81" s="44">
        <v>1007.4850000000014</v>
      </c>
      <c r="I81" s="44">
        <v>1406.4499999999994</v>
      </c>
      <c r="J81" s="44">
        <v>2528.7100000000137</v>
      </c>
      <c r="K81" s="44">
        <v>1328.6750000000175</v>
      </c>
      <c r="L81" s="44">
        <v>158.93499999999767</v>
      </c>
    </row>
    <row r="82" spans="5:12" x14ac:dyDescent="0.2">
      <c r="E82" t="s">
        <v>112</v>
      </c>
      <c r="F82" s="24"/>
      <c r="G82" s="44">
        <f>G81-F81</f>
        <v>-17.034999999999286</v>
      </c>
      <c r="H82" s="44">
        <f t="shared" ref="H82:K82" si="38">H81-G81</f>
        <v>506.26000000000147</v>
      </c>
      <c r="I82" s="44">
        <f t="shared" si="38"/>
        <v>398.96499999999799</v>
      </c>
      <c r="J82" s="44">
        <f t="shared" si="38"/>
        <v>1122.2600000000143</v>
      </c>
      <c r="K82" s="44">
        <f t="shared" si="38"/>
        <v>-1200.0349999999962</v>
      </c>
      <c r="L82" s="44">
        <f>L81-K81</f>
        <v>-1169.7400000000198</v>
      </c>
    </row>
  </sheetData>
  <mergeCells count="15">
    <mergeCell ref="B5:Q5"/>
    <mergeCell ref="C15:C16"/>
    <mergeCell ref="D15:D16"/>
    <mergeCell ref="E15:H15"/>
    <mergeCell ref="I15:L15"/>
    <mergeCell ref="M15:P15"/>
    <mergeCell ref="Q15:T15"/>
    <mergeCell ref="AS15:AV15"/>
    <mergeCell ref="AW15:AZ15"/>
    <mergeCell ref="U15:X15"/>
    <mergeCell ref="Y15:AB15"/>
    <mergeCell ref="AC15:AF15"/>
    <mergeCell ref="AG15:AJ15"/>
    <mergeCell ref="AK15:AN15"/>
    <mergeCell ref="AO15:AR15"/>
  </mergeCells>
  <conditionalFormatting sqref="G17:G41 G43">
    <cfRule type="cellIs" dxfId="38" priority="45" operator="greaterThanOrEqual">
      <formula>1.7</formula>
    </cfRule>
    <cfRule type="cellIs" dxfId="37" priority="44" operator="between">
      <formula>1.3</formula>
      <formula>1.7</formula>
    </cfRule>
    <cfRule type="cellIs" dxfId="36" priority="43" operator="lessThanOrEqual">
      <formula>1.3</formula>
    </cfRule>
  </conditionalFormatting>
  <conditionalFormatting sqref="K17:K41 K43">
    <cfRule type="cellIs" dxfId="35" priority="42" operator="greaterThanOrEqual">
      <formula>3.3</formula>
    </cfRule>
    <cfRule type="cellIs" dxfId="34" priority="41" operator="between">
      <formula>2.5</formula>
      <formula>3.3</formula>
    </cfRule>
    <cfRule type="cellIs" dxfId="33" priority="40" operator="lessThanOrEqual">
      <formula>2.5</formula>
    </cfRule>
  </conditionalFormatting>
  <conditionalFormatting sqref="O17:O41 O43">
    <cfRule type="cellIs" dxfId="32" priority="39" operator="greaterThanOrEqual">
      <formula>5</formula>
    </cfRule>
    <cfRule type="cellIs" dxfId="31" priority="38" operator="between">
      <formula>3.8</formula>
      <formula>5</formula>
    </cfRule>
    <cfRule type="cellIs" dxfId="30" priority="37" operator="lessThanOrEqual">
      <formula>3.8</formula>
    </cfRule>
  </conditionalFormatting>
  <conditionalFormatting sqref="S17:S41">
    <cfRule type="cellIs" dxfId="29" priority="33" operator="greaterThanOrEqual">
      <formula>6.7</formula>
    </cfRule>
    <cfRule type="cellIs" dxfId="28" priority="32" operator="between">
      <formula>5</formula>
      <formula>6.7</formula>
    </cfRule>
    <cfRule type="cellIs" dxfId="27" priority="31" operator="lessThanOrEqual">
      <formula>5</formula>
    </cfRule>
  </conditionalFormatting>
  <conditionalFormatting sqref="S43">
    <cfRule type="cellIs" dxfId="26" priority="36" operator="greaterThanOrEqual">
      <formula>6.7</formula>
    </cfRule>
    <cfRule type="cellIs" dxfId="25" priority="35" operator="between">
      <formula>5</formula>
      <formula>6.7</formula>
    </cfRule>
    <cfRule type="cellIs" dxfId="24" priority="34" operator="lessThanOrEqual">
      <formula>5</formula>
    </cfRule>
  </conditionalFormatting>
  <conditionalFormatting sqref="W17:W41 W43">
    <cfRule type="cellIs" dxfId="23" priority="30" operator="greaterThanOrEqual">
      <formula>8.3</formula>
    </cfRule>
    <cfRule type="cellIs" dxfId="22" priority="29" operator="between">
      <formula>6.3</formula>
      <formula>8.3</formula>
    </cfRule>
    <cfRule type="cellIs" dxfId="21" priority="28" operator="lessThanOrEqual">
      <formula>6.3</formula>
    </cfRule>
  </conditionalFormatting>
  <conditionalFormatting sqref="AA17:AA41 AA43">
    <cfRule type="cellIs" dxfId="20" priority="25" operator="lessThanOrEqual">
      <formula>7.5</formula>
    </cfRule>
    <cfRule type="cellIs" dxfId="19" priority="26" operator="between">
      <formula>7.5</formula>
      <formula>9.99</formula>
    </cfRule>
    <cfRule type="cellIs" dxfId="18" priority="27" operator="greaterThanOrEqual">
      <formula>10</formula>
    </cfRule>
  </conditionalFormatting>
  <conditionalFormatting sqref="AE17:AE41 AE43">
    <cfRule type="cellIs" dxfId="17" priority="24" operator="greaterThanOrEqual">
      <formula>11.7</formula>
    </cfRule>
    <cfRule type="cellIs" dxfId="16" priority="23" operator="between">
      <formula>8.8</formula>
      <formula>11.7</formula>
    </cfRule>
    <cfRule type="cellIs" dxfId="15" priority="22" operator="lessThanOrEqual">
      <formula>8.8</formula>
    </cfRule>
  </conditionalFormatting>
  <conditionalFormatting sqref="AI17:AI41 AI43">
    <cfRule type="cellIs" dxfId="14" priority="21" operator="greaterThanOrEqual">
      <formula>13.3</formula>
    </cfRule>
    <cfRule type="cellIs" dxfId="13" priority="20" operator="between">
      <formula>10</formula>
      <formula>13.3</formula>
    </cfRule>
    <cfRule type="cellIs" dxfId="12" priority="19" operator="lessThanOrEqual">
      <formula>10</formula>
    </cfRule>
  </conditionalFormatting>
  <conditionalFormatting sqref="AM17:AM41 AM43">
    <cfRule type="cellIs" dxfId="11" priority="18" operator="greaterThanOrEqual">
      <formula>15</formula>
    </cfRule>
    <cfRule type="cellIs" dxfId="10" priority="17" operator="between">
      <formula>11.3</formula>
      <formula>15</formula>
    </cfRule>
    <cfRule type="cellIs" dxfId="9" priority="16" operator="lessThanOrEqual">
      <formula>11.3</formula>
    </cfRule>
  </conditionalFormatting>
  <conditionalFormatting sqref="AQ17:AQ41 AQ43">
    <cfRule type="cellIs" dxfId="8" priority="15" operator="greaterThanOrEqual">
      <formula>16.7</formula>
    </cfRule>
    <cfRule type="cellIs" dxfId="7" priority="14" operator="between">
      <formula>12.5</formula>
      <formula>16.7</formula>
    </cfRule>
    <cfRule type="cellIs" dxfId="6" priority="13" operator="lessThanOrEqual">
      <formula>12.5</formula>
    </cfRule>
  </conditionalFormatting>
  <conditionalFormatting sqref="AU17:AU41 AU43">
    <cfRule type="cellIs" dxfId="5" priority="12" operator="greaterThanOrEqual">
      <formula>18.3</formula>
    </cfRule>
    <cfRule type="cellIs" dxfId="4" priority="11" operator="between">
      <formula>13.8</formula>
      <formula>18.3</formula>
    </cfRule>
    <cfRule type="cellIs" dxfId="3" priority="10" operator="lessThanOrEqual">
      <formula>13.8</formula>
    </cfRule>
  </conditionalFormatting>
  <conditionalFormatting sqref="AY17:AY41 AY43">
    <cfRule type="cellIs" dxfId="2" priority="3" operator="greaterThanOrEqual">
      <formula>20</formula>
    </cfRule>
    <cfRule type="cellIs" dxfId="1" priority="2" operator="between">
      <formula>15</formula>
      <formula>20</formula>
    </cfRule>
    <cfRule type="cellIs" dxfId="0" priority="1" operator="lessThanOrEqual">
      <formula>15</formula>
    </cfRule>
  </conditionalFormatting>
  <pageMargins left="0.25" right="0.25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30"/>
  <sheetViews>
    <sheetView workbookViewId="0">
      <selection activeCell="F6" sqref="F6:F16"/>
    </sheetView>
  </sheetViews>
  <sheetFormatPr baseColWidth="10" defaultColWidth="11.42578125" defaultRowHeight="12.75" x14ac:dyDescent="0.2"/>
  <cols>
    <col min="1" max="1" width="11.42578125" style="53"/>
    <col min="2" max="2" width="29.85546875" style="53" customWidth="1"/>
    <col min="3" max="16384" width="11.42578125" style="53"/>
  </cols>
  <sheetData>
    <row r="2" spans="2:6" x14ac:dyDescent="0.2">
      <c r="B2" s="53" t="s">
        <v>118</v>
      </c>
    </row>
    <row r="5" spans="2:6" x14ac:dyDescent="0.2">
      <c r="B5" s="54" t="s">
        <v>119</v>
      </c>
      <c r="C5" s="54" t="s">
        <v>27</v>
      </c>
      <c r="D5" s="54" t="s">
        <v>28</v>
      </c>
      <c r="E5" s="54" t="s">
        <v>29</v>
      </c>
      <c r="F5" s="54" t="s">
        <v>30</v>
      </c>
    </row>
    <row r="6" spans="2:6" x14ac:dyDescent="0.2">
      <c r="B6" s="57" t="s">
        <v>41</v>
      </c>
      <c r="C6" s="56">
        <v>101</v>
      </c>
      <c r="D6" s="53">
        <v>148.60599999999999</v>
      </c>
      <c r="E6" s="56">
        <v>4.5536519386834984</v>
      </c>
      <c r="F6" s="58">
        <v>47.605999999999995</v>
      </c>
    </row>
    <row r="7" spans="2:6" x14ac:dyDescent="0.2">
      <c r="B7" s="55" t="s">
        <v>67</v>
      </c>
      <c r="C7" s="56">
        <v>291</v>
      </c>
      <c r="D7" s="53">
        <v>330.24300000000005</v>
      </c>
      <c r="E7" s="56">
        <v>5.9038344491783326</v>
      </c>
      <c r="F7" s="58">
        <v>39.243000000000052</v>
      </c>
    </row>
    <row r="8" spans="2:6" x14ac:dyDescent="0.2">
      <c r="B8" s="55" t="s">
        <v>51</v>
      </c>
      <c r="C8" s="56">
        <v>22</v>
      </c>
      <c r="D8" s="53">
        <v>49.446000000000005</v>
      </c>
      <c r="E8" s="56">
        <v>2.9810298102981028</v>
      </c>
      <c r="F8" s="58">
        <v>27.446000000000005</v>
      </c>
    </row>
    <row r="9" spans="2:6" x14ac:dyDescent="0.2">
      <c r="B9" s="55" t="s">
        <v>114</v>
      </c>
      <c r="C9" s="56">
        <v>38</v>
      </c>
      <c r="D9" s="53">
        <v>59.027000000000001</v>
      </c>
      <c r="E9" s="56">
        <v>4.3132803632236092</v>
      </c>
      <c r="F9" s="58">
        <v>21.027000000000001</v>
      </c>
    </row>
    <row r="10" spans="2:6" x14ac:dyDescent="0.2">
      <c r="B10" s="57" t="s">
        <v>55</v>
      </c>
      <c r="C10" s="56">
        <v>7</v>
      </c>
      <c r="D10" s="53">
        <v>20.837000000000003</v>
      </c>
      <c r="E10" s="56">
        <v>2.2508038585209005</v>
      </c>
      <c r="F10" s="58">
        <v>13.837000000000003</v>
      </c>
    </row>
    <row r="11" spans="2:6" x14ac:dyDescent="0.2">
      <c r="B11" s="55" t="s">
        <v>53</v>
      </c>
      <c r="C11" s="56">
        <v>15</v>
      </c>
      <c r="D11" s="53">
        <v>26.733000000000001</v>
      </c>
      <c r="E11" s="56">
        <v>3.7593984962406015</v>
      </c>
      <c r="F11" s="58">
        <v>11.733000000000001</v>
      </c>
    </row>
    <row r="12" spans="2:6" x14ac:dyDescent="0.2">
      <c r="B12" s="55" t="s">
        <v>75</v>
      </c>
      <c r="C12" s="56">
        <v>40</v>
      </c>
      <c r="D12" s="53">
        <v>47.302</v>
      </c>
      <c r="E12" s="56">
        <v>5.6657223796034</v>
      </c>
      <c r="F12" s="58">
        <v>7.3019999999999996</v>
      </c>
    </row>
    <row r="13" spans="2:6" x14ac:dyDescent="0.2">
      <c r="B13" s="55" t="s">
        <v>73</v>
      </c>
      <c r="C13" s="56">
        <v>75</v>
      </c>
      <c r="D13" s="53">
        <v>81.003</v>
      </c>
      <c r="E13" s="56">
        <v>6.2034739454094296</v>
      </c>
      <c r="F13" s="58">
        <v>6.0030000000000001</v>
      </c>
    </row>
    <row r="14" spans="2:6" x14ac:dyDescent="0.2">
      <c r="B14" s="55" t="s">
        <v>39</v>
      </c>
      <c r="C14" s="56">
        <v>32</v>
      </c>
      <c r="D14" s="53">
        <v>37.185000000000002</v>
      </c>
      <c r="E14" s="56">
        <v>5.7657657657657655</v>
      </c>
      <c r="F14" s="58">
        <v>5.1850000000000023</v>
      </c>
    </row>
    <row r="15" spans="2:6" x14ac:dyDescent="0.2">
      <c r="B15" s="55" t="s">
        <v>81</v>
      </c>
      <c r="C15" s="56">
        <v>3</v>
      </c>
      <c r="D15" s="53">
        <v>7.9060000000000006</v>
      </c>
      <c r="E15" s="56">
        <v>2.5423728813559325</v>
      </c>
      <c r="F15" s="58">
        <v>4.9060000000000006</v>
      </c>
    </row>
    <row r="16" spans="2:6" x14ac:dyDescent="0.2">
      <c r="B16" s="55" t="s">
        <v>57</v>
      </c>
      <c r="C16" s="56">
        <v>23</v>
      </c>
      <c r="D16" s="53">
        <v>23.785</v>
      </c>
      <c r="E16" s="56">
        <v>6.4788732394366191</v>
      </c>
      <c r="F16" s="58">
        <v>0.78500000000000014</v>
      </c>
    </row>
    <row r="17" spans="2:6" x14ac:dyDescent="0.2">
      <c r="B17" s="55" t="s">
        <v>59</v>
      </c>
      <c r="C17" s="56">
        <v>53</v>
      </c>
      <c r="D17" s="53">
        <v>48.91</v>
      </c>
      <c r="E17" s="56">
        <v>7.2602739726027394</v>
      </c>
      <c r="F17" s="58">
        <v>-4.0900000000000034</v>
      </c>
    </row>
    <row r="18" spans="2:6" x14ac:dyDescent="0.2">
      <c r="B18" s="55" t="s">
        <v>77</v>
      </c>
      <c r="C18" s="56">
        <v>207</v>
      </c>
      <c r="D18" s="53">
        <v>201.93799999999999</v>
      </c>
      <c r="E18" s="56">
        <v>6.8679495686794958</v>
      </c>
      <c r="F18" s="58">
        <v>-5.0620000000000118</v>
      </c>
    </row>
    <row r="19" spans="2:6" x14ac:dyDescent="0.2">
      <c r="B19" s="57" t="s">
        <v>61</v>
      </c>
      <c r="C19" s="56">
        <v>111</v>
      </c>
      <c r="D19" s="53">
        <v>103.11300000000001</v>
      </c>
      <c r="E19" s="56">
        <v>7.2124756335282649</v>
      </c>
      <c r="F19" s="58">
        <v>-7.8869999999999862</v>
      </c>
    </row>
    <row r="20" spans="2:6" x14ac:dyDescent="0.2">
      <c r="B20" s="57" t="s">
        <v>71</v>
      </c>
      <c r="C20" s="56">
        <v>97</v>
      </c>
      <c r="D20" s="53">
        <v>84.621000000000009</v>
      </c>
      <c r="E20" s="56">
        <v>7.6801266825019798</v>
      </c>
      <c r="F20" s="58">
        <v>-12.378999999999991</v>
      </c>
    </row>
    <row r="21" spans="2:6" x14ac:dyDescent="0.2">
      <c r="B21" s="55" t="s">
        <v>45</v>
      </c>
      <c r="C21" s="56">
        <v>271</v>
      </c>
      <c r="D21" s="53">
        <v>253.52799999999999</v>
      </c>
      <c r="E21" s="56">
        <v>7.1617336152219879</v>
      </c>
      <c r="F21" s="58">
        <v>-17.472000000000008</v>
      </c>
    </row>
    <row r="22" spans="2:6" x14ac:dyDescent="0.2">
      <c r="B22" s="55" t="s">
        <v>63</v>
      </c>
      <c r="C22" s="56">
        <v>121</v>
      </c>
      <c r="D22" s="53">
        <v>99.495000000000005</v>
      </c>
      <c r="E22" s="56">
        <v>8.1481481481481488</v>
      </c>
      <c r="F22" s="58">
        <v>-21.504999999999995</v>
      </c>
    </row>
    <row r="23" spans="2:6" x14ac:dyDescent="0.2">
      <c r="B23" s="55" t="s">
        <v>37</v>
      </c>
      <c r="C23" s="56">
        <v>570</v>
      </c>
      <c r="D23" s="53">
        <v>547.32299999999998</v>
      </c>
      <c r="E23" s="56">
        <v>6.9775982372383405</v>
      </c>
      <c r="F23" s="58">
        <v>-22.677000000000021</v>
      </c>
    </row>
    <row r="24" spans="2:6" x14ac:dyDescent="0.2">
      <c r="B24" s="55" t="s">
        <v>43</v>
      </c>
      <c r="C24" s="56">
        <v>102</v>
      </c>
      <c r="D24" s="53">
        <v>72.829000000000008</v>
      </c>
      <c r="E24" s="56">
        <v>9.3836246550137989</v>
      </c>
      <c r="F24" s="58">
        <v>-29.170999999999992</v>
      </c>
    </row>
    <row r="25" spans="2:6" x14ac:dyDescent="0.2">
      <c r="B25" s="55" t="s">
        <v>47</v>
      </c>
      <c r="C25" s="56">
        <v>150</v>
      </c>
      <c r="D25" s="53">
        <v>118.389</v>
      </c>
      <c r="E25" s="56">
        <v>8.4889643463497446</v>
      </c>
      <c r="F25" s="58">
        <v>-31.611000000000004</v>
      </c>
    </row>
    <row r="26" spans="2:6" x14ac:dyDescent="0.2">
      <c r="B26" s="55" t="s">
        <v>33</v>
      </c>
      <c r="C26" s="56">
        <v>1285</v>
      </c>
      <c r="D26" s="53">
        <v>1243.922</v>
      </c>
      <c r="E26" s="56">
        <v>6.9212539049876121</v>
      </c>
      <c r="F26" s="58">
        <v>-41.077999999999975</v>
      </c>
    </row>
    <row r="27" spans="2:6" x14ac:dyDescent="0.2">
      <c r="B27" s="55" t="s">
        <v>113</v>
      </c>
      <c r="C27" s="56">
        <v>350</v>
      </c>
      <c r="D27" s="53">
        <v>306.99400000000003</v>
      </c>
      <c r="E27" s="56">
        <v>7.6385857704059372</v>
      </c>
      <c r="F27" s="58">
        <v>-43.005999999999972</v>
      </c>
    </row>
    <row r="28" spans="2:6" x14ac:dyDescent="0.2">
      <c r="B28" s="55" t="s">
        <v>49</v>
      </c>
      <c r="C28" s="56">
        <v>116</v>
      </c>
      <c r="D28" s="53">
        <v>62.444000000000003</v>
      </c>
      <c r="E28" s="56">
        <v>12.446351931330472</v>
      </c>
      <c r="F28" s="58">
        <v>-53.555999999999997</v>
      </c>
    </row>
    <row r="29" spans="2:6" x14ac:dyDescent="0.2">
      <c r="B29" s="55" t="s">
        <v>65</v>
      </c>
      <c r="C29" s="56">
        <v>154</v>
      </c>
      <c r="D29" s="53">
        <v>59.965000000000003</v>
      </c>
      <c r="E29" s="56">
        <v>17.206703910614525</v>
      </c>
      <c r="F29" s="58">
        <v>-94.034999999999997</v>
      </c>
    </row>
    <row r="30" spans="2:6" x14ac:dyDescent="0.2">
      <c r="B30" s="55" t="s">
        <v>35</v>
      </c>
      <c r="C30" s="56">
        <v>505</v>
      </c>
      <c r="D30" s="53">
        <v>401.39700000000005</v>
      </c>
      <c r="E30" s="56">
        <v>8.4293106326155893</v>
      </c>
      <c r="F30" s="58">
        <v>-103.60299999999995</v>
      </c>
    </row>
  </sheetData>
  <autoFilter ref="B5:F5" xr:uid="{00000000-0009-0000-0000-000003000000}">
    <sortState xmlns:xlrd2="http://schemas.microsoft.com/office/spreadsheetml/2017/richdata2" ref="B6:F30">
      <sortCondition descending="1" ref="F5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CAMA 01</vt:lpstr>
      <vt:lpstr>Grafico 1</vt:lpstr>
      <vt:lpstr>CAMA 02</vt:lpstr>
      <vt:lpstr>Grafico 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Jesus Gomez Almaraz</dc:creator>
  <cp:lastModifiedBy>J Jesus Gomez Almaraz</cp:lastModifiedBy>
  <cp:lastPrinted>2024-03-05T22:46:56Z</cp:lastPrinted>
  <dcterms:created xsi:type="dcterms:W3CDTF">2023-02-22T16:42:22Z</dcterms:created>
  <dcterms:modified xsi:type="dcterms:W3CDTF">2025-08-25T17:15:54Z</dcterms:modified>
</cp:coreProperties>
</file>